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SEPTIEMBRE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Document'!$A$9:$M$321</definedName>
    <definedName name="_xlnm.Print_Area" localSheetId="0">'New Text Document'!$A$1:$M$270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Document'!$A$9:$M$321</definedName>
    <definedName name="Z_204BDDCD_F0EA_4D68_8827_ED13C8623E2D_.wvu.PrintArea" localSheetId="0" hidden="1">'New Text Document'!$A$1:$M$270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I33" i="1" l="1"/>
  <c r="H33" i="1"/>
  <c r="M252" i="1"/>
  <c r="J33" i="1"/>
  <c r="K33" i="1"/>
  <c r="L33" i="1"/>
  <c r="M33" i="1"/>
  <c r="M42" i="1"/>
  <c r="L42" i="1"/>
  <c r="K42" i="1"/>
  <c r="J42" i="1"/>
  <c r="I42" i="1"/>
  <c r="H42" i="1"/>
  <c r="G42" i="1"/>
  <c r="K62" i="1" l="1"/>
  <c r="I62" i="1"/>
  <c r="G62" i="1"/>
  <c r="L57" i="1"/>
  <c r="K57" i="1"/>
  <c r="M83" i="1"/>
  <c r="L83" i="1"/>
  <c r="K83" i="1"/>
  <c r="J83" i="1"/>
  <c r="I83" i="1"/>
  <c r="H83" i="1"/>
  <c r="G83" i="1"/>
  <c r="L20" i="1" l="1"/>
  <c r="H225" i="1"/>
  <c r="B252" i="1"/>
  <c r="G203" i="1" l="1"/>
  <c r="M142" i="1"/>
  <c r="L142" i="1"/>
  <c r="K142" i="1"/>
  <c r="J142" i="1"/>
  <c r="I142" i="1"/>
  <c r="H142" i="1"/>
  <c r="G142" i="1"/>
  <c r="M110" i="1"/>
  <c r="L110" i="1"/>
  <c r="K110" i="1"/>
  <c r="J110" i="1"/>
  <c r="I110" i="1"/>
  <c r="H110" i="1"/>
  <c r="G110" i="1"/>
  <c r="M225" i="1" l="1"/>
  <c r="L225" i="1"/>
  <c r="K225" i="1"/>
  <c r="J225" i="1"/>
  <c r="I225" i="1"/>
  <c r="G225" i="1"/>
  <c r="M214" i="1" l="1"/>
  <c r="L214" i="1"/>
  <c r="K214" i="1"/>
  <c r="J214" i="1"/>
  <c r="I214" i="1"/>
  <c r="H214" i="1" l="1"/>
  <c r="G214" i="1"/>
  <c r="M231" i="1"/>
  <c r="L231" i="1"/>
  <c r="K231" i="1"/>
  <c r="J231" i="1"/>
  <c r="I231" i="1"/>
  <c r="H231" i="1"/>
  <c r="G231" i="1"/>
  <c r="M246" i="1"/>
  <c r="L246" i="1"/>
  <c r="K246" i="1"/>
  <c r="J246" i="1"/>
  <c r="I246" i="1"/>
  <c r="H246" i="1"/>
  <c r="G246" i="1"/>
  <c r="M147" i="1" l="1"/>
  <c r="L155" i="1"/>
  <c r="K75" i="1" l="1"/>
  <c r="G91" i="1"/>
  <c r="L185" i="1"/>
  <c r="M185" i="1"/>
  <c r="K185" i="1"/>
  <c r="J185" i="1"/>
  <c r="I185" i="1"/>
  <c r="H185" i="1"/>
  <c r="G185" i="1"/>
  <c r="M155" i="1"/>
  <c r="K155" i="1"/>
  <c r="J155" i="1"/>
  <c r="I155" i="1"/>
  <c r="H155" i="1"/>
  <c r="G155" i="1"/>
  <c r="K38" i="1" l="1"/>
  <c r="M121" i="1" l="1"/>
  <c r="L121" i="1"/>
  <c r="K121" i="1"/>
  <c r="I121" i="1"/>
  <c r="L210" i="1"/>
  <c r="M210" i="1"/>
  <c r="K210" i="1"/>
  <c r="J210" i="1"/>
  <c r="I210" i="1"/>
  <c r="H210" i="1"/>
  <c r="G210" i="1"/>
  <c r="M164" i="1"/>
  <c r="L164" i="1"/>
  <c r="K164" i="1"/>
  <c r="J164" i="1"/>
  <c r="I164" i="1"/>
  <c r="H164" i="1"/>
  <c r="G164" i="1"/>
  <c r="G121" i="1"/>
  <c r="L71" i="1"/>
  <c r="K71" i="1"/>
  <c r="I71" i="1"/>
  <c r="G71" i="1"/>
  <c r="L203" i="1" l="1"/>
  <c r="I134" i="1"/>
  <c r="G250" i="1" l="1"/>
  <c r="G243" i="1"/>
  <c r="G218" i="1"/>
  <c r="G176" i="1"/>
  <c r="G138" i="1"/>
  <c r="G134" i="1"/>
  <c r="G113" i="1"/>
  <c r="G106" i="1"/>
  <c r="G102" i="1"/>
  <c r="G28" i="1"/>
  <c r="G24" i="1"/>
  <c r="G20" i="1"/>
  <c r="G14" i="1"/>
  <c r="G11" i="1"/>
  <c r="H127" i="1"/>
  <c r="G180" i="1" l="1"/>
  <c r="G172" i="1"/>
  <c r="G147" i="1"/>
  <c r="G127" i="1"/>
  <c r="K203" i="1"/>
  <c r="I203" i="1"/>
  <c r="M202" i="1"/>
  <c r="H202" i="1"/>
  <c r="J202" i="1"/>
  <c r="J191" i="1"/>
  <c r="L191" i="1"/>
  <c r="M191" i="1"/>
  <c r="K191" i="1"/>
  <c r="I191" i="1"/>
  <c r="H191" i="1"/>
  <c r="G191" i="1"/>
  <c r="M127" i="1"/>
  <c r="L127" i="1"/>
  <c r="K127" i="1"/>
  <c r="J127" i="1"/>
  <c r="I127" i="1"/>
  <c r="M243" i="1" l="1"/>
  <c r="L243" i="1"/>
  <c r="K243" i="1"/>
  <c r="J243" i="1"/>
  <c r="I243" i="1"/>
  <c r="H243" i="1"/>
  <c r="M102" i="1"/>
  <c r="L102" i="1"/>
  <c r="K102" i="1"/>
  <c r="J102" i="1"/>
  <c r="I102" i="1"/>
  <c r="K24" i="1" l="1"/>
  <c r="I95" i="1"/>
  <c r="H117" i="1" l="1"/>
  <c r="H250" i="1"/>
  <c r="I250" i="1"/>
  <c r="J250" i="1"/>
  <c r="K250" i="1"/>
  <c r="L250" i="1"/>
  <c r="H218" i="1"/>
  <c r="I218" i="1"/>
  <c r="J218" i="1"/>
  <c r="K218" i="1"/>
  <c r="L218" i="1"/>
  <c r="M218" i="1"/>
  <c r="I176" i="1"/>
  <c r="K176" i="1"/>
  <c r="L176" i="1"/>
  <c r="M176" i="1"/>
  <c r="I172" i="1"/>
  <c r="K172" i="1"/>
  <c r="L172" i="1"/>
  <c r="M170" i="1"/>
  <c r="M169" i="1"/>
  <c r="M134" i="1"/>
  <c r="L134" i="1"/>
  <c r="K134" i="1"/>
  <c r="H131" i="1"/>
  <c r="H134" i="1" s="1"/>
  <c r="H113" i="1"/>
  <c r="I113" i="1"/>
  <c r="J113" i="1"/>
  <c r="K113" i="1"/>
  <c r="L113" i="1"/>
  <c r="M113" i="1"/>
  <c r="K91" i="1"/>
  <c r="I57" i="1"/>
  <c r="G57" i="1"/>
  <c r="J134" i="1" l="1"/>
  <c r="L27" i="1"/>
  <c r="M27" i="1" s="1"/>
  <c r="K147" i="1" l="1"/>
  <c r="I147" i="1"/>
  <c r="K138" i="1"/>
  <c r="L147" i="1"/>
  <c r="J146" i="1"/>
  <c r="J147" i="1" s="1"/>
  <c r="M20" i="1" l="1"/>
  <c r="H201" i="1" l="1"/>
  <c r="J201" i="1"/>
  <c r="H200" i="1"/>
  <c r="J200" i="1"/>
  <c r="M69" i="1"/>
  <c r="M71" i="1" s="1"/>
  <c r="M46" i="1"/>
  <c r="K20" i="1"/>
  <c r="J20" i="1"/>
  <c r="I20" i="1"/>
  <c r="H20" i="1"/>
  <c r="M14" i="1"/>
  <c r="L14" i="1"/>
  <c r="K14" i="1"/>
  <c r="J14" i="1"/>
  <c r="I14" i="1"/>
  <c r="H14" i="1"/>
  <c r="M28" i="1"/>
  <c r="L28" i="1"/>
  <c r="K28" i="1"/>
  <c r="J28" i="1"/>
  <c r="I28" i="1"/>
  <c r="H28" i="1"/>
  <c r="M201" i="1" l="1"/>
  <c r="M95" i="1"/>
  <c r="L95" i="1"/>
  <c r="K95" i="1"/>
  <c r="J95" i="1"/>
  <c r="G95" i="1"/>
  <c r="H24" i="1"/>
  <c r="I24" i="1"/>
  <c r="J24" i="1"/>
  <c r="L24" i="1"/>
  <c r="M24" i="1"/>
  <c r="M180" i="1" l="1"/>
  <c r="M86" i="1"/>
  <c r="M38" i="1"/>
  <c r="M50" i="1"/>
  <c r="M66" i="1" l="1"/>
  <c r="M138" i="1"/>
  <c r="M105" i="1"/>
  <c r="M106" i="1" s="1"/>
  <c r="L106" i="1"/>
  <c r="K106" i="1"/>
  <c r="J106" i="1"/>
  <c r="I106" i="1"/>
  <c r="H106" i="1"/>
  <c r="M171" i="1"/>
  <c r="M248" i="1"/>
  <c r="M250" i="1" s="1"/>
  <c r="H116" i="1" l="1"/>
  <c r="H121" i="1" s="1"/>
  <c r="H99" i="1" l="1"/>
  <c r="H98" i="1"/>
  <c r="H100" i="1"/>
  <c r="J32" i="1"/>
  <c r="H32" i="1"/>
  <c r="H102" i="1" l="1"/>
  <c r="L180" i="1"/>
  <c r="K180" i="1"/>
  <c r="J180" i="1"/>
  <c r="I180" i="1"/>
  <c r="H180" i="1"/>
  <c r="L86" i="1"/>
  <c r="K86" i="1"/>
  <c r="J86" i="1"/>
  <c r="I86" i="1"/>
  <c r="H86" i="1"/>
  <c r="G86" i="1"/>
  <c r="K50" i="1" l="1"/>
  <c r="J50" i="1"/>
  <c r="I50" i="1"/>
  <c r="H50" i="1"/>
  <c r="G50" i="1"/>
  <c r="I91" i="1" l="1"/>
  <c r="I11" i="1" l="1"/>
  <c r="K11" i="1"/>
  <c r="I38" i="1"/>
  <c r="I46" i="1"/>
  <c r="I252" i="1" s="1"/>
  <c r="K46" i="1"/>
  <c r="J66" i="1"/>
  <c r="K66" i="1"/>
  <c r="H75" i="1"/>
  <c r="I75" i="1"/>
  <c r="J75" i="1"/>
  <c r="I79" i="1"/>
  <c r="K79" i="1"/>
  <c r="K252" i="1" s="1"/>
  <c r="G79" i="1"/>
  <c r="G75" i="1"/>
  <c r="G66" i="1"/>
  <c r="G46" i="1"/>
  <c r="G38" i="1"/>
  <c r="J195" i="1"/>
  <c r="H195" i="1"/>
  <c r="J196" i="1"/>
  <c r="H196" i="1"/>
  <c r="J198" i="1"/>
  <c r="H198" i="1"/>
  <c r="J197" i="1"/>
  <c r="H197" i="1"/>
  <c r="J199" i="1"/>
  <c r="H199" i="1"/>
  <c r="J194" i="1"/>
  <c r="H194" i="1"/>
  <c r="L75" i="1"/>
  <c r="J69" i="1"/>
  <c r="H69" i="1"/>
  <c r="J61" i="1"/>
  <c r="J62" i="1" s="1"/>
  <c r="H61" i="1"/>
  <c r="H62" i="1" s="1"/>
  <c r="J53" i="1"/>
  <c r="J57" i="1" s="1"/>
  <c r="H53" i="1"/>
  <c r="H57" i="1" s="1"/>
  <c r="H37" i="1"/>
  <c r="G252" i="1" l="1"/>
  <c r="H203" i="1"/>
  <c r="J203" i="1"/>
  <c r="M199" i="1"/>
  <c r="M197" i="1"/>
  <c r="M198" i="1"/>
  <c r="M196" i="1"/>
  <c r="L61" i="1"/>
  <c r="J168" i="1"/>
  <c r="H168" i="1"/>
  <c r="H41" i="1"/>
  <c r="J41" i="1"/>
  <c r="H10" i="1"/>
  <c r="H11" i="1" s="1"/>
  <c r="M61" i="1" l="1"/>
  <c r="M62" i="1" s="1"/>
  <c r="L62" i="1"/>
  <c r="M195" i="1"/>
  <c r="M203" i="1" s="1"/>
  <c r="M53" i="1"/>
  <c r="M57" i="1" s="1"/>
  <c r="J167" i="1"/>
  <c r="J172" i="1" s="1"/>
  <c r="H167" i="1"/>
  <c r="H172" i="1" s="1"/>
  <c r="M172" i="1" l="1"/>
  <c r="H144" i="1"/>
  <c r="J89" i="1"/>
  <c r="J91" i="1" s="1"/>
  <c r="H91" i="1"/>
  <c r="H36" i="1"/>
  <c r="J38" i="1"/>
  <c r="J175" i="1"/>
  <c r="J176" i="1" s="1"/>
  <c r="H175" i="1"/>
  <c r="H176" i="1" s="1"/>
  <c r="H145" i="1"/>
  <c r="M75" i="1"/>
  <c r="J70" i="1"/>
  <c r="J71" i="1" s="1"/>
  <c r="H70" i="1"/>
  <c r="H71" i="1" s="1"/>
  <c r="H65" i="1"/>
  <c r="H66" i="1" s="1"/>
  <c r="H94" i="1"/>
  <c r="H38" i="1" l="1"/>
  <c r="H147" i="1"/>
  <c r="H95" i="1"/>
  <c r="L11" i="1"/>
  <c r="J11" i="1"/>
  <c r="L91" i="1"/>
  <c r="L38" i="1"/>
  <c r="L66" i="1"/>
  <c r="M11" i="1" l="1"/>
  <c r="M91" i="1"/>
  <c r="J116" i="1" l="1"/>
  <c r="J117" i="1"/>
  <c r="J78" i="1"/>
  <c r="J79" i="1" s="1"/>
  <c r="H78" i="1"/>
  <c r="H79" i="1" s="1"/>
  <c r="J46" i="1"/>
  <c r="H45" i="1"/>
  <c r="H46" i="1" s="1"/>
  <c r="H252" i="1" l="1"/>
  <c r="J121" i="1"/>
  <c r="J252" i="1" s="1"/>
  <c r="L79" i="1"/>
  <c r="L46" i="1"/>
  <c r="L252" i="1" l="1"/>
  <c r="M79" i="1"/>
  <c r="M78" i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<sst xmlns="http://schemas.openxmlformats.org/spreadsheetml/2006/main" count="691" uniqueCount="235">
  <si>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</si>
  <si>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</si>
  <si>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</si>
  <si>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</si>
  <si>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</si>
  <si>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</si>
  <si>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</si>
  <si>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</si>
  <si>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</si>
  <si>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</si>
  <si>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</si>
  <si>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</si>
  <si>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</si>
  <si>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</si>
  <si>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</si>
  <si>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</si>
  <si>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</si>
  <si>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</si>
  <si>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</si>
  <si>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</si>
  <si>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</si>
  <si>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</si>
  <si>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</si>
  <si>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</si>
  <si>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</si>
  <si>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</si>
  <si>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</si>
  <si>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</si>
  <si>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</si>
  <si>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</si>
  <si>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</si>
  <si>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</si>
  <si>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</si>
  <si>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</si>
  <si>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</si>
  <si>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</si>
  <si>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</si>
  <si>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</si>
  <si>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</si>
  <si>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</si>
  <si>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</si>
  <si>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</si>
  <si>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</si>
  <si>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</si>
  <si>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</si>
  <si>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</si>
  <si>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</si>
  <si>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</si>
  <si>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</si>
  <si>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</si>
  <si>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</si>
  <si>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</si>
  <si>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</si>
  <si>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</si>
  <si>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</si>
  <si>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</si>
  <si>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</si>
  <si>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</si>
  <si>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</si>
  <si>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</si>
  <si>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</si>
  <si>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</si>
  <si>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</si>
  <si>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</si>
  <si>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</si>
  <si>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</si>
  <si>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</si>
  <si>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</si>
  <si>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</si>
  <si>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</si>
  <si>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</si>
  <si>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</si>
  <si>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</si>
  <si>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</si>
  <si>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</si>
  <si>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</si>
  <si>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</si>
  <si>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</si>
  <si>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</si>
  <si>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</si>
  <si>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</si>
  <si>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</si>
  <si>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</si>
  <si>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</si>
  <si>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</si>
  <si>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</si>
  <si>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</si>
  <si>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</si>
  <si>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</si>
  <si>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</si>
  <si>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</si>
  <si>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</si>
  <si>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</si>
  <si>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</si>
  <si>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</si>
  <si>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</si>
  <si>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</si>
  <si>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</si>
  <si>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</si>
  <si>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</si>
  <si>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</si>
  <si>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</si>
  <si>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</si>
  <si>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</si>
  <si>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</si>
  <si>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</si>
  <si>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</si>
  <si>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</si>
  <si>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</si>
  <si>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</si>
  <si>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</si>
  <si>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</si>
  <si>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</si>
  <si>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</si>
  <si>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</si>
  <si>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</si>
  <si>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</si>
  <si>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</si>
  <si>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</si>
  <si>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</si>
  <si>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</si>
  <si>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</si>
  <si>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</si>
  <si>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</si>
  <si>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</si>
  <si>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</si>
  <si>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</si>
  <si>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</si>
  <si>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</si>
  <si>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</si>
  <si>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</si>
  <si>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</si>
  <si>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</si>
  <si>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</si>
  <si>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</si>
  <si>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</si>
  <si>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</si>
  <si>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</si>
  <si>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</si>
  <si>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</si>
  <si>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</si>
  <si>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</si>
  <si>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</si>
  <si>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</si>
  <si>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</si>
  <si>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</si>
  <si>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</si>
  <si>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</si>
  <si>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</si>
  <si>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</si>
  <si>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</si>
  <si>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</si>
  <si>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</si>
  <si>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</si>
  <si>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</si>
  <si>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</si>
  <si>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</si>
  <si>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</si>
  <si>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</si>
  <si>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</si>
  <si>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</si>
  <si>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</si>
  <si>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</si>
  <si>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</si>
  <si>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</si>
  <si>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</si>
  <si>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</si>
  <si>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</si>
  <si>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</si>
  <si>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</si>
  <si>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</si>
  <si>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</si>
  <si>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</si>
  <si>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</si>
  <si>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</si>
  <si>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</si>
  <si>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</si>
  <si>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</si>
  <si>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</si>
  <si>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</si>
  <si>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</si>
  <si>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</si>
  <si>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</si>
  <si>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</si>
  <si>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</si>
  <si>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</si>
  <si>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</si>
  <si>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>PATRICIA MARIA CRUZ CORNELIO</t>
  </si>
  <si>
    <t xml:space="preserve">PAOLA MELISSA ORTEGA BURGOS </t>
  </si>
  <si>
    <t>MERCEDES INES DE LOS SANTOS DIAZ</t>
  </si>
  <si>
    <t>GABRIEL ANTONIO ASCENCIO SANTOS</t>
  </si>
  <si>
    <t>ANALISTA DE ESTADISTICA SECTO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</si>
  <si>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</si>
  <si>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</si>
  <si>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</si>
  <si>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</si>
  <si>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</si>
  <si>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</si>
  <si>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</si>
  <si>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LEONARDO JOSE EVE NUÑEZ</t>
  </si>
  <si>
    <t>LEIDY DARIHANA ZABALA DE LOS SANTOS</t>
  </si>
  <si>
    <t>COORDINADORA ADMINISTRATIVA</t>
  </si>
  <si>
    <t xml:space="preserve">KATTY MATILDE REYES PEREZ </t>
  </si>
  <si>
    <t>COORDINADOR ADMINISTRATIVO</t>
  </si>
  <si>
    <t>CRISTIAN PAREDES SILVERIO</t>
  </si>
  <si>
    <t>ANALISTA DE INVESTIGACIONES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</si>
  <si>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</si>
  <si>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</si>
  <si>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</si>
  <si>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</si>
  <si>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</si>
  <si>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</si>
  <si>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DEPARTAMENTO DE METODOLOGIA- 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</si>
  <si>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</si>
  <si>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</si>
  <si>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</si>
  <si>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</si>
  <si>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</si>
  <si>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</si>
  <si>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 xml:space="preserve">DIVISION DE ACCESO A LA INFORMACION PUBLICA -ONE </t>
  </si>
  <si>
    <t>DIVISION DE RELACIONES INTERNACIONALES -ONE</t>
  </si>
  <si>
    <t>Nómina de Empleados  Temporales</t>
  </si>
  <si>
    <t>Estatus</t>
  </si>
  <si>
    <t>NT</t>
  </si>
  <si>
    <t>Mes de Septiembre 2022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</si>
  <si>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</si>
  <si>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</si>
  <si>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</si>
  <si>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</si>
  <si>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</si>
  <si>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</si>
  <si>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</si>
  <si>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 xml:space="preserve">               ANALISTA DE RECLUTAMIENTO Y SELECCIÓN</t>
  </si>
  <si>
    <t>ANALISTA DE SERVICIO AL PERSONAL</t>
  </si>
  <si>
    <t xml:space="preserve">                                  ANALISTA DE REGISTRO Y CONTROL Y NOMINAS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</si>
</sst>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5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14" fontId="0" fillId="0" borderId="0" xfId="0" applyNumberFormat="1" applyFill="1" applyAlignment="1"/>
    <xf numFmtId="4" fontId="19" fillId="0" borderId="0" xfId="0" applyNumberFormat="1" applyFont="1" applyAlignme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Alignment="1">
      <alignment vertical="center"/>
    </xf>
    <xf numFmtId="14" fontId="0" fillId="38" borderId="0" xfId="0" applyNumberFormat="1" applyFont="1" applyFill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NumberFormat="1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2" fontId="1" fillId="0" borderId="0" xfId="1" applyNumberFormat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16" fillId="33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6" fillId="0" borderId="0" xfId="0" applyFont="1" applyBorder="1" applyAlignment="1">
      <alignment vertical="top"/>
    </xf>
    <xf numFmtId="2" fontId="0" fillId="0" borderId="0" xfId="1" applyNumberFormat="1" applyFont="1" applyBorder="1" applyAlignment="1">
      <alignment vertical="top"/>
    </xf>
    <xf numFmtId="4" fontId="16" fillId="37" borderId="0" xfId="0" applyNumberFormat="1" applyFont="1" applyFill="1" applyAlignment="1">
      <alignment vertical="top"/>
    </xf>
    <xf numFmtId="4" fontId="16" fillId="38" borderId="0" xfId="0" applyNumberFormat="1" applyFont="1" applyFill="1" applyAlignment="1">
      <alignment vertical="top"/>
    </xf>
    <xf numFmtId="4" fontId="0" fillId="38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16" fillId="38" borderId="0" xfId="0" applyNumberFormat="1" applyFont="1" applyFill="1" applyAlignment="1">
      <alignment vertical="top" wrapText="1"/>
    </xf>
    <xf numFmtId="4" fontId="0" fillId="38" borderId="0" xfId="0" applyNumberFormat="1" applyFont="1" applyFill="1" applyAlignment="1">
      <alignment vertical="top" wrapText="1"/>
    </xf>
    <xf numFmtId="4" fontId="16" fillId="37" borderId="0" xfId="0" applyNumberFormat="1" applyFont="1" applyFill="1" applyAlignment="1">
      <alignment vertical="top" wrapText="1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4" fontId="16" fillId="33" borderId="0" xfId="0" applyNumberFormat="1" applyFont="1" applyFill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6" fillId="11" borderId="0" xfId="21" applyNumberFormat="1" applyFont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43" fontId="16" fillId="0" borderId="0" xfId="1" applyFont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4" fontId="16" fillId="11" borderId="0" xfId="21" applyNumberFormat="1" applyFont="1" applyAlignment="1">
      <alignment vertical="top"/>
    </xf>
    <xf numFmtId="2" fontId="1" fillId="0" borderId="0" xfId="1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2" fontId="16" fillId="0" borderId="0" xfId="1" applyNumberFormat="1" applyFont="1" applyFill="1" applyAlignment="1">
      <alignment vertical="top" wrapText="1"/>
    </xf>
    <xf numFmtId="2" fontId="0" fillId="0" borderId="0" xfId="1" applyNumberFormat="1" applyFont="1" applyBorder="1" applyAlignment="1">
      <alignment vertical="top" wrapText="1"/>
    </xf>
    <xf numFmtId="2" fontId="16" fillId="37" borderId="0" xfId="1" applyNumberFormat="1" applyFont="1" applyFill="1" applyAlignment="1">
      <alignment vertical="top" wrapText="1"/>
    </xf>
    <xf numFmtId="2" fontId="1" fillId="38" borderId="0" xfId="1" applyNumberFormat="1" applyFont="1" applyFill="1" applyAlignment="1">
      <alignment vertical="top" wrapText="1"/>
    </xf>
    <xf numFmtId="2" fontId="16" fillId="33" borderId="0" xfId="1" applyNumberFormat="1" applyFont="1" applyFill="1" applyAlignment="1">
      <alignment vertical="top" wrapText="1"/>
    </xf>
    <xf numFmtId="2" fontId="0" fillId="0" borderId="0" xfId="1" applyNumberFormat="1" applyFont="1" applyAlignment="1">
      <alignment vertical="top" wrapText="1"/>
    </xf>
    <xf numFmtId="4" fontId="0" fillId="38" borderId="0" xfId="0" applyNumberFormat="1" applyFont="1" applyFill="1" applyBorder="1" applyAlignment="1">
      <alignment vertical="top"/>
    </xf>
    <xf numFmtId="0" fontId="25" fillId="38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" fontId="0" fillId="0" borderId="0" xfId="0" applyNumberFormat="1" applyFont="1" applyAlignment="1"/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 wrapText="1"/>
    </xf>
    <xf numFmtId="0" fontId="16" fillId="39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Border="1" applyAlignment="1">
      <alignment horizontal="center" vertical="center"/>
    </xf>
    <xf numFmtId="4" fontId="0" fillId="38" borderId="0" xfId="0" applyNumberFormat="1" applyFont="1" applyFill="1" applyBorder="1" applyAlignment="1">
      <alignment horizontal="center" vertical="center"/>
    </xf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2" fontId="16" fillId="38" borderId="0" xfId="1" applyNumberFormat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right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 applyFill="1" applyAlignment="1"/>
    <xf numFmtId="0" fontId="2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vertical="top"/>
    </xf>
    <xf numFmtId="4" fontId="18" fillId="34" borderId="16" xfId="1" applyNumberFormat="1" applyFont="1" applyFill="1" applyBorder="1" applyAlignment="1">
      <alignment vertical="top"/>
    </xf>
    <xf numFmtId="4" fontId="18" fillId="34" borderId="13" xfId="1" applyNumberFormat="1" applyFont="1" applyFill="1" applyBorder="1" applyAlignment="1">
      <alignment vertical="top" wrapText="1"/>
    </xf>
    <xf numFmtId="4" fontId="18" fillId="34" borderId="17" xfId="1" applyNumberFormat="1" applyFont="1" applyFill="1" applyBorder="1" applyAlignment="1">
      <alignment vertical="top" wrapText="1"/>
    </xf>
    <xf numFmtId="4" fontId="18" fillId="34" borderId="13" xfId="1" applyNumberFormat="1" applyFont="1" applyFill="1" applyBorder="1" applyAlignment="1">
      <alignment vertical="top"/>
    </xf>
    <xf numFmtId="4" fontId="18" fillId="34" borderId="17" xfId="1" applyNumberFormat="1" applyFont="1" applyFill="1" applyBorder="1" applyAlignment="1">
      <alignment vertical="top"/>
    </xf>
    <xf numFmtId="4" fontId="18" fillId="34" borderId="14" xfId="1" applyNumberFormat="1" applyFont="1" applyFill="1" applyBorder="1" applyAlignment="1">
      <alignment vertical="top" wrapText="1"/>
    </xf>
    <xf numFmtId="4" fontId="18" fillId="34" borderId="18" xfId="1" applyNumberFormat="1" applyFont="1" applyFill="1" applyBorder="1" applyAlignment="1">
      <alignment vertical="top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0" fontId="26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147297</xdr:colOff>
      <xdr:row>0</xdr:row>
      <xdr:rowOff>82916</xdr:rowOff>
    </xdr:from>
    <xdr:to>
      <xdr:col>12</xdr:col>
      <xdr:colOff>1262782</xdr:colOff>
      <xdr:row>4</xdr:row>
      <xdr:rowOff>162320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3274" y="82916"/>
          <a:ext cx="2350758" cy="118073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258</xdr:row>
      <xdr:rowOff>110151</xdr:rowOff>
    </xdr:from>
    <xdr:to>
      <xdr:col>7</xdr:col>
      <xdr:colOff>1037682</xdr:colOff>
      <xdr:row>273</xdr:row>
      <xdr:rowOff>148485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  <threadedComment ref="D7" dT="2022-09-07T15:40:31.62" personId="{7CBF1DD8-51D9-46CC-BB13-DFDA6DFAA56C}" id="{725671A5-CCBE-43B6-9E44-71C2458F162F}">
    <text>Agregar una columna de Estatus igual que las demás nominas, la Nomenclatura utilizada en esta nomina es (NT) Nombramiento Temporal</text>
  </threadedComment>
  <threadedComment ref="B36" dT="2022-09-08T16:14:48.86" personId="{7CBF1DD8-51D9-46CC-BB13-DFDA6DFAA56C}" id="{B74C2C62-8987-4D6F-9AEB-CA59F9E42C73}">
    <text>Analista de Reclutamiento y Selección</text>
  </threadedComment>
  <threadedComment ref="B40" dT="2022-09-08T16:14:04.92" personId="{7CBF1DD8-51D9-46CC-BB13-DFDA6DFAA56C}" id="{6748D45C-C647-4403-8272-F7E71E63E3E5}">
    <text>Analista de Registro y Control en la Sección de Registro Control y Nomina</text>
  </threadedComment>
  <threadedComment ref="B45" dT="2022-09-08T16:12:46.14" personId="{7CBF1DD8-51D9-46CC-BB13-DFDA6DFAA56C}" id="{D9BF0A70-320B-4158-BC91-0C4980662485}">
    <text>Analista de Servicio al Personal</text>
  </threadedComment>
  <threadedComment ref="A55" dT="2022-09-08T16:16:20.92" personId="{7CBF1DD8-51D9-46CC-BB13-DFDA6DFAA56C}" id="{EA7A5029-ABED-48E6-A95B-9B2C5AB974E1}">
    <text>Debe estar bajo la División de Centro de Servicio a la Información</text>
  </threadedComment>
  <threadedComment ref="A71" dT="2022-09-08T16:16:48.46" personId="{7CBF1DD8-51D9-46CC-BB13-DFDA6DFAA56C}" id="{50C889D1-9E98-4455-9ED3-7F8A5EFB06C1}">
    <text>Pertenece al Departamento Financiero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S401"/>
  <sheetViews>
    <sheetView showGridLines="0" tabSelected="1" showWhiteSpace="0" zoomScale="64" zoomScaleNormal="64" zoomScaleSheetLayoutView="57" zoomScalePageLayoutView="70" workbookViewId="0">
      <selection activeCell="B37" sqref="B37"/>
    </sheetView>
  </sheetViews>
  <sheetFormatPr baseColWidth="10" defaultColWidth="11.42578125" defaultRowHeight="15" x14ac:dyDescent="0.25"/>
  <cols>
    <col min="1" max="1" width="68.28515625" style="38" customWidth="1"/>
    <col min="2" max="2" width="39.85546875" style="14" customWidth="1"/>
    <col min="3" max="4" width="11.42578125" style="14" customWidth="1"/>
    <col min="5" max="5" width="19.140625" style="43" customWidth="1"/>
    <col min="6" max="6" width="18" style="43" customWidth="1"/>
    <col min="7" max="7" width="20.7109375" style="130" customWidth="1"/>
    <col min="8" max="8" width="16.85546875" style="131" customWidth="1"/>
    <col min="9" max="9" width="17.42578125" style="130" customWidth="1"/>
    <col min="10" max="10" width="17.28515625" style="130" customWidth="1"/>
    <col min="11" max="11" width="16.42578125" style="130" customWidth="1"/>
    <col min="12" max="12" width="18.42578125" style="130" customWidth="1"/>
    <col min="13" max="13" width="19.85546875" style="131" customWidth="1"/>
    <col min="14" max="14" width="17.7109375" style="38" customWidth="1"/>
    <col min="15" max="41" width="11.42578125" style="38"/>
    <col min="42" max="51" width="11.42578125" style="38" customWidth="1"/>
    <col min="52" max="52" width="11.42578125" style="38" hidden="1" customWidth="1"/>
    <col min="53" max="16384" width="11.42578125" style="38"/>
  </cols>
  <sheetData>
    <row r="1" spans="1:237" x14ac:dyDescent="0.25">
      <c r="A1" s="33"/>
      <c r="B1" s="34"/>
      <c r="C1" s="34"/>
      <c r="D1" s="34"/>
      <c r="E1" s="34"/>
      <c r="F1" s="34"/>
      <c r="G1" s="138"/>
      <c r="H1" s="168"/>
      <c r="I1" s="138"/>
      <c r="J1" s="138"/>
      <c r="K1" s="138"/>
      <c r="L1" s="138"/>
      <c r="M1" s="187"/>
    </row>
    <row r="2" spans="1:237" ht="26.25" x14ac:dyDescent="0.4">
      <c r="A2" s="236" t="s">
        <v>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</row>
    <row r="3" spans="1:237" ht="26.25" x14ac:dyDescent="0.4">
      <c r="A3" s="236" t="s">
        <v>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</row>
    <row r="4" spans="1:237" ht="20.25" x14ac:dyDescent="0.3">
      <c r="A4" s="239" t="s">
        <v>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</row>
    <row r="5" spans="1:237" ht="20.25" x14ac:dyDescent="0.3">
      <c r="A5" s="242" t="s">
        <v>221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</row>
    <row r="6" spans="1:237" ht="21" thickBot="1" x14ac:dyDescent="0.35">
      <c r="A6" s="221" t="s">
        <v>224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</row>
    <row r="7" spans="1:237" x14ac:dyDescent="0.25">
      <c r="A7" s="224" t="s">
        <v>13</v>
      </c>
      <c r="B7" s="219" t="s">
        <v>0</v>
      </c>
      <c r="C7" s="219" t="s">
        <v>98</v>
      </c>
      <c r="D7" s="234" t="s">
        <v>222</v>
      </c>
      <c r="E7" s="234" t="s">
        <v>11</v>
      </c>
      <c r="F7" s="234" t="s">
        <v>12</v>
      </c>
      <c r="G7" s="226" t="s">
        <v>7</v>
      </c>
      <c r="H7" s="228" t="s">
        <v>1</v>
      </c>
      <c r="I7" s="226" t="s">
        <v>2</v>
      </c>
      <c r="J7" s="230" t="s">
        <v>3</v>
      </c>
      <c r="K7" s="226" t="s">
        <v>4</v>
      </c>
      <c r="L7" s="226" t="s">
        <v>5</v>
      </c>
      <c r="M7" s="232" t="s">
        <v>6</v>
      </c>
      <c r="P7" s="39"/>
      <c r="Q7" s="40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</row>
    <row r="8" spans="1:237" ht="15.75" thickBot="1" x14ac:dyDescent="0.3">
      <c r="A8" s="225"/>
      <c r="B8" s="220"/>
      <c r="C8" s="220"/>
      <c r="D8" s="235"/>
      <c r="E8" s="235"/>
      <c r="F8" s="235"/>
      <c r="G8" s="227"/>
      <c r="H8" s="229"/>
      <c r="I8" s="227"/>
      <c r="J8" s="231"/>
      <c r="K8" s="227"/>
      <c r="L8" s="227"/>
      <c r="M8" s="233"/>
    </row>
    <row r="9" spans="1:237" x14ac:dyDescent="0.25">
      <c r="A9" s="218" t="s">
        <v>219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</row>
    <row r="10" spans="1:237" x14ac:dyDescent="0.25">
      <c r="A10" s="38" t="s">
        <v>33</v>
      </c>
      <c r="B10" s="3" t="s">
        <v>34</v>
      </c>
      <c r="C10" s="6" t="s">
        <v>71</v>
      </c>
      <c r="D10" s="6" t="s">
        <v>223</v>
      </c>
      <c r="E10" s="10">
        <v>44470</v>
      </c>
      <c r="F10" s="10" t="s">
        <v>108</v>
      </c>
      <c r="G10" s="130">
        <v>89500</v>
      </c>
      <c r="H10" s="174">
        <f>G10*0.0287</f>
        <v>2568.65</v>
      </c>
      <c r="I10" s="181">
        <v>8960.4500000000007</v>
      </c>
      <c r="J10" s="181">
        <v>2720.8</v>
      </c>
      <c r="K10" s="181">
        <v>2725.24</v>
      </c>
      <c r="L10" s="185">
        <v>16975.14</v>
      </c>
      <c r="M10" s="174">
        <v>72524.86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</row>
    <row r="11" spans="1:237" x14ac:dyDescent="0.25">
      <c r="A11" s="41" t="s">
        <v>14</v>
      </c>
      <c r="B11" s="12">
        <v>1</v>
      </c>
      <c r="C11" s="7"/>
      <c r="D11" s="7"/>
      <c r="E11" s="41"/>
      <c r="F11" s="41"/>
      <c r="G11" s="146">
        <f>SUM(G10:G10)</f>
        <v>89500</v>
      </c>
      <c r="H11" s="161">
        <f t="shared" ref="H11:L11" si="0">SUM(H10:H10)</f>
        <v>2568.65</v>
      </c>
      <c r="I11" s="146">
        <f t="shared" si="0"/>
        <v>8960.4500000000007</v>
      </c>
      <c r="J11" s="146">
        <f t="shared" si="0"/>
        <v>2720.8</v>
      </c>
      <c r="K11" s="146">
        <f t="shared" si="0"/>
        <v>2725.24</v>
      </c>
      <c r="L11" s="146">
        <f t="shared" si="0"/>
        <v>16975.14</v>
      </c>
      <c r="M11" s="161">
        <f>G11-L11</f>
        <v>72524.86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</row>
    <row r="12" spans="1:237" s="47" customFormat="1" x14ac:dyDescent="0.25">
      <c r="A12" s="39" t="s">
        <v>120</v>
      </c>
      <c r="B12" s="13"/>
      <c r="C12" s="11"/>
      <c r="D12" s="11"/>
      <c r="E12" s="39"/>
      <c r="F12" s="39"/>
      <c r="G12" s="145"/>
      <c r="H12" s="164"/>
      <c r="I12" s="145"/>
      <c r="J12" s="145"/>
      <c r="K12" s="145"/>
      <c r="L12" s="145"/>
      <c r="M12" s="164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</row>
    <row r="13" spans="1:237" s="44" customFormat="1" x14ac:dyDescent="0.25">
      <c r="A13" s="44" t="s">
        <v>121</v>
      </c>
      <c r="B13" s="22" t="s">
        <v>54</v>
      </c>
      <c r="C13" s="23" t="s">
        <v>71</v>
      </c>
      <c r="D13" s="23" t="s">
        <v>223</v>
      </c>
      <c r="E13" s="24">
        <v>44409</v>
      </c>
      <c r="F13" s="111" t="s">
        <v>108</v>
      </c>
      <c r="G13" s="147">
        <v>133000</v>
      </c>
      <c r="H13" s="165">
        <v>3817.1</v>
      </c>
      <c r="I13" s="147">
        <v>19867.79</v>
      </c>
      <c r="J13" s="147">
        <v>4043.2</v>
      </c>
      <c r="K13" s="147">
        <v>14722.51</v>
      </c>
      <c r="L13" s="147">
        <v>42450.6</v>
      </c>
      <c r="M13" s="165">
        <v>90549.4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</row>
    <row r="14" spans="1:237" s="41" customFormat="1" x14ac:dyDescent="0.25">
      <c r="A14" s="41" t="s">
        <v>14</v>
      </c>
      <c r="B14" s="12">
        <v>1</v>
      </c>
      <c r="C14" s="7"/>
      <c r="D14" s="7"/>
      <c r="E14" s="110"/>
      <c r="G14" s="146">
        <f>G13</f>
        <v>133000</v>
      </c>
      <c r="H14" s="161">
        <f t="shared" ref="H14:M14" si="1">H13</f>
        <v>3817.1</v>
      </c>
      <c r="I14" s="146">
        <f t="shared" si="1"/>
        <v>19867.79</v>
      </c>
      <c r="J14" s="146">
        <f t="shared" si="1"/>
        <v>4043.2</v>
      </c>
      <c r="K14" s="146">
        <f t="shared" si="1"/>
        <v>14722.51</v>
      </c>
      <c r="L14" s="146">
        <f t="shared" si="1"/>
        <v>42450.6</v>
      </c>
      <c r="M14" s="161">
        <f t="shared" si="1"/>
        <v>90549.4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</row>
    <row r="15" spans="1:237" x14ac:dyDescent="0.25"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237" ht="11.25" customHeight="1" x14ac:dyDescent="0.25">
      <c r="A16" s="37" t="s">
        <v>44</v>
      </c>
      <c r="B16" s="37"/>
      <c r="C16" s="37"/>
      <c r="D16" s="203"/>
      <c r="E16" s="59"/>
      <c r="F16" s="37"/>
      <c r="G16" s="148"/>
      <c r="H16" s="162"/>
      <c r="I16" s="148"/>
      <c r="J16" s="148"/>
      <c r="K16" s="148"/>
      <c r="L16" s="148"/>
      <c r="M16" s="162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</row>
    <row r="17" spans="1:237" s="32" customFormat="1" ht="11.25" customHeight="1" x14ac:dyDescent="0.25">
      <c r="A17" s="4" t="s">
        <v>75</v>
      </c>
      <c r="B17" s="5" t="s">
        <v>88</v>
      </c>
      <c r="C17" s="5" t="s">
        <v>71</v>
      </c>
      <c r="D17" s="5" t="s">
        <v>223</v>
      </c>
      <c r="E17" s="104" t="s">
        <v>96</v>
      </c>
      <c r="F17" s="10" t="s">
        <v>108</v>
      </c>
      <c r="G17" s="149">
        <v>40000</v>
      </c>
      <c r="H17" s="175">
        <v>1148</v>
      </c>
      <c r="I17" s="182">
        <v>0</v>
      </c>
      <c r="J17" s="182">
        <v>1216</v>
      </c>
      <c r="K17" s="182">
        <v>5009</v>
      </c>
      <c r="L17" s="182">
        <v>10766.88</v>
      </c>
      <c r="M17" s="189">
        <v>32627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</row>
    <row r="18" spans="1:237" s="32" customFormat="1" ht="11.25" customHeight="1" x14ac:dyDescent="0.25">
      <c r="A18" s="4" t="s">
        <v>126</v>
      </c>
      <c r="B18" s="5" t="s">
        <v>128</v>
      </c>
      <c r="C18" s="5" t="s">
        <v>71</v>
      </c>
      <c r="D18" s="5" t="s">
        <v>223</v>
      </c>
      <c r="E18" s="104" t="s">
        <v>127</v>
      </c>
      <c r="F18" s="10" t="s">
        <v>108</v>
      </c>
      <c r="G18" s="149">
        <v>87500</v>
      </c>
      <c r="H18" s="175">
        <v>2511.25</v>
      </c>
      <c r="I18" s="182">
        <v>8827.5300000000007</v>
      </c>
      <c r="J18" s="182">
        <v>2660</v>
      </c>
      <c r="K18" s="182">
        <v>6915.12</v>
      </c>
      <c r="L18" s="182">
        <v>20913</v>
      </c>
      <c r="M18" s="189">
        <v>66586.100000000006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</row>
    <row r="19" spans="1:237" x14ac:dyDescent="0.25">
      <c r="A19" s="4" t="s">
        <v>68</v>
      </c>
      <c r="B19" s="5" t="s">
        <v>69</v>
      </c>
      <c r="C19" s="6" t="s">
        <v>70</v>
      </c>
      <c r="D19" s="6" t="s">
        <v>223</v>
      </c>
      <c r="E19" s="4" t="s">
        <v>97</v>
      </c>
      <c r="F19" s="10" t="s">
        <v>108</v>
      </c>
      <c r="G19" s="130">
        <v>75000</v>
      </c>
      <c r="H19" s="174">
        <v>2152.5</v>
      </c>
      <c r="I19" s="181">
        <v>6309.38</v>
      </c>
      <c r="J19" s="181">
        <v>2280</v>
      </c>
      <c r="K19" s="181">
        <v>25</v>
      </c>
      <c r="L19" s="181">
        <v>7373</v>
      </c>
      <c r="M19" s="174">
        <v>64233.120000000003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</row>
    <row r="20" spans="1:237" x14ac:dyDescent="0.25">
      <c r="A20" s="41" t="s">
        <v>14</v>
      </c>
      <c r="B20" s="12">
        <v>3</v>
      </c>
      <c r="C20" s="7"/>
      <c r="D20" s="7"/>
      <c r="E20" s="41"/>
      <c r="F20" s="41"/>
      <c r="G20" s="146">
        <f>G18+G17+G19</f>
        <v>202500</v>
      </c>
      <c r="H20" s="161">
        <f>SUM(H17:H19)</f>
        <v>5811.75</v>
      </c>
      <c r="I20" s="146">
        <f>SUM(I17:I19)</f>
        <v>15136.91</v>
      </c>
      <c r="J20" s="146">
        <f>SUM(J17:J19)</f>
        <v>6156</v>
      </c>
      <c r="K20" s="146">
        <f>SUM(K17:K19)</f>
        <v>11949.119999999999</v>
      </c>
      <c r="L20" s="146">
        <f>SUM(L17:L19)</f>
        <v>39052.879999999997</v>
      </c>
      <c r="M20" s="161">
        <f>M18+M17+M19</f>
        <v>163446.22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</row>
    <row r="21" spans="1:237" s="47" customFormat="1" x14ac:dyDescent="0.25">
      <c r="A21" s="39" t="s">
        <v>220</v>
      </c>
      <c r="B21" s="13"/>
      <c r="C21" s="11"/>
      <c r="D21" s="11"/>
      <c r="E21" s="39"/>
      <c r="F21" s="39"/>
      <c r="G21" s="147"/>
      <c r="H21" s="165"/>
      <c r="I21" s="147"/>
      <c r="J21" s="147"/>
      <c r="K21" s="147"/>
      <c r="L21" s="147"/>
      <c r="M21" s="16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237" s="47" customFormat="1" x14ac:dyDescent="0.25">
      <c r="A22" s="46" t="s">
        <v>76</v>
      </c>
      <c r="B22" s="22" t="s">
        <v>16</v>
      </c>
      <c r="C22" s="23" t="s">
        <v>71</v>
      </c>
      <c r="D22" s="23" t="s">
        <v>223</v>
      </c>
      <c r="E22" s="24">
        <v>44348</v>
      </c>
      <c r="F22" s="10" t="s">
        <v>108</v>
      </c>
      <c r="G22" s="147">
        <v>60000</v>
      </c>
      <c r="H22" s="165">
        <v>1722</v>
      </c>
      <c r="I22" s="147">
        <v>1769.74</v>
      </c>
      <c r="J22" s="147">
        <v>1824</v>
      </c>
      <c r="K22" s="147">
        <v>25</v>
      </c>
      <c r="L22" s="147">
        <v>5340.74</v>
      </c>
      <c r="M22" s="165">
        <v>54659.26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</row>
    <row r="23" spans="1:237" s="47" customFormat="1" x14ac:dyDescent="0.25">
      <c r="A23" s="44" t="s">
        <v>113</v>
      </c>
      <c r="B23" s="22" t="s">
        <v>114</v>
      </c>
      <c r="C23" s="23" t="s">
        <v>70</v>
      </c>
      <c r="D23" s="23" t="s">
        <v>223</v>
      </c>
      <c r="E23" s="24">
        <v>44542</v>
      </c>
      <c r="F23" s="10" t="s">
        <v>108</v>
      </c>
      <c r="G23" s="147">
        <v>60000</v>
      </c>
      <c r="H23" s="165">
        <v>1722</v>
      </c>
      <c r="I23" s="147">
        <v>3486.68</v>
      </c>
      <c r="J23" s="147">
        <v>1824</v>
      </c>
      <c r="K23" s="147">
        <v>261</v>
      </c>
      <c r="L23" s="147">
        <v>7293.68</v>
      </c>
      <c r="M23" s="165">
        <v>52706.32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237" s="39" customFormat="1" x14ac:dyDescent="0.25">
      <c r="A24" s="41" t="s">
        <v>14</v>
      </c>
      <c r="B24" s="12">
        <v>2</v>
      </c>
      <c r="C24" s="7"/>
      <c r="D24" s="7"/>
      <c r="E24" s="41"/>
      <c r="F24" s="41"/>
      <c r="G24" s="146">
        <f>G22+G23</f>
        <v>120000</v>
      </c>
      <c r="H24" s="161">
        <f>H22+H23</f>
        <v>3444</v>
      </c>
      <c r="I24" s="146">
        <f>I22+I23</f>
        <v>5256.42</v>
      </c>
      <c r="J24" s="146">
        <f>J22+J23</f>
        <v>3648</v>
      </c>
      <c r="K24" s="146">
        <f>K22+K23</f>
        <v>286</v>
      </c>
      <c r="L24" s="146">
        <f>L23+L22</f>
        <v>12634.42</v>
      </c>
      <c r="M24" s="161">
        <f>M22+M23</f>
        <v>107365.58</v>
      </c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</row>
    <row r="26" spans="1:237" s="40" customFormat="1" x14ac:dyDescent="0.25">
      <c r="A26" s="40" t="s">
        <v>22</v>
      </c>
      <c r="B26" s="16"/>
      <c r="C26" s="17"/>
      <c r="D26" s="17"/>
      <c r="G26" s="151"/>
      <c r="H26" s="155"/>
      <c r="I26" s="151"/>
      <c r="J26" s="151"/>
      <c r="K26" s="151"/>
      <c r="L26" s="151"/>
      <c r="M26" s="15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</row>
    <row r="27" spans="1:237" s="46" customFormat="1" x14ac:dyDescent="0.25">
      <c r="A27" s="46" t="s">
        <v>53</v>
      </c>
      <c r="B27" s="18" t="s">
        <v>54</v>
      </c>
      <c r="C27" s="19" t="s">
        <v>71</v>
      </c>
      <c r="D27" s="19" t="s">
        <v>223</v>
      </c>
      <c r="E27" s="24">
        <v>44244</v>
      </c>
      <c r="F27" s="24" t="s">
        <v>108</v>
      </c>
      <c r="G27" s="152">
        <v>133000</v>
      </c>
      <c r="H27" s="156">
        <v>3817.1</v>
      </c>
      <c r="I27" s="152">
        <v>19192.73</v>
      </c>
      <c r="J27" s="152">
        <v>4043.2</v>
      </c>
      <c r="K27" s="152">
        <v>14331.23</v>
      </c>
      <c r="L27" s="152">
        <f>+H27+I27+J27+K27</f>
        <v>41384.259999999995</v>
      </c>
      <c r="M27" s="156">
        <f>+G27-L27</f>
        <v>91615.74</v>
      </c>
    </row>
    <row r="28" spans="1:237" x14ac:dyDescent="0.25">
      <c r="A28" s="41" t="s">
        <v>14</v>
      </c>
      <c r="B28" s="12">
        <v>1</v>
      </c>
      <c r="C28" s="7"/>
      <c r="D28" s="7"/>
      <c r="E28" s="41"/>
      <c r="F28" s="41" t="s">
        <v>198</v>
      </c>
      <c r="G28" s="146">
        <f>G27</f>
        <v>133000</v>
      </c>
      <c r="H28" s="161">
        <f t="shared" ref="H28:M28" si="2">H27</f>
        <v>3817.1</v>
      </c>
      <c r="I28" s="146">
        <f t="shared" si="2"/>
        <v>19192.73</v>
      </c>
      <c r="J28" s="146">
        <f t="shared" si="2"/>
        <v>4043.2</v>
      </c>
      <c r="K28" s="146">
        <f t="shared" si="2"/>
        <v>14331.23</v>
      </c>
      <c r="L28" s="146">
        <f t="shared" si="2"/>
        <v>41384.259999999995</v>
      </c>
      <c r="M28" s="161">
        <f t="shared" si="2"/>
        <v>91615.74</v>
      </c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</row>
    <row r="30" spans="1:237" s="45" customFormat="1" x14ac:dyDescent="0.25">
      <c r="A30" s="40" t="s">
        <v>160</v>
      </c>
      <c r="B30" s="16"/>
      <c r="C30" s="17"/>
      <c r="D30" s="17"/>
      <c r="E30" s="40"/>
      <c r="F30" s="40"/>
      <c r="G30" s="151"/>
      <c r="H30" s="155"/>
      <c r="I30" s="151"/>
      <c r="J30" s="151"/>
      <c r="K30" s="151"/>
      <c r="L30" s="151"/>
      <c r="M30" s="155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</row>
    <row r="31" spans="1:237" s="47" customFormat="1" x14ac:dyDescent="0.25">
      <c r="A31" s="44" t="s">
        <v>77</v>
      </c>
      <c r="B31" s="22" t="s">
        <v>78</v>
      </c>
      <c r="C31" s="23" t="s">
        <v>70</v>
      </c>
      <c r="D31" s="23" t="s">
        <v>223</v>
      </c>
      <c r="E31" s="24">
        <v>44287</v>
      </c>
      <c r="F31" s="10" t="s">
        <v>108</v>
      </c>
      <c r="G31" s="147">
        <v>44000</v>
      </c>
      <c r="H31" s="165">
        <v>1262.8</v>
      </c>
      <c r="I31" s="147">
        <v>1007.19</v>
      </c>
      <c r="J31" s="147">
        <v>1337.6</v>
      </c>
      <c r="K31" s="147">
        <v>25</v>
      </c>
      <c r="L31" s="147">
        <v>3632.59</v>
      </c>
      <c r="M31" s="165">
        <v>40367.410000000003</v>
      </c>
      <c r="P31" s="38"/>
      <c r="Q31" s="38"/>
      <c r="R31" s="38"/>
      <c r="S31" s="38"/>
      <c r="T31" s="38"/>
      <c r="U31" s="38"/>
      <c r="V31" s="38"/>
      <c r="W31" s="38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</row>
    <row r="32" spans="1:237" s="39" customFormat="1" x14ac:dyDescent="0.25">
      <c r="A32" s="4" t="s">
        <v>90</v>
      </c>
      <c r="B32" s="65" t="s">
        <v>234</v>
      </c>
      <c r="C32" s="5" t="s">
        <v>71</v>
      </c>
      <c r="D32" s="5" t="s">
        <v>223</v>
      </c>
      <c r="E32" s="10">
        <v>44348</v>
      </c>
      <c r="F32" s="10" t="s">
        <v>108</v>
      </c>
      <c r="G32" s="130">
        <v>40000</v>
      </c>
      <c r="H32" s="174">
        <f>G32*0.0287</f>
        <v>1148</v>
      </c>
      <c r="I32" s="181">
        <v>442.65</v>
      </c>
      <c r="J32" s="181">
        <f>G32*0.0304</f>
        <v>1216</v>
      </c>
      <c r="K32" s="181">
        <v>5939.5</v>
      </c>
      <c r="L32" s="181">
        <v>8746.15</v>
      </c>
      <c r="M32" s="174">
        <v>31253.98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</row>
    <row r="33" spans="1:237" s="39" customFormat="1" x14ac:dyDescent="0.25">
      <c r="A33" s="41" t="s">
        <v>14</v>
      </c>
      <c r="B33" s="12">
        <v>2</v>
      </c>
      <c r="C33" s="7"/>
      <c r="D33" s="7"/>
      <c r="E33" s="41"/>
      <c r="F33" s="41"/>
      <c r="G33" s="146">
        <f>G31+G32</f>
        <v>84000</v>
      </c>
      <c r="H33" s="161">
        <f t="shared" ref="G33:M33" si="3">H31+H32</f>
        <v>2410.8000000000002</v>
      </c>
      <c r="I33" s="146">
        <f t="shared" si="3"/>
        <v>1449.8400000000001</v>
      </c>
      <c r="J33" s="146">
        <f t="shared" si="3"/>
        <v>2553.6</v>
      </c>
      <c r="K33" s="146">
        <f t="shared" si="3"/>
        <v>5964.5</v>
      </c>
      <c r="L33" s="146">
        <f t="shared" si="3"/>
        <v>12378.74</v>
      </c>
      <c r="M33" s="161">
        <f t="shared" si="3"/>
        <v>71621.39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</row>
    <row r="34" spans="1:237" s="39" customFormat="1" x14ac:dyDescent="0.25">
      <c r="B34" s="13"/>
      <c r="C34" s="11"/>
      <c r="D34" s="11"/>
      <c r="G34" s="145"/>
      <c r="H34" s="164"/>
      <c r="I34" s="145"/>
      <c r="J34" s="145"/>
      <c r="K34" s="145"/>
      <c r="L34" s="145"/>
      <c r="M34" s="164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</row>
    <row r="35" spans="1:237" s="39" customFormat="1" x14ac:dyDescent="0.25">
      <c r="A35" s="37" t="s">
        <v>52</v>
      </c>
      <c r="B35" s="37"/>
      <c r="C35" s="37"/>
      <c r="D35" s="203"/>
      <c r="E35" s="37"/>
      <c r="F35" s="37"/>
      <c r="G35" s="148"/>
      <c r="H35" s="162"/>
      <c r="I35" s="148"/>
      <c r="J35" s="148"/>
      <c r="K35" s="148"/>
      <c r="L35" s="148"/>
      <c r="M35" s="162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</row>
    <row r="36" spans="1:237" x14ac:dyDescent="0.25">
      <c r="A36" s="45" t="s">
        <v>35</v>
      </c>
      <c r="B36" s="3" t="s">
        <v>16</v>
      </c>
      <c r="C36" s="6" t="s">
        <v>71</v>
      </c>
      <c r="D36" s="6" t="s">
        <v>223</v>
      </c>
      <c r="E36" s="9">
        <v>44276</v>
      </c>
      <c r="F36" s="10" t="s">
        <v>108</v>
      </c>
      <c r="G36" s="130">
        <v>40000</v>
      </c>
      <c r="H36" s="174">
        <f>G36*0.0287</f>
        <v>1148</v>
      </c>
      <c r="I36" s="181">
        <v>0</v>
      </c>
      <c r="J36" s="181">
        <v>1216</v>
      </c>
      <c r="K36" s="181">
        <v>1101</v>
      </c>
      <c r="L36" s="181">
        <v>3465</v>
      </c>
      <c r="M36" s="174">
        <v>36535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</row>
    <row r="37" spans="1:237" s="39" customFormat="1" x14ac:dyDescent="0.25">
      <c r="A37" s="4" t="s">
        <v>38</v>
      </c>
      <c r="B37" s="65" t="s">
        <v>232</v>
      </c>
      <c r="C37" s="6" t="s">
        <v>70</v>
      </c>
      <c r="D37" s="6" t="s">
        <v>223</v>
      </c>
      <c r="E37" s="9">
        <v>44276</v>
      </c>
      <c r="F37" s="10" t="s">
        <v>108</v>
      </c>
      <c r="G37" s="130">
        <v>40000</v>
      </c>
      <c r="H37" s="174">
        <f>G37*0.0287</f>
        <v>1148</v>
      </c>
      <c r="I37" s="181">
        <v>0</v>
      </c>
      <c r="J37" s="181">
        <v>1216</v>
      </c>
      <c r="K37" s="181">
        <v>4423</v>
      </c>
      <c r="L37" s="181">
        <v>6787</v>
      </c>
      <c r="M37" s="174">
        <v>33213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</row>
    <row r="38" spans="1:237" s="39" customFormat="1" x14ac:dyDescent="0.25">
      <c r="A38" s="41" t="s">
        <v>14</v>
      </c>
      <c r="B38" s="12">
        <v>2</v>
      </c>
      <c r="C38" s="7"/>
      <c r="D38" s="7"/>
      <c r="E38" s="41"/>
      <c r="F38" s="41"/>
      <c r="G38" s="146">
        <f>SUM(G36:G37)</f>
        <v>80000</v>
      </c>
      <c r="H38" s="161">
        <f t="shared" ref="H38:L38" si="4">SUM(H36:H37)</f>
        <v>2296</v>
      </c>
      <c r="I38" s="146">
        <f t="shared" si="4"/>
        <v>0</v>
      </c>
      <c r="J38" s="146">
        <f t="shared" si="4"/>
        <v>2432</v>
      </c>
      <c r="K38" s="146">
        <f>K36+K37</f>
        <v>5524</v>
      </c>
      <c r="L38" s="146">
        <f t="shared" si="4"/>
        <v>10252</v>
      </c>
      <c r="M38" s="161">
        <f>SUM(M36:M37)</f>
        <v>69748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</row>
    <row r="39" spans="1:237" s="39" customFormat="1" x14ac:dyDescent="0.25">
      <c r="B39" s="13"/>
      <c r="G39" s="139"/>
      <c r="H39" s="169"/>
      <c r="I39" s="139"/>
      <c r="J39" s="139"/>
      <c r="K39" s="139"/>
      <c r="L39" s="139"/>
      <c r="M39" s="169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237" s="22" customFormat="1" x14ac:dyDescent="0.25">
      <c r="A40" s="37" t="s">
        <v>55</v>
      </c>
      <c r="B40" s="5"/>
      <c r="C40" s="5"/>
      <c r="D40" s="5"/>
      <c r="E40" s="5"/>
      <c r="F40" s="5"/>
      <c r="G40" s="153"/>
      <c r="H40" s="176"/>
      <c r="I40" s="153"/>
      <c r="J40" s="153"/>
      <c r="K40" s="153"/>
      <c r="L40" s="153"/>
      <c r="M40" s="176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</row>
    <row r="41" spans="1:237" s="39" customFormat="1" x14ac:dyDescent="0.25">
      <c r="A41" s="4" t="s">
        <v>36</v>
      </c>
      <c r="B41" s="5" t="s">
        <v>37</v>
      </c>
      <c r="C41" s="6" t="s">
        <v>71</v>
      </c>
      <c r="D41" s="6" t="s">
        <v>223</v>
      </c>
      <c r="E41" s="9">
        <v>44276</v>
      </c>
      <c r="F41" s="10" t="s">
        <v>108</v>
      </c>
      <c r="G41" s="130">
        <v>40000</v>
      </c>
      <c r="H41" s="174">
        <f>G41*0.0287</f>
        <v>1148</v>
      </c>
      <c r="I41" s="181">
        <v>0</v>
      </c>
      <c r="J41" s="181">
        <f>G41*0.0304</f>
        <v>1216</v>
      </c>
      <c r="K41" s="181">
        <v>3310.02</v>
      </c>
      <c r="L41" s="181">
        <v>5674.02</v>
      </c>
      <c r="M41" s="174">
        <v>34325.980000000003</v>
      </c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</row>
    <row r="42" spans="1:237" s="39" customFormat="1" x14ac:dyDescent="0.25">
      <c r="A42" s="41" t="s">
        <v>14</v>
      </c>
      <c r="B42" s="12">
        <v>1</v>
      </c>
      <c r="C42" s="7"/>
      <c r="D42" s="7"/>
      <c r="E42" s="41"/>
      <c r="F42" s="41"/>
      <c r="G42" s="146">
        <f>SUM(G41)</f>
        <v>40000</v>
      </c>
      <c r="H42" s="161">
        <f>SUM(H41)</f>
        <v>1148</v>
      </c>
      <c r="I42" s="146">
        <f>SUM(I41)</f>
        <v>0</v>
      </c>
      <c r="J42" s="146">
        <f>SUM(J41)</f>
        <v>1216</v>
      </c>
      <c r="K42" s="146">
        <f>K41</f>
        <v>3310.02</v>
      </c>
      <c r="L42" s="146">
        <f>SUM(L41)</f>
        <v>5674.02</v>
      </c>
      <c r="M42" s="161">
        <f>SUM(M41:M41)</f>
        <v>34325.980000000003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</row>
    <row r="43" spans="1:237" s="39" customFormat="1" x14ac:dyDescent="0.25">
      <c r="B43" s="13"/>
      <c r="G43" s="139"/>
      <c r="H43" s="169"/>
      <c r="I43" s="139"/>
      <c r="J43" s="139"/>
      <c r="K43" s="139"/>
      <c r="L43" s="139"/>
      <c r="M43" s="169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</row>
    <row r="44" spans="1:237" s="39" customFormat="1" x14ac:dyDescent="0.25">
      <c r="A44" s="37" t="s">
        <v>56</v>
      </c>
      <c r="B44" s="37"/>
      <c r="C44" s="37"/>
      <c r="D44" s="203"/>
      <c r="E44" s="37"/>
      <c r="F44" s="37"/>
      <c r="G44" s="148"/>
      <c r="H44" s="162"/>
      <c r="I44" s="148"/>
      <c r="J44" s="148"/>
      <c r="K44" s="148"/>
      <c r="L44" s="148"/>
      <c r="M44" s="162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</row>
    <row r="45" spans="1:237" s="39" customFormat="1" x14ac:dyDescent="0.25">
      <c r="A45" s="4" t="s">
        <v>18</v>
      </c>
      <c r="B45" s="65" t="s">
        <v>233</v>
      </c>
      <c r="C45" s="6" t="s">
        <v>71</v>
      </c>
      <c r="D45" s="6" t="s">
        <v>223</v>
      </c>
      <c r="E45" s="10">
        <v>44256</v>
      </c>
      <c r="F45" s="10" t="s">
        <v>108</v>
      </c>
      <c r="G45" s="130">
        <v>40000</v>
      </c>
      <c r="H45" s="174">
        <f>G45*0.0287</f>
        <v>1148</v>
      </c>
      <c r="I45" s="181">
        <v>442.65</v>
      </c>
      <c r="J45" s="181">
        <v>1216</v>
      </c>
      <c r="K45" s="181">
        <v>3596.86</v>
      </c>
      <c r="L45" s="181">
        <v>6403.51</v>
      </c>
      <c r="M45" s="174">
        <v>33596.49</v>
      </c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</row>
    <row r="46" spans="1:237" s="39" customFormat="1" x14ac:dyDescent="0.25">
      <c r="A46" s="41" t="s">
        <v>14</v>
      </c>
      <c r="B46" s="12">
        <v>1</v>
      </c>
      <c r="C46" s="7"/>
      <c r="D46" s="7"/>
      <c r="E46" s="41"/>
      <c r="F46" s="41"/>
      <c r="G46" s="146">
        <f>SUM(G45:G45)</f>
        <v>40000</v>
      </c>
      <c r="H46" s="161">
        <f t="shared" ref="H46:L46" si="5">SUM(H45:H45)</f>
        <v>1148</v>
      </c>
      <c r="I46" s="146">
        <f t="shared" si="5"/>
        <v>442.65</v>
      </c>
      <c r="J46" s="146">
        <f t="shared" si="5"/>
        <v>1216</v>
      </c>
      <c r="K46" s="146">
        <f t="shared" si="5"/>
        <v>3596.86</v>
      </c>
      <c r="L46" s="146">
        <f t="shared" si="5"/>
        <v>6403.51</v>
      </c>
      <c r="M46" s="161">
        <f>SUM(M45:M45)</f>
        <v>33596.49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</row>
    <row r="48" spans="1:237" s="39" customFormat="1" x14ac:dyDescent="0.25">
      <c r="A48" s="39" t="s">
        <v>79</v>
      </c>
      <c r="B48" s="22"/>
      <c r="C48" s="11"/>
      <c r="D48" s="11"/>
      <c r="G48" s="145"/>
      <c r="H48" s="164"/>
      <c r="I48" s="145"/>
      <c r="J48" s="145"/>
      <c r="K48" s="145"/>
      <c r="L48" s="145"/>
      <c r="M48" s="164"/>
      <c r="P48" s="38"/>
      <c r="Q48" s="38"/>
      <c r="R48" s="38"/>
      <c r="S48" s="38"/>
      <c r="T48" s="38"/>
      <c r="U48" s="38"/>
      <c r="V48" s="38"/>
      <c r="W48" s="38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237" s="39" customFormat="1" x14ac:dyDescent="0.25">
      <c r="A49" s="44" t="s">
        <v>80</v>
      </c>
      <c r="B49" s="22" t="s">
        <v>17</v>
      </c>
      <c r="C49" s="23" t="s">
        <v>70</v>
      </c>
      <c r="D49" s="23" t="s">
        <v>223</v>
      </c>
      <c r="E49" s="24">
        <v>44362</v>
      </c>
      <c r="F49" s="10" t="s">
        <v>108</v>
      </c>
      <c r="G49" s="147">
        <v>33000</v>
      </c>
      <c r="H49" s="165">
        <v>947.1</v>
      </c>
      <c r="I49" s="147">
        <v>0</v>
      </c>
      <c r="J49" s="147">
        <v>1003.2</v>
      </c>
      <c r="K49" s="147">
        <v>25</v>
      </c>
      <c r="L49" s="147">
        <v>1975.3</v>
      </c>
      <c r="M49" s="165">
        <v>31024.7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237" s="39" customFormat="1" x14ac:dyDescent="0.25">
      <c r="A50" s="41" t="s">
        <v>14</v>
      </c>
      <c r="B50" s="12">
        <v>1</v>
      </c>
      <c r="C50" s="7"/>
      <c r="D50" s="7"/>
      <c r="E50" s="25">
        <v>44362</v>
      </c>
      <c r="F50" s="25"/>
      <c r="G50" s="146">
        <f>G49</f>
        <v>33000</v>
      </c>
      <c r="H50" s="161">
        <f>H49</f>
        <v>947.1</v>
      </c>
      <c r="I50" s="146">
        <f>I49</f>
        <v>0</v>
      </c>
      <c r="J50" s="146">
        <f>J49</f>
        <v>1003.2</v>
      </c>
      <c r="K50" s="146">
        <f>K49</f>
        <v>25</v>
      </c>
      <c r="L50" s="146">
        <v>1975.3</v>
      </c>
      <c r="M50" s="161">
        <f>M49</f>
        <v>31024.7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237" x14ac:dyDescent="0.25">
      <c r="A51" s="62"/>
      <c r="B51" s="119"/>
      <c r="C51" s="119"/>
      <c r="D51" s="203"/>
      <c r="E51" s="119"/>
      <c r="F51" s="119"/>
      <c r="G51" s="148"/>
      <c r="H51" s="162"/>
      <c r="I51" s="148"/>
      <c r="J51" s="148"/>
      <c r="K51" s="148"/>
      <c r="L51" s="148"/>
      <c r="M51" s="162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</row>
    <row r="52" spans="1:237" x14ac:dyDescent="0.25">
      <c r="A52" s="62" t="s">
        <v>57</v>
      </c>
      <c r="B52" s="37"/>
      <c r="C52" s="37"/>
      <c r="D52" s="203"/>
      <c r="E52" s="37"/>
      <c r="F52" s="37"/>
      <c r="G52" s="148"/>
      <c r="H52" s="162"/>
      <c r="I52" s="148"/>
      <c r="J52" s="148"/>
      <c r="K52" s="148"/>
      <c r="L52" s="148"/>
      <c r="M52" s="162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</row>
    <row r="53" spans="1:237" ht="12.75" customHeight="1" x14ac:dyDescent="0.25">
      <c r="A53" s="4" t="s">
        <v>27</v>
      </c>
      <c r="B53" s="5" t="s">
        <v>54</v>
      </c>
      <c r="C53" s="6" t="s">
        <v>71</v>
      </c>
      <c r="D53" s="6" t="s">
        <v>223</v>
      </c>
      <c r="E53" s="10">
        <v>44279</v>
      </c>
      <c r="F53" s="10" t="s">
        <v>108</v>
      </c>
      <c r="G53" s="130">
        <v>133000</v>
      </c>
      <c r="H53" s="174">
        <f>G53*0.0287</f>
        <v>3817.1</v>
      </c>
      <c r="I53" s="181">
        <v>19867.79</v>
      </c>
      <c r="J53" s="181">
        <f>G53*0.0304</f>
        <v>4043.2</v>
      </c>
      <c r="K53" s="181">
        <v>2490.0100000000002</v>
      </c>
      <c r="L53" s="181">
        <v>30218.1</v>
      </c>
      <c r="M53" s="174">
        <f>G53-L53</f>
        <v>102781.9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237" ht="12.75" customHeight="1" x14ac:dyDescent="0.25">
      <c r="A54" s="4" t="s">
        <v>72</v>
      </c>
      <c r="B54" s="5" t="s">
        <v>16</v>
      </c>
      <c r="C54" s="6" t="s">
        <v>71</v>
      </c>
      <c r="D54" s="6" t="s">
        <v>223</v>
      </c>
      <c r="E54" s="10">
        <v>44287</v>
      </c>
      <c r="F54" s="10" t="s">
        <v>108</v>
      </c>
      <c r="G54" s="130">
        <v>60000</v>
      </c>
      <c r="H54" s="174">
        <v>1722</v>
      </c>
      <c r="I54" s="181">
        <v>3486.68</v>
      </c>
      <c r="J54" s="181">
        <v>1824</v>
      </c>
      <c r="K54" s="181">
        <v>25</v>
      </c>
      <c r="L54" s="181">
        <v>7057.68</v>
      </c>
      <c r="M54" s="174">
        <v>52942.32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237" ht="12.75" customHeight="1" x14ac:dyDescent="0.25">
      <c r="A55" s="4" t="s">
        <v>131</v>
      </c>
      <c r="B55" s="5" t="s">
        <v>132</v>
      </c>
      <c r="C55" s="6" t="s">
        <v>71</v>
      </c>
      <c r="D55" s="6" t="s">
        <v>223</v>
      </c>
      <c r="E55" s="10">
        <v>44593</v>
      </c>
      <c r="F55" s="10" t="s">
        <v>108</v>
      </c>
      <c r="G55" s="130">
        <v>85000</v>
      </c>
      <c r="H55" s="174">
        <v>2439.5</v>
      </c>
      <c r="I55" s="181">
        <v>8576.99</v>
      </c>
      <c r="J55" s="181">
        <v>2584</v>
      </c>
      <c r="K55" s="181">
        <v>25</v>
      </c>
      <c r="L55" s="181">
        <v>13625.49</v>
      </c>
      <c r="M55" s="174">
        <v>71374.509999999995</v>
      </c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</row>
    <row r="56" spans="1:237" ht="12.75" customHeight="1" x14ac:dyDescent="0.25">
      <c r="A56" s="4" t="s">
        <v>133</v>
      </c>
      <c r="B56" s="5" t="s">
        <v>16</v>
      </c>
      <c r="C56" s="6" t="s">
        <v>71</v>
      </c>
      <c r="D56" s="6" t="s">
        <v>223</v>
      </c>
      <c r="E56" s="10">
        <v>44594</v>
      </c>
      <c r="F56" s="10" t="s">
        <v>108</v>
      </c>
      <c r="G56" s="130">
        <v>60000</v>
      </c>
      <c r="H56" s="174">
        <v>1722</v>
      </c>
      <c r="I56" s="181">
        <v>3486.68</v>
      </c>
      <c r="J56" s="181">
        <v>1824</v>
      </c>
      <c r="K56" s="181">
        <v>25</v>
      </c>
      <c r="L56" s="181">
        <v>7057.68</v>
      </c>
      <c r="M56" s="174">
        <v>52942.32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</row>
    <row r="57" spans="1:237" s="73" customFormat="1" ht="12.75" customHeight="1" x14ac:dyDescent="0.25">
      <c r="A57" s="41" t="s">
        <v>14</v>
      </c>
      <c r="B57" s="95">
        <v>4</v>
      </c>
      <c r="C57" s="71"/>
      <c r="D57" s="71"/>
      <c r="E57" s="72"/>
      <c r="F57" s="72"/>
      <c r="G57" s="146">
        <f>SUM(G53:G56)</f>
        <v>338000</v>
      </c>
      <c r="H57" s="161">
        <f>SUM(H53:H56)</f>
        <v>9700.6</v>
      </c>
      <c r="I57" s="146">
        <f>SUM(I53:I56)</f>
        <v>35418.14</v>
      </c>
      <c r="J57" s="146">
        <f>J56+J55+J54+J53</f>
        <v>10275.200000000001</v>
      </c>
      <c r="K57" s="146">
        <f>SUM(K53:K53)+K54+K55+K56</f>
        <v>2565.0100000000002</v>
      </c>
      <c r="L57" s="146">
        <f>SUM(L53:L53)+L54+L55+L56</f>
        <v>57958.95</v>
      </c>
      <c r="M57" s="161">
        <f>SUM(M53:M53)+M54+M55+M56</f>
        <v>280041.05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</row>
    <row r="58" spans="1:237" s="47" customFormat="1" ht="12.75" customHeight="1" x14ac:dyDescent="0.25">
      <c r="A58" s="39"/>
      <c r="B58" s="105"/>
      <c r="C58" s="66"/>
      <c r="D58" s="66"/>
      <c r="E58" s="67"/>
      <c r="F58" s="67"/>
      <c r="G58" s="145"/>
      <c r="H58" s="164"/>
      <c r="I58" s="145"/>
      <c r="J58" s="145"/>
      <c r="K58" s="145"/>
      <c r="L58" s="145"/>
      <c r="M58" s="164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</row>
    <row r="59" spans="1:237" ht="18" customHeight="1" x14ac:dyDescent="0.25">
      <c r="A59" s="37" t="s">
        <v>213</v>
      </c>
      <c r="B59" s="83"/>
      <c r="C59" s="11"/>
      <c r="D59" s="11"/>
      <c r="E59" s="39"/>
      <c r="F59" s="39"/>
      <c r="G59" s="145"/>
      <c r="H59" s="164"/>
      <c r="I59" s="145"/>
      <c r="J59" s="145"/>
      <c r="K59" s="145"/>
      <c r="L59" s="145"/>
      <c r="M59" s="164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  <c r="AR59" s="40"/>
      <c r="AS59" s="40"/>
      <c r="AT59" s="40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</row>
    <row r="60" spans="1:237" s="197" customFormat="1" ht="18" customHeight="1" x14ac:dyDescent="0.25">
      <c r="A60" s="4" t="s">
        <v>129</v>
      </c>
      <c r="B60" s="216" t="s">
        <v>130</v>
      </c>
      <c r="C60" s="23" t="s">
        <v>71</v>
      </c>
      <c r="D60" s="23" t="s">
        <v>223</v>
      </c>
      <c r="E60" s="217">
        <v>44593</v>
      </c>
      <c r="F60" s="22" t="s">
        <v>108</v>
      </c>
      <c r="G60" s="147">
        <v>26700</v>
      </c>
      <c r="H60" s="165">
        <v>766.29</v>
      </c>
      <c r="I60" s="147">
        <v>0</v>
      </c>
      <c r="J60" s="147">
        <v>811.68</v>
      </c>
      <c r="K60" s="147">
        <v>25</v>
      </c>
      <c r="L60" s="147">
        <v>1602.97</v>
      </c>
      <c r="M60" s="165">
        <v>25097.03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</row>
    <row r="61" spans="1:237" ht="12.75" customHeight="1" x14ac:dyDescent="0.25">
      <c r="A61" s="4" t="s">
        <v>41</v>
      </c>
      <c r="B61" s="5" t="s">
        <v>54</v>
      </c>
      <c r="C61" s="6" t="s">
        <v>71</v>
      </c>
      <c r="D61" s="6" t="s">
        <v>223</v>
      </c>
      <c r="E61" s="9">
        <v>44276</v>
      </c>
      <c r="F61" s="10" t="s">
        <v>108</v>
      </c>
      <c r="G61" s="130">
        <v>89500</v>
      </c>
      <c r="H61" s="174">
        <f>G61*0.0287</f>
        <v>2568.65</v>
      </c>
      <c r="I61" s="181">
        <v>9635.51</v>
      </c>
      <c r="J61" s="181">
        <f>G61*0.0304</f>
        <v>2720.8</v>
      </c>
      <c r="K61" s="181">
        <v>565</v>
      </c>
      <c r="L61" s="181">
        <f>+K61+J61+I61+H61</f>
        <v>15489.960000000001</v>
      </c>
      <c r="M61" s="174">
        <f>G61-L61</f>
        <v>74010.039999999994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40"/>
      <c r="AS61" s="40"/>
      <c r="AT61" s="40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</row>
    <row r="62" spans="1:237" ht="18" customHeight="1" x14ac:dyDescent="0.25">
      <c r="A62" s="41" t="s">
        <v>14</v>
      </c>
      <c r="B62" s="21">
        <v>2</v>
      </c>
      <c r="C62" s="7"/>
      <c r="D62" s="7"/>
      <c r="E62" s="41"/>
      <c r="F62" s="41"/>
      <c r="G62" s="146">
        <f t="shared" ref="G62:M62" si="6">SUM(G60:G61)</f>
        <v>116200</v>
      </c>
      <c r="H62" s="161">
        <f t="shared" si="6"/>
        <v>3334.94</v>
      </c>
      <c r="I62" s="146">
        <f t="shared" si="6"/>
        <v>9635.51</v>
      </c>
      <c r="J62" s="146">
        <f t="shared" si="6"/>
        <v>3532.48</v>
      </c>
      <c r="K62" s="146">
        <f t="shared" si="6"/>
        <v>590</v>
      </c>
      <c r="L62" s="146">
        <f t="shared" si="6"/>
        <v>17092.93</v>
      </c>
      <c r="M62" s="161">
        <f t="shared" si="6"/>
        <v>99107.069999999992</v>
      </c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40"/>
      <c r="AS62" s="40"/>
      <c r="AT62" s="40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</row>
    <row r="63" spans="1:237" s="39" customFormat="1" x14ac:dyDescent="0.25">
      <c r="B63" s="13"/>
      <c r="C63" s="11"/>
      <c r="D63" s="11"/>
      <c r="G63" s="145"/>
      <c r="H63" s="164"/>
      <c r="I63" s="145"/>
      <c r="J63" s="145"/>
      <c r="K63" s="145"/>
      <c r="L63" s="145"/>
      <c r="M63" s="164"/>
      <c r="AQ63" s="40"/>
      <c r="AR63" s="40"/>
      <c r="AS63" s="40"/>
      <c r="AT63" s="40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</row>
    <row r="64" spans="1:237" s="39" customFormat="1" x14ac:dyDescent="0.25">
      <c r="A64" s="37" t="s">
        <v>58</v>
      </c>
      <c r="B64" s="13"/>
      <c r="C64" s="11"/>
      <c r="D64" s="11"/>
      <c r="G64" s="145"/>
      <c r="H64" s="164"/>
      <c r="I64" s="145"/>
      <c r="J64" s="145"/>
      <c r="K64" s="145"/>
      <c r="L64" s="145"/>
      <c r="M64" s="164"/>
      <c r="AQ64" s="40"/>
      <c r="AR64" s="40"/>
      <c r="AS64" s="40"/>
      <c r="AT64" s="40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</row>
    <row r="65" spans="1:669" ht="12.75" customHeight="1" x14ac:dyDescent="0.25">
      <c r="A65" s="4" t="s">
        <v>23</v>
      </c>
      <c r="B65" s="5" t="s">
        <v>24</v>
      </c>
      <c r="C65" s="6" t="s">
        <v>71</v>
      </c>
      <c r="D65" s="6" t="s">
        <v>223</v>
      </c>
      <c r="E65" s="10">
        <v>44245</v>
      </c>
      <c r="F65" s="10" t="s">
        <v>108</v>
      </c>
      <c r="G65" s="130">
        <v>165000</v>
      </c>
      <c r="H65" s="174">
        <f>G65*0.0287</f>
        <v>4735.5</v>
      </c>
      <c r="I65" s="181">
        <v>27463.39</v>
      </c>
      <c r="J65" s="181">
        <v>4943.8</v>
      </c>
      <c r="K65" s="181">
        <v>25</v>
      </c>
      <c r="L65" s="181">
        <v>37117.339999999997</v>
      </c>
      <c r="M65" s="174">
        <v>127882.66</v>
      </c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</row>
    <row r="66" spans="1:669" ht="18" customHeight="1" x14ac:dyDescent="0.25">
      <c r="A66" s="41" t="s">
        <v>14</v>
      </c>
      <c r="B66" s="12">
        <v>1</v>
      </c>
      <c r="C66" s="7"/>
      <c r="D66" s="7"/>
      <c r="E66" s="41"/>
      <c r="F66" s="41"/>
      <c r="G66" s="146">
        <f>SUM(G65:G65)</f>
        <v>165000</v>
      </c>
      <c r="H66" s="161">
        <f t="shared" ref="H66:L66" si="7">SUM(H65:H65)</f>
        <v>4735.5</v>
      </c>
      <c r="I66" s="146">
        <v>27413.040000000001</v>
      </c>
      <c r="J66" s="146">
        <f t="shared" si="7"/>
        <v>4943.8</v>
      </c>
      <c r="K66" s="146">
        <f t="shared" si="7"/>
        <v>25</v>
      </c>
      <c r="L66" s="146">
        <f t="shared" si="7"/>
        <v>37117.339999999997</v>
      </c>
      <c r="M66" s="161">
        <f>SUM(M65:M65)</f>
        <v>127882.66</v>
      </c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</row>
    <row r="67" spans="1:669" ht="18" customHeight="1" x14ac:dyDescent="0.25">
      <c r="B67" s="13"/>
      <c r="C67" s="11"/>
      <c r="D67" s="11"/>
      <c r="E67" s="39"/>
      <c r="F67" s="39"/>
      <c r="G67" s="145"/>
      <c r="H67" s="164"/>
      <c r="I67" s="145"/>
      <c r="J67" s="145"/>
      <c r="K67" s="145"/>
      <c r="L67" s="145"/>
      <c r="M67" s="164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</row>
    <row r="68" spans="1:669" ht="18" customHeight="1" x14ac:dyDescent="0.25">
      <c r="A68" s="37" t="s">
        <v>59</v>
      </c>
      <c r="B68" s="13"/>
      <c r="C68" s="11"/>
      <c r="D68" s="11"/>
      <c r="E68" s="39"/>
      <c r="F68" s="39"/>
      <c r="G68" s="145"/>
      <c r="H68" s="164"/>
      <c r="I68" s="145"/>
      <c r="J68" s="145"/>
      <c r="K68" s="145"/>
      <c r="L68" s="145"/>
      <c r="M68" s="164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</row>
    <row r="69" spans="1:669" ht="12.75" customHeight="1" x14ac:dyDescent="0.25">
      <c r="A69" s="4" t="s">
        <v>25</v>
      </c>
      <c r="B69" s="5" t="s">
        <v>20</v>
      </c>
      <c r="C69" s="6" t="s">
        <v>71</v>
      </c>
      <c r="D69" s="6" t="s">
        <v>223</v>
      </c>
      <c r="E69" s="10">
        <v>44268</v>
      </c>
      <c r="F69" s="10" t="s">
        <v>108</v>
      </c>
      <c r="G69" s="130">
        <v>133000</v>
      </c>
      <c r="H69" s="174">
        <f>G69*0.0287</f>
        <v>3817.1</v>
      </c>
      <c r="I69" s="181">
        <v>19530.259999999998</v>
      </c>
      <c r="J69" s="181">
        <f>G69*0.0304</f>
        <v>4043.2</v>
      </c>
      <c r="K69" s="181">
        <v>3857.12</v>
      </c>
      <c r="L69" s="181">
        <v>31247.68</v>
      </c>
      <c r="M69" s="174">
        <f>G69-L69</f>
        <v>101752.32000000001</v>
      </c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</row>
    <row r="70" spans="1:669" ht="12.75" customHeight="1" x14ac:dyDescent="0.25">
      <c r="A70" s="4" t="s">
        <v>60</v>
      </c>
      <c r="B70" s="5" t="s">
        <v>61</v>
      </c>
      <c r="C70" s="6" t="s">
        <v>71</v>
      </c>
      <c r="D70" s="6" t="s">
        <v>223</v>
      </c>
      <c r="E70" s="10">
        <v>44242</v>
      </c>
      <c r="F70" s="10" t="s">
        <v>108</v>
      </c>
      <c r="G70" s="130">
        <v>37000</v>
      </c>
      <c r="H70" s="174">
        <f>G70*0.0287</f>
        <v>1061.9000000000001</v>
      </c>
      <c r="I70" s="181">
        <v>19.25</v>
      </c>
      <c r="J70" s="181">
        <f>G70*0.0304</f>
        <v>1124.8</v>
      </c>
      <c r="K70" s="181">
        <v>25</v>
      </c>
      <c r="L70" s="149">
        <v>2230.9499999999998</v>
      </c>
      <c r="M70" s="174">
        <v>34769.050000000003</v>
      </c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</row>
    <row r="71" spans="1:669" ht="18" customHeight="1" x14ac:dyDescent="0.25">
      <c r="A71" s="41" t="s">
        <v>14</v>
      </c>
      <c r="B71" s="12">
        <v>2</v>
      </c>
      <c r="C71" s="7"/>
      <c r="D71" s="7"/>
      <c r="E71" s="41"/>
      <c r="F71" s="41"/>
      <c r="G71" s="146">
        <f t="shared" ref="G71:M71" si="8">SUM(G69:G70)</f>
        <v>170000</v>
      </c>
      <c r="H71" s="161">
        <f t="shared" si="8"/>
        <v>4879</v>
      </c>
      <c r="I71" s="146">
        <f t="shared" si="8"/>
        <v>19549.509999999998</v>
      </c>
      <c r="J71" s="146">
        <f t="shared" si="8"/>
        <v>5168</v>
      </c>
      <c r="K71" s="146">
        <f t="shared" si="8"/>
        <v>3882.12</v>
      </c>
      <c r="L71" s="150">
        <f t="shared" si="8"/>
        <v>33478.629999999997</v>
      </c>
      <c r="M71" s="161">
        <f t="shared" si="8"/>
        <v>136521.37</v>
      </c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</row>
    <row r="72" spans="1:669" s="39" customFormat="1" x14ac:dyDescent="0.25">
      <c r="B72" s="62"/>
      <c r="C72" s="62"/>
      <c r="D72" s="62"/>
      <c r="E72" s="62"/>
      <c r="F72" s="62"/>
      <c r="G72" s="154"/>
      <c r="H72" s="177"/>
      <c r="I72" s="154"/>
      <c r="J72" s="154"/>
      <c r="K72" s="154"/>
      <c r="L72" s="154"/>
      <c r="M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</row>
    <row r="73" spans="1:669" s="39" customFormat="1" x14ac:dyDescent="0.25">
      <c r="A73" s="39" t="s">
        <v>119</v>
      </c>
      <c r="B73" s="62"/>
      <c r="C73" s="62"/>
      <c r="D73" s="62"/>
      <c r="E73" s="62"/>
      <c r="F73" s="62"/>
      <c r="G73" s="154"/>
      <c r="H73" s="177"/>
      <c r="I73" s="154"/>
      <c r="J73" s="154"/>
      <c r="K73" s="154"/>
      <c r="L73" s="154"/>
      <c r="M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</row>
    <row r="74" spans="1:669" ht="15" customHeight="1" x14ac:dyDescent="0.25">
      <c r="A74" s="4" t="s">
        <v>26</v>
      </c>
      <c r="B74" s="5" t="s">
        <v>54</v>
      </c>
      <c r="C74" s="6" t="s">
        <v>71</v>
      </c>
      <c r="D74" s="6" t="s">
        <v>223</v>
      </c>
      <c r="E74" s="10">
        <v>44268</v>
      </c>
      <c r="F74" s="10" t="s">
        <v>108</v>
      </c>
      <c r="G74" s="130">
        <v>75000</v>
      </c>
      <c r="H74" s="174">
        <v>2152.5</v>
      </c>
      <c r="I74" s="181">
        <v>5209.67</v>
      </c>
      <c r="J74" s="181">
        <v>2280</v>
      </c>
      <c r="K74" s="181">
        <v>125</v>
      </c>
      <c r="L74" s="181">
        <v>9767.17</v>
      </c>
      <c r="M74" s="174">
        <v>65232.83</v>
      </c>
      <c r="N74" s="45"/>
      <c r="O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</row>
    <row r="75" spans="1:669" ht="18" customHeight="1" x14ac:dyDescent="0.25">
      <c r="A75" s="41" t="s">
        <v>14</v>
      </c>
      <c r="B75" s="12">
        <v>1</v>
      </c>
      <c r="C75" s="7"/>
      <c r="D75" s="7"/>
      <c r="E75" s="41"/>
      <c r="F75" s="41"/>
      <c r="G75" s="146">
        <f>SUM(G74:G74)</f>
        <v>75000</v>
      </c>
      <c r="H75" s="161">
        <f t="shared" ref="H75:L75" si="9">SUM(H74:H74)</f>
        <v>2152.5</v>
      </c>
      <c r="I75" s="146">
        <f t="shared" si="9"/>
        <v>5209.67</v>
      </c>
      <c r="J75" s="146">
        <f t="shared" si="9"/>
        <v>2280</v>
      </c>
      <c r="K75" s="146">
        <f>K74</f>
        <v>125</v>
      </c>
      <c r="L75" s="146">
        <f t="shared" si="9"/>
        <v>9767.17</v>
      </c>
      <c r="M75" s="161">
        <f>SUM(M74:M74)</f>
        <v>65232.83</v>
      </c>
      <c r="N75" s="45"/>
      <c r="O75" s="45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</row>
    <row r="76" spans="1:669" x14ac:dyDescent="0.25"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</row>
    <row r="77" spans="1:669" s="39" customFormat="1" x14ac:dyDescent="0.25">
      <c r="A77" s="37" t="s">
        <v>62</v>
      </c>
      <c r="B77" s="13"/>
      <c r="C77" s="11"/>
      <c r="D77" s="11"/>
      <c r="G77" s="145"/>
      <c r="H77" s="164"/>
      <c r="I77" s="145"/>
      <c r="J77" s="145"/>
      <c r="K77" s="145"/>
      <c r="L77" s="145"/>
      <c r="M77" s="164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  <c r="IW77" s="38"/>
      <c r="IX77" s="38"/>
      <c r="IY77" s="38"/>
      <c r="IZ77" s="38"/>
      <c r="JA77" s="38"/>
      <c r="JB77" s="38"/>
      <c r="JC77" s="38"/>
      <c r="JD77" s="38"/>
      <c r="JE77" s="38"/>
      <c r="JF77" s="38"/>
      <c r="JG77" s="38"/>
      <c r="JH77" s="38"/>
      <c r="JI77" s="38"/>
      <c r="JJ77" s="38"/>
      <c r="JK77" s="38"/>
      <c r="JL77" s="38"/>
      <c r="JM77" s="38"/>
      <c r="JN77" s="38"/>
      <c r="JO77" s="38"/>
      <c r="JP77" s="38"/>
      <c r="JQ77" s="38"/>
      <c r="JR77" s="38"/>
      <c r="JS77" s="38"/>
      <c r="JT77" s="38"/>
      <c r="JU77" s="38"/>
      <c r="JV77" s="38"/>
      <c r="JW77" s="38"/>
      <c r="JX77" s="38"/>
      <c r="JY77" s="38"/>
      <c r="JZ77" s="38"/>
      <c r="KA77" s="38"/>
      <c r="KB77" s="38"/>
      <c r="KC77" s="38"/>
      <c r="KD77" s="38"/>
      <c r="KE77" s="38"/>
      <c r="KF77" s="38"/>
      <c r="KG77" s="38"/>
      <c r="KH77" s="38"/>
      <c r="KI77" s="38"/>
      <c r="KJ77" s="38"/>
      <c r="KK77" s="38"/>
      <c r="KL77" s="38"/>
      <c r="KM77" s="38"/>
      <c r="KN77" s="38"/>
      <c r="KO77" s="38"/>
      <c r="KP77" s="38"/>
      <c r="KQ77" s="38"/>
      <c r="KR77" s="38"/>
      <c r="KS77" s="38"/>
      <c r="KT77" s="38"/>
      <c r="KU77" s="38"/>
      <c r="KV77" s="38"/>
      <c r="KW77" s="38"/>
      <c r="KX77" s="38"/>
      <c r="KY77" s="38"/>
      <c r="KZ77" s="38"/>
      <c r="LA77" s="38"/>
      <c r="LB77" s="38"/>
      <c r="LC77" s="38"/>
      <c r="LD77" s="38"/>
      <c r="LE77" s="38"/>
      <c r="LF77" s="38"/>
      <c r="LG77" s="38"/>
      <c r="LH77" s="38"/>
      <c r="LI77" s="38"/>
      <c r="LJ77" s="38"/>
      <c r="LK77" s="38"/>
      <c r="LL77" s="38"/>
      <c r="LM77" s="38"/>
      <c r="LN77" s="38"/>
      <c r="LO77" s="38"/>
      <c r="LP77" s="38"/>
      <c r="LQ77" s="38"/>
      <c r="LR77" s="38"/>
      <c r="LS77" s="38"/>
      <c r="LT77" s="38"/>
      <c r="LU77" s="38"/>
      <c r="LV77" s="38"/>
      <c r="LW77" s="38"/>
      <c r="LX77" s="38"/>
      <c r="LY77" s="38"/>
      <c r="LZ77" s="38"/>
      <c r="MA77" s="38"/>
      <c r="MB77" s="38"/>
      <c r="MC77" s="38"/>
      <c r="MD77" s="38"/>
      <c r="ME77" s="38"/>
      <c r="MF77" s="38"/>
      <c r="MG77" s="38"/>
      <c r="MH77" s="38"/>
      <c r="MI77" s="38"/>
      <c r="MJ77" s="38"/>
      <c r="MK77" s="38"/>
      <c r="ML77" s="38"/>
      <c r="MM77" s="38"/>
      <c r="MN77" s="38"/>
      <c r="MO77" s="38"/>
      <c r="MP77" s="38"/>
      <c r="MQ77" s="38"/>
      <c r="MR77" s="38"/>
      <c r="MS77" s="38"/>
      <c r="MT77" s="38"/>
      <c r="MU77" s="38"/>
      <c r="MV77" s="38"/>
      <c r="MW77" s="38"/>
      <c r="MX77" s="38"/>
      <c r="MY77" s="38"/>
      <c r="MZ77" s="38"/>
      <c r="NA77" s="38"/>
      <c r="NB77" s="38"/>
      <c r="NC77" s="38"/>
      <c r="ND77" s="38"/>
      <c r="NE77" s="38"/>
      <c r="NF77" s="38"/>
      <c r="NG77" s="38"/>
      <c r="NH77" s="38"/>
      <c r="NI77" s="38"/>
      <c r="NJ77" s="38"/>
      <c r="NK77" s="38"/>
      <c r="NL77" s="38"/>
      <c r="NM77" s="38"/>
      <c r="NN77" s="38"/>
      <c r="NO77" s="38"/>
      <c r="NP77" s="38"/>
      <c r="NQ77" s="38"/>
      <c r="NR77" s="38"/>
      <c r="NS77" s="38"/>
      <c r="NT77" s="38"/>
      <c r="NU77" s="38"/>
      <c r="NV77" s="38"/>
      <c r="NW77" s="38"/>
      <c r="NX77" s="38"/>
      <c r="NY77" s="38"/>
      <c r="NZ77" s="38"/>
      <c r="OA77" s="38"/>
      <c r="OB77" s="38"/>
      <c r="OC77" s="38"/>
      <c r="OD77" s="38"/>
      <c r="OE77" s="38"/>
      <c r="OF77" s="38"/>
      <c r="OG77" s="38"/>
      <c r="OH77" s="38"/>
      <c r="OI77" s="38"/>
      <c r="OJ77" s="38"/>
      <c r="OK77" s="38"/>
      <c r="OL77" s="38"/>
      <c r="OM77" s="38"/>
      <c r="ON77" s="38"/>
      <c r="OO77" s="38"/>
      <c r="OP77" s="38"/>
      <c r="OQ77" s="38"/>
      <c r="OR77" s="38"/>
      <c r="OS77" s="38"/>
      <c r="OT77" s="38"/>
      <c r="OU77" s="38"/>
      <c r="OV77" s="38"/>
      <c r="OW77" s="38"/>
      <c r="OX77" s="38"/>
      <c r="OY77" s="38"/>
      <c r="OZ77" s="38"/>
      <c r="PA77" s="38"/>
      <c r="PB77" s="38"/>
      <c r="PC77" s="38"/>
      <c r="PD77" s="38"/>
      <c r="PE77" s="38"/>
      <c r="PF77" s="38"/>
      <c r="PG77" s="38"/>
      <c r="PH77" s="38"/>
      <c r="PI77" s="38"/>
      <c r="PJ77" s="38"/>
      <c r="PK77" s="38"/>
      <c r="PL77" s="38"/>
      <c r="PM77" s="38"/>
      <c r="PN77" s="38"/>
      <c r="PO77" s="38"/>
      <c r="PP77" s="38"/>
      <c r="PQ77" s="38"/>
      <c r="PR77" s="38"/>
      <c r="PS77" s="38"/>
      <c r="PT77" s="38"/>
      <c r="PU77" s="38"/>
      <c r="PV77" s="38"/>
      <c r="PW77" s="38"/>
      <c r="PX77" s="38"/>
      <c r="PY77" s="38"/>
      <c r="PZ77" s="38"/>
      <c r="QA77" s="38"/>
      <c r="QB77" s="38"/>
      <c r="QC77" s="38"/>
      <c r="QD77" s="38"/>
      <c r="QE77" s="38"/>
      <c r="QF77" s="38"/>
      <c r="QG77" s="38"/>
      <c r="QH77" s="38"/>
      <c r="QI77" s="38"/>
      <c r="QJ77" s="38"/>
      <c r="QK77" s="38"/>
      <c r="QL77" s="38"/>
      <c r="QM77" s="38"/>
      <c r="QN77" s="38"/>
      <c r="QO77" s="38"/>
      <c r="QP77" s="38"/>
      <c r="QQ77" s="38"/>
      <c r="QR77" s="38"/>
      <c r="QS77" s="38"/>
      <c r="QT77" s="38"/>
      <c r="QU77" s="38"/>
      <c r="QV77" s="38"/>
      <c r="QW77" s="38"/>
      <c r="QX77" s="38"/>
      <c r="QY77" s="38"/>
      <c r="QZ77" s="38"/>
      <c r="RA77" s="38"/>
      <c r="RB77" s="38"/>
      <c r="RC77" s="38"/>
      <c r="RD77" s="38"/>
      <c r="RE77" s="38"/>
      <c r="RF77" s="38"/>
      <c r="RG77" s="38"/>
      <c r="RH77" s="38"/>
      <c r="RI77" s="38"/>
      <c r="RJ77" s="38"/>
      <c r="RK77" s="38"/>
      <c r="RL77" s="38"/>
      <c r="RM77" s="38"/>
      <c r="RN77" s="38"/>
      <c r="RO77" s="38"/>
      <c r="RP77" s="38"/>
      <c r="RQ77" s="38"/>
      <c r="RR77" s="38"/>
      <c r="RS77" s="38"/>
      <c r="RT77" s="38"/>
      <c r="RU77" s="38"/>
      <c r="RV77" s="38"/>
      <c r="RW77" s="38"/>
      <c r="RX77" s="38"/>
      <c r="RY77" s="38"/>
      <c r="RZ77" s="38"/>
      <c r="SA77" s="38"/>
      <c r="SB77" s="38"/>
      <c r="SC77" s="38"/>
      <c r="SD77" s="38"/>
      <c r="SE77" s="38"/>
      <c r="SF77" s="38"/>
      <c r="SG77" s="38"/>
      <c r="SH77" s="38"/>
      <c r="SI77" s="38"/>
      <c r="SJ77" s="38"/>
      <c r="SK77" s="38"/>
      <c r="SL77" s="38"/>
      <c r="SM77" s="38"/>
      <c r="SN77" s="38"/>
      <c r="SO77" s="38"/>
      <c r="SP77" s="38"/>
      <c r="SQ77" s="38"/>
      <c r="SR77" s="38"/>
      <c r="SS77" s="38"/>
      <c r="ST77" s="38"/>
      <c r="SU77" s="38"/>
      <c r="SV77" s="38"/>
      <c r="SW77" s="38"/>
      <c r="SX77" s="38"/>
      <c r="SY77" s="38"/>
      <c r="SZ77" s="38"/>
      <c r="TA77" s="38"/>
      <c r="TB77" s="38"/>
      <c r="TC77" s="38"/>
      <c r="TD77" s="38"/>
      <c r="TE77" s="38"/>
      <c r="TF77" s="38"/>
      <c r="TG77" s="38"/>
      <c r="TH77" s="38"/>
      <c r="TI77" s="38"/>
      <c r="TJ77" s="38"/>
      <c r="TK77" s="38"/>
      <c r="TL77" s="38"/>
      <c r="TM77" s="38"/>
      <c r="TN77" s="38"/>
      <c r="TO77" s="38"/>
      <c r="TP77" s="38"/>
      <c r="TQ77" s="38"/>
      <c r="TR77" s="38"/>
      <c r="TS77" s="38"/>
      <c r="TT77" s="38"/>
      <c r="TU77" s="38"/>
      <c r="TV77" s="38"/>
      <c r="TW77" s="38"/>
      <c r="TX77" s="38"/>
      <c r="TY77" s="38"/>
      <c r="TZ77" s="38"/>
      <c r="UA77" s="38"/>
      <c r="UB77" s="38"/>
      <c r="UC77" s="38"/>
      <c r="UD77" s="38"/>
      <c r="UE77" s="38"/>
      <c r="UF77" s="38"/>
      <c r="UG77" s="38"/>
      <c r="UH77" s="38"/>
      <c r="UI77" s="38"/>
      <c r="UJ77" s="38"/>
      <c r="UK77" s="38"/>
      <c r="UL77" s="38"/>
      <c r="UM77" s="38"/>
      <c r="UN77" s="38"/>
      <c r="UO77" s="38"/>
      <c r="UP77" s="38"/>
      <c r="UQ77" s="38"/>
      <c r="UR77" s="38"/>
      <c r="US77" s="38"/>
      <c r="UT77" s="38"/>
      <c r="UU77" s="38"/>
      <c r="UV77" s="38"/>
      <c r="UW77" s="38"/>
      <c r="UX77" s="38"/>
      <c r="UY77" s="38"/>
      <c r="UZ77" s="38"/>
      <c r="VA77" s="38"/>
      <c r="VB77" s="38"/>
      <c r="VC77" s="38"/>
      <c r="VD77" s="38"/>
      <c r="VE77" s="38"/>
      <c r="VF77" s="38"/>
      <c r="VG77" s="38"/>
      <c r="VH77" s="38"/>
      <c r="VI77" s="38"/>
      <c r="VJ77" s="38"/>
      <c r="VK77" s="38"/>
      <c r="VL77" s="38"/>
      <c r="VM77" s="38"/>
      <c r="VN77" s="38"/>
      <c r="VO77" s="38"/>
      <c r="VP77" s="38"/>
      <c r="VQ77" s="38"/>
      <c r="VR77" s="38"/>
      <c r="VS77" s="38"/>
      <c r="VT77" s="38"/>
      <c r="VU77" s="38"/>
      <c r="VV77" s="38"/>
      <c r="VW77" s="38"/>
      <c r="VX77" s="38"/>
      <c r="VY77" s="38"/>
      <c r="VZ77" s="38"/>
      <c r="WA77" s="38"/>
      <c r="WB77" s="38"/>
      <c r="WC77" s="38"/>
      <c r="WD77" s="38"/>
      <c r="WE77" s="38"/>
      <c r="WF77" s="38"/>
      <c r="WG77" s="38"/>
      <c r="WH77" s="38"/>
      <c r="WI77" s="38"/>
      <c r="WJ77" s="38"/>
      <c r="WK77" s="38"/>
      <c r="WL77" s="38"/>
      <c r="WM77" s="38"/>
      <c r="WN77" s="38"/>
      <c r="WO77" s="38"/>
      <c r="WP77" s="38"/>
      <c r="WQ77" s="38"/>
      <c r="WR77" s="38"/>
      <c r="WS77" s="38"/>
      <c r="WT77" s="38"/>
      <c r="WU77" s="38"/>
      <c r="WV77" s="38"/>
      <c r="WW77" s="38"/>
      <c r="WX77" s="38"/>
      <c r="WY77" s="38"/>
      <c r="WZ77" s="38"/>
      <c r="XA77" s="38"/>
      <c r="XB77" s="38"/>
      <c r="XC77" s="38"/>
      <c r="XD77" s="38"/>
      <c r="XE77" s="38"/>
      <c r="XF77" s="38"/>
      <c r="XG77" s="38"/>
      <c r="XH77" s="38"/>
      <c r="XI77" s="38"/>
      <c r="XJ77" s="38"/>
      <c r="XK77" s="38"/>
      <c r="XL77" s="38"/>
      <c r="XM77" s="38"/>
      <c r="XN77" s="38"/>
      <c r="XO77" s="38"/>
      <c r="XP77" s="38"/>
      <c r="XQ77" s="38"/>
      <c r="XR77" s="38"/>
      <c r="XS77" s="38"/>
      <c r="XT77" s="38"/>
      <c r="XU77" s="38"/>
      <c r="XV77" s="38"/>
      <c r="XW77" s="38"/>
      <c r="XX77" s="38"/>
      <c r="XY77" s="38"/>
      <c r="XZ77" s="38"/>
      <c r="YA77" s="38"/>
      <c r="YB77" s="38"/>
      <c r="YC77" s="38"/>
      <c r="YD77" s="38"/>
      <c r="YE77" s="38"/>
      <c r="YF77" s="38"/>
      <c r="YG77" s="38"/>
      <c r="YH77" s="38"/>
      <c r="YI77" s="38"/>
      <c r="YJ77" s="38"/>
      <c r="YK77" s="38"/>
      <c r="YL77" s="38"/>
      <c r="YM77" s="38"/>
      <c r="YN77" s="38"/>
      <c r="YO77" s="38"/>
      <c r="YP77" s="38"/>
      <c r="YQ77" s="38"/>
      <c r="YR77" s="38"/>
      <c r="YS77" s="38"/>
    </row>
    <row r="78" spans="1:669" ht="12.75" customHeight="1" x14ac:dyDescent="0.25">
      <c r="A78" s="35" t="s">
        <v>19</v>
      </c>
      <c r="B78" s="5" t="s">
        <v>20</v>
      </c>
      <c r="C78" s="6" t="s">
        <v>71</v>
      </c>
      <c r="D78" s="6" t="s">
        <v>223</v>
      </c>
      <c r="E78" s="10">
        <v>44256</v>
      </c>
      <c r="F78" s="10" t="s">
        <v>108</v>
      </c>
      <c r="G78" s="130">
        <v>133000</v>
      </c>
      <c r="H78" s="174">
        <f>G78*0.0287</f>
        <v>3817.1</v>
      </c>
      <c r="I78" s="181">
        <v>19867.79</v>
      </c>
      <c r="J78" s="181">
        <f>G78*0.0304</f>
        <v>4043.2</v>
      </c>
      <c r="K78" s="181">
        <v>25</v>
      </c>
      <c r="L78" s="181">
        <v>27753.09</v>
      </c>
      <c r="M78" s="174">
        <f>G78-L78</f>
        <v>105246.91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</row>
    <row r="79" spans="1:669" ht="18" customHeight="1" x14ac:dyDescent="0.25">
      <c r="A79" s="41" t="s">
        <v>14</v>
      </c>
      <c r="B79" s="12">
        <v>1</v>
      </c>
      <c r="C79" s="7"/>
      <c r="D79" s="7"/>
      <c r="E79" s="41"/>
      <c r="F79" s="41"/>
      <c r="G79" s="146">
        <f t="shared" ref="G79:L79" si="10">SUM(G78:G78)</f>
        <v>133000</v>
      </c>
      <c r="H79" s="161">
        <f t="shared" si="10"/>
        <v>3817.1</v>
      </c>
      <c r="I79" s="146">
        <f t="shared" si="10"/>
        <v>19867.79</v>
      </c>
      <c r="J79" s="146">
        <f t="shared" si="10"/>
        <v>4043.2</v>
      </c>
      <c r="K79" s="146">
        <f t="shared" si="10"/>
        <v>25</v>
      </c>
      <c r="L79" s="146">
        <f t="shared" si="10"/>
        <v>27753.09</v>
      </c>
      <c r="M79" s="161">
        <f>G79-L79</f>
        <v>105246.91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</row>
    <row r="80" spans="1:669" s="47" customFormat="1" ht="18" customHeight="1" x14ac:dyDescent="0.25">
      <c r="A80" s="39" t="s">
        <v>228</v>
      </c>
      <c r="B80" s="13"/>
      <c r="C80" s="11"/>
      <c r="D80" s="11"/>
      <c r="E80" s="39"/>
      <c r="F80" s="39"/>
      <c r="G80" s="145"/>
      <c r="H80" s="164"/>
      <c r="I80" s="145"/>
      <c r="J80" s="145"/>
      <c r="K80" s="145"/>
      <c r="L80" s="145"/>
      <c r="M80" s="164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</row>
    <row r="81" spans="1:669" s="44" customFormat="1" ht="18" customHeight="1" x14ac:dyDescent="0.25">
      <c r="A81" s="44" t="s">
        <v>229</v>
      </c>
      <c r="B81" s="22" t="s">
        <v>230</v>
      </c>
      <c r="C81" s="23" t="s">
        <v>70</v>
      </c>
      <c r="D81" s="23" t="s">
        <v>223</v>
      </c>
      <c r="E81" s="24">
        <v>43617</v>
      </c>
      <c r="F81" s="22" t="s">
        <v>108</v>
      </c>
      <c r="G81" s="147">
        <v>57000</v>
      </c>
      <c r="H81" s="165">
        <v>1635.9</v>
      </c>
      <c r="I81" s="147">
        <v>2922.14</v>
      </c>
      <c r="J81" s="147">
        <v>1732.8</v>
      </c>
      <c r="K81" s="147">
        <v>1125</v>
      </c>
      <c r="L81" s="147">
        <v>7415.84</v>
      </c>
      <c r="M81" s="165">
        <v>49584.160000000003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</row>
    <row r="82" spans="1:669" s="44" customFormat="1" ht="18" customHeight="1" x14ac:dyDescent="0.25">
      <c r="A82" s="44" t="s">
        <v>202</v>
      </c>
      <c r="B82" s="22" t="s">
        <v>203</v>
      </c>
      <c r="C82" s="23" t="s">
        <v>71</v>
      </c>
      <c r="D82" s="23" t="s">
        <v>223</v>
      </c>
      <c r="E82" s="24">
        <v>44713</v>
      </c>
      <c r="F82" s="22" t="s">
        <v>108</v>
      </c>
      <c r="G82" s="147">
        <v>40000</v>
      </c>
      <c r="H82" s="165">
        <v>1148</v>
      </c>
      <c r="I82" s="147">
        <v>442.65</v>
      </c>
      <c r="J82" s="147">
        <v>1216</v>
      </c>
      <c r="K82" s="147">
        <v>25</v>
      </c>
      <c r="L82" s="147">
        <v>2831.65</v>
      </c>
      <c r="M82" s="165">
        <v>37169.35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</row>
    <row r="83" spans="1:669" s="51" customFormat="1" ht="12.75" customHeight="1" x14ac:dyDescent="0.25">
      <c r="A83" s="68" t="s">
        <v>14</v>
      </c>
      <c r="B83" s="94">
        <v>2</v>
      </c>
      <c r="C83" s="69"/>
      <c r="D83" s="69"/>
      <c r="E83" s="70"/>
      <c r="F83" s="70"/>
      <c r="G83" s="150">
        <f t="shared" ref="G83:M83" si="11">G81+G82</f>
        <v>97000</v>
      </c>
      <c r="H83" s="157">
        <f t="shared" si="11"/>
        <v>2783.9</v>
      </c>
      <c r="I83" s="150">
        <f t="shared" si="11"/>
        <v>3364.79</v>
      </c>
      <c r="J83" s="150">
        <f t="shared" si="11"/>
        <v>2948.8</v>
      </c>
      <c r="K83" s="150">
        <f t="shared" si="11"/>
        <v>1150</v>
      </c>
      <c r="L83" s="150">
        <f t="shared" si="11"/>
        <v>10247.49</v>
      </c>
      <c r="M83" s="157">
        <f t="shared" si="11"/>
        <v>86753.510000000009</v>
      </c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</row>
    <row r="84" spans="1:669" ht="18" customHeight="1" x14ac:dyDescent="0.25">
      <c r="A84" s="40" t="s">
        <v>89</v>
      </c>
      <c r="B84" s="13"/>
      <c r="C84" s="11"/>
      <c r="D84" s="11"/>
      <c r="E84" s="39"/>
      <c r="F84" s="39"/>
      <c r="G84" s="140"/>
      <c r="H84" s="170"/>
      <c r="I84" s="140"/>
      <c r="J84" s="140"/>
      <c r="K84" s="140"/>
      <c r="L84" s="140"/>
      <c r="M84" s="140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</row>
    <row r="85" spans="1:669" s="46" customFormat="1" ht="18" customHeight="1" x14ac:dyDescent="0.25">
      <c r="A85" s="46" t="s">
        <v>81</v>
      </c>
      <c r="B85" s="18" t="s">
        <v>20</v>
      </c>
      <c r="C85" s="19" t="s">
        <v>71</v>
      </c>
      <c r="D85" s="19" t="s">
        <v>223</v>
      </c>
      <c r="E85" s="20">
        <v>44348</v>
      </c>
      <c r="F85" s="10" t="s">
        <v>108</v>
      </c>
      <c r="G85" s="152">
        <v>110000</v>
      </c>
      <c r="H85" s="156">
        <v>3157</v>
      </c>
      <c r="I85" s="152">
        <v>14457.62</v>
      </c>
      <c r="J85" s="152">
        <v>3344</v>
      </c>
      <c r="K85" s="152">
        <v>25</v>
      </c>
      <c r="L85" s="152">
        <v>20983.62</v>
      </c>
      <c r="M85" s="156">
        <v>89016.38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40"/>
      <c r="AR85" s="40"/>
      <c r="AS85" s="40"/>
      <c r="AT85" s="40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</row>
    <row r="86" spans="1:669" ht="18" customHeight="1" x14ac:dyDescent="0.25">
      <c r="A86" s="41" t="s">
        <v>14</v>
      </c>
      <c r="B86" s="21">
        <v>1</v>
      </c>
      <c r="C86" s="7"/>
      <c r="D86" s="7"/>
      <c r="E86" s="41"/>
      <c r="F86" s="41"/>
      <c r="G86" s="146">
        <f t="shared" ref="G86:L86" si="12">SUM(G85:G85)</f>
        <v>110000</v>
      </c>
      <c r="H86" s="161">
        <f t="shared" si="12"/>
        <v>3157</v>
      </c>
      <c r="I86" s="146">
        <f t="shared" si="12"/>
        <v>14457.62</v>
      </c>
      <c r="J86" s="146">
        <f t="shared" si="12"/>
        <v>3344</v>
      </c>
      <c r="K86" s="146">
        <f t="shared" si="12"/>
        <v>25</v>
      </c>
      <c r="L86" s="146">
        <f t="shared" si="12"/>
        <v>20983.62</v>
      </c>
      <c r="M86" s="161">
        <f>SUM(M85:M85)</f>
        <v>89016.38</v>
      </c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R86" s="40"/>
      <c r="AS86" s="40"/>
      <c r="AT86" s="40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</row>
    <row r="87" spans="1:669" s="47" customFormat="1" ht="12.75" customHeight="1" x14ac:dyDescent="0.25">
      <c r="A87" s="39"/>
      <c r="B87" s="105"/>
      <c r="C87" s="66"/>
      <c r="D87" s="66"/>
      <c r="E87" s="67"/>
      <c r="F87" s="67"/>
      <c r="G87" s="145"/>
      <c r="H87" s="164"/>
      <c r="I87" s="145"/>
      <c r="J87" s="145"/>
      <c r="K87" s="145"/>
      <c r="L87" s="145"/>
      <c r="M87" s="164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</row>
    <row r="88" spans="1:669" s="39" customFormat="1" x14ac:dyDescent="0.25">
      <c r="A88" s="37" t="s">
        <v>63</v>
      </c>
      <c r="B88" s="120"/>
      <c r="C88" s="120"/>
      <c r="D88" s="203"/>
      <c r="E88" s="120"/>
      <c r="F88" s="120"/>
      <c r="G88" s="148"/>
      <c r="H88" s="162"/>
      <c r="I88" s="148"/>
      <c r="J88" s="148"/>
      <c r="K88" s="148"/>
      <c r="L88" s="148"/>
      <c r="M88" s="162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  <c r="TX88" s="38"/>
      <c r="TY88" s="38"/>
      <c r="TZ88" s="38"/>
      <c r="UA88" s="38"/>
      <c r="UB88" s="38"/>
      <c r="UC88" s="38"/>
      <c r="UD88" s="38"/>
      <c r="UE88" s="38"/>
      <c r="UF88" s="38"/>
      <c r="UG88" s="38"/>
      <c r="UH88" s="38"/>
      <c r="UI88" s="38"/>
      <c r="UJ88" s="38"/>
      <c r="UK88" s="38"/>
      <c r="UL88" s="38"/>
      <c r="UM88" s="38"/>
      <c r="UN88" s="38"/>
      <c r="UO88" s="38"/>
      <c r="UP88" s="38"/>
      <c r="UQ88" s="38"/>
      <c r="UR88" s="38"/>
      <c r="US88" s="38"/>
      <c r="UT88" s="38"/>
      <c r="UU88" s="38"/>
      <c r="UV88" s="38"/>
      <c r="UW88" s="38"/>
      <c r="UX88" s="38"/>
      <c r="UY88" s="38"/>
      <c r="UZ88" s="38"/>
      <c r="VA88" s="38"/>
      <c r="VB88" s="38"/>
      <c r="VC88" s="38"/>
      <c r="VD88" s="38"/>
      <c r="VE88" s="38"/>
      <c r="VF88" s="38"/>
      <c r="VG88" s="38"/>
      <c r="VH88" s="38"/>
      <c r="VI88" s="38"/>
      <c r="VJ88" s="38"/>
      <c r="VK88" s="38"/>
      <c r="VL88" s="38"/>
      <c r="VM88" s="38"/>
      <c r="VN88" s="38"/>
      <c r="VO88" s="38"/>
      <c r="VP88" s="38"/>
      <c r="VQ88" s="38"/>
      <c r="VR88" s="38"/>
      <c r="VS88" s="38"/>
      <c r="VT88" s="38"/>
      <c r="VU88" s="38"/>
      <c r="VV88" s="38"/>
      <c r="VW88" s="38"/>
      <c r="VX88" s="38"/>
      <c r="VY88" s="38"/>
      <c r="VZ88" s="38"/>
      <c r="WA88" s="38"/>
      <c r="WB88" s="38"/>
      <c r="WC88" s="38"/>
      <c r="WD88" s="38"/>
      <c r="WE88" s="38"/>
      <c r="WF88" s="38"/>
      <c r="WG88" s="38"/>
      <c r="WH88" s="38"/>
      <c r="WI88" s="38"/>
      <c r="WJ88" s="38"/>
      <c r="WK88" s="38"/>
      <c r="WL88" s="38"/>
      <c r="WM88" s="38"/>
      <c r="WN88" s="38"/>
      <c r="WO88" s="38"/>
      <c r="WP88" s="38"/>
      <c r="WQ88" s="38"/>
      <c r="WR88" s="38"/>
      <c r="WS88" s="38"/>
      <c r="WT88" s="38"/>
      <c r="WU88" s="38"/>
      <c r="WV88" s="38"/>
      <c r="WW88" s="38"/>
      <c r="WX88" s="38"/>
      <c r="WY88" s="38"/>
      <c r="WZ88" s="38"/>
      <c r="XA88" s="38"/>
      <c r="XB88" s="38"/>
      <c r="XC88" s="38"/>
      <c r="XD88" s="38"/>
      <c r="XE88" s="38"/>
      <c r="XF88" s="38"/>
      <c r="XG88" s="38"/>
      <c r="XH88" s="38"/>
      <c r="XI88" s="38"/>
      <c r="XJ88" s="38"/>
      <c r="XK88" s="38"/>
      <c r="XL88" s="38"/>
      <c r="XM88" s="38"/>
      <c r="XN88" s="38"/>
      <c r="XO88" s="38"/>
      <c r="XP88" s="38"/>
      <c r="XQ88" s="38"/>
      <c r="XR88" s="38"/>
      <c r="XS88" s="38"/>
      <c r="XT88" s="38"/>
      <c r="XU88" s="38"/>
      <c r="XV88" s="38"/>
      <c r="XW88" s="38"/>
      <c r="XX88" s="38"/>
      <c r="XY88" s="38"/>
      <c r="XZ88" s="38"/>
      <c r="YA88" s="38"/>
      <c r="YB88" s="38"/>
      <c r="YC88" s="38"/>
      <c r="YD88" s="38"/>
      <c r="YE88" s="38"/>
      <c r="YF88" s="38"/>
      <c r="YG88" s="38"/>
      <c r="YH88" s="38"/>
      <c r="YI88" s="38"/>
      <c r="YJ88" s="38"/>
      <c r="YK88" s="38"/>
      <c r="YL88" s="38"/>
      <c r="YM88" s="38"/>
      <c r="YN88" s="38"/>
      <c r="YO88" s="38"/>
      <c r="YP88" s="38"/>
      <c r="YQ88" s="38"/>
      <c r="YR88" s="38"/>
      <c r="YS88" s="38"/>
    </row>
    <row r="89" spans="1:669" ht="12.75" customHeight="1" x14ac:dyDescent="0.25">
      <c r="A89" s="4" t="s">
        <v>39</v>
      </c>
      <c r="B89" s="5" t="s">
        <v>40</v>
      </c>
      <c r="C89" s="6" t="s">
        <v>71</v>
      </c>
      <c r="D89" s="6" t="s">
        <v>223</v>
      </c>
      <c r="E89" s="10">
        <v>44286</v>
      </c>
      <c r="F89" s="10" t="s">
        <v>108</v>
      </c>
      <c r="G89" s="130">
        <v>50000</v>
      </c>
      <c r="H89" s="174">
        <v>1435</v>
      </c>
      <c r="I89" s="181">
        <v>515.83000000000004</v>
      </c>
      <c r="J89" s="181">
        <f>G89*0.0304</f>
        <v>1520</v>
      </c>
      <c r="K89" s="181">
        <v>25</v>
      </c>
      <c r="L89" s="181">
        <v>3495.83</v>
      </c>
      <c r="M89" s="174">
        <v>46504.17</v>
      </c>
      <c r="AQ89" s="45"/>
      <c r="AR89" s="45"/>
      <c r="AS89" s="45"/>
      <c r="AT89" s="45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</row>
    <row r="90" spans="1:669" ht="12.75" customHeight="1" x14ac:dyDescent="0.25">
      <c r="A90" s="4" t="s">
        <v>73</v>
      </c>
      <c r="B90" s="5" t="s">
        <v>40</v>
      </c>
      <c r="C90" s="6" t="s">
        <v>70</v>
      </c>
      <c r="D90" s="6" t="s">
        <v>223</v>
      </c>
      <c r="E90" s="10">
        <v>44256</v>
      </c>
      <c r="F90" s="10" t="s">
        <v>108</v>
      </c>
      <c r="G90" s="130">
        <v>44000</v>
      </c>
      <c r="H90" s="174">
        <v>1262.8</v>
      </c>
      <c r="I90" s="181">
        <v>0</v>
      </c>
      <c r="J90" s="181">
        <v>1337.6</v>
      </c>
      <c r="K90" s="181">
        <v>7487.21</v>
      </c>
      <c r="L90" s="181">
        <v>10087.61</v>
      </c>
      <c r="M90" s="174">
        <v>33912.39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</row>
    <row r="91" spans="1:669" ht="18" customHeight="1" x14ac:dyDescent="0.25">
      <c r="A91" s="41" t="s">
        <v>14</v>
      </c>
      <c r="B91" s="12">
        <v>2</v>
      </c>
      <c r="C91" s="7"/>
      <c r="D91" s="7"/>
      <c r="E91" s="41"/>
      <c r="F91" s="41"/>
      <c r="G91" s="146">
        <f>SUM(G89:G89)+G90</f>
        <v>94000</v>
      </c>
      <c r="H91" s="161">
        <f>SUM(H89:H89)+H90</f>
        <v>2697.8</v>
      </c>
      <c r="I91" s="146">
        <f>SUM(I89:I89)+I90</f>
        <v>515.83000000000004</v>
      </c>
      <c r="J91" s="146">
        <f>SUM(J89:J89)+J90</f>
        <v>2857.6</v>
      </c>
      <c r="K91" s="146">
        <f>SUM(K89:K90)</f>
        <v>7512.21</v>
      </c>
      <c r="L91" s="146">
        <f>SUM(L89:L89)+L90</f>
        <v>13583.44</v>
      </c>
      <c r="M91" s="161">
        <f>SUM(M89:M89)+M90</f>
        <v>80416.56</v>
      </c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IB91" s="50"/>
      <c r="IC91" s="50"/>
    </row>
    <row r="92" spans="1:669" x14ac:dyDescent="0.25"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</row>
    <row r="93" spans="1:669" s="45" customFormat="1" ht="18" customHeight="1" x14ac:dyDescent="0.25">
      <c r="A93" s="40" t="s">
        <v>115</v>
      </c>
      <c r="B93" s="16"/>
      <c r="C93" s="17"/>
      <c r="D93" s="17"/>
      <c r="E93" s="40"/>
      <c r="F93" s="40"/>
      <c r="G93" s="151"/>
      <c r="H93" s="155"/>
      <c r="I93" s="151"/>
      <c r="J93" s="151"/>
      <c r="K93" s="151"/>
      <c r="L93" s="151"/>
      <c r="M93" s="155"/>
      <c r="IB93" s="86"/>
      <c r="IC93" s="86"/>
    </row>
    <row r="94" spans="1:669" ht="12.75" customHeight="1" x14ac:dyDescent="0.25">
      <c r="A94" s="4" t="s">
        <v>100</v>
      </c>
      <c r="B94" s="5" t="s">
        <v>210</v>
      </c>
      <c r="C94" s="6" t="s">
        <v>70</v>
      </c>
      <c r="D94" s="6" t="s">
        <v>223</v>
      </c>
      <c r="E94" s="10">
        <v>44440</v>
      </c>
      <c r="F94" s="10" t="s">
        <v>108</v>
      </c>
      <c r="G94" s="130">
        <v>165000</v>
      </c>
      <c r="H94" s="174">
        <f>G94*0.0287</f>
        <v>4735.5</v>
      </c>
      <c r="I94" s="181">
        <v>27413.040000000001</v>
      </c>
      <c r="J94" s="181">
        <v>4943.8</v>
      </c>
      <c r="K94" s="181">
        <v>25</v>
      </c>
      <c r="L94" s="181">
        <v>37117.339999999997</v>
      </c>
      <c r="M94" s="174">
        <v>127882.66</v>
      </c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IB94" s="50"/>
      <c r="IC94" s="50"/>
    </row>
    <row r="95" spans="1:669" s="51" customFormat="1" ht="18" customHeight="1" x14ac:dyDescent="0.25">
      <c r="A95" s="68" t="s">
        <v>14</v>
      </c>
      <c r="B95" s="92">
        <v>1</v>
      </c>
      <c r="C95" s="74"/>
      <c r="D95" s="74"/>
      <c r="E95" s="68"/>
      <c r="F95" s="68"/>
      <c r="G95" s="150">
        <f t="shared" ref="G95:M95" si="13">G94</f>
        <v>165000</v>
      </c>
      <c r="H95" s="157">
        <f t="shared" si="13"/>
        <v>4735.5</v>
      </c>
      <c r="I95" s="150">
        <f>I94</f>
        <v>27413.040000000001</v>
      </c>
      <c r="J95" s="150">
        <f t="shared" si="13"/>
        <v>4943.8</v>
      </c>
      <c r="K95" s="150">
        <f t="shared" si="13"/>
        <v>25</v>
      </c>
      <c r="L95" s="150">
        <f t="shared" si="13"/>
        <v>37117.339999999997</v>
      </c>
      <c r="M95" s="157">
        <f t="shared" si="13"/>
        <v>127882.66</v>
      </c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IB95" s="91"/>
      <c r="IC95" s="91"/>
    </row>
    <row r="96" spans="1:669" x14ac:dyDescent="0.25"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</row>
    <row r="97" spans="1:669" s="39" customFormat="1" ht="15.75" x14ac:dyDescent="0.25">
      <c r="A97" s="37" t="s">
        <v>99</v>
      </c>
      <c r="B97" s="37"/>
      <c r="C97" s="37"/>
      <c r="D97" s="203"/>
      <c r="E97" s="37"/>
      <c r="F97" s="37"/>
      <c r="G97" s="148"/>
      <c r="H97" s="162"/>
      <c r="I97" s="148"/>
      <c r="J97" s="148"/>
      <c r="K97" s="148"/>
      <c r="L97" s="148"/>
      <c r="M97" s="162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50"/>
      <c r="IC97" s="50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  <c r="YS97" s="38"/>
    </row>
    <row r="98" spans="1:669" s="39" customFormat="1" ht="15.75" x14ac:dyDescent="0.25">
      <c r="A98" s="4" t="s">
        <v>91</v>
      </c>
      <c r="B98" s="5" t="s">
        <v>92</v>
      </c>
      <c r="C98" s="5" t="s">
        <v>70</v>
      </c>
      <c r="D98" s="5" t="s">
        <v>223</v>
      </c>
      <c r="E98" s="10">
        <v>44317</v>
      </c>
      <c r="F98" s="10" t="s">
        <v>108</v>
      </c>
      <c r="G98" s="130">
        <v>32000</v>
      </c>
      <c r="H98" s="174">
        <f t="shared" ref="H98:H100" si="14">G98*0.0287</f>
        <v>918.4</v>
      </c>
      <c r="I98" s="181">
        <v>0</v>
      </c>
      <c r="J98" s="182">
        <v>972.8</v>
      </c>
      <c r="K98" s="184">
        <v>25</v>
      </c>
      <c r="L98" s="181">
        <v>1916.2</v>
      </c>
      <c r="M98" s="174">
        <v>30083.8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50"/>
      <c r="IC98" s="50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</row>
    <row r="99" spans="1:669" s="39" customFormat="1" ht="15.75" x14ac:dyDescent="0.25">
      <c r="A99" s="4" t="s">
        <v>93</v>
      </c>
      <c r="B99" s="5" t="s">
        <v>92</v>
      </c>
      <c r="C99" s="5" t="s">
        <v>70</v>
      </c>
      <c r="D99" s="5" t="s">
        <v>223</v>
      </c>
      <c r="E99" s="10">
        <v>44318</v>
      </c>
      <c r="F99" s="10" t="s">
        <v>108</v>
      </c>
      <c r="G99" s="130">
        <v>32000</v>
      </c>
      <c r="H99" s="174">
        <f t="shared" si="14"/>
        <v>918.4</v>
      </c>
      <c r="I99" s="181">
        <v>0</v>
      </c>
      <c r="J99" s="182">
        <v>972.8</v>
      </c>
      <c r="K99" s="184">
        <v>25</v>
      </c>
      <c r="L99" s="181">
        <v>1916.2</v>
      </c>
      <c r="M99" s="174">
        <v>30083.8</v>
      </c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50"/>
      <c r="IC99" s="50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</row>
    <row r="100" spans="1:669" s="39" customFormat="1" ht="15.75" x14ac:dyDescent="0.25">
      <c r="A100" s="4" t="s">
        <v>94</v>
      </c>
      <c r="B100" s="5" t="s">
        <v>92</v>
      </c>
      <c r="C100" s="5" t="s">
        <v>70</v>
      </c>
      <c r="D100" s="5" t="s">
        <v>223</v>
      </c>
      <c r="E100" s="10">
        <v>44317</v>
      </c>
      <c r="F100" s="10" t="s">
        <v>108</v>
      </c>
      <c r="G100" s="130">
        <v>32000</v>
      </c>
      <c r="H100" s="174">
        <f t="shared" si="14"/>
        <v>918.4</v>
      </c>
      <c r="I100" s="181">
        <v>0</v>
      </c>
      <c r="J100" s="182">
        <v>972.8</v>
      </c>
      <c r="K100" s="184">
        <v>175</v>
      </c>
      <c r="L100" s="181">
        <v>2066.1999999999998</v>
      </c>
      <c r="M100" s="174">
        <v>29933.8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50"/>
      <c r="IC100" s="50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</row>
    <row r="101" spans="1:669" s="39" customFormat="1" ht="15.75" x14ac:dyDescent="0.25">
      <c r="A101" s="4" t="s">
        <v>181</v>
      </c>
      <c r="B101" s="5" t="s">
        <v>209</v>
      </c>
      <c r="C101" s="5" t="s">
        <v>70</v>
      </c>
      <c r="D101" s="5" t="s">
        <v>223</v>
      </c>
      <c r="E101" s="10">
        <v>44652</v>
      </c>
      <c r="F101" s="10" t="s">
        <v>108</v>
      </c>
      <c r="G101" s="130">
        <v>32000</v>
      </c>
      <c r="H101" s="174">
        <v>918.4</v>
      </c>
      <c r="I101" s="181">
        <v>0</v>
      </c>
      <c r="J101" s="182">
        <v>972.8</v>
      </c>
      <c r="K101" s="184">
        <v>25</v>
      </c>
      <c r="L101" s="181">
        <v>1916.2</v>
      </c>
      <c r="M101" s="174">
        <v>30083.8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50"/>
      <c r="IC101" s="50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</row>
    <row r="102" spans="1:669" ht="18" customHeight="1" x14ac:dyDescent="0.25">
      <c r="A102" s="41" t="s">
        <v>14</v>
      </c>
      <c r="B102" s="12">
        <v>4</v>
      </c>
      <c r="C102" s="7"/>
      <c r="D102" s="7"/>
      <c r="E102" s="41"/>
      <c r="F102" s="41"/>
      <c r="G102" s="146">
        <f>SUM(G98:G101)</f>
        <v>128000</v>
      </c>
      <c r="H102" s="161">
        <f t="shared" ref="H102:M102" si="15">SUM(H98:H101)</f>
        <v>3673.6</v>
      </c>
      <c r="I102" s="146">
        <f t="shared" si="15"/>
        <v>0</v>
      </c>
      <c r="J102" s="146">
        <f t="shared" si="15"/>
        <v>3891.2</v>
      </c>
      <c r="K102" s="146">
        <f t="shared" si="15"/>
        <v>250</v>
      </c>
      <c r="L102" s="146">
        <f t="shared" si="15"/>
        <v>7814.8</v>
      </c>
      <c r="M102" s="161">
        <f t="shared" si="15"/>
        <v>120185.2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IB102" s="50"/>
      <c r="IC102" s="50"/>
    </row>
    <row r="103" spans="1:669" s="47" customFormat="1" ht="12.75" customHeight="1" x14ac:dyDescent="0.25">
      <c r="A103" s="39"/>
      <c r="B103" s="105"/>
      <c r="C103" s="66"/>
      <c r="D103" s="66"/>
      <c r="E103" s="67"/>
      <c r="F103" s="67"/>
      <c r="G103" s="145"/>
      <c r="H103" s="164"/>
      <c r="I103" s="145"/>
      <c r="J103" s="145"/>
      <c r="K103" s="145"/>
      <c r="L103" s="145"/>
      <c r="M103" s="164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</row>
    <row r="104" spans="1:669" s="45" customFormat="1" ht="17.25" customHeight="1" x14ac:dyDescent="0.25">
      <c r="A104" s="40" t="s">
        <v>111</v>
      </c>
      <c r="B104" s="16"/>
      <c r="C104" s="17"/>
      <c r="D104" s="17"/>
      <c r="E104" s="40"/>
      <c r="F104" s="40"/>
      <c r="G104" s="155"/>
      <c r="H104" s="155"/>
      <c r="I104" s="151"/>
      <c r="J104" s="151"/>
      <c r="K104" s="155"/>
      <c r="L104" s="151"/>
      <c r="M104" s="155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</row>
    <row r="105" spans="1:669" s="46" customFormat="1" ht="15.75" x14ac:dyDescent="0.25">
      <c r="A105" s="46" t="s">
        <v>112</v>
      </c>
      <c r="B105" s="18" t="s">
        <v>208</v>
      </c>
      <c r="C105" s="19" t="s">
        <v>70</v>
      </c>
      <c r="D105" s="19" t="s">
        <v>223</v>
      </c>
      <c r="E105" s="20">
        <v>44487</v>
      </c>
      <c r="F105" s="18" t="s">
        <v>108</v>
      </c>
      <c r="G105" s="156">
        <v>90000</v>
      </c>
      <c r="H105" s="156">
        <v>2583</v>
      </c>
      <c r="I105" s="152">
        <v>9753.1200000000008</v>
      </c>
      <c r="J105" s="152">
        <v>2736</v>
      </c>
      <c r="K105" s="156">
        <v>25</v>
      </c>
      <c r="L105" s="152">
        <v>15097.12</v>
      </c>
      <c r="M105" s="156">
        <f>G105-L105</f>
        <v>74902.880000000005</v>
      </c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</row>
    <row r="106" spans="1:669" s="87" customFormat="1" ht="15.75" x14ac:dyDescent="0.25">
      <c r="A106" s="68" t="s">
        <v>14</v>
      </c>
      <c r="B106" s="92">
        <v>1</v>
      </c>
      <c r="C106" s="89"/>
      <c r="D106" s="89"/>
      <c r="E106" s="90"/>
      <c r="F106" s="88"/>
      <c r="G106" s="157">
        <f>G105</f>
        <v>90000</v>
      </c>
      <c r="H106" s="157">
        <f t="shared" ref="H106:L106" si="16">H105</f>
        <v>2583</v>
      </c>
      <c r="I106" s="150">
        <f t="shared" si="16"/>
        <v>9753.1200000000008</v>
      </c>
      <c r="J106" s="150">
        <f t="shared" si="16"/>
        <v>2736</v>
      </c>
      <c r="K106" s="157">
        <f t="shared" si="16"/>
        <v>25</v>
      </c>
      <c r="L106" s="150">
        <f t="shared" si="16"/>
        <v>15097.12</v>
      </c>
      <c r="M106" s="157">
        <f>M105</f>
        <v>74902.880000000005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46"/>
      <c r="AP106" s="46"/>
      <c r="AQ106" s="46"/>
      <c r="AR106" s="46"/>
      <c r="AS106" s="46"/>
      <c r="AT106" s="4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</row>
    <row r="107" spans="1:669" s="44" customFormat="1" ht="15.75" x14ac:dyDescent="0.25">
      <c r="A107" s="39"/>
      <c r="B107" s="13"/>
      <c r="C107" s="23"/>
      <c r="D107" s="23"/>
      <c r="E107" s="24"/>
      <c r="F107" s="22"/>
      <c r="G107" s="164"/>
      <c r="H107" s="164"/>
      <c r="I107" s="145"/>
      <c r="J107" s="145"/>
      <c r="K107" s="164"/>
      <c r="L107" s="145"/>
      <c r="M107" s="164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</row>
    <row r="108" spans="1:669" s="44" customFormat="1" ht="15.75" x14ac:dyDescent="0.25">
      <c r="A108" s="39" t="s">
        <v>231</v>
      </c>
      <c r="B108" s="13"/>
      <c r="C108" s="23"/>
      <c r="D108" s="23"/>
      <c r="E108" s="24"/>
      <c r="F108" s="22"/>
      <c r="G108" s="164"/>
      <c r="H108" s="164"/>
      <c r="I108" s="145"/>
      <c r="J108" s="145"/>
      <c r="K108" s="164"/>
      <c r="L108" s="145"/>
      <c r="M108" s="164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</row>
    <row r="109" spans="1:669" s="46" customFormat="1" ht="15.75" x14ac:dyDescent="0.25">
      <c r="A109" s="46" t="s">
        <v>31</v>
      </c>
      <c r="B109" s="18" t="s">
        <v>17</v>
      </c>
      <c r="C109" s="19" t="s">
        <v>70</v>
      </c>
      <c r="D109" s="19" t="s">
        <v>223</v>
      </c>
      <c r="E109" s="20">
        <v>41275</v>
      </c>
      <c r="F109" s="18" t="s">
        <v>108</v>
      </c>
      <c r="G109" s="156">
        <v>42500</v>
      </c>
      <c r="H109" s="156">
        <v>1219.75</v>
      </c>
      <c r="I109" s="152">
        <v>0</v>
      </c>
      <c r="J109" s="152">
        <v>1292</v>
      </c>
      <c r="K109" s="156">
        <v>937.5</v>
      </c>
      <c r="L109" s="152">
        <v>3449.25</v>
      </c>
      <c r="M109" s="156">
        <v>39050.75</v>
      </c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</row>
    <row r="110" spans="1:669" s="51" customFormat="1" ht="12.75" customHeight="1" x14ac:dyDescent="0.25">
      <c r="A110" s="68" t="s">
        <v>14</v>
      </c>
      <c r="B110" s="94">
        <v>1</v>
      </c>
      <c r="C110" s="69"/>
      <c r="D110" s="69"/>
      <c r="E110" s="70"/>
      <c r="F110" s="70"/>
      <c r="G110" s="150">
        <f t="shared" ref="G110:M110" si="17">G109</f>
        <v>42500</v>
      </c>
      <c r="H110" s="157">
        <f t="shared" si="17"/>
        <v>1219.75</v>
      </c>
      <c r="I110" s="150">
        <f t="shared" si="17"/>
        <v>0</v>
      </c>
      <c r="J110" s="150">
        <f t="shared" si="17"/>
        <v>1292</v>
      </c>
      <c r="K110" s="150">
        <f t="shared" si="17"/>
        <v>937.5</v>
      </c>
      <c r="L110" s="150">
        <f t="shared" si="17"/>
        <v>3449.25</v>
      </c>
      <c r="M110" s="157">
        <f t="shared" si="17"/>
        <v>39050.75</v>
      </c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669" s="45" customFormat="1" ht="17.25" customHeight="1" x14ac:dyDescent="0.25">
      <c r="A111" s="40" t="s">
        <v>161</v>
      </c>
      <c r="B111" s="16"/>
      <c r="C111" s="17"/>
      <c r="D111" s="17"/>
      <c r="E111" s="40"/>
      <c r="F111" s="40"/>
      <c r="G111" s="155"/>
      <c r="H111" s="155"/>
      <c r="I111" s="151"/>
      <c r="J111" s="151"/>
      <c r="K111" s="155"/>
      <c r="L111" s="151"/>
      <c r="M111" s="155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</row>
    <row r="112" spans="1:669" s="44" customFormat="1" ht="12.75" customHeight="1" x14ac:dyDescent="0.25">
      <c r="A112" s="44" t="s">
        <v>140</v>
      </c>
      <c r="B112" s="65" t="s">
        <v>141</v>
      </c>
      <c r="C112" s="66" t="s">
        <v>70</v>
      </c>
      <c r="D112" s="66" t="s">
        <v>223</v>
      </c>
      <c r="E112" s="67">
        <v>44593</v>
      </c>
      <c r="F112" s="67" t="s">
        <v>108</v>
      </c>
      <c r="G112" s="147">
        <v>110000</v>
      </c>
      <c r="H112" s="165">
        <v>3157</v>
      </c>
      <c r="I112" s="147">
        <v>14457.62</v>
      </c>
      <c r="J112" s="147">
        <v>3344</v>
      </c>
      <c r="K112" s="147">
        <v>6625</v>
      </c>
      <c r="L112" s="147">
        <v>27583.62</v>
      </c>
      <c r="M112" s="165">
        <v>82416.38</v>
      </c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</row>
    <row r="113" spans="1:669" s="87" customFormat="1" ht="15.75" x14ac:dyDescent="0.25">
      <c r="A113" s="68" t="s">
        <v>14</v>
      </c>
      <c r="B113" s="92">
        <v>1</v>
      </c>
      <c r="C113" s="89"/>
      <c r="D113" s="89"/>
      <c r="E113" s="90"/>
      <c r="F113" s="88"/>
      <c r="G113" s="157">
        <f>SUM(G112)</f>
        <v>110000</v>
      </c>
      <c r="H113" s="157">
        <f t="shared" ref="H113:M113" si="18">SUM(H112)</f>
        <v>3157</v>
      </c>
      <c r="I113" s="157">
        <f t="shared" si="18"/>
        <v>14457.62</v>
      </c>
      <c r="J113" s="157">
        <f t="shared" si="18"/>
        <v>3344</v>
      </c>
      <c r="K113" s="157">
        <f t="shared" si="18"/>
        <v>6625</v>
      </c>
      <c r="L113" s="157">
        <f t="shared" si="18"/>
        <v>27583.62</v>
      </c>
      <c r="M113" s="157">
        <f t="shared" si="18"/>
        <v>82416.38</v>
      </c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46"/>
      <c r="AP113" s="46"/>
      <c r="AQ113" s="46"/>
      <c r="AR113" s="46"/>
      <c r="AS113" s="46"/>
      <c r="AT113" s="4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</row>
    <row r="114" spans="1:669" s="47" customFormat="1" ht="12.75" customHeight="1" x14ac:dyDescent="0.25">
      <c r="A114" s="39"/>
      <c r="B114" s="105"/>
      <c r="C114" s="66"/>
      <c r="D114" s="66"/>
      <c r="E114" s="67"/>
      <c r="F114" s="67"/>
      <c r="G114" s="145"/>
      <c r="H114" s="164"/>
      <c r="I114" s="145"/>
      <c r="J114" s="145"/>
      <c r="K114" s="145"/>
      <c r="L114" s="145"/>
      <c r="M114" s="164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</row>
    <row r="115" spans="1:669" s="51" customFormat="1" ht="18" customHeight="1" x14ac:dyDescent="0.25">
      <c r="A115" s="63" t="s">
        <v>46</v>
      </c>
      <c r="B115" s="84"/>
      <c r="C115" s="85"/>
      <c r="D115" s="85"/>
      <c r="E115" s="85"/>
      <c r="F115" s="85"/>
      <c r="G115" s="158"/>
      <c r="H115" s="178"/>
      <c r="I115" s="178"/>
      <c r="J115" s="178"/>
      <c r="K115" s="178"/>
      <c r="L115" s="178"/>
      <c r="M115" s="178"/>
      <c r="N115" s="45"/>
      <c r="O115" s="45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50"/>
      <c r="OG115" s="50"/>
      <c r="OH115" s="50"/>
      <c r="OI115" s="50"/>
      <c r="OJ115" s="50"/>
      <c r="OK115" s="50"/>
      <c r="OL115" s="50"/>
      <c r="OM115" s="50"/>
      <c r="ON115" s="50"/>
      <c r="OO115" s="50"/>
      <c r="OP115" s="50"/>
      <c r="OQ115" s="50"/>
      <c r="OR115" s="50"/>
      <c r="OS115" s="50"/>
      <c r="OT115" s="50"/>
      <c r="OU115" s="50"/>
      <c r="OV115" s="50"/>
      <c r="OW115" s="50"/>
      <c r="OX115" s="50"/>
      <c r="OY115" s="50"/>
      <c r="OZ115" s="50"/>
      <c r="PA115" s="50"/>
      <c r="PB115" s="50"/>
      <c r="PC115" s="50"/>
      <c r="PD115" s="50"/>
      <c r="PE115" s="50"/>
      <c r="PF115" s="50"/>
      <c r="PG115" s="50"/>
      <c r="PH115" s="50"/>
      <c r="PI115" s="50"/>
      <c r="PJ115" s="50"/>
      <c r="PK115" s="50"/>
      <c r="PL115" s="50"/>
      <c r="PM115" s="50"/>
      <c r="PN115" s="50"/>
      <c r="PO115" s="50"/>
      <c r="PP115" s="50"/>
      <c r="PQ115" s="50"/>
      <c r="PR115" s="50"/>
      <c r="PS115" s="50"/>
      <c r="PT115" s="50"/>
      <c r="PU115" s="50"/>
      <c r="PV115" s="50"/>
      <c r="PW115" s="50"/>
      <c r="PX115" s="50"/>
      <c r="PY115" s="50"/>
      <c r="PZ115" s="50"/>
      <c r="QA115" s="50"/>
      <c r="QB115" s="50"/>
      <c r="QC115" s="50"/>
      <c r="QD115" s="50"/>
      <c r="QE115" s="50"/>
      <c r="QF115" s="50"/>
      <c r="QG115" s="50"/>
      <c r="QH115" s="50"/>
      <c r="QI115" s="50"/>
      <c r="QJ115" s="50"/>
      <c r="QK115" s="50"/>
      <c r="QL115" s="50"/>
      <c r="QM115" s="50"/>
      <c r="QN115" s="50"/>
      <c r="QO115" s="50"/>
      <c r="QP115" s="50"/>
      <c r="QQ115" s="50"/>
      <c r="QR115" s="50"/>
      <c r="QS115" s="50"/>
      <c r="QT115" s="50"/>
      <c r="QU115" s="50"/>
      <c r="QV115" s="50"/>
      <c r="QW115" s="50"/>
      <c r="QX115" s="50"/>
      <c r="QY115" s="50"/>
      <c r="QZ115" s="50"/>
      <c r="RA115" s="50"/>
      <c r="RB115" s="50"/>
      <c r="RC115" s="50"/>
      <c r="RD115" s="50"/>
      <c r="RE115" s="50"/>
      <c r="RF115" s="50"/>
      <c r="RG115" s="50"/>
      <c r="RH115" s="50"/>
      <c r="RI115" s="50"/>
      <c r="RJ115" s="50"/>
      <c r="RK115" s="50"/>
      <c r="RL115" s="50"/>
      <c r="RM115" s="50"/>
      <c r="RN115" s="50"/>
      <c r="RO115" s="50"/>
      <c r="RP115" s="50"/>
      <c r="RQ115" s="50"/>
      <c r="RR115" s="50"/>
      <c r="RS115" s="50"/>
      <c r="RT115" s="50"/>
      <c r="RU115" s="50"/>
      <c r="RV115" s="50"/>
      <c r="RW115" s="50"/>
      <c r="RX115" s="50"/>
      <c r="RY115" s="50"/>
      <c r="RZ115" s="50"/>
      <c r="SA115" s="50"/>
      <c r="SB115" s="50"/>
      <c r="SC115" s="50"/>
      <c r="SD115" s="50"/>
      <c r="SE115" s="50"/>
      <c r="SF115" s="50"/>
      <c r="SG115" s="50"/>
      <c r="SH115" s="50"/>
      <c r="SI115" s="50"/>
      <c r="SJ115" s="50"/>
      <c r="SK115" s="50"/>
      <c r="SL115" s="50"/>
      <c r="SM115" s="50"/>
      <c r="SN115" s="50"/>
      <c r="SO115" s="50"/>
      <c r="SP115" s="50"/>
      <c r="SQ115" s="50"/>
      <c r="SR115" s="50"/>
      <c r="SS115" s="50"/>
      <c r="ST115" s="50"/>
      <c r="SU115" s="50"/>
      <c r="SV115" s="50"/>
      <c r="SW115" s="50"/>
      <c r="SX115" s="50"/>
      <c r="SY115" s="50"/>
      <c r="SZ115" s="50"/>
      <c r="TA115" s="50"/>
      <c r="TB115" s="50"/>
      <c r="TC115" s="50"/>
      <c r="TD115" s="50"/>
      <c r="TE115" s="50"/>
      <c r="TF115" s="50"/>
      <c r="TG115" s="50"/>
      <c r="TH115" s="50"/>
      <c r="TI115" s="50"/>
      <c r="TJ115" s="50"/>
      <c r="TK115" s="50"/>
      <c r="TL115" s="50"/>
      <c r="TM115" s="50"/>
      <c r="TN115" s="50"/>
      <c r="TO115" s="50"/>
      <c r="TP115" s="50"/>
      <c r="TQ115" s="50"/>
      <c r="TR115" s="50"/>
      <c r="TS115" s="50"/>
      <c r="TT115" s="50"/>
      <c r="TU115" s="50"/>
      <c r="TV115" s="50"/>
      <c r="TW115" s="50"/>
      <c r="TX115" s="50"/>
      <c r="TY115" s="50"/>
      <c r="TZ115" s="50"/>
      <c r="UA115" s="50"/>
      <c r="UB115" s="50"/>
      <c r="UC115" s="50"/>
      <c r="UD115" s="50"/>
      <c r="UE115" s="50"/>
      <c r="UF115" s="50"/>
      <c r="UG115" s="50"/>
      <c r="UH115" s="50"/>
      <c r="UI115" s="50"/>
      <c r="UJ115" s="50"/>
      <c r="UK115" s="50"/>
      <c r="UL115" s="50"/>
      <c r="UM115" s="50"/>
      <c r="UN115" s="50"/>
      <c r="UO115" s="50"/>
      <c r="UP115" s="50"/>
      <c r="UQ115" s="50"/>
      <c r="UR115" s="50"/>
      <c r="US115" s="50"/>
      <c r="UT115" s="50"/>
      <c r="UU115" s="50"/>
      <c r="UV115" s="50"/>
      <c r="UW115" s="50"/>
      <c r="UX115" s="50"/>
      <c r="UY115" s="50"/>
      <c r="UZ115" s="50"/>
      <c r="VA115" s="50"/>
      <c r="VB115" s="50"/>
      <c r="VC115" s="50"/>
      <c r="VD115" s="50"/>
      <c r="VE115" s="50"/>
      <c r="VF115" s="50"/>
      <c r="VG115" s="50"/>
      <c r="VH115" s="50"/>
      <c r="VI115" s="50"/>
      <c r="VJ115" s="50"/>
      <c r="VK115" s="50"/>
      <c r="VL115" s="50"/>
      <c r="VM115" s="50"/>
      <c r="VN115" s="50"/>
      <c r="VO115" s="50"/>
      <c r="VP115" s="50"/>
      <c r="VQ115" s="50"/>
      <c r="VR115" s="50"/>
      <c r="VS115" s="50"/>
      <c r="VT115" s="50"/>
      <c r="VU115" s="50"/>
      <c r="VV115" s="50"/>
      <c r="VW115" s="50"/>
      <c r="VX115" s="50"/>
      <c r="VY115" s="50"/>
      <c r="VZ115" s="50"/>
      <c r="WA115" s="50"/>
      <c r="WB115" s="50"/>
      <c r="WC115" s="50"/>
      <c r="WD115" s="50"/>
      <c r="WE115" s="50"/>
      <c r="WF115" s="50"/>
      <c r="WG115" s="50"/>
      <c r="WH115" s="50"/>
      <c r="WI115" s="50"/>
      <c r="WJ115" s="50"/>
      <c r="WK115" s="50"/>
      <c r="WL115" s="50"/>
      <c r="WM115" s="50"/>
      <c r="WN115" s="50"/>
      <c r="WO115" s="50"/>
      <c r="WP115" s="50"/>
      <c r="WQ115" s="50"/>
      <c r="WR115" s="50"/>
      <c r="WS115" s="50"/>
      <c r="WT115" s="50"/>
      <c r="WU115" s="50"/>
      <c r="WV115" s="50"/>
      <c r="WW115" s="50"/>
      <c r="WX115" s="50"/>
      <c r="WY115" s="50"/>
      <c r="WZ115" s="50"/>
      <c r="XA115" s="50"/>
      <c r="XB115" s="50"/>
      <c r="XC115" s="50"/>
      <c r="XD115" s="50"/>
      <c r="XE115" s="50"/>
      <c r="XF115" s="50"/>
      <c r="XG115" s="50"/>
      <c r="XH115" s="50"/>
      <c r="XI115" s="50"/>
      <c r="XJ115" s="50"/>
      <c r="XK115" s="50"/>
      <c r="XL115" s="50"/>
      <c r="XM115" s="50"/>
      <c r="XN115" s="50"/>
      <c r="XO115" s="50"/>
      <c r="XP115" s="50"/>
      <c r="XQ115" s="50"/>
      <c r="XR115" s="50"/>
      <c r="XS115" s="50"/>
      <c r="XT115" s="50"/>
      <c r="XU115" s="50"/>
      <c r="XV115" s="50"/>
      <c r="XW115" s="50"/>
      <c r="XX115" s="50"/>
      <c r="XY115" s="50"/>
      <c r="XZ115" s="50"/>
      <c r="YA115" s="50"/>
      <c r="YB115" s="50"/>
      <c r="YC115" s="50"/>
      <c r="YD115" s="50"/>
      <c r="YE115" s="50"/>
      <c r="YF115" s="50"/>
      <c r="YG115" s="50"/>
      <c r="YH115" s="50"/>
      <c r="YI115" s="50"/>
      <c r="YJ115" s="50"/>
      <c r="YK115" s="50"/>
      <c r="YL115" s="50"/>
      <c r="YM115" s="50"/>
      <c r="YN115" s="50"/>
      <c r="YO115" s="50"/>
      <c r="YP115" s="50"/>
      <c r="YQ115" s="50"/>
      <c r="YR115" s="50"/>
      <c r="YS115" s="50"/>
    </row>
    <row r="116" spans="1:669" ht="18" customHeight="1" x14ac:dyDescent="0.25">
      <c r="A116" s="31" t="s">
        <v>162</v>
      </c>
      <c r="B116" s="26" t="s">
        <v>16</v>
      </c>
      <c r="C116" s="57" t="s">
        <v>71</v>
      </c>
      <c r="D116" s="57" t="s">
        <v>223</v>
      </c>
      <c r="E116" s="60">
        <v>44564</v>
      </c>
      <c r="F116" s="10" t="s">
        <v>108</v>
      </c>
      <c r="G116" s="159">
        <v>45000</v>
      </c>
      <c r="H116" s="179">
        <f>G116*0.0287</f>
        <v>1291.5</v>
      </c>
      <c r="I116" s="179">
        <v>1148.33</v>
      </c>
      <c r="J116" s="179">
        <f>G116*0.0304</f>
        <v>1368</v>
      </c>
      <c r="K116" s="179">
        <v>25</v>
      </c>
      <c r="L116" s="179">
        <v>3832.83</v>
      </c>
      <c r="M116" s="189">
        <v>41167.17</v>
      </c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  <c r="MB116" s="50"/>
      <c r="MC116" s="50"/>
      <c r="MD116" s="50"/>
      <c r="ME116" s="50"/>
      <c r="MF116" s="50"/>
      <c r="MG116" s="50"/>
      <c r="MH116" s="50"/>
      <c r="MI116" s="50"/>
      <c r="MJ116" s="50"/>
      <c r="MK116" s="50"/>
      <c r="ML116" s="50"/>
      <c r="MM116" s="50"/>
      <c r="MN116" s="50"/>
      <c r="MO116" s="50"/>
      <c r="MP116" s="50"/>
      <c r="MQ116" s="50"/>
      <c r="MR116" s="50"/>
      <c r="MS116" s="50"/>
      <c r="MT116" s="50"/>
      <c r="MU116" s="50"/>
      <c r="MV116" s="50"/>
      <c r="MW116" s="50"/>
      <c r="MX116" s="50"/>
      <c r="MY116" s="50"/>
      <c r="MZ116" s="50"/>
      <c r="NA116" s="50"/>
      <c r="NB116" s="50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  <c r="NW116" s="50"/>
      <c r="NX116" s="50"/>
      <c r="NY116" s="50"/>
      <c r="NZ116" s="50"/>
      <c r="OA116" s="50"/>
      <c r="OB116" s="50"/>
      <c r="OC116" s="50"/>
      <c r="OD116" s="50"/>
      <c r="OE116" s="50"/>
      <c r="OF116" s="50"/>
      <c r="OG116" s="50"/>
      <c r="OH116" s="50"/>
      <c r="OI116" s="50"/>
      <c r="OJ116" s="50"/>
      <c r="OK116" s="50"/>
      <c r="OL116" s="50"/>
      <c r="OM116" s="50"/>
      <c r="ON116" s="50"/>
      <c r="OO116" s="50"/>
      <c r="OP116" s="50"/>
      <c r="OQ116" s="50"/>
      <c r="OR116" s="50"/>
      <c r="OS116" s="50"/>
      <c r="OT116" s="50"/>
      <c r="OU116" s="50"/>
      <c r="OV116" s="50"/>
      <c r="OW116" s="50"/>
      <c r="OX116" s="50"/>
      <c r="OY116" s="50"/>
      <c r="OZ116" s="50"/>
      <c r="PA116" s="50"/>
      <c r="PB116" s="50"/>
      <c r="PC116" s="50"/>
      <c r="PD116" s="50"/>
      <c r="PE116" s="50"/>
      <c r="PF116" s="50"/>
      <c r="PG116" s="50"/>
      <c r="PH116" s="50"/>
      <c r="PI116" s="50"/>
      <c r="PJ116" s="50"/>
      <c r="PK116" s="50"/>
      <c r="PL116" s="50"/>
      <c r="PM116" s="50"/>
      <c r="PN116" s="50"/>
      <c r="PO116" s="50"/>
      <c r="PP116" s="50"/>
      <c r="PQ116" s="50"/>
      <c r="PR116" s="50"/>
      <c r="PS116" s="50"/>
      <c r="PT116" s="50"/>
      <c r="PU116" s="50"/>
      <c r="PV116" s="50"/>
      <c r="PW116" s="50"/>
      <c r="PX116" s="50"/>
      <c r="PY116" s="50"/>
      <c r="PZ116" s="50"/>
      <c r="QA116" s="50"/>
      <c r="QB116" s="50"/>
      <c r="QC116" s="50"/>
      <c r="QD116" s="50"/>
      <c r="QE116" s="50"/>
      <c r="QF116" s="50"/>
      <c r="QG116" s="50"/>
      <c r="QH116" s="50"/>
      <c r="QI116" s="50"/>
      <c r="QJ116" s="50"/>
      <c r="QK116" s="50"/>
      <c r="QL116" s="50"/>
      <c r="QM116" s="50"/>
      <c r="QN116" s="50"/>
      <c r="QO116" s="50"/>
      <c r="QP116" s="50"/>
      <c r="QQ116" s="50"/>
      <c r="QR116" s="50"/>
      <c r="QS116" s="50"/>
      <c r="QT116" s="50"/>
      <c r="QU116" s="50"/>
      <c r="QV116" s="50"/>
      <c r="QW116" s="50"/>
      <c r="QX116" s="50"/>
      <c r="QY116" s="50"/>
      <c r="QZ116" s="50"/>
      <c r="RA116" s="50"/>
      <c r="RB116" s="50"/>
      <c r="RC116" s="50"/>
      <c r="RD116" s="50"/>
      <c r="RE116" s="50"/>
      <c r="RF116" s="50"/>
      <c r="RG116" s="50"/>
      <c r="RH116" s="50"/>
      <c r="RI116" s="50"/>
      <c r="RJ116" s="50"/>
      <c r="RK116" s="50"/>
      <c r="RL116" s="50"/>
      <c r="RM116" s="50"/>
      <c r="RN116" s="50"/>
      <c r="RO116" s="50"/>
      <c r="RP116" s="50"/>
      <c r="RQ116" s="50"/>
      <c r="RR116" s="50"/>
      <c r="RS116" s="50"/>
      <c r="RT116" s="50"/>
      <c r="RU116" s="50"/>
      <c r="RV116" s="50"/>
      <c r="RW116" s="50"/>
      <c r="RX116" s="50"/>
      <c r="RY116" s="50"/>
      <c r="RZ116" s="50"/>
      <c r="SA116" s="50"/>
      <c r="SB116" s="50"/>
      <c r="SC116" s="50"/>
      <c r="SD116" s="50"/>
      <c r="SE116" s="50"/>
      <c r="SF116" s="50"/>
      <c r="SG116" s="50"/>
      <c r="SH116" s="50"/>
      <c r="SI116" s="50"/>
      <c r="SJ116" s="50"/>
      <c r="SK116" s="50"/>
      <c r="SL116" s="50"/>
      <c r="SM116" s="50"/>
      <c r="SN116" s="50"/>
      <c r="SO116" s="50"/>
      <c r="SP116" s="50"/>
      <c r="SQ116" s="50"/>
      <c r="SR116" s="50"/>
      <c r="SS116" s="50"/>
      <c r="ST116" s="50"/>
      <c r="SU116" s="50"/>
      <c r="SV116" s="50"/>
      <c r="SW116" s="50"/>
      <c r="SX116" s="50"/>
      <c r="SY116" s="50"/>
      <c r="SZ116" s="50"/>
      <c r="TA116" s="50"/>
      <c r="TB116" s="50"/>
      <c r="TC116" s="50"/>
      <c r="TD116" s="50"/>
      <c r="TE116" s="50"/>
      <c r="TF116" s="50"/>
      <c r="TG116" s="50"/>
      <c r="TH116" s="50"/>
      <c r="TI116" s="50"/>
      <c r="TJ116" s="50"/>
      <c r="TK116" s="50"/>
      <c r="TL116" s="50"/>
      <c r="TM116" s="50"/>
      <c r="TN116" s="50"/>
      <c r="TO116" s="50"/>
      <c r="TP116" s="50"/>
      <c r="TQ116" s="50"/>
      <c r="TR116" s="50"/>
      <c r="TS116" s="50"/>
      <c r="TT116" s="50"/>
      <c r="TU116" s="50"/>
      <c r="TV116" s="50"/>
      <c r="TW116" s="50"/>
      <c r="TX116" s="50"/>
      <c r="TY116" s="50"/>
      <c r="TZ116" s="50"/>
      <c r="UA116" s="50"/>
      <c r="UB116" s="50"/>
      <c r="UC116" s="50"/>
      <c r="UD116" s="50"/>
      <c r="UE116" s="50"/>
      <c r="UF116" s="50"/>
      <c r="UG116" s="50"/>
      <c r="UH116" s="50"/>
      <c r="UI116" s="50"/>
      <c r="UJ116" s="50"/>
      <c r="UK116" s="50"/>
      <c r="UL116" s="50"/>
      <c r="UM116" s="50"/>
      <c r="UN116" s="50"/>
      <c r="UO116" s="50"/>
      <c r="UP116" s="50"/>
      <c r="UQ116" s="50"/>
      <c r="UR116" s="50"/>
      <c r="US116" s="50"/>
      <c r="UT116" s="50"/>
      <c r="UU116" s="50"/>
      <c r="UV116" s="50"/>
      <c r="UW116" s="50"/>
      <c r="UX116" s="50"/>
      <c r="UY116" s="50"/>
      <c r="UZ116" s="50"/>
      <c r="VA116" s="50"/>
      <c r="VB116" s="50"/>
      <c r="VC116" s="50"/>
      <c r="VD116" s="50"/>
      <c r="VE116" s="50"/>
      <c r="VF116" s="50"/>
      <c r="VG116" s="50"/>
      <c r="VH116" s="50"/>
      <c r="VI116" s="50"/>
      <c r="VJ116" s="50"/>
      <c r="VK116" s="50"/>
      <c r="VL116" s="50"/>
      <c r="VM116" s="50"/>
      <c r="VN116" s="50"/>
      <c r="VO116" s="50"/>
      <c r="VP116" s="50"/>
      <c r="VQ116" s="50"/>
      <c r="VR116" s="50"/>
      <c r="VS116" s="50"/>
      <c r="VT116" s="50"/>
      <c r="VU116" s="50"/>
      <c r="VV116" s="50"/>
      <c r="VW116" s="50"/>
      <c r="VX116" s="50"/>
      <c r="VY116" s="50"/>
      <c r="VZ116" s="50"/>
      <c r="WA116" s="50"/>
      <c r="WB116" s="50"/>
      <c r="WC116" s="50"/>
      <c r="WD116" s="50"/>
      <c r="WE116" s="50"/>
      <c r="WF116" s="50"/>
      <c r="WG116" s="50"/>
      <c r="WH116" s="50"/>
      <c r="WI116" s="50"/>
      <c r="WJ116" s="50"/>
      <c r="WK116" s="50"/>
      <c r="WL116" s="50"/>
      <c r="WM116" s="50"/>
      <c r="WN116" s="50"/>
      <c r="WO116" s="50"/>
      <c r="WP116" s="50"/>
      <c r="WQ116" s="50"/>
      <c r="WR116" s="50"/>
      <c r="WS116" s="50"/>
      <c r="WT116" s="50"/>
      <c r="WU116" s="50"/>
      <c r="WV116" s="50"/>
      <c r="WW116" s="50"/>
      <c r="WX116" s="50"/>
      <c r="WY116" s="50"/>
      <c r="WZ116" s="50"/>
      <c r="XA116" s="50"/>
      <c r="XB116" s="50"/>
      <c r="XC116" s="50"/>
      <c r="XD116" s="50"/>
      <c r="XE116" s="50"/>
      <c r="XF116" s="50"/>
      <c r="XG116" s="50"/>
      <c r="XH116" s="50"/>
      <c r="XI116" s="50"/>
      <c r="XJ116" s="50"/>
      <c r="XK116" s="50"/>
      <c r="XL116" s="50"/>
      <c r="XM116" s="50"/>
      <c r="XN116" s="50"/>
      <c r="XO116" s="50"/>
      <c r="XP116" s="50"/>
      <c r="XQ116" s="50"/>
      <c r="XR116" s="50"/>
      <c r="XS116" s="50"/>
      <c r="XT116" s="50"/>
      <c r="XU116" s="50"/>
      <c r="XV116" s="50"/>
      <c r="XW116" s="50"/>
      <c r="XX116" s="50"/>
      <c r="XY116" s="50"/>
      <c r="XZ116" s="50"/>
      <c r="YA116" s="50"/>
      <c r="YB116" s="50"/>
      <c r="YC116" s="50"/>
      <c r="YD116" s="50"/>
      <c r="YE116" s="50"/>
      <c r="YF116" s="50"/>
      <c r="YG116" s="50"/>
      <c r="YH116" s="50"/>
      <c r="YI116" s="50"/>
      <c r="YJ116" s="50"/>
      <c r="YK116" s="50"/>
      <c r="YL116" s="50"/>
      <c r="YM116" s="50"/>
      <c r="YN116" s="50"/>
      <c r="YO116" s="50"/>
      <c r="YP116" s="50"/>
      <c r="YQ116" s="50"/>
      <c r="YR116" s="50"/>
      <c r="YS116" s="50"/>
    </row>
    <row r="117" spans="1:669" ht="15.75" x14ac:dyDescent="0.25">
      <c r="A117" s="31" t="s">
        <v>21</v>
      </c>
      <c r="B117" s="26" t="s">
        <v>16</v>
      </c>
      <c r="C117" s="57" t="s">
        <v>71</v>
      </c>
      <c r="D117" s="57" t="s">
        <v>223</v>
      </c>
      <c r="E117" s="60">
        <v>44440</v>
      </c>
      <c r="F117" s="10" t="s">
        <v>108</v>
      </c>
      <c r="G117" s="159">
        <v>45000</v>
      </c>
      <c r="H117" s="179">
        <f>G117*0.0287</f>
        <v>1291.5</v>
      </c>
      <c r="I117" s="179">
        <v>1148.33</v>
      </c>
      <c r="J117" s="179">
        <f>G117*0.0304</f>
        <v>1368</v>
      </c>
      <c r="K117" s="179">
        <v>25</v>
      </c>
      <c r="L117" s="179">
        <v>3832.83</v>
      </c>
      <c r="M117" s="189">
        <v>41167.17</v>
      </c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86"/>
      <c r="AR117" s="86"/>
      <c r="AS117" s="86"/>
      <c r="AT117" s="86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  <c r="RA117" s="50"/>
      <c r="RB117" s="50"/>
      <c r="RC117" s="50"/>
      <c r="RD117" s="50"/>
      <c r="RE117" s="50"/>
      <c r="RF117" s="50"/>
      <c r="RG117" s="50"/>
      <c r="RH117" s="50"/>
      <c r="RI117" s="50"/>
      <c r="RJ117" s="50"/>
      <c r="RK117" s="50"/>
      <c r="RL117" s="50"/>
      <c r="RM117" s="50"/>
      <c r="RN117" s="50"/>
      <c r="RO117" s="50"/>
      <c r="RP117" s="50"/>
      <c r="RQ117" s="50"/>
      <c r="RR117" s="50"/>
      <c r="RS117" s="50"/>
      <c r="RT117" s="50"/>
      <c r="RU117" s="50"/>
      <c r="RV117" s="50"/>
      <c r="RW117" s="50"/>
      <c r="RX117" s="50"/>
      <c r="RY117" s="50"/>
      <c r="RZ117" s="50"/>
      <c r="SA117" s="50"/>
      <c r="SB117" s="50"/>
      <c r="SC117" s="50"/>
      <c r="SD117" s="50"/>
      <c r="SE117" s="50"/>
      <c r="SF117" s="50"/>
      <c r="SG117" s="50"/>
      <c r="SH117" s="50"/>
      <c r="SI117" s="50"/>
      <c r="SJ117" s="50"/>
      <c r="SK117" s="50"/>
      <c r="SL117" s="50"/>
      <c r="SM117" s="50"/>
      <c r="SN117" s="50"/>
      <c r="SO117" s="50"/>
      <c r="SP117" s="50"/>
      <c r="SQ117" s="50"/>
      <c r="SR117" s="50"/>
      <c r="SS117" s="50"/>
      <c r="ST117" s="50"/>
      <c r="SU117" s="50"/>
      <c r="SV117" s="50"/>
      <c r="SW117" s="50"/>
      <c r="SX117" s="50"/>
      <c r="SY117" s="50"/>
      <c r="SZ117" s="50"/>
      <c r="TA117" s="50"/>
      <c r="TB117" s="50"/>
      <c r="TC117" s="50"/>
      <c r="TD117" s="50"/>
      <c r="TE117" s="50"/>
      <c r="TF117" s="50"/>
      <c r="TG117" s="50"/>
      <c r="TH117" s="50"/>
      <c r="TI117" s="50"/>
      <c r="TJ117" s="50"/>
      <c r="TK117" s="50"/>
      <c r="TL117" s="50"/>
      <c r="TM117" s="50"/>
      <c r="TN117" s="50"/>
      <c r="TO117" s="50"/>
      <c r="TP117" s="50"/>
      <c r="TQ117" s="50"/>
      <c r="TR117" s="50"/>
      <c r="TS117" s="50"/>
      <c r="TT117" s="50"/>
      <c r="TU117" s="50"/>
      <c r="TV117" s="50"/>
      <c r="TW117" s="50"/>
      <c r="TX117" s="50"/>
      <c r="TY117" s="50"/>
      <c r="TZ117" s="50"/>
      <c r="UA117" s="50"/>
      <c r="UB117" s="50"/>
      <c r="UC117" s="50"/>
      <c r="UD117" s="50"/>
      <c r="UE117" s="50"/>
      <c r="UF117" s="50"/>
      <c r="UG117" s="50"/>
      <c r="UH117" s="50"/>
      <c r="UI117" s="50"/>
      <c r="UJ117" s="50"/>
      <c r="UK117" s="50"/>
      <c r="UL117" s="50"/>
      <c r="UM117" s="50"/>
      <c r="UN117" s="50"/>
      <c r="UO117" s="50"/>
      <c r="UP117" s="50"/>
      <c r="UQ117" s="50"/>
      <c r="UR117" s="50"/>
      <c r="US117" s="50"/>
      <c r="UT117" s="50"/>
      <c r="UU117" s="50"/>
      <c r="UV117" s="50"/>
      <c r="UW117" s="50"/>
      <c r="UX117" s="50"/>
      <c r="UY117" s="50"/>
      <c r="UZ117" s="50"/>
      <c r="VA117" s="50"/>
      <c r="VB117" s="50"/>
      <c r="VC117" s="50"/>
      <c r="VD117" s="50"/>
      <c r="VE117" s="50"/>
      <c r="VF117" s="50"/>
      <c r="VG117" s="50"/>
      <c r="VH117" s="50"/>
      <c r="VI117" s="50"/>
      <c r="VJ117" s="50"/>
      <c r="VK117" s="50"/>
      <c r="VL117" s="50"/>
      <c r="VM117" s="50"/>
      <c r="VN117" s="50"/>
      <c r="VO117" s="50"/>
      <c r="VP117" s="50"/>
      <c r="VQ117" s="50"/>
      <c r="VR117" s="50"/>
      <c r="VS117" s="50"/>
      <c r="VT117" s="50"/>
      <c r="VU117" s="50"/>
      <c r="VV117" s="50"/>
      <c r="VW117" s="50"/>
      <c r="VX117" s="50"/>
      <c r="VY117" s="50"/>
      <c r="VZ117" s="50"/>
      <c r="WA117" s="50"/>
      <c r="WB117" s="50"/>
      <c r="WC117" s="50"/>
      <c r="WD117" s="50"/>
      <c r="WE117" s="50"/>
      <c r="WF117" s="50"/>
      <c r="WG117" s="50"/>
      <c r="WH117" s="50"/>
      <c r="WI117" s="50"/>
      <c r="WJ117" s="50"/>
      <c r="WK117" s="50"/>
      <c r="WL117" s="50"/>
      <c r="WM117" s="50"/>
      <c r="WN117" s="50"/>
      <c r="WO117" s="50"/>
      <c r="WP117" s="50"/>
      <c r="WQ117" s="50"/>
      <c r="WR117" s="50"/>
      <c r="WS117" s="50"/>
      <c r="WT117" s="50"/>
      <c r="WU117" s="50"/>
      <c r="WV117" s="50"/>
      <c r="WW117" s="50"/>
      <c r="WX117" s="50"/>
      <c r="WY117" s="50"/>
      <c r="WZ117" s="50"/>
      <c r="XA117" s="50"/>
      <c r="XB117" s="50"/>
      <c r="XC117" s="50"/>
      <c r="XD117" s="50"/>
      <c r="XE117" s="50"/>
      <c r="XF117" s="50"/>
      <c r="XG117" s="50"/>
      <c r="XH117" s="50"/>
      <c r="XI117" s="50"/>
      <c r="XJ117" s="50"/>
      <c r="XK117" s="50"/>
      <c r="XL117" s="50"/>
      <c r="XM117" s="50"/>
      <c r="XN117" s="50"/>
      <c r="XO117" s="50"/>
      <c r="XP117" s="50"/>
      <c r="XQ117" s="50"/>
      <c r="XR117" s="50"/>
      <c r="XS117" s="50"/>
      <c r="XT117" s="50"/>
      <c r="XU117" s="50"/>
      <c r="XV117" s="50"/>
      <c r="XW117" s="50"/>
      <c r="XX117" s="50"/>
      <c r="XY117" s="50"/>
      <c r="XZ117" s="50"/>
      <c r="YA117" s="50"/>
      <c r="YB117" s="50"/>
      <c r="YC117" s="50"/>
      <c r="YD117" s="50"/>
      <c r="YE117" s="50"/>
      <c r="YF117" s="50"/>
      <c r="YG117" s="50"/>
      <c r="YH117" s="50"/>
      <c r="YI117" s="50"/>
      <c r="YJ117" s="50"/>
      <c r="YK117" s="50"/>
      <c r="YL117" s="50"/>
      <c r="YM117" s="50"/>
      <c r="YN117" s="50"/>
      <c r="YO117" s="50"/>
      <c r="YP117" s="50"/>
      <c r="YQ117" s="50"/>
      <c r="YR117" s="50"/>
      <c r="YS117" s="50"/>
    </row>
    <row r="118" spans="1:669" ht="15.75" x14ac:dyDescent="0.25">
      <c r="A118" s="31" t="s">
        <v>134</v>
      </c>
      <c r="B118" s="26" t="s">
        <v>136</v>
      </c>
      <c r="C118" s="57" t="s">
        <v>71</v>
      </c>
      <c r="D118" s="57" t="s">
        <v>223</v>
      </c>
      <c r="E118" s="60">
        <v>44593</v>
      </c>
      <c r="F118" s="10" t="s">
        <v>108</v>
      </c>
      <c r="G118" s="159">
        <v>45000</v>
      </c>
      <c r="H118" s="179">
        <v>1291.5</v>
      </c>
      <c r="I118" s="179">
        <v>1148.33</v>
      </c>
      <c r="J118" s="179">
        <v>1368</v>
      </c>
      <c r="K118" s="179">
        <v>1375</v>
      </c>
      <c r="L118" s="179">
        <v>5182.83</v>
      </c>
      <c r="M118" s="189">
        <v>39817.17</v>
      </c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86"/>
      <c r="AR118" s="86"/>
      <c r="AS118" s="86"/>
      <c r="AT118" s="86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50"/>
      <c r="OG118" s="50"/>
      <c r="OH118" s="50"/>
      <c r="OI118" s="50"/>
      <c r="OJ118" s="50"/>
      <c r="OK118" s="50"/>
      <c r="OL118" s="50"/>
      <c r="OM118" s="50"/>
      <c r="ON118" s="50"/>
      <c r="OO118" s="50"/>
      <c r="OP118" s="50"/>
      <c r="OQ118" s="50"/>
      <c r="OR118" s="50"/>
      <c r="OS118" s="50"/>
      <c r="OT118" s="50"/>
      <c r="OU118" s="50"/>
      <c r="OV118" s="50"/>
      <c r="OW118" s="50"/>
      <c r="OX118" s="50"/>
      <c r="OY118" s="50"/>
      <c r="OZ118" s="50"/>
      <c r="PA118" s="50"/>
      <c r="PB118" s="50"/>
      <c r="PC118" s="50"/>
      <c r="PD118" s="50"/>
      <c r="PE118" s="50"/>
      <c r="PF118" s="50"/>
      <c r="PG118" s="50"/>
      <c r="PH118" s="50"/>
      <c r="PI118" s="50"/>
      <c r="PJ118" s="50"/>
      <c r="PK118" s="50"/>
      <c r="PL118" s="50"/>
      <c r="PM118" s="50"/>
      <c r="PN118" s="50"/>
      <c r="PO118" s="50"/>
      <c r="PP118" s="50"/>
      <c r="PQ118" s="50"/>
      <c r="PR118" s="50"/>
      <c r="PS118" s="50"/>
      <c r="PT118" s="50"/>
      <c r="PU118" s="50"/>
      <c r="PV118" s="50"/>
      <c r="PW118" s="50"/>
      <c r="PX118" s="50"/>
      <c r="PY118" s="50"/>
      <c r="PZ118" s="50"/>
      <c r="QA118" s="50"/>
      <c r="QB118" s="50"/>
      <c r="QC118" s="50"/>
      <c r="QD118" s="50"/>
      <c r="QE118" s="50"/>
      <c r="QF118" s="50"/>
      <c r="QG118" s="50"/>
      <c r="QH118" s="50"/>
      <c r="QI118" s="50"/>
      <c r="QJ118" s="50"/>
      <c r="QK118" s="50"/>
      <c r="QL118" s="50"/>
      <c r="QM118" s="50"/>
      <c r="QN118" s="50"/>
      <c r="QO118" s="50"/>
      <c r="QP118" s="50"/>
      <c r="QQ118" s="50"/>
      <c r="QR118" s="50"/>
      <c r="QS118" s="50"/>
      <c r="QT118" s="50"/>
      <c r="QU118" s="50"/>
      <c r="QV118" s="50"/>
      <c r="QW118" s="50"/>
      <c r="QX118" s="50"/>
      <c r="QY118" s="50"/>
      <c r="QZ118" s="50"/>
      <c r="RA118" s="50"/>
      <c r="RB118" s="50"/>
      <c r="RC118" s="50"/>
      <c r="RD118" s="50"/>
      <c r="RE118" s="50"/>
      <c r="RF118" s="50"/>
      <c r="RG118" s="50"/>
      <c r="RH118" s="50"/>
      <c r="RI118" s="50"/>
      <c r="RJ118" s="50"/>
      <c r="RK118" s="50"/>
      <c r="RL118" s="50"/>
      <c r="RM118" s="50"/>
      <c r="RN118" s="50"/>
      <c r="RO118" s="50"/>
      <c r="RP118" s="50"/>
      <c r="RQ118" s="50"/>
      <c r="RR118" s="50"/>
      <c r="RS118" s="50"/>
      <c r="RT118" s="50"/>
      <c r="RU118" s="50"/>
      <c r="RV118" s="50"/>
      <c r="RW118" s="50"/>
      <c r="RX118" s="50"/>
      <c r="RY118" s="50"/>
      <c r="RZ118" s="50"/>
      <c r="SA118" s="50"/>
      <c r="SB118" s="50"/>
      <c r="SC118" s="50"/>
      <c r="SD118" s="50"/>
      <c r="SE118" s="50"/>
      <c r="SF118" s="50"/>
      <c r="SG118" s="50"/>
      <c r="SH118" s="50"/>
      <c r="SI118" s="50"/>
      <c r="SJ118" s="50"/>
      <c r="SK118" s="50"/>
      <c r="SL118" s="50"/>
      <c r="SM118" s="50"/>
      <c r="SN118" s="50"/>
      <c r="SO118" s="50"/>
      <c r="SP118" s="50"/>
      <c r="SQ118" s="50"/>
      <c r="SR118" s="50"/>
      <c r="SS118" s="50"/>
      <c r="ST118" s="50"/>
      <c r="SU118" s="50"/>
      <c r="SV118" s="50"/>
      <c r="SW118" s="50"/>
      <c r="SX118" s="50"/>
      <c r="SY118" s="50"/>
      <c r="SZ118" s="50"/>
      <c r="TA118" s="50"/>
      <c r="TB118" s="50"/>
      <c r="TC118" s="50"/>
      <c r="TD118" s="50"/>
      <c r="TE118" s="50"/>
      <c r="TF118" s="50"/>
      <c r="TG118" s="50"/>
      <c r="TH118" s="50"/>
      <c r="TI118" s="50"/>
      <c r="TJ118" s="50"/>
      <c r="TK118" s="50"/>
      <c r="TL118" s="50"/>
      <c r="TM118" s="50"/>
      <c r="TN118" s="50"/>
      <c r="TO118" s="50"/>
      <c r="TP118" s="50"/>
      <c r="TQ118" s="50"/>
      <c r="TR118" s="50"/>
      <c r="TS118" s="50"/>
      <c r="TT118" s="50"/>
      <c r="TU118" s="50"/>
      <c r="TV118" s="50"/>
      <c r="TW118" s="50"/>
      <c r="TX118" s="50"/>
      <c r="TY118" s="50"/>
      <c r="TZ118" s="50"/>
      <c r="UA118" s="50"/>
      <c r="UB118" s="50"/>
      <c r="UC118" s="50"/>
      <c r="UD118" s="50"/>
      <c r="UE118" s="50"/>
      <c r="UF118" s="50"/>
      <c r="UG118" s="50"/>
      <c r="UH118" s="50"/>
      <c r="UI118" s="50"/>
      <c r="UJ118" s="50"/>
      <c r="UK118" s="50"/>
      <c r="UL118" s="50"/>
      <c r="UM118" s="50"/>
      <c r="UN118" s="50"/>
      <c r="UO118" s="50"/>
      <c r="UP118" s="50"/>
      <c r="UQ118" s="50"/>
      <c r="UR118" s="50"/>
      <c r="US118" s="50"/>
      <c r="UT118" s="50"/>
      <c r="UU118" s="50"/>
      <c r="UV118" s="50"/>
      <c r="UW118" s="50"/>
      <c r="UX118" s="50"/>
      <c r="UY118" s="50"/>
      <c r="UZ118" s="50"/>
      <c r="VA118" s="50"/>
      <c r="VB118" s="50"/>
      <c r="VC118" s="50"/>
      <c r="VD118" s="50"/>
      <c r="VE118" s="50"/>
      <c r="VF118" s="50"/>
      <c r="VG118" s="50"/>
      <c r="VH118" s="50"/>
      <c r="VI118" s="50"/>
      <c r="VJ118" s="50"/>
      <c r="VK118" s="50"/>
      <c r="VL118" s="50"/>
      <c r="VM118" s="50"/>
      <c r="VN118" s="50"/>
      <c r="VO118" s="50"/>
      <c r="VP118" s="50"/>
      <c r="VQ118" s="50"/>
      <c r="VR118" s="50"/>
      <c r="VS118" s="50"/>
      <c r="VT118" s="50"/>
      <c r="VU118" s="50"/>
      <c r="VV118" s="50"/>
      <c r="VW118" s="50"/>
      <c r="VX118" s="50"/>
      <c r="VY118" s="50"/>
      <c r="VZ118" s="50"/>
      <c r="WA118" s="50"/>
      <c r="WB118" s="50"/>
      <c r="WC118" s="50"/>
      <c r="WD118" s="50"/>
      <c r="WE118" s="50"/>
      <c r="WF118" s="50"/>
      <c r="WG118" s="50"/>
      <c r="WH118" s="50"/>
      <c r="WI118" s="50"/>
      <c r="WJ118" s="50"/>
      <c r="WK118" s="50"/>
      <c r="WL118" s="50"/>
      <c r="WM118" s="50"/>
      <c r="WN118" s="50"/>
      <c r="WO118" s="50"/>
      <c r="WP118" s="50"/>
      <c r="WQ118" s="50"/>
      <c r="WR118" s="50"/>
      <c r="WS118" s="50"/>
      <c r="WT118" s="50"/>
      <c r="WU118" s="50"/>
      <c r="WV118" s="50"/>
      <c r="WW118" s="50"/>
      <c r="WX118" s="50"/>
      <c r="WY118" s="50"/>
      <c r="WZ118" s="50"/>
      <c r="XA118" s="50"/>
      <c r="XB118" s="50"/>
      <c r="XC118" s="50"/>
      <c r="XD118" s="50"/>
      <c r="XE118" s="50"/>
      <c r="XF118" s="50"/>
      <c r="XG118" s="50"/>
      <c r="XH118" s="50"/>
      <c r="XI118" s="50"/>
      <c r="XJ118" s="50"/>
      <c r="XK118" s="50"/>
      <c r="XL118" s="50"/>
      <c r="XM118" s="50"/>
      <c r="XN118" s="50"/>
      <c r="XO118" s="50"/>
      <c r="XP118" s="50"/>
      <c r="XQ118" s="50"/>
      <c r="XR118" s="50"/>
      <c r="XS118" s="50"/>
      <c r="XT118" s="50"/>
      <c r="XU118" s="50"/>
      <c r="XV118" s="50"/>
      <c r="XW118" s="50"/>
      <c r="XX118" s="50"/>
      <c r="XY118" s="50"/>
      <c r="XZ118" s="50"/>
      <c r="YA118" s="50"/>
      <c r="YB118" s="50"/>
      <c r="YC118" s="50"/>
      <c r="YD118" s="50"/>
      <c r="YE118" s="50"/>
      <c r="YF118" s="50"/>
      <c r="YG118" s="50"/>
      <c r="YH118" s="50"/>
      <c r="YI118" s="50"/>
      <c r="YJ118" s="50"/>
      <c r="YK118" s="50"/>
      <c r="YL118" s="50"/>
      <c r="YM118" s="50"/>
      <c r="YN118" s="50"/>
      <c r="YO118" s="50"/>
      <c r="YP118" s="50"/>
      <c r="YQ118" s="50"/>
      <c r="YR118" s="50"/>
      <c r="YS118" s="50"/>
    </row>
    <row r="119" spans="1:669" ht="15.75" x14ac:dyDescent="0.25">
      <c r="A119" s="31" t="s">
        <v>135</v>
      </c>
      <c r="B119" s="26" t="s">
        <v>136</v>
      </c>
      <c r="C119" s="57" t="s">
        <v>71</v>
      </c>
      <c r="D119" s="57" t="s">
        <v>223</v>
      </c>
      <c r="E119" s="60">
        <v>44594</v>
      </c>
      <c r="F119" s="10" t="s">
        <v>108</v>
      </c>
      <c r="G119" s="159">
        <v>45000</v>
      </c>
      <c r="H119" s="179">
        <v>1291.5</v>
      </c>
      <c r="I119" s="179">
        <v>1148.33</v>
      </c>
      <c r="J119" s="179">
        <v>1368</v>
      </c>
      <c r="K119" s="179">
        <v>25</v>
      </c>
      <c r="L119" s="179">
        <v>3832.83</v>
      </c>
      <c r="M119" s="189">
        <v>41167.17</v>
      </c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86"/>
      <c r="AR119" s="86"/>
      <c r="AS119" s="86"/>
      <c r="AT119" s="86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  <c r="IW119" s="50"/>
      <c r="IX119" s="50"/>
      <c r="IY119" s="50"/>
      <c r="IZ119" s="50"/>
      <c r="JA119" s="50"/>
      <c r="JB119" s="50"/>
      <c r="JC119" s="50"/>
      <c r="JD119" s="50"/>
      <c r="JE119" s="50"/>
      <c r="JF119" s="50"/>
      <c r="JG119" s="50"/>
      <c r="JH119" s="50"/>
      <c r="JI119" s="50"/>
      <c r="JJ119" s="50"/>
      <c r="JK119" s="50"/>
      <c r="JL119" s="50"/>
      <c r="JM119" s="50"/>
      <c r="JN119" s="50"/>
      <c r="JO119" s="50"/>
      <c r="JP119" s="50"/>
      <c r="JQ119" s="50"/>
      <c r="JR119" s="50"/>
      <c r="JS119" s="50"/>
      <c r="JT119" s="50"/>
      <c r="JU119" s="50"/>
      <c r="JV119" s="50"/>
      <c r="JW119" s="50"/>
      <c r="JX119" s="50"/>
      <c r="JY119" s="50"/>
      <c r="JZ119" s="50"/>
      <c r="KA119" s="50"/>
      <c r="KB119" s="50"/>
      <c r="KC119" s="50"/>
      <c r="KD119" s="50"/>
      <c r="KE119" s="50"/>
      <c r="KF119" s="50"/>
      <c r="KG119" s="50"/>
      <c r="KH119" s="50"/>
      <c r="KI119" s="50"/>
      <c r="KJ119" s="50"/>
      <c r="KK119" s="50"/>
      <c r="KL119" s="50"/>
      <c r="KM119" s="50"/>
      <c r="KN119" s="50"/>
      <c r="KO119" s="50"/>
      <c r="KP119" s="50"/>
      <c r="KQ119" s="50"/>
      <c r="KR119" s="50"/>
      <c r="KS119" s="50"/>
      <c r="KT119" s="50"/>
      <c r="KU119" s="50"/>
      <c r="KV119" s="50"/>
      <c r="KW119" s="50"/>
      <c r="KX119" s="50"/>
      <c r="KY119" s="50"/>
      <c r="KZ119" s="50"/>
      <c r="LA119" s="50"/>
      <c r="LB119" s="50"/>
      <c r="LC119" s="50"/>
      <c r="LD119" s="50"/>
      <c r="LE119" s="50"/>
      <c r="LF119" s="50"/>
      <c r="LG119" s="50"/>
      <c r="LH119" s="50"/>
      <c r="LI119" s="50"/>
      <c r="LJ119" s="50"/>
      <c r="LK119" s="50"/>
      <c r="LL119" s="50"/>
      <c r="LM119" s="50"/>
      <c r="LN119" s="50"/>
      <c r="LO119" s="50"/>
      <c r="LP119" s="50"/>
      <c r="LQ119" s="50"/>
      <c r="LR119" s="50"/>
      <c r="LS119" s="50"/>
      <c r="LT119" s="50"/>
      <c r="LU119" s="50"/>
      <c r="LV119" s="50"/>
      <c r="LW119" s="50"/>
      <c r="LX119" s="50"/>
      <c r="LY119" s="50"/>
      <c r="LZ119" s="50"/>
      <c r="MA119" s="50"/>
      <c r="MB119" s="50"/>
      <c r="MC119" s="50"/>
      <c r="MD119" s="50"/>
      <c r="ME119" s="50"/>
      <c r="MF119" s="50"/>
      <c r="MG119" s="50"/>
      <c r="MH119" s="50"/>
      <c r="MI119" s="50"/>
      <c r="MJ119" s="50"/>
      <c r="MK119" s="50"/>
      <c r="ML119" s="50"/>
      <c r="MM119" s="50"/>
      <c r="MN119" s="50"/>
      <c r="MO119" s="50"/>
      <c r="MP119" s="50"/>
      <c r="MQ119" s="50"/>
      <c r="MR119" s="50"/>
      <c r="MS119" s="50"/>
      <c r="MT119" s="50"/>
      <c r="MU119" s="50"/>
      <c r="MV119" s="50"/>
      <c r="MW119" s="50"/>
      <c r="MX119" s="50"/>
      <c r="MY119" s="50"/>
      <c r="MZ119" s="50"/>
      <c r="NA119" s="50"/>
      <c r="NB119" s="50"/>
      <c r="NC119" s="50"/>
      <c r="ND119" s="50"/>
      <c r="NE119" s="50"/>
      <c r="NF119" s="50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0"/>
      <c r="NT119" s="50"/>
      <c r="NU119" s="50"/>
      <c r="NV119" s="50"/>
      <c r="NW119" s="50"/>
      <c r="NX119" s="50"/>
      <c r="NY119" s="50"/>
      <c r="NZ119" s="50"/>
      <c r="OA119" s="50"/>
      <c r="OB119" s="50"/>
      <c r="OC119" s="50"/>
      <c r="OD119" s="50"/>
      <c r="OE119" s="50"/>
      <c r="OF119" s="50"/>
      <c r="OG119" s="50"/>
      <c r="OH119" s="50"/>
      <c r="OI119" s="50"/>
      <c r="OJ119" s="50"/>
      <c r="OK119" s="50"/>
      <c r="OL119" s="50"/>
      <c r="OM119" s="50"/>
      <c r="ON119" s="50"/>
      <c r="OO119" s="50"/>
      <c r="OP119" s="50"/>
      <c r="OQ119" s="50"/>
      <c r="OR119" s="50"/>
      <c r="OS119" s="50"/>
      <c r="OT119" s="50"/>
      <c r="OU119" s="50"/>
      <c r="OV119" s="50"/>
      <c r="OW119" s="50"/>
      <c r="OX119" s="50"/>
      <c r="OY119" s="50"/>
      <c r="OZ119" s="50"/>
      <c r="PA119" s="50"/>
      <c r="PB119" s="50"/>
      <c r="PC119" s="50"/>
      <c r="PD119" s="50"/>
      <c r="PE119" s="50"/>
      <c r="PF119" s="50"/>
      <c r="PG119" s="50"/>
      <c r="PH119" s="50"/>
      <c r="PI119" s="50"/>
      <c r="PJ119" s="50"/>
      <c r="PK119" s="50"/>
      <c r="PL119" s="50"/>
      <c r="PM119" s="50"/>
      <c r="PN119" s="50"/>
      <c r="PO119" s="50"/>
      <c r="PP119" s="50"/>
      <c r="PQ119" s="50"/>
      <c r="PR119" s="50"/>
      <c r="PS119" s="50"/>
      <c r="PT119" s="50"/>
      <c r="PU119" s="50"/>
      <c r="PV119" s="50"/>
      <c r="PW119" s="50"/>
      <c r="PX119" s="50"/>
      <c r="PY119" s="50"/>
      <c r="PZ119" s="50"/>
      <c r="QA119" s="50"/>
      <c r="QB119" s="50"/>
      <c r="QC119" s="50"/>
      <c r="QD119" s="50"/>
      <c r="QE119" s="50"/>
      <c r="QF119" s="50"/>
      <c r="QG119" s="50"/>
      <c r="QH119" s="50"/>
      <c r="QI119" s="50"/>
      <c r="QJ119" s="50"/>
      <c r="QK119" s="50"/>
      <c r="QL119" s="50"/>
      <c r="QM119" s="50"/>
      <c r="QN119" s="50"/>
      <c r="QO119" s="50"/>
      <c r="QP119" s="50"/>
      <c r="QQ119" s="50"/>
      <c r="QR119" s="50"/>
      <c r="QS119" s="50"/>
      <c r="QT119" s="50"/>
      <c r="QU119" s="50"/>
      <c r="QV119" s="50"/>
      <c r="QW119" s="50"/>
      <c r="QX119" s="50"/>
      <c r="QY119" s="50"/>
      <c r="QZ119" s="50"/>
      <c r="RA119" s="50"/>
      <c r="RB119" s="50"/>
      <c r="RC119" s="50"/>
      <c r="RD119" s="50"/>
      <c r="RE119" s="50"/>
      <c r="RF119" s="50"/>
      <c r="RG119" s="50"/>
      <c r="RH119" s="50"/>
      <c r="RI119" s="50"/>
      <c r="RJ119" s="50"/>
      <c r="RK119" s="50"/>
      <c r="RL119" s="50"/>
      <c r="RM119" s="50"/>
      <c r="RN119" s="50"/>
      <c r="RO119" s="50"/>
      <c r="RP119" s="50"/>
      <c r="RQ119" s="50"/>
      <c r="RR119" s="50"/>
      <c r="RS119" s="50"/>
      <c r="RT119" s="50"/>
      <c r="RU119" s="50"/>
      <c r="RV119" s="50"/>
      <c r="RW119" s="50"/>
      <c r="RX119" s="50"/>
      <c r="RY119" s="50"/>
      <c r="RZ119" s="50"/>
      <c r="SA119" s="50"/>
      <c r="SB119" s="50"/>
      <c r="SC119" s="50"/>
      <c r="SD119" s="50"/>
      <c r="SE119" s="50"/>
      <c r="SF119" s="50"/>
      <c r="SG119" s="50"/>
      <c r="SH119" s="50"/>
      <c r="SI119" s="50"/>
      <c r="SJ119" s="50"/>
      <c r="SK119" s="50"/>
      <c r="SL119" s="50"/>
      <c r="SM119" s="50"/>
      <c r="SN119" s="50"/>
      <c r="SO119" s="50"/>
      <c r="SP119" s="50"/>
      <c r="SQ119" s="50"/>
      <c r="SR119" s="50"/>
      <c r="SS119" s="50"/>
      <c r="ST119" s="50"/>
      <c r="SU119" s="50"/>
      <c r="SV119" s="50"/>
      <c r="SW119" s="50"/>
      <c r="SX119" s="50"/>
      <c r="SY119" s="50"/>
      <c r="SZ119" s="50"/>
      <c r="TA119" s="50"/>
      <c r="TB119" s="50"/>
      <c r="TC119" s="50"/>
      <c r="TD119" s="50"/>
      <c r="TE119" s="50"/>
      <c r="TF119" s="50"/>
      <c r="TG119" s="50"/>
      <c r="TH119" s="50"/>
      <c r="TI119" s="50"/>
      <c r="TJ119" s="50"/>
      <c r="TK119" s="50"/>
      <c r="TL119" s="50"/>
      <c r="TM119" s="50"/>
      <c r="TN119" s="50"/>
      <c r="TO119" s="50"/>
      <c r="TP119" s="50"/>
      <c r="TQ119" s="50"/>
      <c r="TR119" s="50"/>
      <c r="TS119" s="50"/>
      <c r="TT119" s="50"/>
      <c r="TU119" s="50"/>
      <c r="TV119" s="50"/>
      <c r="TW119" s="50"/>
      <c r="TX119" s="50"/>
      <c r="TY119" s="50"/>
      <c r="TZ119" s="50"/>
      <c r="UA119" s="50"/>
      <c r="UB119" s="50"/>
      <c r="UC119" s="50"/>
      <c r="UD119" s="50"/>
      <c r="UE119" s="50"/>
      <c r="UF119" s="50"/>
      <c r="UG119" s="50"/>
      <c r="UH119" s="50"/>
      <c r="UI119" s="50"/>
      <c r="UJ119" s="50"/>
      <c r="UK119" s="50"/>
      <c r="UL119" s="50"/>
      <c r="UM119" s="50"/>
      <c r="UN119" s="50"/>
      <c r="UO119" s="50"/>
      <c r="UP119" s="50"/>
      <c r="UQ119" s="50"/>
      <c r="UR119" s="50"/>
      <c r="US119" s="50"/>
      <c r="UT119" s="50"/>
      <c r="UU119" s="50"/>
      <c r="UV119" s="50"/>
      <c r="UW119" s="50"/>
      <c r="UX119" s="50"/>
      <c r="UY119" s="50"/>
      <c r="UZ119" s="50"/>
      <c r="VA119" s="50"/>
      <c r="VB119" s="50"/>
      <c r="VC119" s="50"/>
      <c r="VD119" s="50"/>
      <c r="VE119" s="50"/>
      <c r="VF119" s="50"/>
      <c r="VG119" s="50"/>
      <c r="VH119" s="50"/>
      <c r="VI119" s="50"/>
      <c r="VJ119" s="50"/>
      <c r="VK119" s="50"/>
      <c r="VL119" s="50"/>
      <c r="VM119" s="50"/>
      <c r="VN119" s="50"/>
      <c r="VO119" s="50"/>
      <c r="VP119" s="50"/>
      <c r="VQ119" s="50"/>
      <c r="VR119" s="50"/>
      <c r="VS119" s="50"/>
      <c r="VT119" s="50"/>
      <c r="VU119" s="50"/>
      <c r="VV119" s="50"/>
      <c r="VW119" s="50"/>
      <c r="VX119" s="50"/>
      <c r="VY119" s="50"/>
      <c r="VZ119" s="50"/>
      <c r="WA119" s="50"/>
      <c r="WB119" s="50"/>
      <c r="WC119" s="50"/>
      <c r="WD119" s="50"/>
      <c r="WE119" s="50"/>
      <c r="WF119" s="50"/>
      <c r="WG119" s="50"/>
      <c r="WH119" s="50"/>
      <c r="WI119" s="50"/>
      <c r="WJ119" s="50"/>
      <c r="WK119" s="50"/>
      <c r="WL119" s="50"/>
      <c r="WM119" s="50"/>
      <c r="WN119" s="50"/>
      <c r="WO119" s="50"/>
      <c r="WP119" s="50"/>
      <c r="WQ119" s="50"/>
      <c r="WR119" s="50"/>
      <c r="WS119" s="50"/>
      <c r="WT119" s="50"/>
      <c r="WU119" s="50"/>
      <c r="WV119" s="50"/>
      <c r="WW119" s="50"/>
      <c r="WX119" s="50"/>
      <c r="WY119" s="50"/>
      <c r="WZ119" s="50"/>
      <c r="XA119" s="50"/>
      <c r="XB119" s="50"/>
      <c r="XC119" s="50"/>
      <c r="XD119" s="50"/>
      <c r="XE119" s="50"/>
      <c r="XF119" s="50"/>
      <c r="XG119" s="50"/>
      <c r="XH119" s="50"/>
      <c r="XI119" s="50"/>
      <c r="XJ119" s="50"/>
      <c r="XK119" s="50"/>
      <c r="XL119" s="50"/>
      <c r="XM119" s="50"/>
      <c r="XN119" s="50"/>
      <c r="XO119" s="50"/>
      <c r="XP119" s="50"/>
      <c r="XQ119" s="50"/>
      <c r="XR119" s="50"/>
      <c r="XS119" s="50"/>
      <c r="XT119" s="50"/>
      <c r="XU119" s="50"/>
      <c r="XV119" s="50"/>
      <c r="XW119" s="50"/>
      <c r="XX119" s="50"/>
      <c r="XY119" s="50"/>
      <c r="XZ119" s="50"/>
      <c r="YA119" s="50"/>
      <c r="YB119" s="50"/>
      <c r="YC119" s="50"/>
      <c r="YD119" s="50"/>
      <c r="YE119" s="50"/>
      <c r="YF119" s="50"/>
      <c r="YG119" s="50"/>
      <c r="YH119" s="50"/>
      <c r="YI119" s="50"/>
      <c r="YJ119" s="50"/>
      <c r="YK119" s="50"/>
      <c r="YL119" s="50"/>
      <c r="YM119" s="50"/>
      <c r="YN119" s="50"/>
      <c r="YO119" s="50"/>
      <c r="YP119" s="50"/>
      <c r="YQ119" s="50"/>
      <c r="YR119" s="50"/>
      <c r="YS119" s="50"/>
    </row>
    <row r="120" spans="1:669" ht="15.75" x14ac:dyDescent="0.25">
      <c r="A120" s="31" t="s">
        <v>204</v>
      </c>
      <c r="B120" s="26" t="s">
        <v>205</v>
      </c>
      <c r="C120" s="57" t="s">
        <v>70</v>
      </c>
      <c r="D120" s="57" t="s">
        <v>223</v>
      </c>
      <c r="E120" s="60">
        <v>44652</v>
      </c>
      <c r="F120" s="10" t="s">
        <v>108</v>
      </c>
      <c r="G120" s="159">
        <v>45000</v>
      </c>
      <c r="H120" s="179">
        <v>1291.5</v>
      </c>
      <c r="I120" s="179">
        <v>1148.33</v>
      </c>
      <c r="J120" s="179">
        <v>1368</v>
      </c>
      <c r="K120" s="179">
        <v>25</v>
      </c>
      <c r="L120" s="179">
        <v>3832.83</v>
      </c>
      <c r="M120" s="189">
        <v>41167.17</v>
      </c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86"/>
      <c r="AR120" s="86"/>
      <c r="AS120" s="86"/>
      <c r="AT120" s="86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  <c r="MB120" s="50"/>
      <c r="MC120" s="50"/>
      <c r="MD120" s="50"/>
      <c r="ME120" s="50"/>
      <c r="MF120" s="50"/>
      <c r="MG120" s="50"/>
      <c r="MH120" s="50"/>
      <c r="MI120" s="50"/>
      <c r="MJ120" s="50"/>
      <c r="MK120" s="50"/>
      <c r="ML120" s="50"/>
      <c r="MM120" s="50"/>
      <c r="MN120" s="50"/>
      <c r="MO120" s="50"/>
      <c r="MP120" s="50"/>
      <c r="MQ120" s="50"/>
      <c r="MR120" s="50"/>
      <c r="MS120" s="50"/>
      <c r="MT120" s="50"/>
      <c r="MU120" s="50"/>
      <c r="MV120" s="50"/>
      <c r="MW120" s="50"/>
      <c r="MX120" s="50"/>
      <c r="MY120" s="50"/>
      <c r="MZ120" s="50"/>
      <c r="NA120" s="50"/>
      <c r="NB120" s="50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  <c r="NW120" s="50"/>
      <c r="NX120" s="50"/>
      <c r="NY120" s="50"/>
      <c r="NZ120" s="50"/>
      <c r="OA120" s="50"/>
      <c r="OB120" s="50"/>
      <c r="OC120" s="50"/>
      <c r="OD120" s="50"/>
      <c r="OE120" s="50"/>
      <c r="OF120" s="50"/>
      <c r="OG120" s="50"/>
      <c r="OH120" s="50"/>
      <c r="OI120" s="50"/>
      <c r="OJ120" s="50"/>
      <c r="OK120" s="50"/>
      <c r="OL120" s="50"/>
      <c r="OM120" s="50"/>
      <c r="ON120" s="50"/>
      <c r="OO120" s="50"/>
      <c r="OP120" s="50"/>
      <c r="OQ120" s="50"/>
      <c r="OR120" s="50"/>
      <c r="OS120" s="50"/>
      <c r="OT120" s="50"/>
      <c r="OU120" s="50"/>
      <c r="OV120" s="50"/>
      <c r="OW120" s="50"/>
      <c r="OX120" s="50"/>
      <c r="OY120" s="50"/>
      <c r="OZ120" s="50"/>
      <c r="PA120" s="50"/>
      <c r="PB120" s="50"/>
      <c r="PC120" s="50"/>
      <c r="PD120" s="50"/>
      <c r="PE120" s="50"/>
      <c r="PF120" s="50"/>
      <c r="PG120" s="50"/>
      <c r="PH120" s="50"/>
      <c r="PI120" s="50"/>
      <c r="PJ120" s="50"/>
      <c r="PK120" s="50"/>
      <c r="PL120" s="50"/>
      <c r="PM120" s="50"/>
      <c r="PN120" s="50"/>
      <c r="PO120" s="50"/>
      <c r="PP120" s="50"/>
      <c r="PQ120" s="50"/>
      <c r="PR120" s="50"/>
      <c r="PS120" s="50"/>
      <c r="PT120" s="50"/>
      <c r="PU120" s="50"/>
      <c r="PV120" s="50"/>
      <c r="PW120" s="50"/>
      <c r="PX120" s="50"/>
      <c r="PY120" s="50"/>
      <c r="PZ120" s="50"/>
      <c r="QA120" s="50"/>
      <c r="QB120" s="50"/>
      <c r="QC120" s="50"/>
      <c r="QD120" s="50"/>
      <c r="QE120" s="50"/>
      <c r="QF120" s="50"/>
      <c r="QG120" s="50"/>
      <c r="QH120" s="50"/>
      <c r="QI120" s="50"/>
      <c r="QJ120" s="50"/>
      <c r="QK120" s="50"/>
      <c r="QL120" s="50"/>
      <c r="QM120" s="50"/>
      <c r="QN120" s="50"/>
      <c r="QO120" s="50"/>
      <c r="QP120" s="50"/>
      <c r="QQ120" s="50"/>
      <c r="QR120" s="50"/>
      <c r="QS120" s="50"/>
      <c r="QT120" s="50"/>
      <c r="QU120" s="50"/>
      <c r="QV120" s="50"/>
      <c r="QW120" s="50"/>
      <c r="QX120" s="50"/>
      <c r="QY120" s="50"/>
      <c r="QZ120" s="50"/>
      <c r="RA120" s="50"/>
      <c r="RB120" s="50"/>
      <c r="RC120" s="50"/>
      <c r="RD120" s="50"/>
      <c r="RE120" s="50"/>
      <c r="RF120" s="50"/>
      <c r="RG120" s="50"/>
      <c r="RH120" s="50"/>
      <c r="RI120" s="50"/>
      <c r="RJ120" s="50"/>
      <c r="RK120" s="50"/>
      <c r="RL120" s="50"/>
      <c r="RM120" s="50"/>
      <c r="RN120" s="50"/>
      <c r="RO120" s="50"/>
      <c r="RP120" s="50"/>
      <c r="RQ120" s="50"/>
      <c r="RR120" s="50"/>
      <c r="RS120" s="50"/>
      <c r="RT120" s="50"/>
      <c r="RU120" s="50"/>
      <c r="RV120" s="50"/>
      <c r="RW120" s="50"/>
      <c r="RX120" s="50"/>
      <c r="RY120" s="50"/>
      <c r="RZ120" s="50"/>
      <c r="SA120" s="50"/>
      <c r="SB120" s="50"/>
      <c r="SC120" s="50"/>
      <c r="SD120" s="50"/>
      <c r="SE120" s="50"/>
      <c r="SF120" s="50"/>
      <c r="SG120" s="50"/>
      <c r="SH120" s="50"/>
      <c r="SI120" s="50"/>
      <c r="SJ120" s="50"/>
      <c r="SK120" s="50"/>
      <c r="SL120" s="50"/>
      <c r="SM120" s="50"/>
      <c r="SN120" s="50"/>
      <c r="SO120" s="50"/>
      <c r="SP120" s="50"/>
      <c r="SQ120" s="50"/>
      <c r="SR120" s="50"/>
      <c r="SS120" s="50"/>
      <c r="ST120" s="50"/>
      <c r="SU120" s="50"/>
      <c r="SV120" s="50"/>
      <c r="SW120" s="50"/>
      <c r="SX120" s="50"/>
      <c r="SY120" s="50"/>
      <c r="SZ120" s="50"/>
      <c r="TA120" s="50"/>
      <c r="TB120" s="50"/>
      <c r="TC120" s="50"/>
      <c r="TD120" s="50"/>
      <c r="TE120" s="50"/>
      <c r="TF120" s="50"/>
      <c r="TG120" s="50"/>
      <c r="TH120" s="50"/>
      <c r="TI120" s="50"/>
      <c r="TJ120" s="50"/>
      <c r="TK120" s="50"/>
      <c r="TL120" s="50"/>
      <c r="TM120" s="50"/>
      <c r="TN120" s="50"/>
      <c r="TO120" s="50"/>
      <c r="TP120" s="50"/>
      <c r="TQ120" s="50"/>
      <c r="TR120" s="50"/>
      <c r="TS120" s="50"/>
      <c r="TT120" s="50"/>
      <c r="TU120" s="50"/>
      <c r="TV120" s="50"/>
      <c r="TW120" s="50"/>
      <c r="TX120" s="50"/>
      <c r="TY120" s="50"/>
      <c r="TZ120" s="50"/>
      <c r="UA120" s="50"/>
      <c r="UB120" s="50"/>
      <c r="UC120" s="50"/>
      <c r="UD120" s="50"/>
      <c r="UE120" s="50"/>
      <c r="UF120" s="50"/>
      <c r="UG120" s="50"/>
      <c r="UH120" s="50"/>
      <c r="UI120" s="50"/>
      <c r="UJ120" s="50"/>
      <c r="UK120" s="50"/>
      <c r="UL120" s="50"/>
      <c r="UM120" s="50"/>
      <c r="UN120" s="50"/>
      <c r="UO120" s="50"/>
      <c r="UP120" s="50"/>
      <c r="UQ120" s="50"/>
      <c r="UR120" s="50"/>
      <c r="US120" s="50"/>
      <c r="UT120" s="50"/>
      <c r="UU120" s="50"/>
      <c r="UV120" s="50"/>
      <c r="UW120" s="50"/>
      <c r="UX120" s="50"/>
      <c r="UY120" s="50"/>
      <c r="UZ120" s="50"/>
      <c r="VA120" s="50"/>
      <c r="VB120" s="50"/>
      <c r="VC120" s="50"/>
      <c r="VD120" s="50"/>
      <c r="VE120" s="50"/>
      <c r="VF120" s="50"/>
      <c r="VG120" s="50"/>
      <c r="VH120" s="50"/>
      <c r="VI120" s="50"/>
      <c r="VJ120" s="50"/>
      <c r="VK120" s="50"/>
      <c r="VL120" s="50"/>
      <c r="VM120" s="50"/>
      <c r="VN120" s="50"/>
      <c r="VO120" s="50"/>
      <c r="VP120" s="50"/>
      <c r="VQ120" s="50"/>
      <c r="VR120" s="50"/>
      <c r="VS120" s="50"/>
      <c r="VT120" s="50"/>
      <c r="VU120" s="50"/>
      <c r="VV120" s="50"/>
      <c r="VW120" s="50"/>
      <c r="VX120" s="50"/>
      <c r="VY120" s="50"/>
      <c r="VZ120" s="50"/>
      <c r="WA120" s="50"/>
      <c r="WB120" s="50"/>
      <c r="WC120" s="50"/>
      <c r="WD120" s="50"/>
      <c r="WE120" s="50"/>
      <c r="WF120" s="50"/>
      <c r="WG120" s="50"/>
      <c r="WH120" s="50"/>
      <c r="WI120" s="50"/>
      <c r="WJ120" s="50"/>
      <c r="WK120" s="50"/>
      <c r="WL120" s="50"/>
      <c r="WM120" s="50"/>
      <c r="WN120" s="50"/>
      <c r="WO120" s="50"/>
      <c r="WP120" s="50"/>
      <c r="WQ120" s="50"/>
      <c r="WR120" s="50"/>
      <c r="WS120" s="50"/>
      <c r="WT120" s="50"/>
      <c r="WU120" s="50"/>
      <c r="WV120" s="50"/>
      <c r="WW120" s="50"/>
      <c r="WX120" s="50"/>
      <c r="WY120" s="50"/>
      <c r="WZ120" s="50"/>
      <c r="XA120" s="50"/>
      <c r="XB120" s="50"/>
      <c r="XC120" s="50"/>
      <c r="XD120" s="50"/>
      <c r="XE120" s="50"/>
      <c r="XF120" s="50"/>
      <c r="XG120" s="50"/>
      <c r="XH120" s="50"/>
      <c r="XI120" s="50"/>
      <c r="XJ120" s="50"/>
      <c r="XK120" s="50"/>
      <c r="XL120" s="50"/>
      <c r="XM120" s="50"/>
      <c r="XN120" s="50"/>
      <c r="XO120" s="50"/>
      <c r="XP120" s="50"/>
      <c r="XQ120" s="50"/>
      <c r="XR120" s="50"/>
      <c r="XS120" s="50"/>
      <c r="XT120" s="50"/>
      <c r="XU120" s="50"/>
      <c r="XV120" s="50"/>
      <c r="XW120" s="50"/>
      <c r="XX120" s="50"/>
      <c r="XY120" s="50"/>
      <c r="XZ120" s="50"/>
      <c r="YA120" s="50"/>
      <c r="YB120" s="50"/>
      <c r="YC120" s="50"/>
      <c r="YD120" s="50"/>
      <c r="YE120" s="50"/>
      <c r="YF120" s="50"/>
      <c r="YG120" s="50"/>
      <c r="YH120" s="50"/>
      <c r="YI120" s="50"/>
      <c r="YJ120" s="50"/>
      <c r="YK120" s="50"/>
      <c r="YL120" s="50"/>
      <c r="YM120" s="50"/>
      <c r="YN120" s="50"/>
      <c r="YO120" s="50"/>
      <c r="YP120" s="50"/>
      <c r="YQ120" s="50"/>
      <c r="YR120" s="50"/>
      <c r="YS120" s="50"/>
    </row>
    <row r="121" spans="1:669" s="47" customFormat="1" ht="15" customHeight="1" x14ac:dyDescent="0.25">
      <c r="A121" s="121" t="s">
        <v>14</v>
      </c>
      <c r="B121" s="96">
        <v>5</v>
      </c>
      <c r="C121" s="54"/>
      <c r="D121" s="54"/>
      <c r="E121" s="56"/>
      <c r="F121" s="56"/>
      <c r="G121" s="160">
        <f>SUM(G116:G120)</f>
        <v>225000</v>
      </c>
      <c r="H121" s="160">
        <f>SUM(H116:H117)+H118+H119+H120</f>
        <v>6457.5</v>
      </c>
      <c r="I121" s="160">
        <f>SUM(I116:I117)+I118+I119+I120</f>
        <v>5741.65</v>
      </c>
      <c r="J121" s="160">
        <f>SUM(J116:J117)+J118+J119+J120</f>
        <v>6840</v>
      </c>
      <c r="K121" s="160">
        <f>SUM(K116:K117)+K118+K119+K120</f>
        <v>1475</v>
      </c>
      <c r="L121" s="160">
        <f>L116+L117+L118+L119+L120</f>
        <v>20514.150000000001</v>
      </c>
      <c r="M121" s="190">
        <f>SUM(M116:M120)</f>
        <v>204485.84999999998</v>
      </c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86"/>
      <c r="AR121" s="86"/>
      <c r="AS121" s="86"/>
      <c r="AT121" s="86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ID121" s="77"/>
      <c r="IE121" s="77"/>
      <c r="IF121" s="77"/>
      <c r="IG121" s="77"/>
      <c r="IH121" s="77"/>
      <c r="II121" s="77"/>
      <c r="IJ121" s="77"/>
      <c r="IK121" s="77"/>
      <c r="IL121" s="77"/>
      <c r="IM121" s="77"/>
      <c r="IN121" s="77"/>
      <c r="IO121" s="77"/>
      <c r="IP121" s="77"/>
      <c r="IQ121" s="77"/>
      <c r="IR121" s="77"/>
      <c r="IS121" s="77"/>
      <c r="IT121" s="77"/>
      <c r="IU121" s="77"/>
      <c r="IV121" s="77"/>
      <c r="IW121" s="77"/>
      <c r="IX121" s="77"/>
      <c r="IY121" s="77"/>
      <c r="IZ121" s="77"/>
      <c r="JA121" s="77"/>
      <c r="JB121" s="77"/>
      <c r="JC121" s="77"/>
      <c r="JD121" s="77"/>
      <c r="JE121" s="77"/>
      <c r="JF121" s="77"/>
      <c r="JG121" s="77"/>
      <c r="JH121" s="77"/>
      <c r="JI121" s="77"/>
      <c r="JJ121" s="77"/>
      <c r="JK121" s="77"/>
      <c r="JL121" s="77"/>
      <c r="JM121" s="77"/>
      <c r="JN121" s="77"/>
      <c r="JO121" s="77"/>
      <c r="JP121" s="77"/>
      <c r="JQ121" s="77"/>
      <c r="JR121" s="77"/>
      <c r="JS121" s="77"/>
      <c r="JT121" s="77"/>
      <c r="JU121" s="77"/>
      <c r="JV121" s="77"/>
      <c r="JW121" s="77"/>
      <c r="JX121" s="77"/>
      <c r="JY121" s="77"/>
      <c r="JZ121" s="77"/>
      <c r="KA121" s="77"/>
      <c r="KB121" s="77"/>
      <c r="KC121" s="77"/>
      <c r="KD121" s="77"/>
      <c r="KE121" s="77"/>
      <c r="KF121" s="77"/>
      <c r="KG121" s="77"/>
      <c r="KH121" s="77"/>
      <c r="KI121" s="77"/>
      <c r="KJ121" s="77"/>
      <c r="KK121" s="77"/>
      <c r="KL121" s="77"/>
      <c r="KM121" s="77"/>
      <c r="KN121" s="77"/>
      <c r="KO121" s="77"/>
      <c r="KP121" s="77"/>
      <c r="KQ121" s="77"/>
      <c r="KR121" s="77"/>
      <c r="KS121" s="77"/>
      <c r="KT121" s="77"/>
      <c r="KU121" s="77"/>
      <c r="KV121" s="77"/>
      <c r="KW121" s="77"/>
      <c r="KX121" s="77"/>
      <c r="KY121" s="77"/>
      <c r="KZ121" s="77"/>
      <c r="LA121" s="77"/>
      <c r="LB121" s="77"/>
      <c r="LC121" s="77"/>
      <c r="LD121" s="77"/>
      <c r="LE121" s="77"/>
      <c r="LF121" s="77"/>
      <c r="LG121" s="77"/>
      <c r="LH121" s="77"/>
      <c r="LI121" s="77"/>
      <c r="LJ121" s="77"/>
      <c r="LK121" s="77"/>
      <c r="LL121" s="77"/>
      <c r="LM121" s="77"/>
      <c r="LN121" s="77"/>
      <c r="LO121" s="77"/>
      <c r="LP121" s="77"/>
      <c r="LQ121" s="77"/>
      <c r="LR121" s="77"/>
      <c r="LS121" s="77"/>
      <c r="LT121" s="77"/>
      <c r="LU121" s="77"/>
      <c r="LV121" s="77"/>
      <c r="LW121" s="77"/>
      <c r="LX121" s="77"/>
      <c r="LY121" s="77"/>
      <c r="LZ121" s="77"/>
      <c r="MA121" s="77"/>
      <c r="MB121" s="77"/>
      <c r="MC121" s="77"/>
      <c r="MD121" s="77"/>
      <c r="ME121" s="77"/>
      <c r="MF121" s="77"/>
      <c r="MG121" s="77"/>
      <c r="MH121" s="77"/>
      <c r="MI121" s="77"/>
      <c r="MJ121" s="77"/>
      <c r="MK121" s="77"/>
      <c r="ML121" s="77"/>
      <c r="MM121" s="77"/>
      <c r="MN121" s="77"/>
      <c r="MO121" s="77"/>
      <c r="MP121" s="77"/>
      <c r="MQ121" s="77"/>
      <c r="MR121" s="77"/>
      <c r="MS121" s="77"/>
      <c r="MT121" s="77"/>
      <c r="MU121" s="77"/>
      <c r="MV121" s="77"/>
      <c r="MW121" s="77"/>
      <c r="MX121" s="77"/>
      <c r="MY121" s="77"/>
      <c r="MZ121" s="77"/>
      <c r="NA121" s="77"/>
      <c r="NB121" s="77"/>
      <c r="NC121" s="77"/>
      <c r="ND121" s="77"/>
      <c r="NE121" s="77"/>
      <c r="NF121" s="77"/>
      <c r="NG121" s="77"/>
      <c r="NH121" s="77"/>
      <c r="NI121" s="77"/>
      <c r="NJ121" s="77"/>
      <c r="NK121" s="77"/>
      <c r="NL121" s="77"/>
      <c r="NM121" s="77"/>
      <c r="NN121" s="77"/>
      <c r="NO121" s="77"/>
      <c r="NP121" s="77"/>
      <c r="NQ121" s="77"/>
      <c r="NR121" s="77"/>
      <c r="NS121" s="77"/>
      <c r="NT121" s="77"/>
      <c r="NU121" s="77"/>
      <c r="NV121" s="77"/>
      <c r="NW121" s="77"/>
      <c r="NX121" s="77"/>
      <c r="NY121" s="77"/>
      <c r="NZ121" s="77"/>
      <c r="OA121" s="77"/>
      <c r="OB121" s="77"/>
      <c r="OC121" s="77"/>
      <c r="OD121" s="77"/>
      <c r="OE121" s="77"/>
      <c r="OF121" s="77"/>
      <c r="OG121" s="77"/>
      <c r="OH121" s="77"/>
      <c r="OI121" s="77"/>
      <c r="OJ121" s="77"/>
      <c r="OK121" s="77"/>
      <c r="OL121" s="77"/>
      <c r="OM121" s="77"/>
      <c r="ON121" s="77"/>
      <c r="OO121" s="77"/>
      <c r="OP121" s="77"/>
      <c r="OQ121" s="77"/>
      <c r="OR121" s="77"/>
      <c r="OS121" s="77"/>
      <c r="OT121" s="77"/>
      <c r="OU121" s="77"/>
      <c r="OV121" s="77"/>
      <c r="OW121" s="77"/>
      <c r="OX121" s="77"/>
      <c r="OY121" s="77"/>
      <c r="OZ121" s="77"/>
      <c r="PA121" s="77"/>
      <c r="PB121" s="77"/>
      <c r="PC121" s="77"/>
      <c r="PD121" s="77"/>
      <c r="PE121" s="77"/>
      <c r="PF121" s="77"/>
      <c r="PG121" s="77"/>
      <c r="PH121" s="77"/>
      <c r="PI121" s="77"/>
      <c r="PJ121" s="77"/>
      <c r="PK121" s="77"/>
      <c r="PL121" s="77"/>
      <c r="PM121" s="77"/>
      <c r="PN121" s="77"/>
      <c r="PO121" s="77"/>
      <c r="PP121" s="77"/>
      <c r="PQ121" s="77"/>
      <c r="PR121" s="77"/>
      <c r="PS121" s="77"/>
      <c r="PT121" s="77"/>
      <c r="PU121" s="77"/>
      <c r="PV121" s="77"/>
      <c r="PW121" s="77"/>
      <c r="PX121" s="77"/>
      <c r="PY121" s="77"/>
      <c r="PZ121" s="77"/>
      <c r="QA121" s="77"/>
      <c r="QB121" s="77"/>
      <c r="QC121" s="77"/>
      <c r="QD121" s="77"/>
      <c r="QE121" s="77"/>
      <c r="QF121" s="77"/>
      <c r="QG121" s="77"/>
      <c r="QH121" s="77"/>
      <c r="QI121" s="77"/>
      <c r="QJ121" s="77"/>
      <c r="QK121" s="77"/>
      <c r="QL121" s="77"/>
      <c r="QM121" s="77"/>
      <c r="QN121" s="77"/>
      <c r="QO121" s="77"/>
      <c r="QP121" s="77"/>
      <c r="QQ121" s="77"/>
      <c r="QR121" s="77"/>
      <c r="QS121" s="77"/>
      <c r="QT121" s="77"/>
      <c r="QU121" s="77"/>
      <c r="QV121" s="77"/>
      <c r="QW121" s="77"/>
      <c r="QX121" s="77"/>
      <c r="QY121" s="77"/>
      <c r="QZ121" s="77"/>
      <c r="RA121" s="77"/>
      <c r="RB121" s="77"/>
      <c r="RC121" s="77"/>
      <c r="RD121" s="77"/>
      <c r="RE121" s="77"/>
      <c r="RF121" s="77"/>
      <c r="RG121" s="77"/>
      <c r="RH121" s="77"/>
      <c r="RI121" s="77"/>
      <c r="RJ121" s="77"/>
      <c r="RK121" s="77"/>
      <c r="RL121" s="77"/>
      <c r="RM121" s="77"/>
      <c r="RN121" s="77"/>
      <c r="RO121" s="77"/>
      <c r="RP121" s="77"/>
      <c r="RQ121" s="77"/>
      <c r="RR121" s="77"/>
      <c r="RS121" s="77"/>
      <c r="RT121" s="77"/>
      <c r="RU121" s="77"/>
      <c r="RV121" s="77"/>
      <c r="RW121" s="77"/>
      <c r="RX121" s="77"/>
      <c r="RY121" s="77"/>
      <c r="RZ121" s="77"/>
      <c r="SA121" s="77"/>
      <c r="SB121" s="77"/>
      <c r="SC121" s="77"/>
      <c r="SD121" s="77"/>
      <c r="SE121" s="77"/>
      <c r="SF121" s="77"/>
      <c r="SG121" s="77"/>
      <c r="SH121" s="77"/>
      <c r="SI121" s="77"/>
      <c r="SJ121" s="77"/>
      <c r="SK121" s="77"/>
      <c r="SL121" s="77"/>
      <c r="SM121" s="77"/>
      <c r="SN121" s="77"/>
      <c r="SO121" s="77"/>
      <c r="SP121" s="77"/>
      <c r="SQ121" s="77"/>
      <c r="SR121" s="77"/>
      <c r="SS121" s="77"/>
      <c r="ST121" s="77"/>
      <c r="SU121" s="77"/>
      <c r="SV121" s="77"/>
      <c r="SW121" s="77"/>
      <c r="SX121" s="77"/>
      <c r="SY121" s="77"/>
      <c r="SZ121" s="77"/>
      <c r="TA121" s="77"/>
      <c r="TB121" s="77"/>
      <c r="TC121" s="77"/>
      <c r="TD121" s="77"/>
      <c r="TE121" s="77"/>
      <c r="TF121" s="77"/>
      <c r="TG121" s="77"/>
      <c r="TH121" s="77"/>
      <c r="TI121" s="77"/>
      <c r="TJ121" s="77"/>
      <c r="TK121" s="77"/>
      <c r="TL121" s="77"/>
      <c r="TM121" s="77"/>
      <c r="TN121" s="77"/>
      <c r="TO121" s="77"/>
      <c r="TP121" s="77"/>
      <c r="TQ121" s="77"/>
      <c r="TR121" s="77"/>
      <c r="TS121" s="77"/>
      <c r="TT121" s="77"/>
      <c r="TU121" s="77"/>
      <c r="TV121" s="77"/>
      <c r="TW121" s="77"/>
      <c r="TX121" s="77"/>
      <c r="TY121" s="77"/>
      <c r="TZ121" s="77"/>
      <c r="UA121" s="77"/>
      <c r="UB121" s="77"/>
      <c r="UC121" s="77"/>
      <c r="UD121" s="77"/>
      <c r="UE121" s="77"/>
      <c r="UF121" s="77"/>
      <c r="UG121" s="77"/>
      <c r="UH121" s="77"/>
      <c r="UI121" s="77"/>
      <c r="UJ121" s="77"/>
      <c r="UK121" s="77"/>
      <c r="UL121" s="77"/>
      <c r="UM121" s="77"/>
      <c r="UN121" s="77"/>
      <c r="UO121" s="77"/>
      <c r="UP121" s="77"/>
      <c r="UQ121" s="77"/>
      <c r="UR121" s="77"/>
      <c r="US121" s="77"/>
      <c r="UT121" s="77"/>
      <c r="UU121" s="77"/>
      <c r="UV121" s="77"/>
      <c r="UW121" s="77"/>
      <c r="UX121" s="77"/>
      <c r="UY121" s="77"/>
      <c r="UZ121" s="77"/>
      <c r="VA121" s="77"/>
      <c r="VB121" s="77"/>
      <c r="VC121" s="77"/>
      <c r="VD121" s="77"/>
      <c r="VE121" s="77"/>
      <c r="VF121" s="77"/>
      <c r="VG121" s="77"/>
      <c r="VH121" s="77"/>
      <c r="VI121" s="77"/>
      <c r="VJ121" s="77"/>
      <c r="VK121" s="77"/>
      <c r="VL121" s="77"/>
      <c r="VM121" s="77"/>
      <c r="VN121" s="77"/>
      <c r="VO121" s="77"/>
      <c r="VP121" s="77"/>
      <c r="VQ121" s="77"/>
      <c r="VR121" s="77"/>
      <c r="VS121" s="77"/>
      <c r="VT121" s="77"/>
      <c r="VU121" s="77"/>
      <c r="VV121" s="77"/>
      <c r="VW121" s="77"/>
      <c r="VX121" s="77"/>
      <c r="VY121" s="77"/>
      <c r="VZ121" s="77"/>
      <c r="WA121" s="77"/>
      <c r="WB121" s="77"/>
      <c r="WC121" s="77"/>
      <c r="WD121" s="77"/>
      <c r="WE121" s="77"/>
      <c r="WF121" s="77"/>
      <c r="WG121" s="77"/>
      <c r="WH121" s="77"/>
      <c r="WI121" s="77"/>
      <c r="WJ121" s="77"/>
      <c r="WK121" s="77"/>
      <c r="WL121" s="77"/>
      <c r="WM121" s="77"/>
      <c r="WN121" s="77"/>
      <c r="WO121" s="77"/>
      <c r="WP121" s="77"/>
      <c r="WQ121" s="77"/>
      <c r="WR121" s="77"/>
      <c r="WS121" s="77"/>
      <c r="WT121" s="77"/>
      <c r="WU121" s="77"/>
      <c r="WV121" s="77"/>
      <c r="WW121" s="77"/>
      <c r="WX121" s="77"/>
      <c r="WY121" s="77"/>
      <c r="WZ121" s="77"/>
      <c r="XA121" s="77"/>
      <c r="XB121" s="77"/>
      <c r="XC121" s="77"/>
      <c r="XD121" s="77"/>
      <c r="XE121" s="77"/>
      <c r="XF121" s="77"/>
      <c r="XG121" s="77"/>
      <c r="XH121" s="77"/>
      <c r="XI121" s="77"/>
      <c r="XJ121" s="77"/>
      <c r="XK121" s="77"/>
      <c r="XL121" s="77"/>
      <c r="XM121" s="77"/>
      <c r="XN121" s="77"/>
      <c r="XO121" s="77"/>
      <c r="XP121" s="77"/>
      <c r="XQ121" s="77"/>
      <c r="XR121" s="77"/>
      <c r="XS121" s="77"/>
      <c r="XT121" s="77"/>
      <c r="XU121" s="77"/>
      <c r="XV121" s="77"/>
      <c r="XW121" s="77"/>
      <c r="XX121" s="77"/>
      <c r="XY121" s="77"/>
      <c r="XZ121" s="77"/>
      <c r="YA121" s="77"/>
      <c r="YB121" s="77"/>
      <c r="YC121" s="77"/>
      <c r="YD121" s="77"/>
      <c r="YE121" s="77"/>
      <c r="YF121" s="77"/>
      <c r="YG121" s="77"/>
      <c r="YH121" s="77"/>
      <c r="YI121" s="77"/>
      <c r="YJ121" s="77"/>
      <c r="YK121" s="77"/>
      <c r="YL121" s="77"/>
      <c r="YM121" s="77"/>
      <c r="YN121" s="77"/>
      <c r="YO121" s="77"/>
      <c r="YP121" s="77"/>
      <c r="YQ121" s="77"/>
      <c r="YR121" s="77"/>
      <c r="YS121" s="77"/>
    </row>
    <row r="122" spans="1:669" s="47" customFormat="1" ht="12.75" customHeight="1" x14ac:dyDescent="0.25">
      <c r="A122" s="39"/>
      <c r="B122" s="105"/>
      <c r="C122" s="66"/>
      <c r="D122" s="66"/>
      <c r="E122" s="67"/>
      <c r="F122" s="67"/>
      <c r="G122" s="145"/>
      <c r="H122" s="164"/>
      <c r="I122" s="145"/>
      <c r="J122" s="145"/>
      <c r="K122" s="145"/>
      <c r="L122" s="145"/>
      <c r="M122" s="164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</row>
    <row r="123" spans="1:669" s="47" customFormat="1" ht="12.75" customHeight="1" x14ac:dyDescent="0.25">
      <c r="A123" s="39" t="s">
        <v>116</v>
      </c>
      <c r="B123" s="105"/>
      <c r="C123" s="66"/>
      <c r="D123" s="66"/>
      <c r="E123" s="67"/>
      <c r="F123" s="67"/>
      <c r="G123" s="145"/>
      <c r="H123" s="164"/>
      <c r="I123" s="145"/>
      <c r="J123" s="145"/>
      <c r="K123" s="145"/>
      <c r="L123" s="145"/>
      <c r="M123" s="164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</row>
    <row r="124" spans="1:669" s="44" customFormat="1" ht="18" customHeight="1" x14ac:dyDescent="0.25">
      <c r="A124" s="44" t="s">
        <v>117</v>
      </c>
      <c r="B124" s="65" t="s">
        <v>17</v>
      </c>
      <c r="C124" s="66" t="s">
        <v>71</v>
      </c>
      <c r="D124" s="66" t="s">
        <v>223</v>
      </c>
      <c r="E124" s="67">
        <v>44562</v>
      </c>
      <c r="F124" s="67" t="s">
        <v>108</v>
      </c>
      <c r="G124" s="147">
        <v>40000</v>
      </c>
      <c r="H124" s="165">
        <v>1148</v>
      </c>
      <c r="I124" s="147">
        <v>442.65</v>
      </c>
      <c r="J124" s="147">
        <v>1216</v>
      </c>
      <c r="K124" s="147">
        <v>8025</v>
      </c>
      <c r="L124" s="147">
        <v>10831.65</v>
      </c>
      <c r="M124" s="165">
        <v>29168.35</v>
      </c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</row>
    <row r="125" spans="1:669" s="44" customFormat="1" ht="14.25" customHeight="1" x14ac:dyDescent="0.25">
      <c r="A125" s="44" t="s">
        <v>139</v>
      </c>
      <c r="B125" s="65" t="s">
        <v>110</v>
      </c>
      <c r="C125" s="66" t="s">
        <v>70</v>
      </c>
      <c r="D125" s="66" t="s">
        <v>223</v>
      </c>
      <c r="E125" s="67">
        <v>44593</v>
      </c>
      <c r="F125" s="67" t="s">
        <v>108</v>
      </c>
      <c r="G125" s="147">
        <v>40000</v>
      </c>
      <c r="H125" s="165">
        <v>1148</v>
      </c>
      <c r="I125" s="147">
        <v>442.65</v>
      </c>
      <c r="J125" s="147">
        <v>1216</v>
      </c>
      <c r="K125" s="147">
        <v>25</v>
      </c>
      <c r="L125" s="147">
        <v>2831.65</v>
      </c>
      <c r="M125" s="165">
        <v>37168.35</v>
      </c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</row>
    <row r="126" spans="1:669" s="44" customFormat="1" ht="14.25" customHeight="1" x14ac:dyDescent="0.25">
      <c r="A126" s="44" t="s">
        <v>187</v>
      </c>
      <c r="B126" s="65" t="s">
        <v>125</v>
      </c>
      <c r="C126" s="66" t="s">
        <v>71</v>
      </c>
      <c r="D126" s="66" t="s">
        <v>223</v>
      </c>
      <c r="E126" s="67">
        <v>44652</v>
      </c>
      <c r="F126" s="67" t="s">
        <v>108</v>
      </c>
      <c r="G126" s="147">
        <v>70000</v>
      </c>
      <c r="H126" s="165">
        <v>2009</v>
      </c>
      <c r="I126" s="147">
        <v>5368.48</v>
      </c>
      <c r="J126" s="147">
        <v>2128</v>
      </c>
      <c r="K126" s="147">
        <v>25</v>
      </c>
      <c r="L126" s="147">
        <v>9530.48</v>
      </c>
      <c r="M126" s="165">
        <v>60469.52</v>
      </c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</row>
    <row r="127" spans="1:669" s="68" customFormat="1" ht="18.75" customHeight="1" x14ac:dyDescent="0.25">
      <c r="A127" s="68" t="s">
        <v>104</v>
      </c>
      <c r="B127" s="94">
        <v>3</v>
      </c>
      <c r="C127" s="108"/>
      <c r="D127" s="108"/>
      <c r="E127" s="109"/>
      <c r="F127" s="109"/>
      <c r="G127" s="150">
        <f>SUM(G124:G125)+G126</f>
        <v>150000</v>
      </c>
      <c r="H127" s="157">
        <f>SUM(H124:H125)+H126</f>
        <v>4305</v>
      </c>
      <c r="I127" s="150">
        <f>SUM(I124:I125)+I126</f>
        <v>6253.78</v>
      </c>
      <c r="J127" s="150">
        <f>SUM(J124:J125)+J126</f>
        <v>4560</v>
      </c>
      <c r="K127" s="150">
        <f>SUM(K124:K126)</f>
        <v>8075</v>
      </c>
      <c r="L127" s="150">
        <f>SUM(L124:L126)</f>
        <v>23193.78</v>
      </c>
      <c r="M127" s="150">
        <f>SUM(M124:M126)</f>
        <v>126806.22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</row>
    <row r="128" spans="1:669" s="39" customFormat="1" ht="12.75" customHeight="1" x14ac:dyDescent="0.25">
      <c r="B128" s="105"/>
      <c r="C128" s="106"/>
      <c r="D128" s="106"/>
      <c r="E128" s="107"/>
      <c r="F128" s="107"/>
      <c r="G128" s="145"/>
      <c r="H128" s="164"/>
      <c r="I128" s="145"/>
      <c r="J128" s="145"/>
      <c r="K128" s="145"/>
      <c r="L128" s="145"/>
      <c r="M128" s="164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</row>
    <row r="129" spans="1:669" s="51" customFormat="1" ht="18" customHeight="1" x14ac:dyDescent="0.25">
      <c r="A129" s="63" t="s">
        <v>163</v>
      </c>
      <c r="B129" s="84"/>
      <c r="C129" s="85"/>
      <c r="D129" s="85"/>
      <c r="E129" s="85"/>
      <c r="F129" s="85"/>
      <c r="G129" s="158"/>
      <c r="H129" s="178"/>
      <c r="I129" s="178"/>
      <c r="J129" s="178"/>
      <c r="K129" s="178"/>
      <c r="L129" s="178"/>
      <c r="M129" s="178"/>
      <c r="N129" s="45"/>
      <c r="O129" s="45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50"/>
      <c r="OG129" s="50"/>
      <c r="OH129" s="50"/>
      <c r="OI129" s="50"/>
      <c r="OJ129" s="50"/>
      <c r="OK129" s="50"/>
      <c r="OL129" s="50"/>
      <c r="OM129" s="50"/>
      <c r="ON129" s="50"/>
      <c r="OO129" s="50"/>
      <c r="OP129" s="50"/>
      <c r="OQ129" s="50"/>
      <c r="OR129" s="50"/>
      <c r="OS129" s="50"/>
      <c r="OT129" s="50"/>
      <c r="OU129" s="50"/>
      <c r="OV129" s="50"/>
      <c r="OW129" s="50"/>
      <c r="OX129" s="50"/>
      <c r="OY129" s="50"/>
      <c r="OZ129" s="50"/>
      <c r="PA129" s="50"/>
      <c r="PB129" s="50"/>
      <c r="PC129" s="50"/>
      <c r="PD129" s="50"/>
      <c r="PE129" s="50"/>
      <c r="PF129" s="50"/>
      <c r="PG129" s="50"/>
      <c r="PH129" s="50"/>
      <c r="PI129" s="50"/>
      <c r="PJ129" s="50"/>
      <c r="PK129" s="50"/>
      <c r="PL129" s="50"/>
      <c r="PM129" s="50"/>
      <c r="PN129" s="50"/>
      <c r="PO129" s="50"/>
      <c r="PP129" s="50"/>
      <c r="PQ129" s="50"/>
      <c r="PR129" s="50"/>
      <c r="PS129" s="50"/>
      <c r="PT129" s="50"/>
      <c r="PU129" s="50"/>
      <c r="PV129" s="50"/>
      <c r="PW129" s="50"/>
      <c r="PX129" s="50"/>
      <c r="PY129" s="50"/>
      <c r="PZ129" s="50"/>
      <c r="QA129" s="50"/>
      <c r="QB129" s="50"/>
      <c r="QC129" s="50"/>
      <c r="QD129" s="50"/>
      <c r="QE129" s="50"/>
      <c r="QF129" s="50"/>
      <c r="QG129" s="50"/>
      <c r="QH129" s="50"/>
      <c r="QI129" s="50"/>
      <c r="QJ129" s="50"/>
      <c r="QK129" s="50"/>
      <c r="QL129" s="50"/>
      <c r="QM129" s="50"/>
      <c r="QN129" s="50"/>
      <c r="QO129" s="50"/>
      <c r="QP129" s="50"/>
      <c r="QQ129" s="50"/>
      <c r="QR129" s="50"/>
      <c r="QS129" s="50"/>
      <c r="QT129" s="50"/>
      <c r="QU129" s="50"/>
      <c r="QV129" s="50"/>
      <c r="QW129" s="50"/>
      <c r="QX129" s="50"/>
      <c r="QY129" s="50"/>
      <c r="QZ129" s="50"/>
      <c r="RA129" s="50"/>
      <c r="RB129" s="50"/>
      <c r="RC129" s="50"/>
      <c r="RD129" s="50"/>
      <c r="RE129" s="50"/>
      <c r="RF129" s="50"/>
      <c r="RG129" s="50"/>
      <c r="RH129" s="50"/>
      <c r="RI129" s="50"/>
      <c r="RJ129" s="50"/>
      <c r="RK129" s="50"/>
      <c r="RL129" s="50"/>
      <c r="RM129" s="50"/>
      <c r="RN129" s="50"/>
      <c r="RO129" s="50"/>
      <c r="RP129" s="50"/>
      <c r="RQ129" s="50"/>
      <c r="RR129" s="50"/>
      <c r="RS129" s="50"/>
      <c r="RT129" s="50"/>
      <c r="RU129" s="50"/>
      <c r="RV129" s="50"/>
      <c r="RW129" s="50"/>
      <c r="RX129" s="50"/>
      <c r="RY129" s="50"/>
      <c r="RZ129" s="50"/>
      <c r="SA129" s="50"/>
      <c r="SB129" s="50"/>
      <c r="SC129" s="50"/>
      <c r="SD129" s="50"/>
      <c r="SE129" s="50"/>
      <c r="SF129" s="50"/>
      <c r="SG129" s="50"/>
      <c r="SH129" s="50"/>
      <c r="SI129" s="50"/>
      <c r="SJ129" s="50"/>
      <c r="SK129" s="50"/>
      <c r="SL129" s="50"/>
      <c r="SM129" s="50"/>
      <c r="SN129" s="50"/>
      <c r="SO129" s="50"/>
      <c r="SP129" s="50"/>
      <c r="SQ129" s="50"/>
      <c r="SR129" s="50"/>
      <c r="SS129" s="50"/>
      <c r="ST129" s="50"/>
      <c r="SU129" s="50"/>
      <c r="SV129" s="50"/>
      <c r="SW129" s="50"/>
      <c r="SX129" s="50"/>
      <c r="SY129" s="50"/>
      <c r="SZ129" s="50"/>
      <c r="TA129" s="50"/>
      <c r="TB129" s="50"/>
      <c r="TC129" s="50"/>
      <c r="TD129" s="50"/>
      <c r="TE129" s="50"/>
      <c r="TF129" s="50"/>
      <c r="TG129" s="50"/>
      <c r="TH129" s="50"/>
      <c r="TI129" s="50"/>
      <c r="TJ129" s="50"/>
      <c r="TK129" s="50"/>
      <c r="TL129" s="50"/>
      <c r="TM129" s="50"/>
      <c r="TN129" s="50"/>
      <c r="TO129" s="50"/>
      <c r="TP129" s="50"/>
      <c r="TQ129" s="50"/>
      <c r="TR129" s="50"/>
      <c r="TS129" s="50"/>
      <c r="TT129" s="50"/>
      <c r="TU129" s="50"/>
      <c r="TV129" s="50"/>
      <c r="TW129" s="50"/>
      <c r="TX129" s="50"/>
      <c r="TY129" s="50"/>
      <c r="TZ129" s="50"/>
      <c r="UA129" s="50"/>
      <c r="UB129" s="50"/>
      <c r="UC129" s="50"/>
      <c r="UD129" s="50"/>
      <c r="UE129" s="50"/>
      <c r="UF129" s="50"/>
      <c r="UG129" s="50"/>
      <c r="UH129" s="50"/>
      <c r="UI129" s="50"/>
      <c r="UJ129" s="50"/>
      <c r="UK129" s="50"/>
      <c r="UL129" s="50"/>
      <c r="UM129" s="50"/>
      <c r="UN129" s="50"/>
      <c r="UO129" s="50"/>
      <c r="UP129" s="50"/>
      <c r="UQ129" s="50"/>
      <c r="UR129" s="50"/>
      <c r="US129" s="50"/>
      <c r="UT129" s="50"/>
      <c r="UU129" s="50"/>
      <c r="UV129" s="50"/>
      <c r="UW129" s="50"/>
      <c r="UX129" s="50"/>
      <c r="UY129" s="50"/>
      <c r="UZ129" s="50"/>
      <c r="VA129" s="50"/>
      <c r="VB129" s="50"/>
      <c r="VC129" s="50"/>
      <c r="VD129" s="50"/>
      <c r="VE129" s="50"/>
      <c r="VF129" s="50"/>
      <c r="VG129" s="50"/>
      <c r="VH129" s="50"/>
      <c r="VI129" s="50"/>
      <c r="VJ129" s="50"/>
      <c r="VK129" s="50"/>
      <c r="VL129" s="50"/>
      <c r="VM129" s="50"/>
      <c r="VN129" s="50"/>
      <c r="VO129" s="50"/>
      <c r="VP129" s="50"/>
      <c r="VQ129" s="50"/>
      <c r="VR129" s="50"/>
      <c r="VS129" s="50"/>
      <c r="VT129" s="50"/>
      <c r="VU129" s="50"/>
      <c r="VV129" s="50"/>
      <c r="VW129" s="50"/>
      <c r="VX129" s="50"/>
      <c r="VY129" s="50"/>
      <c r="VZ129" s="50"/>
      <c r="WA129" s="50"/>
      <c r="WB129" s="50"/>
      <c r="WC129" s="50"/>
      <c r="WD129" s="50"/>
      <c r="WE129" s="50"/>
      <c r="WF129" s="50"/>
      <c r="WG129" s="50"/>
      <c r="WH129" s="50"/>
      <c r="WI129" s="50"/>
      <c r="WJ129" s="50"/>
      <c r="WK129" s="50"/>
      <c r="WL129" s="50"/>
      <c r="WM129" s="50"/>
      <c r="WN129" s="50"/>
      <c r="WO129" s="50"/>
      <c r="WP129" s="50"/>
      <c r="WQ129" s="50"/>
      <c r="WR129" s="50"/>
      <c r="WS129" s="50"/>
      <c r="WT129" s="50"/>
      <c r="WU129" s="50"/>
      <c r="WV129" s="50"/>
      <c r="WW129" s="50"/>
      <c r="WX129" s="50"/>
      <c r="WY129" s="50"/>
      <c r="WZ129" s="50"/>
      <c r="XA129" s="50"/>
      <c r="XB129" s="50"/>
      <c r="XC129" s="50"/>
      <c r="XD129" s="50"/>
      <c r="XE129" s="50"/>
      <c r="XF129" s="50"/>
      <c r="XG129" s="50"/>
      <c r="XH129" s="50"/>
      <c r="XI129" s="50"/>
      <c r="XJ129" s="50"/>
      <c r="XK129" s="50"/>
      <c r="XL129" s="50"/>
      <c r="XM129" s="50"/>
      <c r="XN129" s="50"/>
      <c r="XO129" s="50"/>
      <c r="XP129" s="50"/>
      <c r="XQ129" s="50"/>
      <c r="XR129" s="50"/>
      <c r="XS129" s="50"/>
      <c r="XT129" s="50"/>
      <c r="XU129" s="50"/>
      <c r="XV129" s="50"/>
      <c r="XW129" s="50"/>
      <c r="XX129" s="50"/>
      <c r="XY129" s="50"/>
      <c r="XZ129" s="50"/>
      <c r="YA129" s="50"/>
      <c r="YB129" s="50"/>
      <c r="YC129" s="50"/>
      <c r="YD129" s="50"/>
      <c r="YE129" s="50"/>
      <c r="YF129" s="50"/>
      <c r="YG129" s="50"/>
      <c r="YH129" s="50"/>
      <c r="YI129" s="50"/>
      <c r="YJ129" s="50"/>
      <c r="YK129" s="50"/>
      <c r="YL129" s="50"/>
      <c r="YM129" s="50"/>
      <c r="YN129" s="50"/>
      <c r="YO129" s="50"/>
      <c r="YP129" s="50"/>
      <c r="YQ129" s="50"/>
      <c r="YR129" s="50"/>
      <c r="YS129" s="50"/>
    </row>
    <row r="130" spans="1:669" ht="18" customHeight="1" x14ac:dyDescent="0.25">
      <c r="A130" s="31" t="s">
        <v>164</v>
      </c>
      <c r="B130" s="26" t="s">
        <v>165</v>
      </c>
      <c r="C130" s="57" t="s">
        <v>71</v>
      </c>
      <c r="D130" s="57" t="s">
        <v>223</v>
      </c>
      <c r="E130" s="60">
        <v>44564</v>
      </c>
      <c r="F130" s="10" t="s">
        <v>108</v>
      </c>
      <c r="G130" s="159">
        <v>66000</v>
      </c>
      <c r="H130" s="179">
        <v>1894.2</v>
      </c>
      <c r="I130" s="179">
        <v>4345.7299999999996</v>
      </c>
      <c r="J130" s="179">
        <v>2006.4</v>
      </c>
      <c r="K130" s="179">
        <v>1375.12</v>
      </c>
      <c r="L130" s="179">
        <v>9621.4500000000007</v>
      </c>
      <c r="M130" s="189">
        <v>56378.55</v>
      </c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50"/>
      <c r="OG130" s="50"/>
      <c r="OH130" s="50"/>
      <c r="OI130" s="50"/>
      <c r="OJ130" s="50"/>
      <c r="OK130" s="50"/>
      <c r="OL130" s="50"/>
      <c r="OM130" s="50"/>
      <c r="ON130" s="50"/>
      <c r="OO130" s="50"/>
      <c r="OP130" s="50"/>
      <c r="OQ130" s="50"/>
      <c r="OR130" s="50"/>
      <c r="OS130" s="50"/>
      <c r="OT130" s="50"/>
      <c r="OU130" s="50"/>
      <c r="OV130" s="50"/>
      <c r="OW130" s="50"/>
      <c r="OX130" s="50"/>
      <c r="OY130" s="50"/>
      <c r="OZ130" s="50"/>
      <c r="PA130" s="50"/>
      <c r="PB130" s="50"/>
      <c r="PC130" s="50"/>
      <c r="PD130" s="50"/>
      <c r="PE130" s="50"/>
      <c r="PF130" s="50"/>
      <c r="PG130" s="50"/>
      <c r="PH130" s="50"/>
      <c r="PI130" s="50"/>
      <c r="PJ130" s="50"/>
      <c r="PK130" s="50"/>
      <c r="PL130" s="50"/>
      <c r="PM130" s="50"/>
      <c r="PN130" s="50"/>
      <c r="PO130" s="50"/>
      <c r="PP130" s="50"/>
      <c r="PQ130" s="50"/>
      <c r="PR130" s="50"/>
      <c r="PS130" s="50"/>
      <c r="PT130" s="50"/>
      <c r="PU130" s="50"/>
      <c r="PV130" s="50"/>
      <c r="PW130" s="50"/>
      <c r="PX130" s="50"/>
      <c r="PY130" s="50"/>
      <c r="PZ130" s="50"/>
      <c r="QA130" s="50"/>
      <c r="QB130" s="50"/>
      <c r="QC130" s="50"/>
      <c r="QD130" s="50"/>
      <c r="QE130" s="50"/>
      <c r="QF130" s="50"/>
      <c r="QG130" s="50"/>
      <c r="QH130" s="50"/>
      <c r="QI130" s="50"/>
      <c r="QJ130" s="50"/>
      <c r="QK130" s="50"/>
      <c r="QL130" s="50"/>
      <c r="QM130" s="50"/>
      <c r="QN130" s="50"/>
      <c r="QO130" s="50"/>
      <c r="QP130" s="50"/>
      <c r="QQ130" s="50"/>
      <c r="QR130" s="50"/>
      <c r="QS130" s="50"/>
      <c r="QT130" s="50"/>
      <c r="QU130" s="50"/>
      <c r="QV130" s="50"/>
      <c r="QW130" s="50"/>
      <c r="QX130" s="50"/>
      <c r="QY130" s="50"/>
      <c r="QZ130" s="50"/>
      <c r="RA130" s="50"/>
      <c r="RB130" s="50"/>
      <c r="RC130" s="50"/>
      <c r="RD130" s="50"/>
      <c r="RE130" s="50"/>
      <c r="RF130" s="50"/>
      <c r="RG130" s="50"/>
      <c r="RH130" s="50"/>
      <c r="RI130" s="50"/>
      <c r="RJ130" s="50"/>
      <c r="RK130" s="50"/>
      <c r="RL130" s="50"/>
      <c r="RM130" s="50"/>
      <c r="RN130" s="50"/>
      <c r="RO130" s="50"/>
      <c r="RP130" s="50"/>
      <c r="RQ130" s="50"/>
      <c r="RR130" s="50"/>
      <c r="RS130" s="50"/>
      <c r="RT130" s="50"/>
      <c r="RU130" s="50"/>
      <c r="RV130" s="50"/>
      <c r="RW130" s="50"/>
      <c r="RX130" s="50"/>
      <c r="RY130" s="50"/>
      <c r="RZ130" s="50"/>
      <c r="SA130" s="50"/>
      <c r="SB130" s="50"/>
      <c r="SC130" s="50"/>
      <c r="SD130" s="50"/>
      <c r="SE130" s="50"/>
      <c r="SF130" s="50"/>
      <c r="SG130" s="50"/>
      <c r="SH130" s="50"/>
      <c r="SI130" s="50"/>
      <c r="SJ130" s="50"/>
      <c r="SK130" s="50"/>
      <c r="SL130" s="50"/>
      <c r="SM130" s="50"/>
      <c r="SN130" s="50"/>
      <c r="SO130" s="50"/>
      <c r="SP130" s="50"/>
      <c r="SQ130" s="50"/>
      <c r="SR130" s="50"/>
      <c r="SS130" s="50"/>
      <c r="ST130" s="50"/>
      <c r="SU130" s="50"/>
      <c r="SV130" s="50"/>
      <c r="SW130" s="50"/>
      <c r="SX130" s="50"/>
      <c r="SY130" s="50"/>
      <c r="SZ130" s="50"/>
      <c r="TA130" s="50"/>
      <c r="TB130" s="50"/>
      <c r="TC130" s="50"/>
      <c r="TD130" s="50"/>
      <c r="TE130" s="50"/>
      <c r="TF130" s="50"/>
      <c r="TG130" s="50"/>
      <c r="TH130" s="50"/>
      <c r="TI130" s="50"/>
      <c r="TJ130" s="50"/>
      <c r="TK130" s="50"/>
      <c r="TL130" s="50"/>
      <c r="TM130" s="50"/>
      <c r="TN130" s="50"/>
      <c r="TO130" s="50"/>
      <c r="TP130" s="50"/>
      <c r="TQ130" s="50"/>
      <c r="TR130" s="50"/>
      <c r="TS130" s="50"/>
      <c r="TT130" s="50"/>
      <c r="TU130" s="50"/>
      <c r="TV130" s="50"/>
      <c r="TW130" s="50"/>
      <c r="TX130" s="50"/>
      <c r="TY130" s="50"/>
      <c r="TZ130" s="50"/>
      <c r="UA130" s="50"/>
      <c r="UB130" s="50"/>
      <c r="UC130" s="50"/>
      <c r="UD130" s="50"/>
      <c r="UE130" s="50"/>
      <c r="UF130" s="50"/>
      <c r="UG130" s="50"/>
      <c r="UH130" s="50"/>
      <c r="UI130" s="50"/>
      <c r="UJ130" s="50"/>
      <c r="UK130" s="50"/>
      <c r="UL130" s="50"/>
      <c r="UM130" s="50"/>
      <c r="UN130" s="50"/>
      <c r="UO130" s="50"/>
      <c r="UP130" s="50"/>
      <c r="UQ130" s="50"/>
      <c r="UR130" s="50"/>
      <c r="US130" s="50"/>
      <c r="UT130" s="50"/>
      <c r="UU130" s="50"/>
      <c r="UV130" s="50"/>
      <c r="UW130" s="50"/>
      <c r="UX130" s="50"/>
      <c r="UY130" s="50"/>
      <c r="UZ130" s="50"/>
      <c r="VA130" s="50"/>
      <c r="VB130" s="50"/>
      <c r="VC130" s="50"/>
      <c r="VD130" s="50"/>
      <c r="VE130" s="50"/>
      <c r="VF130" s="50"/>
      <c r="VG130" s="50"/>
      <c r="VH130" s="50"/>
      <c r="VI130" s="50"/>
      <c r="VJ130" s="50"/>
      <c r="VK130" s="50"/>
      <c r="VL130" s="50"/>
      <c r="VM130" s="50"/>
      <c r="VN130" s="50"/>
      <c r="VO130" s="50"/>
      <c r="VP130" s="50"/>
      <c r="VQ130" s="50"/>
      <c r="VR130" s="50"/>
      <c r="VS130" s="50"/>
      <c r="VT130" s="50"/>
      <c r="VU130" s="50"/>
      <c r="VV130" s="50"/>
      <c r="VW130" s="50"/>
      <c r="VX130" s="50"/>
      <c r="VY130" s="50"/>
      <c r="VZ130" s="50"/>
      <c r="WA130" s="50"/>
      <c r="WB130" s="50"/>
      <c r="WC130" s="50"/>
      <c r="WD130" s="50"/>
      <c r="WE130" s="50"/>
      <c r="WF130" s="50"/>
      <c r="WG130" s="50"/>
      <c r="WH130" s="50"/>
      <c r="WI130" s="50"/>
      <c r="WJ130" s="50"/>
      <c r="WK130" s="50"/>
      <c r="WL130" s="50"/>
      <c r="WM130" s="50"/>
      <c r="WN130" s="50"/>
      <c r="WO130" s="50"/>
      <c r="WP130" s="50"/>
      <c r="WQ130" s="50"/>
      <c r="WR130" s="50"/>
      <c r="WS130" s="50"/>
      <c r="WT130" s="50"/>
      <c r="WU130" s="50"/>
      <c r="WV130" s="50"/>
      <c r="WW130" s="50"/>
      <c r="WX130" s="50"/>
      <c r="WY130" s="50"/>
      <c r="WZ130" s="50"/>
      <c r="XA130" s="50"/>
      <c r="XB130" s="50"/>
      <c r="XC130" s="50"/>
      <c r="XD130" s="50"/>
      <c r="XE130" s="50"/>
      <c r="XF130" s="50"/>
      <c r="XG130" s="50"/>
      <c r="XH130" s="50"/>
      <c r="XI130" s="50"/>
      <c r="XJ130" s="50"/>
      <c r="XK130" s="50"/>
      <c r="XL130" s="50"/>
      <c r="XM130" s="50"/>
      <c r="XN130" s="50"/>
      <c r="XO130" s="50"/>
      <c r="XP130" s="50"/>
      <c r="XQ130" s="50"/>
      <c r="XR130" s="50"/>
      <c r="XS130" s="50"/>
      <c r="XT130" s="50"/>
      <c r="XU130" s="50"/>
      <c r="XV130" s="50"/>
      <c r="XW130" s="50"/>
      <c r="XX130" s="50"/>
      <c r="XY130" s="50"/>
      <c r="XZ130" s="50"/>
      <c r="YA130" s="50"/>
      <c r="YB130" s="50"/>
      <c r="YC130" s="50"/>
      <c r="YD130" s="50"/>
      <c r="YE130" s="50"/>
      <c r="YF130" s="50"/>
      <c r="YG130" s="50"/>
      <c r="YH130" s="50"/>
      <c r="YI130" s="50"/>
      <c r="YJ130" s="50"/>
      <c r="YK130" s="50"/>
      <c r="YL130" s="50"/>
      <c r="YM130" s="50"/>
      <c r="YN130" s="50"/>
      <c r="YO130" s="50"/>
      <c r="YP130" s="50"/>
      <c r="YQ130" s="50"/>
      <c r="YR130" s="50"/>
      <c r="YS130" s="50"/>
    </row>
    <row r="131" spans="1:669" ht="15.75" x14ac:dyDescent="0.25">
      <c r="A131" s="31" t="s">
        <v>166</v>
      </c>
      <c r="B131" s="26" t="s">
        <v>165</v>
      </c>
      <c r="C131" s="57" t="s">
        <v>71</v>
      </c>
      <c r="D131" s="57" t="s">
        <v>223</v>
      </c>
      <c r="E131" s="60">
        <v>44440</v>
      </c>
      <c r="F131" s="10" t="s">
        <v>108</v>
      </c>
      <c r="G131" s="159">
        <v>60000</v>
      </c>
      <c r="H131" s="179">
        <f>G131*0.0287</f>
        <v>1722</v>
      </c>
      <c r="I131" s="179">
        <v>3216.65</v>
      </c>
      <c r="J131" s="179">
        <v>1824</v>
      </c>
      <c r="K131" s="179">
        <v>1375.12</v>
      </c>
      <c r="L131" s="179">
        <v>8137.77</v>
      </c>
      <c r="M131" s="189">
        <v>51862.23</v>
      </c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86"/>
      <c r="AR131" s="86"/>
      <c r="AS131" s="86"/>
      <c r="AT131" s="86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  <c r="IW131" s="50"/>
      <c r="IX131" s="50"/>
      <c r="IY131" s="50"/>
      <c r="IZ131" s="50"/>
      <c r="JA131" s="50"/>
      <c r="JB131" s="50"/>
      <c r="JC131" s="50"/>
      <c r="JD131" s="50"/>
      <c r="JE131" s="50"/>
      <c r="JF131" s="50"/>
      <c r="JG131" s="50"/>
      <c r="JH131" s="50"/>
      <c r="JI131" s="50"/>
      <c r="JJ131" s="50"/>
      <c r="JK131" s="50"/>
      <c r="JL131" s="50"/>
      <c r="JM131" s="50"/>
      <c r="JN131" s="50"/>
      <c r="JO131" s="50"/>
      <c r="JP131" s="50"/>
      <c r="JQ131" s="50"/>
      <c r="JR131" s="50"/>
      <c r="JS131" s="50"/>
      <c r="JT131" s="50"/>
      <c r="JU131" s="50"/>
      <c r="JV131" s="50"/>
      <c r="JW131" s="50"/>
      <c r="JX131" s="50"/>
      <c r="JY131" s="50"/>
      <c r="JZ131" s="50"/>
      <c r="KA131" s="50"/>
      <c r="KB131" s="50"/>
      <c r="KC131" s="50"/>
      <c r="KD131" s="50"/>
      <c r="KE131" s="50"/>
      <c r="KF131" s="50"/>
      <c r="KG131" s="50"/>
      <c r="KH131" s="50"/>
      <c r="KI131" s="50"/>
      <c r="KJ131" s="50"/>
      <c r="KK131" s="50"/>
      <c r="KL131" s="50"/>
      <c r="KM131" s="50"/>
      <c r="KN131" s="50"/>
      <c r="KO131" s="50"/>
      <c r="KP131" s="50"/>
      <c r="KQ131" s="50"/>
      <c r="KR131" s="50"/>
      <c r="KS131" s="50"/>
      <c r="KT131" s="50"/>
      <c r="KU131" s="50"/>
      <c r="KV131" s="50"/>
      <c r="KW131" s="50"/>
      <c r="KX131" s="50"/>
      <c r="KY131" s="50"/>
      <c r="KZ131" s="50"/>
      <c r="LA131" s="50"/>
      <c r="LB131" s="50"/>
      <c r="LC131" s="50"/>
      <c r="LD131" s="50"/>
      <c r="LE131" s="50"/>
      <c r="LF131" s="50"/>
      <c r="LG131" s="50"/>
      <c r="LH131" s="50"/>
      <c r="LI131" s="50"/>
      <c r="LJ131" s="50"/>
      <c r="LK131" s="50"/>
      <c r="LL131" s="50"/>
      <c r="LM131" s="50"/>
      <c r="LN131" s="50"/>
      <c r="LO131" s="50"/>
      <c r="LP131" s="50"/>
      <c r="LQ131" s="50"/>
      <c r="LR131" s="50"/>
      <c r="LS131" s="50"/>
      <c r="LT131" s="50"/>
      <c r="LU131" s="50"/>
      <c r="LV131" s="50"/>
      <c r="LW131" s="50"/>
      <c r="LX131" s="50"/>
      <c r="LY131" s="50"/>
      <c r="LZ131" s="50"/>
      <c r="MA131" s="50"/>
      <c r="MB131" s="50"/>
      <c r="MC131" s="50"/>
      <c r="MD131" s="50"/>
      <c r="ME131" s="50"/>
      <c r="MF131" s="50"/>
      <c r="MG131" s="50"/>
      <c r="MH131" s="50"/>
      <c r="MI131" s="50"/>
      <c r="MJ131" s="50"/>
      <c r="MK131" s="50"/>
      <c r="ML131" s="50"/>
      <c r="MM131" s="50"/>
      <c r="MN131" s="50"/>
      <c r="MO131" s="50"/>
      <c r="MP131" s="50"/>
      <c r="MQ131" s="50"/>
      <c r="MR131" s="50"/>
      <c r="MS131" s="50"/>
      <c r="MT131" s="50"/>
      <c r="MU131" s="50"/>
      <c r="MV131" s="50"/>
      <c r="MW131" s="50"/>
      <c r="MX131" s="50"/>
      <c r="MY131" s="50"/>
      <c r="MZ131" s="50"/>
      <c r="NA131" s="50"/>
      <c r="NB131" s="50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  <c r="NW131" s="50"/>
      <c r="NX131" s="50"/>
      <c r="NY131" s="50"/>
      <c r="NZ131" s="50"/>
      <c r="OA131" s="50"/>
      <c r="OB131" s="50"/>
      <c r="OC131" s="50"/>
      <c r="OD131" s="50"/>
      <c r="OE131" s="50"/>
      <c r="OF131" s="50"/>
      <c r="OG131" s="50"/>
      <c r="OH131" s="50"/>
      <c r="OI131" s="50"/>
      <c r="OJ131" s="50"/>
      <c r="OK131" s="50"/>
      <c r="OL131" s="50"/>
      <c r="OM131" s="50"/>
      <c r="ON131" s="50"/>
      <c r="OO131" s="50"/>
      <c r="OP131" s="50"/>
      <c r="OQ131" s="50"/>
      <c r="OR131" s="50"/>
      <c r="OS131" s="50"/>
      <c r="OT131" s="50"/>
      <c r="OU131" s="50"/>
      <c r="OV131" s="50"/>
      <c r="OW131" s="50"/>
      <c r="OX131" s="50"/>
      <c r="OY131" s="50"/>
      <c r="OZ131" s="50"/>
      <c r="PA131" s="50"/>
      <c r="PB131" s="50"/>
      <c r="PC131" s="50"/>
      <c r="PD131" s="50"/>
      <c r="PE131" s="50"/>
      <c r="PF131" s="50"/>
      <c r="PG131" s="50"/>
      <c r="PH131" s="50"/>
      <c r="PI131" s="50"/>
      <c r="PJ131" s="50"/>
      <c r="PK131" s="50"/>
      <c r="PL131" s="50"/>
      <c r="PM131" s="50"/>
      <c r="PN131" s="50"/>
      <c r="PO131" s="50"/>
      <c r="PP131" s="50"/>
      <c r="PQ131" s="50"/>
      <c r="PR131" s="50"/>
      <c r="PS131" s="50"/>
      <c r="PT131" s="50"/>
      <c r="PU131" s="50"/>
      <c r="PV131" s="50"/>
      <c r="PW131" s="50"/>
      <c r="PX131" s="50"/>
      <c r="PY131" s="50"/>
      <c r="PZ131" s="50"/>
      <c r="QA131" s="50"/>
      <c r="QB131" s="50"/>
      <c r="QC131" s="50"/>
      <c r="QD131" s="50"/>
      <c r="QE131" s="50"/>
      <c r="QF131" s="50"/>
      <c r="QG131" s="50"/>
      <c r="QH131" s="50"/>
      <c r="QI131" s="50"/>
      <c r="QJ131" s="50"/>
      <c r="QK131" s="50"/>
      <c r="QL131" s="50"/>
      <c r="QM131" s="50"/>
      <c r="QN131" s="50"/>
      <c r="QO131" s="50"/>
      <c r="QP131" s="50"/>
      <c r="QQ131" s="50"/>
      <c r="QR131" s="50"/>
      <c r="QS131" s="50"/>
      <c r="QT131" s="50"/>
      <c r="QU131" s="50"/>
      <c r="QV131" s="50"/>
      <c r="QW131" s="50"/>
      <c r="QX131" s="50"/>
      <c r="QY131" s="50"/>
      <c r="QZ131" s="50"/>
      <c r="RA131" s="50"/>
      <c r="RB131" s="50"/>
      <c r="RC131" s="50"/>
      <c r="RD131" s="50"/>
      <c r="RE131" s="50"/>
      <c r="RF131" s="50"/>
      <c r="RG131" s="50"/>
      <c r="RH131" s="50"/>
      <c r="RI131" s="50"/>
      <c r="RJ131" s="50"/>
      <c r="RK131" s="50"/>
      <c r="RL131" s="50"/>
      <c r="RM131" s="50"/>
      <c r="RN131" s="50"/>
      <c r="RO131" s="50"/>
      <c r="RP131" s="50"/>
      <c r="RQ131" s="50"/>
      <c r="RR131" s="50"/>
      <c r="RS131" s="50"/>
      <c r="RT131" s="50"/>
      <c r="RU131" s="50"/>
      <c r="RV131" s="50"/>
      <c r="RW131" s="50"/>
      <c r="RX131" s="50"/>
      <c r="RY131" s="50"/>
      <c r="RZ131" s="50"/>
      <c r="SA131" s="50"/>
      <c r="SB131" s="50"/>
      <c r="SC131" s="50"/>
      <c r="SD131" s="50"/>
      <c r="SE131" s="50"/>
      <c r="SF131" s="50"/>
      <c r="SG131" s="50"/>
      <c r="SH131" s="50"/>
      <c r="SI131" s="50"/>
      <c r="SJ131" s="50"/>
      <c r="SK131" s="50"/>
      <c r="SL131" s="50"/>
      <c r="SM131" s="50"/>
      <c r="SN131" s="50"/>
      <c r="SO131" s="50"/>
      <c r="SP131" s="50"/>
      <c r="SQ131" s="50"/>
      <c r="SR131" s="50"/>
      <c r="SS131" s="50"/>
      <c r="ST131" s="50"/>
      <c r="SU131" s="50"/>
      <c r="SV131" s="50"/>
      <c r="SW131" s="50"/>
      <c r="SX131" s="50"/>
      <c r="SY131" s="50"/>
      <c r="SZ131" s="50"/>
      <c r="TA131" s="50"/>
      <c r="TB131" s="50"/>
      <c r="TC131" s="50"/>
      <c r="TD131" s="50"/>
      <c r="TE131" s="50"/>
      <c r="TF131" s="50"/>
      <c r="TG131" s="50"/>
      <c r="TH131" s="50"/>
      <c r="TI131" s="50"/>
      <c r="TJ131" s="50"/>
      <c r="TK131" s="50"/>
      <c r="TL131" s="50"/>
      <c r="TM131" s="50"/>
      <c r="TN131" s="50"/>
      <c r="TO131" s="50"/>
      <c r="TP131" s="50"/>
      <c r="TQ131" s="50"/>
      <c r="TR131" s="50"/>
      <c r="TS131" s="50"/>
      <c r="TT131" s="50"/>
      <c r="TU131" s="50"/>
      <c r="TV131" s="50"/>
      <c r="TW131" s="50"/>
      <c r="TX131" s="50"/>
      <c r="TY131" s="50"/>
      <c r="TZ131" s="50"/>
      <c r="UA131" s="50"/>
      <c r="UB131" s="50"/>
      <c r="UC131" s="50"/>
      <c r="UD131" s="50"/>
      <c r="UE131" s="50"/>
      <c r="UF131" s="50"/>
      <c r="UG131" s="50"/>
      <c r="UH131" s="50"/>
      <c r="UI131" s="50"/>
      <c r="UJ131" s="50"/>
      <c r="UK131" s="50"/>
      <c r="UL131" s="50"/>
      <c r="UM131" s="50"/>
      <c r="UN131" s="50"/>
      <c r="UO131" s="50"/>
      <c r="UP131" s="50"/>
      <c r="UQ131" s="50"/>
      <c r="UR131" s="50"/>
      <c r="US131" s="50"/>
      <c r="UT131" s="50"/>
      <c r="UU131" s="50"/>
      <c r="UV131" s="50"/>
      <c r="UW131" s="50"/>
      <c r="UX131" s="50"/>
      <c r="UY131" s="50"/>
      <c r="UZ131" s="50"/>
      <c r="VA131" s="50"/>
      <c r="VB131" s="50"/>
      <c r="VC131" s="50"/>
      <c r="VD131" s="50"/>
      <c r="VE131" s="50"/>
      <c r="VF131" s="50"/>
      <c r="VG131" s="50"/>
      <c r="VH131" s="50"/>
      <c r="VI131" s="50"/>
      <c r="VJ131" s="50"/>
      <c r="VK131" s="50"/>
      <c r="VL131" s="50"/>
      <c r="VM131" s="50"/>
      <c r="VN131" s="50"/>
      <c r="VO131" s="50"/>
      <c r="VP131" s="50"/>
      <c r="VQ131" s="50"/>
      <c r="VR131" s="50"/>
      <c r="VS131" s="50"/>
      <c r="VT131" s="50"/>
      <c r="VU131" s="50"/>
      <c r="VV131" s="50"/>
      <c r="VW131" s="50"/>
      <c r="VX131" s="50"/>
      <c r="VY131" s="50"/>
      <c r="VZ131" s="50"/>
      <c r="WA131" s="50"/>
      <c r="WB131" s="50"/>
      <c r="WC131" s="50"/>
      <c r="WD131" s="50"/>
      <c r="WE131" s="50"/>
      <c r="WF131" s="50"/>
      <c r="WG131" s="50"/>
      <c r="WH131" s="50"/>
      <c r="WI131" s="50"/>
      <c r="WJ131" s="50"/>
      <c r="WK131" s="50"/>
      <c r="WL131" s="50"/>
      <c r="WM131" s="50"/>
      <c r="WN131" s="50"/>
      <c r="WO131" s="50"/>
      <c r="WP131" s="50"/>
      <c r="WQ131" s="50"/>
      <c r="WR131" s="50"/>
      <c r="WS131" s="50"/>
      <c r="WT131" s="50"/>
      <c r="WU131" s="50"/>
      <c r="WV131" s="50"/>
      <c r="WW131" s="50"/>
      <c r="WX131" s="50"/>
      <c r="WY131" s="50"/>
      <c r="WZ131" s="50"/>
      <c r="XA131" s="50"/>
      <c r="XB131" s="50"/>
      <c r="XC131" s="50"/>
      <c r="XD131" s="50"/>
      <c r="XE131" s="50"/>
      <c r="XF131" s="50"/>
      <c r="XG131" s="50"/>
      <c r="XH131" s="50"/>
      <c r="XI131" s="50"/>
      <c r="XJ131" s="50"/>
      <c r="XK131" s="50"/>
      <c r="XL131" s="50"/>
      <c r="XM131" s="50"/>
      <c r="XN131" s="50"/>
      <c r="XO131" s="50"/>
      <c r="XP131" s="50"/>
      <c r="XQ131" s="50"/>
      <c r="XR131" s="50"/>
      <c r="XS131" s="50"/>
      <c r="XT131" s="50"/>
      <c r="XU131" s="50"/>
      <c r="XV131" s="50"/>
      <c r="XW131" s="50"/>
      <c r="XX131" s="50"/>
      <c r="XY131" s="50"/>
      <c r="XZ131" s="50"/>
      <c r="YA131" s="50"/>
      <c r="YB131" s="50"/>
      <c r="YC131" s="50"/>
      <c r="YD131" s="50"/>
      <c r="YE131" s="50"/>
      <c r="YF131" s="50"/>
      <c r="YG131" s="50"/>
      <c r="YH131" s="50"/>
      <c r="YI131" s="50"/>
      <c r="YJ131" s="50"/>
      <c r="YK131" s="50"/>
      <c r="YL131" s="50"/>
      <c r="YM131" s="50"/>
      <c r="YN131" s="50"/>
      <c r="YO131" s="50"/>
      <c r="YP131" s="50"/>
      <c r="YQ131" s="50"/>
      <c r="YR131" s="50"/>
      <c r="YS131" s="50"/>
    </row>
    <row r="132" spans="1:669" ht="15.75" x14ac:dyDescent="0.25">
      <c r="A132" s="31" t="s">
        <v>168</v>
      </c>
      <c r="B132" s="26" t="s">
        <v>165</v>
      </c>
      <c r="C132" s="57" t="s">
        <v>71</v>
      </c>
      <c r="D132" s="57" t="s">
        <v>223</v>
      </c>
      <c r="E132" s="60">
        <v>44593</v>
      </c>
      <c r="F132" s="10" t="s">
        <v>108</v>
      </c>
      <c r="G132" s="159">
        <v>60000</v>
      </c>
      <c r="H132" s="179">
        <v>1722</v>
      </c>
      <c r="I132" s="179">
        <v>3486.68</v>
      </c>
      <c r="J132" s="179">
        <v>1824</v>
      </c>
      <c r="K132" s="179">
        <v>25</v>
      </c>
      <c r="L132" s="179">
        <v>7057.68</v>
      </c>
      <c r="M132" s="189">
        <v>52942.32</v>
      </c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86"/>
      <c r="AR132" s="86"/>
      <c r="AS132" s="86"/>
      <c r="AT132" s="86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  <c r="IW132" s="50"/>
      <c r="IX132" s="50"/>
      <c r="IY132" s="50"/>
      <c r="IZ132" s="50"/>
      <c r="JA132" s="50"/>
      <c r="JB132" s="50"/>
      <c r="JC132" s="50"/>
      <c r="JD132" s="50"/>
      <c r="JE132" s="50"/>
      <c r="JF132" s="50"/>
      <c r="JG132" s="50"/>
      <c r="JH132" s="50"/>
      <c r="JI132" s="50"/>
      <c r="JJ132" s="50"/>
      <c r="JK132" s="50"/>
      <c r="JL132" s="50"/>
      <c r="JM132" s="50"/>
      <c r="JN132" s="50"/>
      <c r="JO132" s="50"/>
      <c r="JP132" s="50"/>
      <c r="JQ132" s="50"/>
      <c r="JR132" s="50"/>
      <c r="JS132" s="50"/>
      <c r="JT132" s="50"/>
      <c r="JU132" s="50"/>
      <c r="JV132" s="50"/>
      <c r="JW132" s="50"/>
      <c r="JX132" s="50"/>
      <c r="JY132" s="50"/>
      <c r="JZ132" s="50"/>
      <c r="KA132" s="50"/>
      <c r="KB132" s="50"/>
      <c r="KC132" s="50"/>
      <c r="KD132" s="50"/>
      <c r="KE132" s="50"/>
      <c r="KF132" s="50"/>
      <c r="KG132" s="50"/>
      <c r="KH132" s="50"/>
      <c r="KI132" s="50"/>
      <c r="KJ132" s="50"/>
      <c r="KK132" s="50"/>
      <c r="KL132" s="50"/>
      <c r="KM132" s="50"/>
      <c r="KN132" s="50"/>
      <c r="KO132" s="50"/>
      <c r="KP132" s="50"/>
      <c r="KQ132" s="50"/>
      <c r="KR132" s="50"/>
      <c r="KS132" s="50"/>
      <c r="KT132" s="50"/>
      <c r="KU132" s="50"/>
      <c r="KV132" s="50"/>
      <c r="KW132" s="50"/>
      <c r="KX132" s="50"/>
      <c r="KY132" s="50"/>
      <c r="KZ132" s="50"/>
      <c r="LA132" s="50"/>
      <c r="LB132" s="50"/>
      <c r="LC132" s="50"/>
      <c r="LD132" s="50"/>
      <c r="LE132" s="50"/>
      <c r="LF132" s="50"/>
      <c r="LG132" s="50"/>
      <c r="LH132" s="50"/>
      <c r="LI132" s="50"/>
      <c r="LJ132" s="50"/>
      <c r="LK132" s="50"/>
      <c r="LL132" s="50"/>
      <c r="LM132" s="50"/>
      <c r="LN132" s="50"/>
      <c r="LO132" s="50"/>
      <c r="LP132" s="50"/>
      <c r="LQ132" s="50"/>
      <c r="LR132" s="50"/>
      <c r="LS132" s="50"/>
      <c r="LT132" s="50"/>
      <c r="LU132" s="50"/>
      <c r="LV132" s="50"/>
      <c r="LW132" s="50"/>
      <c r="LX132" s="50"/>
      <c r="LY132" s="50"/>
      <c r="LZ132" s="50"/>
      <c r="MA132" s="50"/>
      <c r="MB132" s="50"/>
      <c r="MC132" s="50"/>
      <c r="MD132" s="50"/>
      <c r="ME132" s="50"/>
      <c r="MF132" s="50"/>
      <c r="MG132" s="50"/>
      <c r="MH132" s="50"/>
      <c r="MI132" s="50"/>
      <c r="MJ132" s="50"/>
      <c r="MK132" s="50"/>
      <c r="ML132" s="50"/>
      <c r="MM132" s="50"/>
      <c r="MN132" s="50"/>
      <c r="MO132" s="50"/>
      <c r="MP132" s="50"/>
      <c r="MQ132" s="50"/>
      <c r="MR132" s="50"/>
      <c r="MS132" s="50"/>
      <c r="MT132" s="50"/>
      <c r="MU132" s="50"/>
      <c r="MV132" s="50"/>
      <c r="MW132" s="50"/>
      <c r="MX132" s="50"/>
      <c r="MY132" s="50"/>
      <c r="MZ132" s="50"/>
      <c r="NA132" s="50"/>
      <c r="NB132" s="50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  <c r="NW132" s="50"/>
      <c r="NX132" s="50"/>
      <c r="NY132" s="50"/>
      <c r="NZ132" s="50"/>
      <c r="OA132" s="50"/>
      <c r="OB132" s="50"/>
      <c r="OC132" s="50"/>
      <c r="OD132" s="50"/>
      <c r="OE132" s="50"/>
      <c r="OF132" s="50"/>
      <c r="OG132" s="50"/>
      <c r="OH132" s="50"/>
      <c r="OI132" s="50"/>
      <c r="OJ132" s="50"/>
      <c r="OK132" s="50"/>
      <c r="OL132" s="50"/>
      <c r="OM132" s="50"/>
      <c r="ON132" s="50"/>
      <c r="OO132" s="50"/>
      <c r="OP132" s="50"/>
      <c r="OQ132" s="50"/>
      <c r="OR132" s="50"/>
      <c r="OS132" s="50"/>
      <c r="OT132" s="50"/>
      <c r="OU132" s="50"/>
      <c r="OV132" s="50"/>
      <c r="OW132" s="50"/>
      <c r="OX132" s="50"/>
      <c r="OY132" s="50"/>
      <c r="OZ132" s="50"/>
      <c r="PA132" s="50"/>
      <c r="PB132" s="50"/>
      <c r="PC132" s="50"/>
      <c r="PD132" s="50"/>
      <c r="PE132" s="50"/>
      <c r="PF132" s="50"/>
      <c r="PG132" s="50"/>
      <c r="PH132" s="50"/>
      <c r="PI132" s="50"/>
      <c r="PJ132" s="50"/>
      <c r="PK132" s="50"/>
      <c r="PL132" s="50"/>
      <c r="PM132" s="50"/>
      <c r="PN132" s="50"/>
      <c r="PO132" s="50"/>
      <c r="PP132" s="50"/>
      <c r="PQ132" s="50"/>
      <c r="PR132" s="50"/>
      <c r="PS132" s="50"/>
      <c r="PT132" s="50"/>
      <c r="PU132" s="50"/>
      <c r="PV132" s="50"/>
      <c r="PW132" s="50"/>
      <c r="PX132" s="50"/>
      <c r="PY132" s="50"/>
      <c r="PZ132" s="50"/>
      <c r="QA132" s="50"/>
      <c r="QB132" s="50"/>
      <c r="QC132" s="50"/>
      <c r="QD132" s="50"/>
      <c r="QE132" s="50"/>
      <c r="QF132" s="50"/>
      <c r="QG132" s="50"/>
      <c r="QH132" s="50"/>
      <c r="QI132" s="50"/>
      <c r="QJ132" s="50"/>
      <c r="QK132" s="50"/>
      <c r="QL132" s="50"/>
      <c r="QM132" s="50"/>
      <c r="QN132" s="50"/>
      <c r="QO132" s="50"/>
      <c r="QP132" s="50"/>
      <c r="QQ132" s="50"/>
      <c r="QR132" s="50"/>
      <c r="QS132" s="50"/>
      <c r="QT132" s="50"/>
      <c r="QU132" s="50"/>
      <c r="QV132" s="50"/>
      <c r="QW132" s="50"/>
      <c r="QX132" s="50"/>
      <c r="QY132" s="50"/>
      <c r="QZ132" s="50"/>
      <c r="RA132" s="50"/>
      <c r="RB132" s="50"/>
      <c r="RC132" s="50"/>
      <c r="RD132" s="50"/>
      <c r="RE132" s="50"/>
      <c r="RF132" s="50"/>
      <c r="RG132" s="50"/>
      <c r="RH132" s="50"/>
      <c r="RI132" s="50"/>
      <c r="RJ132" s="50"/>
      <c r="RK132" s="50"/>
      <c r="RL132" s="50"/>
      <c r="RM132" s="50"/>
      <c r="RN132" s="50"/>
      <c r="RO132" s="50"/>
      <c r="RP132" s="50"/>
      <c r="RQ132" s="50"/>
      <c r="RR132" s="50"/>
      <c r="RS132" s="50"/>
      <c r="RT132" s="50"/>
      <c r="RU132" s="50"/>
      <c r="RV132" s="50"/>
      <c r="RW132" s="50"/>
      <c r="RX132" s="50"/>
      <c r="RY132" s="50"/>
      <c r="RZ132" s="50"/>
      <c r="SA132" s="50"/>
      <c r="SB132" s="50"/>
      <c r="SC132" s="50"/>
      <c r="SD132" s="50"/>
      <c r="SE132" s="50"/>
      <c r="SF132" s="50"/>
      <c r="SG132" s="50"/>
      <c r="SH132" s="50"/>
      <c r="SI132" s="50"/>
      <c r="SJ132" s="50"/>
      <c r="SK132" s="50"/>
      <c r="SL132" s="50"/>
      <c r="SM132" s="50"/>
      <c r="SN132" s="50"/>
      <c r="SO132" s="50"/>
      <c r="SP132" s="50"/>
      <c r="SQ132" s="50"/>
      <c r="SR132" s="50"/>
      <c r="SS132" s="50"/>
      <c r="ST132" s="50"/>
      <c r="SU132" s="50"/>
      <c r="SV132" s="50"/>
      <c r="SW132" s="50"/>
      <c r="SX132" s="50"/>
      <c r="SY132" s="50"/>
      <c r="SZ132" s="50"/>
      <c r="TA132" s="50"/>
      <c r="TB132" s="50"/>
      <c r="TC132" s="50"/>
      <c r="TD132" s="50"/>
      <c r="TE132" s="50"/>
      <c r="TF132" s="50"/>
      <c r="TG132" s="50"/>
      <c r="TH132" s="50"/>
      <c r="TI132" s="50"/>
      <c r="TJ132" s="50"/>
      <c r="TK132" s="50"/>
      <c r="TL132" s="50"/>
      <c r="TM132" s="50"/>
      <c r="TN132" s="50"/>
      <c r="TO132" s="50"/>
      <c r="TP132" s="50"/>
      <c r="TQ132" s="50"/>
      <c r="TR132" s="50"/>
      <c r="TS132" s="50"/>
      <c r="TT132" s="50"/>
      <c r="TU132" s="50"/>
      <c r="TV132" s="50"/>
      <c r="TW132" s="50"/>
      <c r="TX132" s="50"/>
      <c r="TY132" s="50"/>
      <c r="TZ132" s="50"/>
      <c r="UA132" s="50"/>
      <c r="UB132" s="50"/>
      <c r="UC132" s="50"/>
      <c r="UD132" s="50"/>
      <c r="UE132" s="50"/>
      <c r="UF132" s="50"/>
      <c r="UG132" s="50"/>
      <c r="UH132" s="50"/>
      <c r="UI132" s="50"/>
      <c r="UJ132" s="50"/>
      <c r="UK132" s="50"/>
      <c r="UL132" s="50"/>
      <c r="UM132" s="50"/>
      <c r="UN132" s="50"/>
      <c r="UO132" s="50"/>
      <c r="UP132" s="50"/>
      <c r="UQ132" s="50"/>
      <c r="UR132" s="50"/>
      <c r="US132" s="50"/>
      <c r="UT132" s="50"/>
      <c r="UU132" s="50"/>
      <c r="UV132" s="50"/>
      <c r="UW132" s="50"/>
      <c r="UX132" s="50"/>
      <c r="UY132" s="50"/>
      <c r="UZ132" s="50"/>
      <c r="VA132" s="50"/>
      <c r="VB132" s="50"/>
      <c r="VC132" s="50"/>
      <c r="VD132" s="50"/>
      <c r="VE132" s="50"/>
      <c r="VF132" s="50"/>
      <c r="VG132" s="50"/>
      <c r="VH132" s="50"/>
      <c r="VI132" s="50"/>
      <c r="VJ132" s="50"/>
      <c r="VK132" s="50"/>
      <c r="VL132" s="50"/>
      <c r="VM132" s="50"/>
      <c r="VN132" s="50"/>
      <c r="VO132" s="50"/>
      <c r="VP132" s="50"/>
      <c r="VQ132" s="50"/>
      <c r="VR132" s="50"/>
      <c r="VS132" s="50"/>
      <c r="VT132" s="50"/>
      <c r="VU132" s="50"/>
      <c r="VV132" s="50"/>
      <c r="VW132" s="50"/>
      <c r="VX132" s="50"/>
      <c r="VY132" s="50"/>
      <c r="VZ132" s="50"/>
      <c r="WA132" s="50"/>
      <c r="WB132" s="50"/>
      <c r="WC132" s="50"/>
      <c r="WD132" s="50"/>
      <c r="WE132" s="50"/>
      <c r="WF132" s="50"/>
      <c r="WG132" s="50"/>
      <c r="WH132" s="50"/>
      <c r="WI132" s="50"/>
      <c r="WJ132" s="50"/>
      <c r="WK132" s="50"/>
      <c r="WL132" s="50"/>
      <c r="WM132" s="50"/>
      <c r="WN132" s="50"/>
      <c r="WO132" s="50"/>
      <c r="WP132" s="50"/>
      <c r="WQ132" s="50"/>
      <c r="WR132" s="50"/>
      <c r="WS132" s="50"/>
      <c r="WT132" s="50"/>
      <c r="WU132" s="50"/>
      <c r="WV132" s="50"/>
      <c r="WW132" s="50"/>
      <c r="WX132" s="50"/>
      <c r="WY132" s="50"/>
      <c r="WZ132" s="50"/>
      <c r="XA132" s="50"/>
      <c r="XB132" s="50"/>
      <c r="XC132" s="50"/>
      <c r="XD132" s="50"/>
      <c r="XE132" s="50"/>
      <c r="XF132" s="50"/>
      <c r="XG132" s="50"/>
      <c r="XH132" s="50"/>
      <c r="XI132" s="50"/>
      <c r="XJ132" s="50"/>
      <c r="XK132" s="50"/>
      <c r="XL132" s="50"/>
      <c r="XM132" s="50"/>
      <c r="XN132" s="50"/>
      <c r="XO132" s="50"/>
      <c r="XP132" s="50"/>
      <c r="XQ132" s="50"/>
      <c r="XR132" s="50"/>
      <c r="XS132" s="50"/>
      <c r="XT132" s="50"/>
      <c r="XU132" s="50"/>
      <c r="XV132" s="50"/>
      <c r="XW132" s="50"/>
      <c r="XX132" s="50"/>
      <c r="XY132" s="50"/>
      <c r="XZ132" s="50"/>
      <c r="YA132" s="50"/>
      <c r="YB132" s="50"/>
      <c r="YC132" s="50"/>
      <c r="YD132" s="50"/>
      <c r="YE132" s="50"/>
      <c r="YF132" s="50"/>
      <c r="YG132" s="50"/>
      <c r="YH132" s="50"/>
      <c r="YI132" s="50"/>
      <c r="YJ132" s="50"/>
      <c r="YK132" s="50"/>
      <c r="YL132" s="50"/>
      <c r="YM132" s="50"/>
      <c r="YN132" s="50"/>
      <c r="YO132" s="50"/>
      <c r="YP132" s="50"/>
      <c r="YQ132" s="50"/>
      <c r="YR132" s="50"/>
      <c r="YS132" s="50"/>
    </row>
    <row r="133" spans="1:669" ht="15.75" x14ac:dyDescent="0.25">
      <c r="A133" s="31" t="s">
        <v>169</v>
      </c>
      <c r="B133" s="26" t="s">
        <v>167</v>
      </c>
      <c r="C133" s="57" t="s">
        <v>71</v>
      </c>
      <c r="D133" s="57" t="s">
        <v>223</v>
      </c>
      <c r="E133" s="60">
        <v>44594</v>
      </c>
      <c r="F133" s="10" t="s">
        <v>108</v>
      </c>
      <c r="G133" s="159">
        <v>60000</v>
      </c>
      <c r="H133" s="179">
        <v>1722</v>
      </c>
      <c r="I133" s="179">
        <v>3486.68</v>
      </c>
      <c r="J133" s="179">
        <v>1824</v>
      </c>
      <c r="K133" s="179">
        <v>25</v>
      </c>
      <c r="L133" s="179">
        <v>7057.68</v>
      </c>
      <c r="M133" s="189">
        <v>52942.32</v>
      </c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86"/>
      <c r="AR133" s="86"/>
      <c r="AS133" s="86"/>
      <c r="AT133" s="86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50"/>
      <c r="OG133" s="50"/>
      <c r="OH133" s="50"/>
      <c r="OI133" s="50"/>
      <c r="OJ133" s="50"/>
      <c r="OK133" s="50"/>
      <c r="OL133" s="50"/>
      <c r="OM133" s="50"/>
      <c r="ON133" s="50"/>
      <c r="OO133" s="50"/>
      <c r="OP133" s="50"/>
      <c r="OQ133" s="50"/>
      <c r="OR133" s="50"/>
      <c r="OS133" s="50"/>
      <c r="OT133" s="50"/>
      <c r="OU133" s="50"/>
      <c r="OV133" s="50"/>
      <c r="OW133" s="50"/>
      <c r="OX133" s="50"/>
      <c r="OY133" s="50"/>
      <c r="OZ133" s="50"/>
      <c r="PA133" s="50"/>
      <c r="PB133" s="50"/>
      <c r="PC133" s="50"/>
      <c r="PD133" s="50"/>
      <c r="PE133" s="50"/>
      <c r="PF133" s="50"/>
      <c r="PG133" s="50"/>
      <c r="PH133" s="50"/>
      <c r="PI133" s="50"/>
      <c r="PJ133" s="50"/>
      <c r="PK133" s="50"/>
      <c r="PL133" s="50"/>
      <c r="PM133" s="50"/>
      <c r="PN133" s="50"/>
      <c r="PO133" s="50"/>
      <c r="PP133" s="50"/>
      <c r="PQ133" s="50"/>
      <c r="PR133" s="50"/>
      <c r="PS133" s="50"/>
      <c r="PT133" s="50"/>
      <c r="PU133" s="50"/>
      <c r="PV133" s="50"/>
      <c r="PW133" s="50"/>
      <c r="PX133" s="50"/>
      <c r="PY133" s="50"/>
      <c r="PZ133" s="50"/>
      <c r="QA133" s="50"/>
      <c r="QB133" s="50"/>
      <c r="QC133" s="50"/>
      <c r="QD133" s="50"/>
      <c r="QE133" s="50"/>
      <c r="QF133" s="50"/>
      <c r="QG133" s="50"/>
      <c r="QH133" s="50"/>
      <c r="QI133" s="50"/>
      <c r="QJ133" s="50"/>
      <c r="QK133" s="50"/>
      <c r="QL133" s="50"/>
      <c r="QM133" s="50"/>
      <c r="QN133" s="50"/>
      <c r="QO133" s="50"/>
      <c r="QP133" s="50"/>
      <c r="QQ133" s="50"/>
      <c r="QR133" s="50"/>
      <c r="QS133" s="50"/>
      <c r="QT133" s="50"/>
      <c r="QU133" s="50"/>
      <c r="QV133" s="50"/>
      <c r="QW133" s="50"/>
      <c r="QX133" s="50"/>
      <c r="QY133" s="50"/>
      <c r="QZ133" s="50"/>
      <c r="RA133" s="50"/>
      <c r="RB133" s="50"/>
      <c r="RC133" s="50"/>
      <c r="RD133" s="50"/>
      <c r="RE133" s="50"/>
      <c r="RF133" s="50"/>
      <c r="RG133" s="50"/>
      <c r="RH133" s="50"/>
      <c r="RI133" s="50"/>
      <c r="RJ133" s="50"/>
      <c r="RK133" s="50"/>
      <c r="RL133" s="50"/>
      <c r="RM133" s="50"/>
      <c r="RN133" s="50"/>
      <c r="RO133" s="50"/>
      <c r="RP133" s="50"/>
      <c r="RQ133" s="50"/>
      <c r="RR133" s="50"/>
      <c r="RS133" s="50"/>
      <c r="RT133" s="50"/>
      <c r="RU133" s="50"/>
      <c r="RV133" s="50"/>
      <c r="RW133" s="50"/>
      <c r="RX133" s="50"/>
      <c r="RY133" s="50"/>
      <c r="RZ133" s="50"/>
      <c r="SA133" s="50"/>
      <c r="SB133" s="50"/>
      <c r="SC133" s="50"/>
      <c r="SD133" s="50"/>
      <c r="SE133" s="50"/>
      <c r="SF133" s="50"/>
      <c r="SG133" s="50"/>
      <c r="SH133" s="50"/>
      <c r="SI133" s="50"/>
      <c r="SJ133" s="50"/>
      <c r="SK133" s="50"/>
      <c r="SL133" s="50"/>
      <c r="SM133" s="50"/>
      <c r="SN133" s="50"/>
      <c r="SO133" s="50"/>
      <c r="SP133" s="50"/>
      <c r="SQ133" s="50"/>
      <c r="SR133" s="50"/>
      <c r="SS133" s="50"/>
      <c r="ST133" s="50"/>
      <c r="SU133" s="50"/>
      <c r="SV133" s="50"/>
      <c r="SW133" s="50"/>
      <c r="SX133" s="50"/>
      <c r="SY133" s="50"/>
      <c r="SZ133" s="50"/>
      <c r="TA133" s="50"/>
      <c r="TB133" s="50"/>
      <c r="TC133" s="50"/>
      <c r="TD133" s="50"/>
      <c r="TE133" s="50"/>
      <c r="TF133" s="50"/>
      <c r="TG133" s="50"/>
      <c r="TH133" s="50"/>
      <c r="TI133" s="50"/>
      <c r="TJ133" s="50"/>
      <c r="TK133" s="50"/>
      <c r="TL133" s="50"/>
      <c r="TM133" s="50"/>
      <c r="TN133" s="50"/>
      <c r="TO133" s="50"/>
      <c r="TP133" s="50"/>
      <c r="TQ133" s="50"/>
      <c r="TR133" s="50"/>
      <c r="TS133" s="50"/>
      <c r="TT133" s="50"/>
      <c r="TU133" s="50"/>
      <c r="TV133" s="50"/>
      <c r="TW133" s="50"/>
      <c r="TX133" s="50"/>
      <c r="TY133" s="50"/>
      <c r="TZ133" s="50"/>
      <c r="UA133" s="50"/>
      <c r="UB133" s="50"/>
      <c r="UC133" s="50"/>
      <c r="UD133" s="50"/>
      <c r="UE133" s="50"/>
      <c r="UF133" s="50"/>
      <c r="UG133" s="50"/>
      <c r="UH133" s="50"/>
      <c r="UI133" s="50"/>
      <c r="UJ133" s="50"/>
      <c r="UK133" s="50"/>
      <c r="UL133" s="50"/>
      <c r="UM133" s="50"/>
      <c r="UN133" s="50"/>
      <c r="UO133" s="50"/>
      <c r="UP133" s="50"/>
      <c r="UQ133" s="50"/>
      <c r="UR133" s="50"/>
      <c r="US133" s="50"/>
      <c r="UT133" s="50"/>
      <c r="UU133" s="50"/>
      <c r="UV133" s="50"/>
      <c r="UW133" s="50"/>
      <c r="UX133" s="50"/>
      <c r="UY133" s="50"/>
      <c r="UZ133" s="50"/>
      <c r="VA133" s="50"/>
      <c r="VB133" s="50"/>
      <c r="VC133" s="50"/>
      <c r="VD133" s="50"/>
      <c r="VE133" s="50"/>
      <c r="VF133" s="50"/>
      <c r="VG133" s="50"/>
      <c r="VH133" s="50"/>
      <c r="VI133" s="50"/>
      <c r="VJ133" s="50"/>
      <c r="VK133" s="50"/>
      <c r="VL133" s="50"/>
      <c r="VM133" s="50"/>
      <c r="VN133" s="50"/>
      <c r="VO133" s="50"/>
      <c r="VP133" s="50"/>
      <c r="VQ133" s="50"/>
      <c r="VR133" s="50"/>
      <c r="VS133" s="50"/>
      <c r="VT133" s="50"/>
      <c r="VU133" s="50"/>
      <c r="VV133" s="50"/>
      <c r="VW133" s="50"/>
      <c r="VX133" s="50"/>
      <c r="VY133" s="50"/>
      <c r="VZ133" s="50"/>
      <c r="WA133" s="50"/>
      <c r="WB133" s="50"/>
      <c r="WC133" s="50"/>
      <c r="WD133" s="50"/>
      <c r="WE133" s="50"/>
      <c r="WF133" s="50"/>
      <c r="WG133" s="50"/>
      <c r="WH133" s="50"/>
      <c r="WI133" s="50"/>
      <c r="WJ133" s="50"/>
      <c r="WK133" s="50"/>
      <c r="WL133" s="50"/>
      <c r="WM133" s="50"/>
      <c r="WN133" s="50"/>
      <c r="WO133" s="50"/>
      <c r="WP133" s="50"/>
      <c r="WQ133" s="50"/>
      <c r="WR133" s="50"/>
      <c r="WS133" s="50"/>
      <c r="WT133" s="50"/>
      <c r="WU133" s="50"/>
      <c r="WV133" s="50"/>
      <c r="WW133" s="50"/>
      <c r="WX133" s="50"/>
      <c r="WY133" s="50"/>
      <c r="WZ133" s="50"/>
      <c r="XA133" s="50"/>
      <c r="XB133" s="50"/>
      <c r="XC133" s="50"/>
      <c r="XD133" s="50"/>
      <c r="XE133" s="50"/>
      <c r="XF133" s="50"/>
      <c r="XG133" s="50"/>
      <c r="XH133" s="50"/>
      <c r="XI133" s="50"/>
      <c r="XJ133" s="50"/>
      <c r="XK133" s="50"/>
      <c r="XL133" s="50"/>
      <c r="XM133" s="50"/>
      <c r="XN133" s="50"/>
      <c r="XO133" s="50"/>
      <c r="XP133" s="50"/>
      <c r="XQ133" s="50"/>
      <c r="XR133" s="50"/>
      <c r="XS133" s="50"/>
      <c r="XT133" s="50"/>
      <c r="XU133" s="50"/>
      <c r="XV133" s="50"/>
      <c r="XW133" s="50"/>
      <c r="XX133" s="50"/>
      <c r="XY133" s="50"/>
      <c r="XZ133" s="50"/>
      <c r="YA133" s="50"/>
      <c r="YB133" s="50"/>
      <c r="YC133" s="50"/>
      <c r="YD133" s="50"/>
      <c r="YE133" s="50"/>
      <c r="YF133" s="50"/>
      <c r="YG133" s="50"/>
      <c r="YH133" s="50"/>
      <c r="YI133" s="50"/>
      <c r="YJ133" s="50"/>
      <c r="YK133" s="50"/>
      <c r="YL133" s="50"/>
      <c r="YM133" s="50"/>
      <c r="YN133" s="50"/>
      <c r="YO133" s="50"/>
      <c r="YP133" s="50"/>
      <c r="YQ133" s="50"/>
      <c r="YR133" s="50"/>
      <c r="YS133" s="50"/>
    </row>
    <row r="134" spans="1:669" s="47" customFormat="1" ht="15" customHeight="1" x14ac:dyDescent="0.25">
      <c r="A134" s="121" t="s">
        <v>14</v>
      </c>
      <c r="B134" s="96">
        <v>4</v>
      </c>
      <c r="C134" s="54"/>
      <c r="D134" s="54"/>
      <c r="E134" s="56"/>
      <c r="F134" s="56"/>
      <c r="G134" s="160">
        <f>SUM(G130:G133)</f>
        <v>246000</v>
      </c>
      <c r="H134" s="160">
        <f>SUM(H130:H131)+H132+H133</f>
        <v>7060.2</v>
      </c>
      <c r="I134" s="160">
        <f>SUM(I130:I131)+I132+I133</f>
        <v>14535.74</v>
      </c>
      <c r="J134" s="166">
        <f>SUM(J130:J131)+J132+J133</f>
        <v>7478.4</v>
      </c>
      <c r="K134" s="160">
        <f>SUM(K130:K131)+K132+K133</f>
        <v>2800.24</v>
      </c>
      <c r="L134" s="160">
        <f>L130+L131+L132+L133</f>
        <v>31874.58</v>
      </c>
      <c r="M134" s="190">
        <f>SUM(M130:M133)</f>
        <v>214125.42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86"/>
      <c r="AR134" s="86"/>
      <c r="AS134" s="86"/>
      <c r="AT134" s="86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  <c r="IW134" s="86"/>
      <c r="IX134" s="86"/>
      <c r="IY134" s="86"/>
      <c r="IZ134" s="86"/>
      <c r="JA134" s="86"/>
      <c r="JB134" s="86"/>
      <c r="JC134" s="86"/>
      <c r="JD134" s="86"/>
      <c r="JE134" s="86"/>
      <c r="JF134" s="86"/>
      <c r="JG134" s="86"/>
      <c r="JH134" s="86"/>
      <c r="JI134" s="86"/>
      <c r="JJ134" s="86"/>
      <c r="JK134" s="86"/>
      <c r="JL134" s="86"/>
      <c r="JM134" s="86"/>
      <c r="JN134" s="86"/>
      <c r="JO134" s="86"/>
      <c r="JP134" s="86"/>
      <c r="JQ134" s="86"/>
      <c r="JR134" s="86"/>
      <c r="JS134" s="86"/>
      <c r="JT134" s="86"/>
      <c r="JU134" s="86"/>
      <c r="JV134" s="86"/>
      <c r="JW134" s="86"/>
      <c r="JX134" s="86"/>
      <c r="JY134" s="86"/>
      <c r="JZ134" s="86"/>
      <c r="KA134" s="86"/>
      <c r="KB134" s="86"/>
      <c r="KC134" s="86"/>
      <c r="KD134" s="86"/>
      <c r="KE134" s="86"/>
      <c r="KF134" s="86"/>
      <c r="KG134" s="86"/>
      <c r="KH134" s="86"/>
      <c r="KI134" s="86"/>
      <c r="KJ134" s="86"/>
      <c r="KK134" s="86"/>
      <c r="KL134" s="86"/>
      <c r="KM134" s="86"/>
      <c r="KN134" s="86"/>
      <c r="KO134" s="86"/>
      <c r="KP134" s="86"/>
      <c r="KQ134" s="86"/>
      <c r="KR134" s="86"/>
      <c r="KS134" s="86"/>
      <c r="KT134" s="86"/>
      <c r="KU134" s="86"/>
      <c r="KV134" s="86"/>
      <c r="KW134" s="86"/>
      <c r="KX134" s="86"/>
      <c r="KY134" s="86"/>
      <c r="KZ134" s="86"/>
      <c r="LA134" s="86"/>
      <c r="LB134" s="86"/>
      <c r="LC134" s="86"/>
      <c r="LD134" s="86"/>
      <c r="LE134" s="86"/>
      <c r="LF134" s="86"/>
      <c r="LG134" s="86"/>
      <c r="LH134" s="86"/>
      <c r="LI134" s="86"/>
      <c r="LJ134" s="86"/>
      <c r="LK134" s="86"/>
      <c r="LL134" s="86"/>
      <c r="LM134" s="86"/>
      <c r="LN134" s="86"/>
      <c r="LO134" s="86"/>
      <c r="LP134" s="86"/>
      <c r="LQ134" s="86"/>
      <c r="LR134" s="86"/>
      <c r="LS134" s="86"/>
      <c r="LT134" s="86"/>
      <c r="LU134" s="86"/>
      <c r="LV134" s="86"/>
      <c r="LW134" s="86"/>
      <c r="LX134" s="86"/>
      <c r="LY134" s="86"/>
      <c r="LZ134" s="86"/>
      <c r="MA134" s="86"/>
      <c r="MB134" s="86"/>
      <c r="MC134" s="86"/>
      <c r="MD134" s="86"/>
      <c r="ME134" s="86"/>
      <c r="MF134" s="86"/>
      <c r="MG134" s="86"/>
      <c r="MH134" s="86"/>
      <c r="MI134" s="86"/>
      <c r="MJ134" s="86"/>
      <c r="MK134" s="86"/>
      <c r="ML134" s="86"/>
      <c r="MM134" s="86"/>
      <c r="MN134" s="86"/>
      <c r="MO134" s="86"/>
      <c r="MP134" s="86"/>
      <c r="MQ134" s="86"/>
      <c r="MR134" s="86"/>
      <c r="MS134" s="86"/>
      <c r="MT134" s="86"/>
      <c r="MU134" s="86"/>
      <c r="MV134" s="86"/>
      <c r="MW134" s="86"/>
      <c r="MX134" s="86"/>
      <c r="MY134" s="86"/>
      <c r="MZ134" s="86"/>
      <c r="NA134" s="86"/>
      <c r="NB134" s="86"/>
      <c r="NC134" s="86"/>
      <c r="ND134" s="86"/>
      <c r="NE134" s="86"/>
      <c r="NF134" s="86"/>
      <c r="NG134" s="86"/>
      <c r="NH134" s="86"/>
      <c r="NI134" s="86"/>
      <c r="NJ134" s="86"/>
      <c r="NK134" s="86"/>
      <c r="NL134" s="86"/>
      <c r="NM134" s="86"/>
      <c r="NN134" s="86"/>
      <c r="NO134" s="77"/>
      <c r="NP134" s="77"/>
      <c r="NQ134" s="77"/>
      <c r="NR134" s="77"/>
      <c r="NS134" s="77"/>
      <c r="NT134" s="77"/>
      <c r="NU134" s="77"/>
      <c r="NV134" s="77"/>
      <c r="NW134" s="77"/>
      <c r="NX134" s="77"/>
      <c r="NY134" s="77"/>
      <c r="NZ134" s="77"/>
      <c r="OA134" s="77"/>
      <c r="OB134" s="77"/>
      <c r="OC134" s="77"/>
      <c r="OD134" s="77"/>
      <c r="OE134" s="77"/>
      <c r="OF134" s="77"/>
      <c r="OG134" s="77"/>
      <c r="OH134" s="77"/>
      <c r="OI134" s="77"/>
      <c r="OJ134" s="77"/>
      <c r="OK134" s="77"/>
      <c r="OL134" s="77"/>
      <c r="OM134" s="77"/>
      <c r="ON134" s="77"/>
      <c r="OO134" s="77"/>
      <c r="OP134" s="77"/>
      <c r="OQ134" s="77"/>
      <c r="OR134" s="77"/>
      <c r="OS134" s="77"/>
      <c r="OT134" s="77"/>
      <c r="OU134" s="77"/>
      <c r="OV134" s="77"/>
      <c r="OW134" s="77"/>
      <c r="OX134" s="77"/>
      <c r="OY134" s="77"/>
      <c r="OZ134" s="77"/>
      <c r="PA134" s="77"/>
      <c r="PB134" s="77"/>
      <c r="PC134" s="77"/>
      <c r="PD134" s="77"/>
      <c r="PE134" s="77"/>
      <c r="PF134" s="77"/>
      <c r="PG134" s="77"/>
      <c r="PH134" s="77"/>
      <c r="PI134" s="77"/>
      <c r="PJ134" s="77"/>
      <c r="PK134" s="77"/>
      <c r="PL134" s="77"/>
      <c r="PM134" s="77"/>
      <c r="PN134" s="77"/>
      <c r="PO134" s="77"/>
      <c r="PP134" s="77"/>
      <c r="PQ134" s="77"/>
      <c r="PR134" s="77"/>
      <c r="PS134" s="77"/>
      <c r="PT134" s="77"/>
      <c r="PU134" s="77"/>
      <c r="PV134" s="77"/>
      <c r="PW134" s="77"/>
      <c r="PX134" s="77"/>
      <c r="PY134" s="77"/>
      <c r="PZ134" s="77"/>
      <c r="QA134" s="77"/>
      <c r="QB134" s="77"/>
      <c r="QC134" s="77"/>
      <c r="QD134" s="77"/>
      <c r="QE134" s="77"/>
      <c r="QF134" s="77"/>
      <c r="QG134" s="77"/>
      <c r="QH134" s="77"/>
      <c r="QI134" s="77"/>
      <c r="QJ134" s="77"/>
      <c r="QK134" s="77"/>
      <c r="QL134" s="77"/>
      <c r="QM134" s="77"/>
      <c r="QN134" s="77"/>
      <c r="QO134" s="77"/>
      <c r="QP134" s="77"/>
      <c r="QQ134" s="77"/>
      <c r="QR134" s="77"/>
      <c r="QS134" s="77"/>
      <c r="QT134" s="77"/>
      <c r="QU134" s="77"/>
      <c r="QV134" s="77"/>
      <c r="QW134" s="77"/>
      <c r="QX134" s="77"/>
      <c r="QY134" s="77"/>
      <c r="QZ134" s="77"/>
      <c r="RA134" s="77"/>
      <c r="RB134" s="77"/>
      <c r="RC134" s="77"/>
      <c r="RD134" s="77"/>
      <c r="RE134" s="77"/>
      <c r="RF134" s="77"/>
      <c r="RG134" s="77"/>
      <c r="RH134" s="77"/>
      <c r="RI134" s="77"/>
      <c r="RJ134" s="77"/>
      <c r="RK134" s="77"/>
      <c r="RL134" s="77"/>
      <c r="RM134" s="77"/>
      <c r="RN134" s="77"/>
      <c r="RO134" s="77"/>
      <c r="RP134" s="77"/>
      <c r="RQ134" s="77"/>
      <c r="RR134" s="77"/>
      <c r="RS134" s="77"/>
      <c r="RT134" s="77"/>
      <c r="RU134" s="77"/>
      <c r="RV134" s="77"/>
      <c r="RW134" s="77"/>
      <c r="RX134" s="77"/>
      <c r="RY134" s="77"/>
      <c r="RZ134" s="77"/>
      <c r="SA134" s="77"/>
      <c r="SB134" s="77"/>
      <c r="SC134" s="77"/>
      <c r="SD134" s="77"/>
      <c r="SE134" s="77"/>
      <c r="SF134" s="77"/>
      <c r="SG134" s="77"/>
      <c r="SH134" s="77"/>
      <c r="SI134" s="77"/>
      <c r="SJ134" s="77"/>
      <c r="SK134" s="77"/>
      <c r="SL134" s="77"/>
      <c r="SM134" s="77"/>
      <c r="SN134" s="77"/>
      <c r="SO134" s="77"/>
      <c r="SP134" s="77"/>
      <c r="SQ134" s="77"/>
      <c r="SR134" s="77"/>
      <c r="SS134" s="77"/>
      <c r="ST134" s="77"/>
      <c r="SU134" s="77"/>
      <c r="SV134" s="77"/>
      <c r="SW134" s="77"/>
      <c r="SX134" s="77"/>
      <c r="SY134" s="77"/>
      <c r="SZ134" s="77"/>
      <c r="TA134" s="77"/>
      <c r="TB134" s="77"/>
      <c r="TC134" s="77"/>
      <c r="TD134" s="77"/>
      <c r="TE134" s="77"/>
      <c r="TF134" s="77"/>
      <c r="TG134" s="77"/>
      <c r="TH134" s="77"/>
      <c r="TI134" s="77"/>
      <c r="TJ134" s="77"/>
      <c r="TK134" s="77"/>
      <c r="TL134" s="77"/>
      <c r="TM134" s="77"/>
      <c r="TN134" s="77"/>
      <c r="TO134" s="77"/>
      <c r="TP134" s="77"/>
      <c r="TQ134" s="77"/>
      <c r="TR134" s="77"/>
      <c r="TS134" s="77"/>
      <c r="TT134" s="77"/>
      <c r="TU134" s="77"/>
      <c r="TV134" s="77"/>
      <c r="TW134" s="77"/>
      <c r="TX134" s="77"/>
      <c r="TY134" s="77"/>
      <c r="TZ134" s="77"/>
      <c r="UA134" s="77"/>
      <c r="UB134" s="77"/>
      <c r="UC134" s="77"/>
      <c r="UD134" s="77"/>
      <c r="UE134" s="77"/>
      <c r="UF134" s="77"/>
      <c r="UG134" s="77"/>
      <c r="UH134" s="77"/>
      <c r="UI134" s="77"/>
      <c r="UJ134" s="77"/>
      <c r="UK134" s="77"/>
      <c r="UL134" s="77"/>
      <c r="UM134" s="77"/>
      <c r="UN134" s="77"/>
      <c r="UO134" s="77"/>
      <c r="UP134" s="77"/>
      <c r="UQ134" s="77"/>
      <c r="UR134" s="77"/>
      <c r="US134" s="77"/>
      <c r="UT134" s="77"/>
      <c r="UU134" s="77"/>
      <c r="UV134" s="77"/>
      <c r="UW134" s="77"/>
      <c r="UX134" s="77"/>
      <c r="UY134" s="77"/>
      <c r="UZ134" s="77"/>
      <c r="VA134" s="77"/>
      <c r="VB134" s="77"/>
      <c r="VC134" s="77"/>
      <c r="VD134" s="77"/>
      <c r="VE134" s="77"/>
      <c r="VF134" s="77"/>
      <c r="VG134" s="77"/>
      <c r="VH134" s="77"/>
      <c r="VI134" s="77"/>
      <c r="VJ134" s="77"/>
      <c r="VK134" s="77"/>
      <c r="VL134" s="77"/>
      <c r="VM134" s="77"/>
      <c r="VN134" s="77"/>
      <c r="VO134" s="77"/>
      <c r="VP134" s="77"/>
      <c r="VQ134" s="77"/>
      <c r="VR134" s="77"/>
      <c r="VS134" s="77"/>
      <c r="VT134" s="77"/>
      <c r="VU134" s="77"/>
      <c r="VV134" s="77"/>
      <c r="VW134" s="77"/>
      <c r="VX134" s="77"/>
      <c r="VY134" s="77"/>
      <c r="VZ134" s="77"/>
      <c r="WA134" s="77"/>
      <c r="WB134" s="77"/>
      <c r="WC134" s="77"/>
      <c r="WD134" s="77"/>
      <c r="WE134" s="77"/>
      <c r="WF134" s="77"/>
      <c r="WG134" s="77"/>
      <c r="WH134" s="77"/>
      <c r="WI134" s="77"/>
      <c r="WJ134" s="77"/>
      <c r="WK134" s="77"/>
      <c r="WL134" s="77"/>
      <c r="WM134" s="77"/>
      <c r="WN134" s="77"/>
      <c r="WO134" s="77"/>
      <c r="WP134" s="77"/>
      <c r="WQ134" s="77"/>
      <c r="WR134" s="77"/>
      <c r="WS134" s="77"/>
      <c r="WT134" s="77"/>
      <c r="WU134" s="77"/>
      <c r="WV134" s="77"/>
      <c r="WW134" s="77"/>
      <c r="WX134" s="77"/>
      <c r="WY134" s="77"/>
      <c r="WZ134" s="77"/>
      <c r="XA134" s="77"/>
      <c r="XB134" s="77"/>
      <c r="XC134" s="77"/>
      <c r="XD134" s="77"/>
      <c r="XE134" s="77"/>
      <c r="XF134" s="77"/>
      <c r="XG134" s="77"/>
      <c r="XH134" s="77"/>
      <c r="XI134" s="77"/>
      <c r="XJ134" s="77"/>
      <c r="XK134" s="77"/>
      <c r="XL134" s="77"/>
      <c r="XM134" s="77"/>
      <c r="XN134" s="77"/>
      <c r="XO134" s="77"/>
      <c r="XP134" s="77"/>
      <c r="XQ134" s="77"/>
      <c r="XR134" s="77"/>
      <c r="XS134" s="77"/>
      <c r="XT134" s="77"/>
      <c r="XU134" s="77"/>
      <c r="XV134" s="77"/>
      <c r="XW134" s="77"/>
      <c r="XX134" s="77"/>
      <c r="XY134" s="77"/>
      <c r="XZ134" s="77"/>
      <c r="YA134" s="77"/>
      <c r="YB134" s="77"/>
      <c r="YC134" s="77"/>
      <c r="YD134" s="77"/>
      <c r="YE134" s="77"/>
      <c r="YF134" s="77"/>
      <c r="YG134" s="77"/>
      <c r="YH134" s="77"/>
      <c r="YI134" s="77"/>
      <c r="YJ134" s="77"/>
      <c r="YK134" s="77"/>
      <c r="YL134" s="77"/>
      <c r="YM134" s="77"/>
      <c r="YN134" s="77"/>
      <c r="YO134" s="77"/>
      <c r="YP134" s="77"/>
      <c r="YQ134" s="77"/>
      <c r="YR134" s="77"/>
      <c r="YS134" s="77"/>
    </row>
    <row r="135" spans="1:669" s="39" customFormat="1" ht="12.75" customHeight="1" x14ac:dyDescent="0.25">
      <c r="B135" s="105"/>
      <c r="C135" s="106"/>
      <c r="D135" s="106"/>
      <c r="E135" s="107"/>
      <c r="F135" s="107"/>
      <c r="G135" s="145"/>
      <c r="H135" s="164"/>
      <c r="I135" s="145"/>
      <c r="J135" s="145"/>
      <c r="K135" s="145"/>
      <c r="L135" s="145"/>
      <c r="M135" s="164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0"/>
      <c r="JO135" s="40"/>
      <c r="JP135" s="40"/>
      <c r="JQ135" s="40"/>
      <c r="JR135" s="40"/>
      <c r="JS135" s="40"/>
      <c r="JT135" s="40"/>
      <c r="JU135" s="40"/>
      <c r="JV135" s="40"/>
      <c r="JW135" s="40"/>
      <c r="JX135" s="40"/>
      <c r="JY135" s="40"/>
      <c r="JZ135" s="40"/>
      <c r="KA135" s="40"/>
      <c r="KB135" s="40"/>
      <c r="KC135" s="40"/>
      <c r="KD135" s="40"/>
      <c r="KE135" s="40"/>
      <c r="KF135" s="40"/>
      <c r="KG135" s="40"/>
      <c r="KH135" s="40"/>
      <c r="KI135" s="40"/>
      <c r="KJ135" s="40"/>
      <c r="KK135" s="40"/>
      <c r="KL135" s="40"/>
      <c r="KM135" s="40"/>
      <c r="KN135" s="40"/>
      <c r="KO135" s="40"/>
      <c r="KP135" s="40"/>
      <c r="KQ135" s="40"/>
      <c r="KR135" s="40"/>
      <c r="KS135" s="40"/>
      <c r="KT135" s="40"/>
      <c r="KU135" s="40"/>
      <c r="KV135" s="40"/>
      <c r="KW135" s="40"/>
      <c r="KX135" s="40"/>
      <c r="KY135" s="40"/>
      <c r="KZ135" s="40"/>
      <c r="LA135" s="40"/>
      <c r="LB135" s="40"/>
      <c r="LC135" s="40"/>
      <c r="LD135" s="40"/>
      <c r="LE135" s="40"/>
      <c r="LF135" s="40"/>
      <c r="LG135" s="40"/>
      <c r="LH135" s="40"/>
      <c r="LI135" s="40"/>
      <c r="LJ135" s="40"/>
      <c r="LK135" s="40"/>
      <c r="LL135" s="40"/>
      <c r="LM135" s="40"/>
      <c r="LN135" s="40"/>
      <c r="LO135" s="40"/>
      <c r="LP135" s="40"/>
      <c r="LQ135" s="40"/>
      <c r="LR135" s="40"/>
      <c r="LS135" s="40"/>
      <c r="LT135" s="40"/>
      <c r="LU135" s="40"/>
      <c r="LV135" s="40"/>
      <c r="LW135" s="40"/>
      <c r="LX135" s="40"/>
      <c r="LY135" s="40"/>
      <c r="LZ135" s="40"/>
      <c r="MA135" s="40"/>
      <c r="MB135" s="40"/>
      <c r="MC135" s="40"/>
      <c r="MD135" s="40"/>
      <c r="ME135" s="40"/>
      <c r="MF135" s="40"/>
      <c r="MG135" s="40"/>
      <c r="MH135" s="40"/>
      <c r="MI135" s="40"/>
      <c r="MJ135" s="40"/>
      <c r="MK135" s="40"/>
      <c r="ML135" s="40"/>
      <c r="MM135" s="40"/>
      <c r="MN135" s="40"/>
      <c r="MO135" s="40"/>
      <c r="MP135" s="40"/>
      <c r="MQ135" s="40"/>
      <c r="MR135" s="40"/>
      <c r="MS135" s="40"/>
      <c r="MT135" s="40"/>
      <c r="MU135" s="40"/>
      <c r="MV135" s="40"/>
      <c r="MW135" s="40"/>
      <c r="MX135" s="40"/>
      <c r="MY135" s="40"/>
      <c r="MZ135" s="40"/>
      <c r="NA135" s="40"/>
      <c r="NB135" s="40"/>
      <c r="NC135" s="40"/>
      <c r="ND135" s="40"/>
      <c r="NE135" s="40"/>
      <c r="NF135" s="40"/>
      <c r="NG135" s="40"/>
      <c r="NH135" s="40"/>
      <c r="NI135" s="40"/>
      <c r="NJ135" s="40"/>
      <c r="NK135" s="40"/>
      <c r="NL135" s="40"/>
      <c r="NM135" s="40"/>
      <c r="NN135" s="40"/>
    </row>
    <row r="136" spans="1:669" s="47" customFormat="1" ht="12.75" customHeight="1" x14ac:dyDescent="0.25">
      <c r="A136" s="39" t="s">
        <v>101</v>
      </c>
      <c r="B136" s="65"/>
      <c r="C136" s="66"/>
      <c r="D136" s="66"/>
      <c r="E136" s="67"/>
      <c r="F136" s="10"/>
      <c r="G136" s="147"/>
      <c r="H136" s="165"/>
      <c r="I136" s="147"/>
      <c r="J136" s="147"/>
      <c r="K136" s="147"/>
      <c r="L136" s="147"/>
      <c r="M136" s="16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  <c r="IY136" s="45"/>
      <c r="IZ136" s="45"/>
      <c r="JA136" s="45"/>
      <c r="JB136" s="45"/>
      <c r="JC136" s="45"/>
      <c r="JD136" s="45"/>
      <c r="JE136" s="45"/>
      <c r="JF136" s="45"/>
      <c r="JG136" s="45"/>
      <c r="JH136" s="45"/>
      <c r="JI136" s="45"/>
      <c r="JJ136" s="45"/>
      <c r="JK136" s="45"/>
      <c r="JL136" s="45"/>
      <c r="JM136" s="45"/>
      <c r="JN136" s="45"/>
      <c r="JO136" s="45"/>
      <c r="JP136" s="45"/>
      <c r="JQ136" s="45"/>
      <c r="JR136" s="45"/>
      <c r="JS136" s="45"/>
      <c r="JT136" s="45"/>
      <c r="JU136" s="45"/>
      <c r="JV136" s="45"/>
      <c r="JW136" s="45"/>
      <c r="JX136" s="45"/>
      <c r="JY136" s="45"/>
      <c r="JZ136" s="45"/>
      <c r="KA136" s="45"/>
      <c r="KB136" s="45"/>
      <c r="KC136" s="45"/>
      <c r="KD136" s="45"/>
      <c r="KE136" s="45"/>
      <c r="KF136" s="45"/>
      <c r="KG136" s="45"/>
      <c r="KH136" s="45"/>
      <c r="KI136" s="45"/>
      <c r="KJ136" s="45"/>
      <c r="KK136" s="45"/>
      <c r="KL136" s="45"/>
      <c r="KM136" s="45"/>
      <c r="KN136" s="45"/>
      <c r="KO136" s="45"/>
      <c r="KP136" s="45"/>
      <c r="KQ136" s="45"/>
      <c r="KR136" s="45"/>
      <c r="KS136" s="45"/>
      <c r="KT136" s="45"/>
      <c r="KU136" s="45"/>
      <c r="KV136" s="45"/>
      <c r="KW136" s="45"/>
      <c r="KX136" s="45"/>
      <c r="KY136" s="45"/>
      <c r="KZ136" s="45"/>
      <c r="LA136" s="45"/>
      <c r="LB136" s="45"/>
      <c r="LC136" s="45"/>
      <c r="LD136" s="45"/>
      <c r="LE136" s="45"/>
      <c r="LF136" s="45"/>
      <c r="LG136" s="45"/>
      <c r="LH136" s="45"/>
      <c r="LI136" s="45"/>
      <c r="LJ136" s="45"/>
      <c r="LK136" s="45"/>
      <c r="LL136" s="45"/>
      <c r="LM136" s="45"/>
      <c r="LN136" s="45"/>
      <c r="LO136" s="45"/>
      <c r="LP136" s="45"/>
      <c r="LQ136" s="45"/>
      <c r="LR136" s="45"/>
      <c r="LS136" s="45"/>
      <c r="LT136" s="45"/>
      <c r="LU136" s="45"/>
      <c r="LV136" s="45"/>
      <c r="LW136" s="45"/>
      <c r="LX136" s="45"/>
      <c r="LY136" s="45"/>
      <c r="LZ136" s="45"/>
      <c r="MA136" s="45"/>
      <c r="MB136" s="45"/>
      <c r="MC136" s="45"/>
      <c r="MD136" s="45"/>
      <c r="ME136" s="45"/>
      <c r="MF136" s="45"/>
      <c r="MG136" s="45"/>
      <c r="MH136" s="45"/>
      <c r="MI136" s="45"/>
      <c r="MJ136" s="45"/>
      <c r="MK136" s="45"/>
      <c r="ML136" s="45"/>
      <c r="MM136" s="45"/>
      <c r="MN136" s="45"/>
      <c r="MO136" s="45"/>
      <c r="MP136" s="45"/>
      <c r="MQ136" s="45"/>
      <c r="MR136" s="45"/>
      <c r="MS136" s="45"/>
      <c r="MT136" s="45"/>
      <c r="MU136" s="45"/>
      <c r="MV136" s="45"/>
      <c r="MW136" s="45"/>
      <c r="MX136" s="45"/>
      <c r="MY136" s="45"/>
      <c r="MZ136" s="45"/>
      <c r="NA136" s="45"/>
      <c r="NB136" s="45"/>
      <c r="NC136" s="45"/>
      <c r="ND136" s="45"/>
      <c r="NE136" s="45"/>
      <c r="NF136" s="45"/>
      <c r="NG136" s="45"/>
      <c r="NH136" s="45"/>
      <c r="NI136" s="45"/>
      <c r="NJ136" s="45"/>
      <c r="NK136" s="45"/>
      <c r="NL136" s="45"/>
      <c r="NM136" s="45"/>
      <c r="NN136" s="45"/>
    </row>
    <row r="137" spans="1:669" s="47" customFormat="1" ht="12.75" customHeight="1" x14ac:dyDescent="0.25">
      <c r="A137" s="44" t="s">
        <v>103</v>
      </c>
      <c r="B137" s="65" t="s">
        <v>102</v>
      </c>
      <c r="C137" s="66" t="s">
        <v>70</v>
      </c>
      <c r="D137" s="66" t="s">
        <v>223</v>
      </c>
      <c r="E137" s="67">
        <v>44470</v>
      </c>
      <c r="F137" s="10" t="s">
        <v>108</v>
      </c>
      <c r="G137" s="147">
        <v>44000</v>
      </c>
      <c r="H137" s="165">
        <v>1262.8</v>
      </c>
      <c r="I137" s="147">
        <v>1007.19</v>
      </c>
      <c r="J137" s="147">
        <v>1337.6</v>
      </c>
      <c r="K137" s="147">
        <v>25</v>
      </c>
      <c r="L137" s="147">
        <v>3632.59</v>
      </c>
      <c r="M137" s="165">
        <v>40367.410000000003</v>
      </c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  <c r="IY137" s="45"/>
      <c r="IZ137" s="45"/>
      <c r="JA137" s="45"/>
      <c r="JB137" s="45"/>
      <c r="JC137" s="45"/>
      <c r="JD137" s="45"/>
      <c r="JE137" s="45"/>
      <c r="JF137" s="45"/>
      <c r="JG137" s="45"/>
      <c r="JH137" s="45"/>
      <c r="JI137" s="45"/>
      <c r="JJ137" s="45"/>
      <c r="JK137" s="45"/>
      <c r="JL137" s="45"/>
      <c r="JM137" s="45"/>
      <c r="JN137" s="45"/>
      <c r="JO137" s="45"/>
      <c r="JP137" s="45"/>
      <c r="JQ137" s="45"/>
      <c r="JR137" s="45"/>
      <c r="JS137" s="45"/>
      <c r="JT137" s="45"/>
      <c r="JU137" s="45"/>
      <c r="JV137" s="45"/>
      <c r="JW137" s="45"/>
      <c r="JX137" s="45"/>
      <c r="JY137" s="45"/>
      <c r="JZ137" s="45"/>
      <c r="KA137" s="45"/>
      <c r="KB137" s="45"/>
      <c r="KC137" s="45"/>
      <c r="KD137" s="45"/>
      <c r="KE137" s="45"/>
      <c r="KF137" s="45"/>
      <c r="KG137" s="45"/>
      <c r="KH137" s="45"/>
      <c r="KI137" s="45"/>
      <c r="KJ137" s="45"/>
      <c r="KK137" s="45"/>
      <c r="KL137" s="45"/>
      <c r="KM137" s="45"/>
      <c r="KN137" s="45"/>
      <c r="KO137" s="45"/>
      <c r="KP137" s="45"/>
      <c r="KQ137" s="45"/>
      <c r="KR137" s="45"/>
      <c r="KS137" s="45"/>
      <c r="KT137" s="45"/>
      <c r="KU137" s="45"/>
      <c r="KV137" s="45"/>
      <c r="KW137" s="45"/>
      <c r="KX137" s="45"/>
      <c r="KY137" s="45"/>
      <c r="KZ137" s="45"/>
      <c r="LA137" s="45"/>
      <c r="LB137" s="45"/>
      <c r="LC137" s="45"/>
      <c r="LD137" s="45"/>
      <c r="LE137" s="45"/>
      <c r="LF137" s="45"/>
      <c r="LG137" s="45"/>
      <c r="LH137" s="45"/>
      <c r="LI137" s="45"/>
      <c r="LJ137" s="45"/>
      <c r="LK137" s="45"/>
      <c r="LL137" s="45"/>
      <c r="LM137" s="45"/>
      <c r="LN137" s="45"/>
      <c r="LO137" s="45"/>
      <c r="LP137" s="45"/>
      <c r="LQ137" s="45"/>
      <c r="LR137" s="45"/>
      <c r="LS137" s="45"/>
      <c r="LT137" s="45"/>
      <c r="LU137" s="45"/>
      <c r="LV137" s="45"/>
      <c r="LW137" s="45"/>
      <c r="LX137" s="45"/>
      <c r="LY137" s="45"/>
      <c r="LZ137" s="45"/>
      <c r="MA137" s="45"/>
      <c r="MB137" s="45"/>
      <c r="MC137" s="45"/>
      <c r="MD137" s="45"/>
      <c r="ME137" s="45"/>
      <c r="MF137" s="45"/>
      <c r="MG137" s="45"/>
      <c r="MH137" s="45"/>
      <c r="MI137" s="45"/>
      <c r="MJ137" s="45"/>
      <c r="MK137" s="45"/>
      <c r="ML137" s="45"/>
      <c r="MM137" s="45"/>
      <c r="MN137" s="45"/>
      <c r="MO137" s="45"/>
      <c r="MP137" s="45"/>
      <c r="MQ137" s="45"/>
      <c r="MR137" s="45"/>
      <c r="MS137" s="45"/>
      <c r="MT137" s="45"/>
      <c r="MU137" s="45"/>
      <c r="MV137" s="45"/>
      <c r="MW137" s="45"/>
      <c r="MX137" s="45"/>
      <c r="MY137" s="45"/>
      <c r="MZ137" s="45"/>
      <c r="NA137" s="45"/>
      <c r="NB137" s="45"/>
      <c r="NC137" s="45"/>
      <c r="ND137" s="45"/>
      <c r="NE137" s="45"/>
      <c r="NF137" s="45"/>
      <c r="NG137" s="45"/>
      <c r="NH137" s="45"/>
      <c r="NI137" s="45"/>
      <c r="NJ137" s="45"/>
      <c r="NK137" s="45"/>
      <c r="NL137" s="45"/>
      <c r="NM137" s="45"/>
      <c r="NN137" s="45"/>
    </row>
    <row r="138" spans="1:669" s="51" customFormat="1" ht="12.75" customHeight="1" x14ac:dyDescent="0.25">
      <c r="A138" s="68" t="s">
        <v>104</v>
      </c>
      <c r="B138" s="94">
        <v>1</v>
      </c>
      <c r="C138" s="69"/>
      <c r="D138" s="69"/>
      <c r="E138" s="70"/>
      <c r="F138" s="70"/>
      <c r="G138" s="150">
        <f>G137</f>
        <v>44000</v>
      </c>
      <c r="H138" s="157">
        <v>1262.8</v>
      </c>
      <c r="I138" s="150">
        <v>1007.19</v>
      </c>
      <c r="J138" s="150">
        <v>1337.6</v>
      </c>
      <c r="K138" s="150">
        <f>K137</f>
        <v>25</v>
      </c>
      <c r="L138" s="150">
        <v>3632.59</v>
      </c>
      <c r="M138" s="157">
        <f>M137</f>
        <v>40367.410000000003</v>
      </c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  <c r="IY138" s="45"/>
      <c r="IZ138" s="45"/>
      <c r="JA138" s="45"/>
      <c r="JB138" s="45"/>
      <c r="JC138" s="45"/>
      <c r="JD138" s="45"/>
      <c r="JE138" s="45"/>
      <c r="JF138" s="45"/>
      <c r="JG138" s="45"/>
      <c r="JH138" s="45"/>
      <c r="JI138" s="45"/>
      <c r="JJ138" s="45"/>
      <c r="JK138" s="45"/>
      <c r="JL138" s="45"/>
      <c r="JM138" s="45"/>
      <c r="JN138" s="45"/>
      <c r="JO138" s="45"/>
      <c r="JP138" s="45"/>
      <c r="JQ138" s="45"/>
      <c r="JR138" s="45"/>
      <c r="JS138" s="45"/>
      <c r="JT138" s="45"/>
      <c r="JU138" s="45"/>
      <c r="JV138" s="45"/>
      <c r="JW138" s="45"/>
      <c r="JX138" s="45"/>
      <c r="JY138" s="45"/>
      <c r="JZ138" s="45"/>
      <c r="KA138" s="45"/>
      <c r="KB138" s="45"/>
      <c r="KC138" s="45"/>
      <c r="KD138" s="45"/>
      <c r="KE138" s="45"/>
      <c r="KF138" s="45"/>
      <c r="KG138" s="45"/>
      <c r="KH138" s="45"/>
      <c r="KI138" s="45"/>
      <c r="KJ138" s="45"/>
      <c r="KK138" s="45"/>
      <c r="KL138" s="45"/>
      <c r="KM138" s="45"/>
      <c r="KN138" s="45"/>
      <c r="KO138" s="45"/>
      <c r="KP138" s="45"/>
      <c r="KQ138" s="45"/>
      <c r="KR138" s="45"/>
      <c r="KS138" s="45"/>
      <c r="KT138" s="45"/>
      <c r="KU138" s="45"/>
      <c r="KV138" s="45"/>
      <c r="KW138" s="45"/>
      <c r="KX138" s="45"/>
      <c r="KY138" s="45"/>
      <c r="KZ138" s="45"/>
      <c r="LA138" s="45"/>
      <c r="LB138" s="45"/>
      <c r="LC138" s="45"/>
      <c r="LD138" s="45"/>
      <c r="LE138" s="45"/>
      <c r="LF138" s="45"/>
      <c r="LG138" s="45"/>
      <c r="LH138" s="45"/>
      <c r="LI138" s="45"/>
      <c r="LJ138" s="45"/>
      <c r="LK138" s="45"/>
      <c r="LL138" s="45"/>
      <c r="LM138" s="45"/>
      <c r="LN138" s="45"/>
      <c r="LO138" s="45"/>
      <c r="LP138" s="45"/>
      <c r="LQ138" s="45"/>
      <c r="LR138" s="45"/>
      <c r="LS138" s="45"/>
      <c r="LT138" s="45"/>
      <c r="LU138" s="45"/>
      <c r="LV138" s="45"/>
      <c r="LW138" s="45"/>
      <c r="LX138" s="45"/>
      <c r="LY138" s="45"/>
      <c r="LZ138" s="45"/>
      <c r="MA138" s="45"/>
      <c r="MB138" s="45"/>
      <c r="MC138" s="45"/>
      <c r="MD138" s="45"/>
      <c r="ME138" s="45"/>
      <c r="MF138" s="45"/>
      <c r="MG138" s="45"/>
      <c r="MH138" s="45"/>
      <c r="MI138" s="45"/>
      <c r="MJ138" s="45"/>
      <c r="MK138" s="45"/>
      <c r="ML138" s="45"/>
      <c r="MM138" s="45"/>
      <c r="MN138" s="45"/>
      <c r="MO138" s="45"/>
      <c r="MP138" s="45"/>
      <c r="MQ138" s="45"/>
      <c r="MR138" s="45"/>
      <c r="MS138" s="45"/>
      <c r="MT138" s="45"/>
      <c r="MU138" s="45"/>
      <c r="MV138" s="45"/>
      <c r="MW138" s="45"/>
      <c r="MX138" s="45"/>
      <c r="MY138" s="45"/>
      <c r="MZ138" s="45"/>
      <c r="NA138" s="45"/>
      <c r="NB138" s="45"/>
      <c r="NC138" s="45"/>
      <c r="ND138" s="45"/>
      <c r="NE138" s="45"/>
      <c r="NF138" s="45"/>
      <c r="NG138" s="45"/>
      <c r="NH138" s="45"/>
      <c r="NI138" s="45"/>
      <c r="NJ138" s="45"/>
      <c r="NK138" s="45"/>
      <c r="NL138" s="45"/>
      <c r="NM138" s="45"/>
      <c r="NN138" s="45"/>
    </row>
    <row r="139" spans="1:669" s="44" customFormat="1" ht="12.75" customHeight="1" x14ac:dyDescent="0.25">
      <c r="B139" s="65"/>
      <c r="C139" s="66"/>
      <c r="D139" s="66"/>
      <c r="E139" s="67"/>
      <c r="F139" s="67"/>
      <c r="G139" s="147"/>
      <c r="H139" s="165"/>
      <c r="I139" s="147"/>
      <c r="J139" s="147"/>
      <c r="K139" s="147"/>
      <c r="L139" s="147"/>
      <c r="M139" s="165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</row>
    <row r="140" spans="1:669" s="44" customFormat="1" ht="12.75" customHeight="1" x14ac:dyDescent="0.25">
      <c r="A140" s="39" t="s">
        <v>214</v>
      </c>
      <c r="B140" s="65"/>
      <c r="C140" s="66"/>
      <c r="D140" s="66"/>
      <c r="E140" s="67"/>
      <c r="F140" s="67"/>
      <c r="G140" s="147"/>
      <c r="H140" s="165"/>
      <c r="I140" s="147"/>
      <c r="J140" s="147"/>
      <c r="K140" s="147"/>
      <c r="L140" s="147"/>
      <c r="M140" s="165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</row>
    <row r="141" spans="1:669" s="44" customFormat="1" ht="12.75" customHeight="1" x14ac:dyDescent="0.25">
      <c r="A141" s="44" t="s">
        <v>215</v>
      </c>
      <c r="B141" s="65" t="s">
        <v>16</v>
      </c>
      <c r="C141" s="66" t="s">
        <v>71</v>
      </c>
      <c r="D141" s="66" t="s">
        <v>223</v>
      </c>
      <c r="E141" s="67">
        <v>44774</v>
      </c>
      <c r="F141" s="67" t="s">
        <v>108</v>
      </c>
      <c r="G141" s="147">
        <v>60000</v>
      </c>
      <c r="H141" s="165">
        <v>1722</v>
      </c>
      <c r="I141" s="147">
        <v>3486.68</v>
      </c>
      <c r="J141" s="147">
        <v>1824</v>
      </c>
      <c r="K141" s="147">
        <v>25</v>
      </c>
      <c r="L141" s="147">
        <v>7057.68</v>
      </c>
      <c r="M141" s="165">
        <v>52942.32</v>
      </c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</row>
    <row r="142" spans="1:669" s="202" customFormat="1" ht="12.75" customHeight="1" x14ac:dyDescent="0.25">
      <c r="A142" s="68" t="s">
        <v>104</v>
      </c>
      <c r="B142" s="94">
        <v>1</v>
      </c>
      <c r="C142" s="108"/>
      <c r="D142" s="108"/>
      <c r="E142" s="109"/>
      <c r="F142" s="109"/>
      <c r="G142" s="150">
        <f t="shared" ref="G142:M142" si="19">G141</f>
        <v>60000</v>
      </c>
      <c r="H142" s="157">
        <f t="shared" si="19"/>
        <v>1722</v>
      </c>
      <c r="I142" s="150">
        <f t="shared" si="19"/>
        <v>3486.68</v>
      </c>
      <c r="J142" s="150">
        <f t="shared" si="19"/>
        <v>1824</v>
      </c>
      <c r="K142" s="150">
        <f t="shared" si="19"/>
        <v>25</v>
      </c>
      <c r="L142" s="150">
        <f t="shared" si="19"/>
        <v>7057.68</v>
      </c>
      <c r="M142" s="157">
        <f t="shared" si="19"/>
        <v>52942.32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</row>
    <row r="143" spans="1:669" s="197" customFormat="1" x14ac:dyDescent="0.25">
      <c r="A143" s="196" t="s">
        <v>28</v>
      </c>
      <c r="B143" s="198"/>
      <c r="C143" s="199"/>
      <c r="D143" s="199"/>
      <c r="G143" s="200"/>
      <c r="H143" s="201"/>
      <c r="I143" s="200"/>
      <c r="J143" s="200"/>
      <c r="K143" s="200"/>
      <c r="L143" s="200"/>
      <c r="M143" s="201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98"/>
      <c r="NP143" s="198"/>
      <c r="NQ143" s="198"/>
      <c r="NR143" s="198"/>
      <c r="NS143" s="198"/>
      <c r="NT143" s="198"/>
      <c r="NU143" s="198"/>
      <c r="NV143" s="198"/>
      <c r="NW143" s="198"/>
      <c r="NX143" s="198"/>
      <c r="NY143" s="198"/>
      <c r="NZ143" s="198"/>
      <c r="OA143" s="198"/>
      <c r="OB143" s="198"/>
      <c r="OC143" s="198"/>
      <c r="OD143" s="198"/>
      <c r="OE143" s="198"/>
      <c r="OF143" s="198"/>
      <c r="OG143" s="198"/>
      <c r="OH143" s="198"/>
      <c r="OI143" s="198"/>
      <c r="OJ143" s="198"/>
      <c r="OK143" s="198"/>
      <c r="OL143" s="198"/>
      <c r="OM143" s="198"/>
      <c r="ON143" s="198"/>
      <c r="OO143" s="198"/>
      <c r="OP143" s="198"/>
      <c r="OQ143" s="198"/>
      <c r="OR143" s="198"/>
      <c r="OS143" s="198"/>
      <c r="OT143" s="198"/>
      <c r="OU143" s="198"/>
      <c r="OV143" s="198"/>
      <c r="OW143" s="198"/>
      <c r="OX143" s="198"/>
      <c r="OY143" s="198"/>
      <c r="OZ143" s="198"/>
      <c r="PA143" s="198"/>
      <c r="PB143" s="198"/>
      <c r="PC143" s="198"/>
      <c r="PD143" s="198"/>
      <c r="PE143" s="198"/>
      <c r="PF143" s="198"/>
      <c r="PG143" s="198"/>
      <c r="PH143" s="198"/>
      <c r="PI143" s="198"/>
      <c r="PJ143" s="198"/>
      <c r="PK143" s="198"/>
      <c r="PL143" s="198"/>
      <c r="PM143" s="198"/>
      <c r="PN143" s="198"/>
      <c r="PO143" s="198"/>
      <c r="PP143" s="198"/>
      <c r="PQ143" s="198"/>
      <c r="PR143" s="198"/>
      <c r="PS143" s="198"/>
      <c r="PT143" s="198"/>
      <c r="PU143" s="198"/>
      <c r="PV143" s="198"/>
      <c r="PW143" s="198"/>
      <c r="PX143" s="198"/>
      <c r="PY143" s="198"/>
      <c r="PZ143" s="198"/>
      <c r="QA143" s="198"/>
      <c r="QB143" s="198"/>
      <c r="QC143" s="198"/>
      <c r="QD143" s="198"/>
      <c r="QE143" s="198"/>
      <c r="QF143" s="198"/>
      <c r="QG143" s="198"/>
      <c r="QH143" s="198"/>
      <c r="QI143" s="198"/>
      <c r="QJ143" s="198"/>
      <c r="QK143" s="198"/>
      <c r="QL143" s="198"/>
      <c r="QM143" s="198"/>
      <c r="QN143" s="198"/>
      <c r="QO143" s="198"/>
      <c r="QP143" s="198"/>
      <c r="QQ143" s="198"/>
      <c r="QR143" s="198"/>
      <c r="QS143" s="198"/>
      <c r="QT143" s="198"/>
      <c r="QU143" s="198"/>
      <c r="QV143" s="198"/>
      <c r="QW143" s="198"/>
      <c r="QX143" s="198"/>
      <c r="QY143" s="198"/>
      <c r="QZ143" s="198"/>
      <c r="RA143" s="198"/>
      <c r="RB143" s="198"/>
      <c r="RC143" s="198"/>
      <c r="RD143" s="198"/>
      <c r="RE143" s="198"/>
      <c r="RF143" s="198"/>
      <c r="RG143" s="198"/>
      <c r="RH143" s="198"/>
      <c r="RI143" s="198"/>
      <c r="RJ143" s="198"/>
      <c r="RK143" s="198"/>
      <c r="RL143" s="198"/>
      <c r="RM143" s="198"/>
      <c r="RN143" s="198"/>
      <c r="RO143" s="198"/>
      <c r="RP143" s="198"/>
      <c r="RQ143" s="198"/>
      <c r="RR143" s="198"/>
      <c r="RS143" s="198"/>
      <c r="RT143" s="198"/>
      <c r="RU143" s="198"/>
      <c r="RV143" s="198"/>
      <c r="RW143" s="198"/>
      <c r="RX143" s="198"/>
      <c r="RY143" s="198"/>
      <c r="RZ143" s="198"/>
      <c r="SA143" s="198"/>
      <c r="SB143" s="198"/>
      <c r="SC143" s="198"/>
      <c r="SD143" s="198"/>
      <c r="SE143" s="198"/>
      <c r="SF143" s="198"/>
      <c r="SG143" s="198"/>
      <c r="SH143" s="198"/>
      <c r="SI143" s="198"/>
      <c r="SJ143" s="198"/>
      <c r="SK143" s="198"/>
      <c r="SL143" s="198"/>
      <c r="SM143" s="198"/>
      <c r="SN143" s="198"/>
      <c r="SO143" s="198"/>
      <c r="SP143" s="198"/>
      <c r="SQ143" s="198"/>
      <c r="SR143" s="198"/>
      <c r="SS143" s="198"/>
      <c r="ST143" s="198"/>
      <c r="SU143" s="198"/>
      <c r="SV143" s="198"/>
      <c r="SW143" s="198"/>
      <c r="SX143" s="198"/>
      <c r="SY143" s="198"/>
      <c r="SZ143" s="198"/>
      <c r="TA143" s="198"/>
      <c r="TB143" s="198"/>
      <c r="TC143" s="198"/>
      <c r="TD143" s="198"/>
      <c r="TE143" s="198"/>
      <c r="TF143" s="198"/>
      <c r="TG143" s="198"/>
      <c r="TH143" s="198"/>
      <c r="TI143" s="198"/>
      <c r="TJ143" s="198"/>
      <c r="TK143" s="198"/>
      <c r="TL143" s="198"/>
      <c r="TM143" s="198"/>
      <c r="TN143" s="198"/>
      <c r="TO143" s="198"/>
      <c r="TP143" s="198"/>
      <c r="TQ143" s="198"/>
      <c r="TR143" s="198"/>
      <c r="TS143" s="198"/>
      <c r="TT143" s="198"/>
      <c r="TU143" s="198"/>
      <c r="TV143" s="198"/>
      <c r="TW143" s="198"/>
      <c r="TX143" s="198"/>
      <c r="TY143" s="198"/>
      <c r="TZ143" s="198"/>
      <c r="UA143" s="198"/>
      <c r="UB143" s="198"/>
      <c r="UC143" s="198"/>
      <c r="UD143" s="198"/>
      <c r="UE143" s="198"/>
      <c r="UF143" s="198"/>
      <c r="UG143" s="198"/>
      <c r="UH143" s="198"/>
      <c r="UI143" s="198"/>
      <c r="UJ143" s="198"/>
      <c r="UK143" s="198"/>
      <c r="UL143" s="198"/>
      <c r="UM143" s="198"/>
      <c r="UN143" s="198"/>
      <c r="UO143" s="198"/>
      <c r="UP143" s="198"/>
      <c r="UQ143" s="198"/>
      <c r="UR143" s="198"/>
      <c r="US143" s="198"/>
      <c r="UT143" s="198"/>
      <c r="UU143" s="198"/>
      <c r="UV143" s="198"/>
      <c r="UW143" s="198"/>
      <c r="UX143" s="198"/>
      <c r="UY143" s="198"/>
      <c r="UZ143" s="198"/>
      <c r="VA143" s="198"/>
      <c r="VB143" s="198"/>
      <c r="VC143" s="198"/>
      <c r="VD143" s="198"/>
      <c r="VE143" s="198"/>
      <c r="VF143" s="198"/>
      <c r="VG143" s="198"/>
      <c r="VH143" s="198"/>
      <c r="VI143" s="198"/>
      <c r="VJ143" s="198"/>
      <c r="VK143" s="198"/>
      <c r="VL143" s="198"/>
      <c r="VM143" s="198"/>
      <c r="VN143" s="198"/>
      <c r="VO143" s="198"/>
      <c r="VP143" s="198"/>
      <c r="VQ143" s="198"/>
      <c r="VR143" s="198"/>
      <c r="VS143" s="198"/>
      <c r="VT143" s="198"/>
      <c r="VU143" s="198"/>
      <c r="VV143" s="198"/>
      <c r="VW143" s="198"/>
      <c r="VX143" s="198"/>
      <c r="VY143" s="198"/>
      <c r="VZ143" s="198"/>
      <c r="WA143" s="198"/>
      <c r="WB143" s="198"/>
      <c r="WC143" s="198"/>
      <c r="WD143" s="198"/>
      <c r="WE143" s="198"/>
      <c r="WF143" s="198"/>
      <c r="WG143" s="198"/>
      <c r="WH143" s="198"/>
      <c r="WI143" s="198"/>
      <c r="WJ143" s="198"/>
      <c r="WK143" s="198"/>
      <c r="WL143" s="198"/>
      <c r="WM143" s="198"/>
      <c r="WN143" s="198"/>
      <c r="WO143" s="198"/>
      <c r="WP143" s="198"/>
      <c r="WQ143" s="198"/>
      <c r="WR143" s="198"/>
      <c r="WS143" s="198"/>
      <c r="WT143" s="198"/>
      <c r="WU143" s="198"/>
      <c r="WV143" s="198"/>
      <c r="WW143" s="198"/>
      <c r="WX143" s="198"/>
      <c r="WY143" s="198"/>
      <c r="WZ143" s="198"/>
      <c r="XA143" s="198"/>
      <c r="XB143" s="198"/>
      <c r="XC143" s="198"/>
      <c r="XD143" s="198"/>
      <c r="XE143" s="198"/>
      <c r="XF143" s="198"/>
      <c r="XG143" s="198"/>
      <c r="XH143" s="198"/>
      <c r="XI143" s="198"/>
      <c r="XJ143" s="198"/>
      <c r="XK143" s="198"/>
      <c r="XL143" s="198"/>
      <c r="XM143" s="198"/>
      <c r="XN143" s="198"/>
      <c r="XO143" s="198"/>
      <c r="XP143" s="198"/>
      <c r="XQ143" s="198"/>
      <c r="XR143" s="198"/>
      <c r="XS143" s="198"/>
      <c r="XT143" s="198"/>
      <c r="XU143" s="198"/>
      <c r="XV143" s="198"/>
      <c r="XW143" s="198"/>
      <c r="XX143" s="198"/>
      <c r="XY143" s="198"/>
      <c r="XZ143" s="198"/>
      <c r="YA143" s="198"/>
      <c r="YB143" s="198"/>
      <c r="YC143" s="198"/>
      <c r="YD143" s="198"/>
      <c r="YE143" s="198"/>
      <c r="YF143" s="198"/>
      <c r="YG143" s="198"/>
      <c r="YH143" s="198"/>
      <c r="YI143" s="198"/>
      <c r="YJ143" s="198"/>
      <c r="YK143" s="198"/>
      <c r="YL143" s="198"/>
      <c r="YM143" s="198"/>
      <c r="YN143" s="198"/>
      <c r="YO143" s="198"/>
      <c r="YP143" s="198"/>
      <c r="YQ143" s="198"/>
      <c r="YR143" s="198"/>
      <c r="YS143" s="198"/>
    </row>
    <row r="144" spans="1:669" s="197" customFormat="1" ht="18" customHeight="1" x14ac:dyDescent="0.25">
      <c r="A144" s="4" t="s">
        <v>42</v>
      </c>
      <c r="B144" s="5" t="s">
        <v>43</v>
      </c>
      <c r="C144" s="6" t="s">
        <v>70</v>
      </c>
      <c r="D144" s="6" t="s">
        <v>223</v>
      </c>
      <c r="E144" s="10">
        <v>44276</v>
      </c>
      <c r="F144" s="10" t="s">
        <v>108</v>
      </c>
      <c r="G144" s="200">
        <v>85000</v>
      </c>
      <c r="H144" s="174">
        <f>G144*0.0287</f>
        <v>2439.5</v>
      </c>
      <c r="I144" s="181">
        <v>8576.99</v>
      </c>
      <c r="J144" s="181">
        <v>2584</v>
      </c>
      <c r="K144" s="181">
        <v>3045</v>
      </c>
      <c r="L144" s="181">
        <v>16645.490000000002</v>
      </c>
      <c r="M144" s="174">
        <v>68354.509999999995</v>
      </c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  <c r="MC144" s="18"/>
      <c r="MD144" s="18"/>
      <c r="ME144" s="18"/>
      <c r="MF144" s="18"/>
      <c r="MG144" s="18"/>
      <c r="MH144" s="18"/>
      <c r="MI144" s="18"/>
      <c r="MJ144" s="18"/>
      <c r="MK144" s="18"/>
      <c r="ML144" s="18"/>
      <c r="MM144" s="18"/>
      <c r="MN144" s="18"/>
      <c r="MO144" s="18"/>
      <c r="MP144" s="18"/>
      <c r="MQ144" s="18"/>
      <c r="MR144" s="18"/>
      <c r="MS144" s="18"/>
      <c r="MT144" s="18"/>
      <c r="MU144" s="18"/>
      <c r="MV144" s="18"/>
      <c r="MW144" s="18"/>
      <c r="MX144" s="18"/>
      <c r="MY144" s="18"/>
      <c r="MZ144" s="18"/>
      <c r="NA144" s="18"/>
      <c r="NB144" s="18"/>
      <c r="NC144" s="18"/>
      <c r="ND144" s="18"/>
      <c r="NE144" s="18"/>
      <c r="NF144" s="18"/>
      <c r="NG144" s="18"/>
      <c r="NH144" s="18"/>
      <c r="NI144" s="18"/>
      <c r="NJ144" s="18"/>
      <c r="NK144" s="18"/>
      <c r="NL144" s="18"/>
      <c r="NM144" s="18"/>
      <c r="NN144" s="18"/>
      <c r="NO144" s="198"/>
      <c r="NP144" s="198"/>
      <c r="NQ144" s="198"/>
      <c r="NR144" s="198"/>
      <c r="NS144" s="198"/>
      <c r="NT144" s="198"/>
      <c r="NU144" s="198"/>
      <c r="NV144" s="198"/>
      <c r="NW144" s="198"/>
      <c r="NX144" s="198"/>
      <c r="NY144" s="198"/>
      <c r="NZ144" s="198"/>
      <c r="OA144" s="198"/>
      <c r="OB144" s="198"/>
      <c r="OC144" s="198"/>
      <c r="OD144" s="198"/>
      <c r="OE144" s="198"/>
      <c r="OF144" s="198"/>
      <c r="OG144" s="198"/>
      <c r="OH144" s="198"/>
      <c r="OI144" s="198"/>
      <c r="OJ144" s="198"/>
      <c r="OK144" s="198"/>
      <c r="OL144" s="198"/>
      <c r="OM144" s="198"/>
      <c r="ON144" s="198"/>
      <c r="OO144" s="198"/>
      <c r="OP144" s="198"/>
      <c r="OQ144" s="198"/>
      <c r="OR144" s="198"/>
      <c r="OS144" s="198"/>
      <c r="OT144" s="198"/>
      <c r="OU144" s="198"/>
      <c r="OV144" s="198"/>
      <c r="OW144" s="198"/>
      <c r="OX144" s="198"/>
      <c r="OY144" s="198"/>
      <c r="OZ144" s="198"/>
      <c r="PA144" s="198"/>
      <c r="PB144" s="198"/>
      <c r="PC144" s="198"/>
      <c r="PD144" s="198"/>
      <c r="PE144" s="198"/>
      <c r="PF144" s="198"/>
      <c r="PG144" s="198"/>
      <c r="PH144" s="198"/>
      <c r="PI144" s="198"/>
      <c r="PJ144" s="198"/>
      <c r="PK144" s="198"/>
      <c r="PL144" s="198"/>
      <c r="PM144" s="198"/>
      <c r="PN144" s="198"/>
      <c r="PO144" s="198"/>
      <c r="PP144" s="198"/>
      <c r="PQ144" s="198"/>
      <c r="PR144" s="198"/>
      <c r="PS144" s="198"/>
      <c r="PT144" s="198"/>
      <c r="PU144" s="198"/>
      <c r="PV144" s="198"/>
      <c r="PW144" s="198"/>
      <c r="PX144" s="198"/>
      <c r="PY144" s="198"/>
      <c r="PZ144" s="198"/>
      <c r="QA144" s="198"/>
      <c r="QB144" s="198"/>
      <c r="QC144" s="198"/>
      <c r="QD144" s="198"/>
      <c r="QE144" s="198"/>
      <c r="QF144" s="198"/>
      <c r="QG144" s="198"/>
      <c r="QH144" s="198"/>
      <c r="QI144" s="198"/>
      <c r="QJ144" s="198"/>
      <c r="QK144" s="198"/>
      <c r="QL144" s="198"/>
      <c r="QM144" s="198"/>
      <c r="QN144" s="198"/>
      <c r="QO144" s="198"/>
      <c r="QP144" s="198"/>
      <c r="QQ144" s="198"/>
      <c r="QR144" s="198"/>
      <c r="QS144" s="198"/>
      <c r="QT144" s="198"/>
      <c r="QU144" s="198"/>
      <c r="QV144" s="198"/>
      <c r="QW144" s="198"/>
      <c r="QX144" s="198"/>
      <c r="QY144" s="198"/>
      <c r="QZ144" s="198"/>
      <c r="RA144" s="198"/>
      <c r="RB144" s="198"/>
      <c r="RC144" s="198"/>
      <c r="RD144" s="198"/>
      <c r="RE144" s="198"/>
      <c r="RF144" s="198"/>
      <c r="RG144" s="198"/>
      <c r="RH144" s="198"/>
      <c r="RI144" s="198"/>
      <c r="RJ144" s="198"/>
      <c r="RK144" s="198"/>
      <c r="RL144" s="198"/>
      <c r="RM144" s="198"/>
      <c r="RN144" s="198"/>
      <c r="RO144" s="198"/>
      <c r="RP144" s="198"/>
      <c r="RQ144" s="198"/>
      <c r="RR144" s="198"/>
      <c r="RS144" s="198"/>
      <c r="RT144" s="198"/>
      <c r="RU144" s="198"/>
      <c r="RV144" s="198"/>
      <c r="RW144" s="198"/>
      <c r="RX144" s="198"/>
      <c r="RY144" s="198"/>
      <c r="RZ144" s="198"/>
      <c r="SA144" s="198"/>
      <c r="SB144" s="198"/>
      <c r="SC144" s="198"/>
      <c r="SD144" s="198"/>
      <c r="SE144" s="198"/>
      <c r="SF144" s="198"/>
      <c r="SG144" s="198"/>
      <c r="SH144" s="198"/>
      <c r="SI144" s="198"/>
      <c r="SJ144" s="198"/>
      <c r="SK144" s="198"/>
      <c r="SL144" s="198"/>
      <c r="SM144" s="198"/>
      <c r="SN144" s="198"/>
      <c r="SO144" s="198"/>
      <c r="SP144" s="198"/>
      <c r="SQ144" s="198"/>
      <c r="SR144" s="198"/>
      <c r="SS144" s="198"/>
      <c r="ST144" s="198"/>
      <c r="SU144" s="198"/>
      <c r="SV144" s="198"/>
      <c r="SW144" s="198"/>
      <c r="SX144" s="198"/>
      <c r="SY144" s="198"/>
      <c r="SZ144" s="198"/>
      <c r="TA144" s="198"/>
      <c r="TB144" s="198"/>
      <c r="TC144" s="198"/>
      <c r="TD144" s="198"/>
      <c r="TE144" s="198"/>
      <c r="TF144" s="198"/>
      <c r="TG144" s="198"/>
      <c r="TH144" s="198"/>
      <c r="TI144" s="198"/>
      <c r="TJ144" s="198"/>
      <c r="TK144" s="198"/>
      <c r="TL144" s="198"/>
      <c r="TM144" s="198"/>
      <c r="TN144" s="198"/>
      <c r="TO144" s="198"/>
      <c r="TP144" s="198"/>
      <c r="TQ144" s="198"/>
      <c r="TR144" s="198"/>
      <c r="TS144" s="198"/>
      <c r="TT144" s="198"/>
      <c r="TU144" s="198"/>
      <c r="TV144" s="198"/>
      <c r="TW144" s="198"/>
      <c r="TX144" s="198"/>
      <c r="TY144" s="198"/>
      <c r="TZ144" s="198"/>
      <c r="UA144" s="198"/>
      <c r="UB144" s="198"/>
      <c r="UC144" s="198"/>
      <c r="UD144" s="198"/>
      <c r="UE144" s="198"/>
      <c r="UF144" s="198"/>
      <c r="UG144" s="198"/>
      <c r="UH144" s="198"/>
      <c r="UI144" s="198"/>
      <c r="UJ144" s="198"/>
      <c r="UK144" s="198"/>
      <c r="UL144" s="198"/>
      <c r="UM144" s="198"/>
      <c r="UN144" s="198"/>
      <c r="UO144" s="198"/>
      <c r="UP144" s="198"/>
      <c r="UQ144" s="198"/>
      <c r="UR144" s="198"/>
      <c r="US144" s="198"/>
      <c r="UT144" s="198"/>
      <c r="UU144" s="198"/>
      <c r="UV144" s="198"/>
      <c r="UW144" s="198"/>
      <c r="UX144" s="198"/>
      <c r="UY144" s="198"/>
      <c r="UZ144" s="198"/>
      <c r="VA144" s="198"/>
      <c r="VB144" s="198"/>
      <c r="VC144" s="198"/>
      <c r="VD144" s="198"/>
      <c r="VE144" s="198"/>
      <c r="VF144" s="198"/>
      <c r="VG144" s="198"/>
      <c r="VH144" s="198"/>
      <c r="VI144" s="198"/>
      <c r="VJ144" s="198"/>
      <c r="VK144" s="198"/>
      <c r="VL144" s="198"/>
      <c r="VM144" s="198"/>
      <c r="VN144" s="198"/>
      <c r="VO144" s="198"/>
      <c r="VP144" s="198"/>
      <c r="VQ144" s="198"/>
      <c r="VR144" s="198"/>
      <c r="VS144" s="198"/>
      <c r="VT144" s="198"/>
      <c r="VU144" s="198"/>
      <c r="VV144" s="198"/>
      <c r="VW144" s="198"/>
      <c r="VX144" s="198"/>
      <c r="VY144" s="198"/>
      <c r="VZ144" s="198"/>
      <c r="WA144" s="198"/>
      <c r="WB144" s="198"/>
      <c r="WC144" s="198"/>
      <c r="WD144" s="198"/>
      <c r="WE144" s="198"/>
      <c r="WF144" s="198"/>
      <c r="WG144" s="198"/>
      <c r="WH144" s="198"/>
      <c r="WI144" s="198"/>
      <c r="WJ144" s="198"/>
      <c r="WK144" s="198"/>
      <c r="WL144" s="198"/>
      <c r="WM144" s="198"/>
      <c r="WN144" s="198"/>
      <c r="WO144" s="198"/>
      <c r="WP144" s="198"/>
      <c r="WQ144" s="198"/>
      <c r="WR144" s="198"/>
      <c r="WS144" s="198"/>
      <c r="WT144" s="198"/>
      <c r="WU144" s="198"/>
      <c r="WV144" s="198"/>
      <c r="WW144" s="198"/>
      <c r="WX144" s="198"/>
      <c r="WY144" s="198"/>
      <c r="WZ144" s="198"/>
      <c r="XA144" s="198"/>
      <c r="XB144" s="198"/>
      <c r="XC144" s="198"/>
      <c r="XD144" s="198"/>
      <c r="XE144" s="198"/>
      <c r="XF144" s="198"/>
      <c r="XG144" s="198"/>
      <c r="XH144" s="198"/>
      <c r="XI144" s="198"/>
      <c r="XJ144" s="198"/>
      <c r="XK144" s="198"/>
      <c r="XL144" s="198"/>
      <c r="XM144" s="198"/>
      <c r="XN144" s="198"/>
      <c r="XO144" s="198"/>
      <c r="XP144" s="198"/>
      <c r="XQ144" s="198"/>
      <c r="XR144" s="198"/>
      <c r="XS144" s="198"/>
      <c r="XT144" s="198"/>
      <c r="XU144" s="198"/>
      <c r="XV144" s="198"/>
      <c r="XW144" s="198"/>
      <c r="XX144" s="198"/>
      <c r="XY144" s="198"/>
      <c r="XZ144" s="198"/>
      <c r="YA144" s="198"/>
      <c r="YB144" s="198"/>
      <c r="YC144" s="198"/>
      <c r="YD144" s="198"/>
      <c r="YE144" s="198"/>
      <c r="YF144" s="198"/>
      <c r="YG144" s="198"/>
      <c r="YH144" s="198"/>
      <c r="YI144" s="198"/>
      <c r="YJ144" s="198"/>
      <c r="YK144" s="198"/>
      <c r="YL144" s="198"/>
      <c r="YM144" s="198"/>
      <c r="YN144" s="198"/>
      <c r="YO144" s="198"/>
      <c r="YP144" s="198"/>
      <c r="YQ144" s="198"/>
      <c r="YR144" s="198"/>
      <c r="YS144" s="198"/>
    </row>
    <row r="145" spans="1:378" s="197" customFormat="1" ht="18" customHeight="1" x14ac:dyDescent="0.25">
      <c r="A145" s="4" t="s">
        <v>29</v>
      </c>
      <c r="B145" s="5" t="s">
        <v>30</v>
      </c>
      <c r="C145" s="6" t="s">
        <v>70</v>
      </c>
      <c r="D145" s="6" t="s">
        <v>223</v>
      </c>
      <c r="E145" s="10">
        <v>43839</v>
      </c>
      <c r="F145" s="10" t="s">
        <v>108</v>
      </c>
      <c r="G145" s="200">
        <v>165000</v>
      </c>
      <c r="H145" s="174">
        <f>G145*0.0287</f>
        <v>4735.5</v>
      </c>
      <c r="I145" s="181">
        <v>27413.040000000001</v>
      </c>
      <c r="J145" s="181">
        <v>4943.8</v>
      </c>
      <c r="K145" s="181">
        <v>11337.17</v>
      </c>
      <c r="L145" s="181">
        <v>48429.51</v>
      </c>
      <c r="M145" s="174">
        <v>116570.49</v>
      </c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  <c r="IW145" s="46"/>
      <c r="IX145" s="46"/>
      <c r="IY145" s="46"/>
      <c r="IZ145" s="46"/>
      <c r="JA145" s="46"/>
      <c r="JB145" s="46"/>
      <c r="JC145" s="46"/>
      <c r="JD145" s="46"/>
      <c r="JE145" s="46"/>
      <c r="JF145" s="46"/>
      <c r="JG145" s="46"/>
      <c r="JH145" s="46"/>
      <c r="JI145" s="46"/>
      <c r="JJ145" s="46"/>
      <c r="JK145" s="46"/>
      <c r="JL145" s="46"/>
      <c r="JM145" s="46"/>
      <c r="JN145" s="46"/>
      <c r="JO145" s="46"/>
      <c r="JP145" s="46"/>
      <c r="JQ145" s="46"/>
      <c r="JR145" s="46"/>
      <c r="JS145" s="46"/>
      <c r="JT145" s="46"/>
      <c r="JU145" s="46"/>
      <c r="JV145" s="46"/>
      <c r="JW145" s="46"/>
      <c r="JX145" s="46"/>
      <c r="JY145" s="46"/>
      <c r="JZ145" s="46"/>
      <c r="KA145" s="46"/>
      <c r="KB145" s="46"/>
      <c r="KC145" s="46"/>
      <c r="KD145" s="46"/>
      <c r="KE145" s="46"/>
      <c r="KF145" s="46"/>
      <c r="KG145" s="46"/>
      <c r="KH145" s="46"/>
      <c r="KI145" s="46"/>
      <c r="KJ145" s="46"/>
      <c r="KK145" s="46"/>
      <c r="KL145" s="46"/>
      <c r="KM145" s="46"/>
      <c r="KN145" s="46"/>
      <c r="KO145" s="46"/>
      <c r="KP145" s="46"/>
      <c r="KQ145" s="46"/>
      <c r="KR145" s="46"/>
      <c r="KS145" s="46"/>
      <c r="KT145" s="46"/>
      <c r="KU145" s="46"/>
      <c r="KV145" s="46"/>
      <c r="KW145" s="46"/>
      <c r="KX145" s="46"/>
      <c r="KY145" s="46"/>
      <c r="KZ145" s="46"/>
      <c r="LA145" s="46"/>
      <c r="LB145" s="46"/>
      <c r="LC145" s="46"/>
      <c r="LD145" s="46"/>
      <c r="LE145" s="46"/>
      <c r="LF145" s="46"/>
      <c r="LG145" s="46"/>
      <c r="LH145" s="46"/>
      <c r="LI145" s="46"/>
      <c r="LJ145" s="46"/>
      <c r="LK145" s="46"/>
      <c r="LL145" s="46"/>
      <c r="LM145" s="46"/>
      <c r="LN145" s="46"/>
      <c r="LO145" s="46"/>
      <c r="LP145" s="46"/>
      <c r="LQ145" s="46"/>
      <c r="LR145" s="46"/>
      <c r="LS145" s="46"/>
      <c r="LT145" s="46"/>
      <c r="LU145" s="46"/>
      <c r="LV145" s="46"/>
      <c r="LW145" s="46"/>
      <c r="LX145" s="46"/>
      <c r="LY145" s="46"/>
      <c r="LZ145" s="46"/>
      <c r="MA145" s="46"/>
      <c r="MB145" s="46"/>
      <c r="MC145" s="46"/>
      <c r="MD145" s="46"/>
      <c r="ME145" s="46"/>
      <c r="MF145" s="46"/>
      <c r="MG145" s="46"/>
      <c r="MH145" s="46"/>
      <c r="MI145" s="46"/>
      <c r="MJ145" s="46"/>
      <c r="MK145" s="46"/>
      <c r="ML145" s="46"/>
      <c r="MM145" s="46"/>
      <c r="MN145" s="46"/>
      <c r="MO145" s="46"/>
      <c r="MP145" s="46"/>
      <c r="MQ145" s="46"/>
      <c r="MR145" s="46"/>
      <c r="MS145" s="46"/>
      <c r="MT145" s="46"/>
      <c r="MU145" s="46"/>
      <c r="MV145" s="46"/>
      <c r="MW145" s="46"/>
      <c r="MX145" s="46"/>
      <c r="MY145" s="46"/>
      <c r="MZ145" s="46"/>
      <c r="NA145" s="46"/>
      <c r="NB145" s="46"/>
      <c r="NC145" s="46"/>
      <c r="ND145" s="46"/>
      <c r="NE145" s="46"/>
      <c r="NF145" s="46"/>
      <c r="NG145" s="46"/>
      <c r="NH145" s="46"/>
      <c r="NI145" s="46"/>
      <c r="NJ145" s="46"/>
      <c r="NK145" s="46"/>
      <c r="NL145" s="46"/>
      <c r="NM145" s="46"/>
      <c r="NN145" s="46"/>
    </row>
    <row r="146" spans="1:378" s="197" customFormat="1" ht="18" customHeight="1" x14ac:dyDescent="0.25">
      <c r="A146" s="4" t="s">
        <v>137</v>
      </c>
      <c r="B146" s="5" t="s">
        <v>138</v>
      </c>
      <c r="C146" s="6" t="s">
        <v>71</v>
      </c>
      <c r="D146" s="6" t="s">
        <v>223</v>
      </c>
      <c r="E146" s="10">
        <v>44593</v>
      </c>
      <c r="F146" s="10" t="s">
        <v>108</v>
      </c>
      <c r="G146" s="200">
        <v>46000</v>
      </c>
      <c r="H146" s="174">
        <v>1320.2</v>
      </c>
      <c r="I146" s="181">
        <v>1289.46</v>
      </c>
      <c r="J146" s="181">
        <f t="shared" ref="J146" si="20">G146*0.0304</f>
        <v>1398.4</v>
      </c>
      <c r="K146" s="181">
        <v>1085</v>
      </c>
      <c r="L146" s="181">
        <v>5093.0600000000004</v>
      </c>
      <c r="M146" s="174">
        <v>40906.94</v>
      </c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  <c r="IX146" s="46"/>
      <c r="IY146" s="46"/>
      <c r="IZ146" s="46"/>
      <c r="JA146" s="46"/>
      <c r="JB146" s="46"/>
      <c r="JC146" s="46"/>
      <c r="JD146" s="46"/>
      <c r="JE146" s="46"/>
      <c r="JF146" s="46"/>
      <c r="JG146" s="46"/>
      <c r="JH146" s="46"/>
      <c r="JI146" s="46"/>
      <c r="JJ146" s="46"/>
      <c r="JK146" s="46"/>
      <c r="JL146" s="46"/>
      <c r="JM146" s="46"/>
      <c r="JN146" s="46"/>
      <c r="JO146" s="46"/>
      <c r="JP146" s="46"/>
      <c r="JQ146" s="46"/>
      <c r="JR146" s="46"/>
      <c r="JS146" s="46"/>
      <c r="JT146" s="46"/>
      <c r="JU146" s="46"/>
      <c r="JV146" s="46"/>
      <c r="JW146" s="46"/>
      <c r="JX146" s="46"/>
      <c r="JY146" s="46"/>
      <c r="JZ146" s="46"/>
      <c r="KA146" s="46"/>
      <c r="KB146" s="46"/>
      <c r="KC146" s="46"/>
      <c r="KD146" s="46"/>
      <c r="KE146" s="46"/>
      <c r="KF146" s="46"/>
      <c r="KG146" s="46"/>
      <c r="KH146" s="46"/>
      <c r="KI146" s="46"/>
      <c r="KJ146" s="46"/>
      <c r="KK146" s="46"/>
      <c r="KL146" s="46"/>
      <c r="KM146" s="46"/>
      <c r="KN146" s="46"/>
      <c r="KO146" s="46"/>
      <c r="KP146" s="46"/>
      <c r="KQ146" s="46"/>
      <c r="KR146" s="46"/>
      <c r="KS146" s="46"/>
      <c r="KT146" s="46"/>
      <c r="KU146" s="46"/>
      <c r="KV146" s="46"/>
      <c r="KW146" s="46"/>
      <c r="KX146" s="46"/>
      <c r="KY146" s="46"/>
      <c r="KZ146" s="46"/>
      <c r="LA146" s="46"/>
      <c r="LB146" s="46"/>
      <c r="LC146" s="46"/>
      <c r="LD146" s="46"/>
      <c r="LE146" s="46"/>
      <c r="LF146" s="46"/>
      <c r="LG146" s="46"/>
      <c r="LH146" s="46"/>
      <c r="LI146" s="46"/>
      <c r="LJ146" s="46"/>
      <c r="LK146" s="46"/>
      <c r="LL146" s="46"/>
      <c r="LM146" s="46"/>
      <c r="LN146" s="46"/>
      <c r="LO146" s="46"/>
      <c r="LP146" s="46"/>
      <c r="LQ146" s="46"/>
      <c r="LR146" s="46"/>
      <c r="LS146" s="46"/>
      <c r="LT146" s="46"/>
      <c r="LU146" s="46"/>
      <c r="LV146" s="46"/>
      <c r="LW146" s="46"/>
      <c r="LX146" s="46"/>
      <c r="LY146" s="46"/>
      <c r="LZ146" s="46"/>
      <c r="MA146" s="46"/>
      <c r="MB146" s="46"/>
      <c r="MC146" s="46"/>
      <c r="MD146" s="46"/>
      <c r="ME146" s="46"/>
      <c r="MF146" s="46"/>
      <c r="MG146" s="46"/>
      <c r="MH146" s="46"/>
      <c r="MI146" s="46"/>
      <c r="MJ146" s="46"/>
      <c r="MK146" s="46"/>
      <c r="ML146" s="46"/>
      <c r="MM146" s="46"/>
      <c r="MN146" s="46"/>
      <c r="MO146" s="46"/>
      <c r="MP146" s="46"/>
      <c r="MQ146" s="46"/>
      <c r="MR146" s="46"/>
      <c r="MS146" s="46"/>
      <c r="MT146" s="46"/>
      <c r="MU146" s="46"/>
      <c r="MV146" s="46"/>
      <c r="MW146" s="46"/>
      <c r="MX146" s="46"/>
      <c r="MY146" s="46"/>
      <c r="MZ146" s="46"/>
      <c r="NA146" s="46"/>
      <c r="NB146" s="46"/>
      <c r="NC146" s="46"/>
      <c r="ND146" s="46"/>
      <c r="NE146" s="46"/>
      <c r="NF146" s="46"/>
      <c r="NG146" s="46"/>
      <c r="NH146" s="46"/>
      <c r="NI146" s="46"/>
      <c r="NJ146" s="46"/>
      <c r="NK146" s="46"/>
      <c r="NL146" s="46"/>
      <c r="NM146" s="46"/>
      <c r="NN146" s="46"/>
    </row>
    <row r="147" spans="1:378" ht="19.5" customHeight="1" x14ac:dyDescent="0.25">
      <c r="A147" s="41" t="s">
        <v>14</v>
      </c>
      <c r="B147" s="12">
        <v>3</v>
      </c>
      <c r="C147" s="7"/>
      <c r="D147" s="7"/>
      <c r="E147" s="41"/>
      <c r="F147" s="41"/>
      <c r="G147" s="146">
        <f>SUM(G144:G146)</f>
        <v>296000</v>
      </c>
      <c r="H147" s="161">
        <f t="shared" ref="H147:L147" si="21">SUM(H144:H146)</f>
        <v>8495.2000000000007</v>
      </c>
      <c r="I147" s="146">
        <f t="shared" si="21"/>
        <v>37279.49</v>
      </c>
      <c r="J147" s="146">
        <f t="shared" si="21"/>
        <v>8926.2000000000007</v>
      </c>
      <c r="K147" s="146">
        <f t="shared" si="21"/>
        <v>15467.17</v>
      </c>
      <c r="L147" s="146">
        <f t="shared" si="21"/>
        <v>70168.06</v>
      </c>
      <c r="M147" s="161">
        <f>SUM(M144:M146)</f>
        <v>225831.94</v>
      </c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  <c r="IY147" s="45"/>
      <c r="IZ147" s="45"/>
      <c r="JA147" s="45"/>
      <c r="JB147" s="45"/>
      <c r="JC147" s="45"/>
      <c r="JD147" s="45"/>
      <c r="JE147" s="45"/>
      <c r="JF147" s="45"/>
      <c r="JG147" s="45"/>
      <c r="JH147" s="45"/>
      <c r="JI147" s="45"/>
      <c r="JJ147" s="45"/>
      <c r="JK147" s="45"/>
      <c r="JL147" s="45"/>
      <c r="JM147" s="45"/>
      <c r="JN147" s="45"/>
      <c r="JO147" s="45"/>
      <c r="JP147" s="45"/>
      <c r="JQ147" s="45"/>
      <c r="JR147" s="45"/>
      <c r="JS147" s="45"/>
      <c r="JT147" s="45"/>
      <c r="JU147" s="45"/>
      <c r="JV147" s="45"/>
      <c r="JW147" s="45"/>
      <c r="JX147" s="45"/>
      <c r="JY147" s="45"/>
      <c r="JZ147" s="45"/>
      <c r="KA147" s="45"/>
      <c r="KB147" s="45"/>
      <c r="KC147" s="45"/>
      <c r="KD147" s="45"/>
      <c r="KE147" s="45"/>
      <c r="KF147" s="45"/>
      <c r="KG147" s="45"/>
      <c r="KH147" s="45"/>
      <c r="KI147" s="45"/>
      <c r="KJ147" s="45"/>
      <c r="KK147" s="45"/>
      <c r="KL147" s="45"/>
      <c r="KM147" s="45"/>
      <c r="KN147" s="45"/>
      <c r="KO147" s="45"/>
      <c r="KP147" s="45"/>
      <c r="KQ147" s="45"/>
      <c r="KR147" s="45"/>
      <c r="KS147" s="45"/>
      <c r="KT147" s="45"/>
      <c r="KU147" s="45"/>
      <c r="KV147" s="45"/>
      <c r="KW147" s="45"/>
      <c r="KX147" s="45"/>
      <c r="KY147" s="45"/>
      <c r="KZ147" s="45"/>
      <c r="LA147" s="45"/>
      <c r="LB147" s="45"/>
      <c r="LC147" s="45"/>
      <c r="LD147" s="45"/>
      <c r="LE147" s="45"/>
      <c r="LF147" s="45"/>
      <c r="LG147" s="45"/>
      <c r="LH147" s="45"/>
      <c r="LI147" s="45"/>
      <c r="LJ147" s="45"/>
      <c r="LK147" s="45"/>
      <c r="LL147" s="45"/>
      <c r="LM147" s="45"/>
      <c r="LN147" s="45"/>
      <c r="LO147" s="45"/>
      <c r="LP147" s="45"/>
      <c r="LQ147" s="45"/>
      <c r="LR147" s="45"/>
      <c r="LS147" s="45"/>
      <c r="LT147" s="45"/>
      <c r="LU147" s="45"/>
      <c r="LV147" s="45"/>
      <c r="LW147" s="45"/>
      <c r="LX147" s="45"/>
      <c r="LY147" s="45"/>
      <c r="LZ147" s="45"/>
      <c r="MA147" s="45"/>
      <c r="MB147" s="45"/>
      <c r="MC147" s="45"/>
      <c r="MD147" s="45"/>
      <c r="ME147" s="45"/>
      <c r="MF147" s="45"/>
      <c r="MG147" s="45"/>
      <c r="MH147" s="45"/>
      <c r="MI147" s="45"/>
      <c r="MJ147" s="45"/>
      <c r="MK147" s="45"/>
      <c r="ML147" s="45"/>
      <c r="MM147" s="45"/>
      <c r="MN147" s="45"/>
      <c r="MO147" s="45"/>
      <c r="MP147" s="45"/>
      <c r="MQ147" s="45"/>
      <c r="MR147" s="45"/>
      <c r="MS147" s="45"/>
      <c r="MT147" s="45"/>
      <c r="MU147" s="45"/>
      <c r="MV147" s="45"/>
      <c r="MW147" s="45"/>
      <c r="MX147" s="45"/>
      <c r="MY147" s="45"/>
      <c r="MZ147" s="45"/>
      <c r="NA147" s="45"/>
      <c r="NB147" s="45"/>
      <c r="NC147" s="45"/>
      <c r="ND147" s="45"/>
      <c r="NE147" s="45"/>
      <c r="NF147" s="45"/>
      <c r="NG147" s="45"/>
      <c r="NH147" s="45"/>
      <c r="NI147" s="45"/>
      <c r="NJ147" s="45"/>
      <c r="NK147" s="45"/>
      <c r="NL147" s="45"/>
      <c r="NM147" s="45"/>
      <c r="NN147" s="45"/>
    </row>
    <row r="148" spans="1:378" x14ac:dyDescent="0.25"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  <c r="IY148" s="45"/>
      <c r="IZ148" s="45"/>
      <c r="JA148" s="45"/>
      <c r="JB148" s="45"/>
      <c r="JC148" s="45"/>
      <c r="JD148" s="45"/>
      <c r="JE148" s="45"/>
      <c r="JF148" s="45"/>
      <c r="JG148" s="45"/>
      <c r="JH148" s="45"/>
      <c r="JI148" s="45"/>
      <c r="JJ148" s="45"/>
      <c r="JK148" s="45"/>
      <c r="JL148" s="45"/>
      <c r="JM148" s="45"/>
      <c r="JN148" s="45"/>
      <c r="JO148" s="45"/>
      <c r="JP148" s="45"/>
      <c r="JQ148" s="45"/>
      <c r="JR148" s="45"/>
      <c r="JS148" s="45"/>
      <c r="JT148" s="45"/>
      <c r="JU148" s="45"/>
      <c r="JV148" s="45"/>
      <c r="JW148" s="45"/>
      <c r="JX148" s="45"/>
      <c r="JY148" s="45"/>
      <c r="JZ148" s="45"/>
      <c r="KA148" s="45"/>
      <c r="KB148" s="45"/>
      <c r="KC148" s="45"/>
      <c r="KD148" s="45"/>
      <c r="KE148" s="45"/>
      <c r="KF148" s="45"/>
      <c r="KG148" s="45"/>
      <c r="KH148" s="45"/>
      <c r="KI148" s="45"/>
      <c r="KJ148" s="45"/>
      <c r="KK148" s="45"/>
      <c r="KL148" s="45"/>
      <c r="KM148" s="45"/>
      <c r="KN148" s="45"/>
      <c r="KO148" s="45"/>
      <c r="KP148" s="45"/>
      <c r="KQ148" s="45"/>
      <c r="KR148" s="45"/>
      <c r="KS148" s="45"/>
      <c r="KT148" s="45"/>
      <c r="KU148" s="45"/>
      <c r="KV148" s="45"/>
      <c r="KW148" s="45"/>
      <c r="KX148" s="45"/>
      <c r="KY148" s="45"/>
      <c r="KZ148" s="45"/>
      <c r="LA148" s="45"/>
      <c r="LB148" s="45"/>
      <c r="LC148" s="45"/>
      <c r="LD148" s="45"/>
      <c r="LE148" s="45"/>
      <c r="LF148" s="45"/>
      <c r="LG148" s="45"/>
      <c r="LH148" s="45"/>
      <c r="LI148" s="45"/>
      <c r="LJ148" s="45"/>
      <c r="LK148" s="45"/>
      <c r="LL148" s="45"/>
      <c r="LM148" s="45"/>
      <c r="LN148" s="45"/>
      <c r="LO148" s="45"/>
      <c r="LP148" s="45"/>
      <c r="LQ148" s="45"/>
      <c r="LR148" s="45"/>
      <c r="LS148" s="45"/>
      <c r="LT148" s="45"/>
      <c r="LU148" s="45"/>
      <c r="LV148" s="45"/>
      <c r="LW148" s="45"/>
      <c r="LX148" s="45"/>
      <c r="LY148" s="45"/>
      <c r="LZ148" s="45"/>
      <c r="MA148" s="45"/>
      <c r="MB148" s="45"/>
      <c r="MC148" s="45"/>
      <c r="MD148" s="45"/>
      <c r="ME148" s="45"/>
      <c r="MF148" s="45"/>
      <c r="MG148" s="45"/>
      <c r="MH148" s="45"/>
      <c r="MI148" s="45"/>
      <c r="MJ148" s="45"/>
      <c r="MK148" s="45"/>
      <c r="ML148" s="45"/>
      <c r="MM148" s="45"/>
      <c r="MN148" s="45"/>
      <c r="MO148" s="45"/>
      <c r="MP148" s="45"/>
      <c r="MQ148" s="45"/>
      <c r="MR148" s="45"/>
      <c r="MS148" s="45"/>
      <c r="MT148" s="45"/>
      <c r="MU148" s="45"/>
      <c r="MV148" s="45"/>
      <c r="MW148" s="45"/>
      <c r="MX148" s="45"/>
      <c r="MY148" s="45"/>
      <c r="MZ148" s="45"/>
      <c r="NA148" s="45"/>
      <c r="NB148" s="45"/>
      <c r="NC148" s="45"/>
      <c r="ND148" s="45"/>
      <c r="NE148" s="45"/>
      <c r="NF148" s="45"/>
      <c r="NG148" s="45"/>
      <c r="NH148" s="45"/>
      <c r="NI148" s="45"/>
      <c r="NJ148" s="45"/>
      <c r="NK148" s="45"/>
      <c r="NL148" s="45"/>
      <c r="NM148" s="45"/>
      <c r="NN148" s="45"/>
    </row>
    <row r="149" spans="1:378" ht="15.75" x14ac:dyDescent="0.25">
      <c r="A149" s="37" t="s">
        <v>65</v>
      </c>
      <c r="B149" s="3"/>
      <c r="C149" s="42"/>
      <c r="D149" s="42"/>
      <c r="E149" s="38"/>
      <c r="F149" s="3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  <c r="IY149" s="45"/>
      <c r="IZ149" s="45"/>
      <c r="JA149" s="45"/>
      <c r="JB149" s="45"/>
      <c r="JC149" s="45"/>
      <c r="JD149" s="45"/>
      <c r="JE149" s="45"/>
      <c r="JF149" s="45"/>
      <c r="JG149" s="45"/>
      <c r="JH149" s="45"/>
      <c r="JI149" s="45"/>
      <c r="JJ149" s="45"/>
      <c r="JK149" s="45"/>
      <c r="JL149" s="45"/>
      <c r="JM149" s="45"/>
      <c r="JN149" s="45"/>
      <c r="JO149" s="45"/>
      <c r="JP149" s="45"/>
      <c r="JQ149" s="45"/>
      <c r="JR149" s="45"/>
      <c r="JS149" s="45"/>
      <c r="JT149" s="45"/>
      <c r="JU149" s="45"/>
      <c r="JV149" s="45"/>
      <c r="JW149" s="45"/>
      <c r="JX149" s="45"/>
      <c r="JY149" s="45"/>
      <c r="JZ149" s="45"/>
      <c r="KA149" s="45"/>
      <c r="KB149" s="45"/>
      <c r="KC149" s="45"/>
      <c r="KD149" s="45"/>
      <c r="KE149" s="45"/>
      <c r="KF149" s="45"/>
      <c r="KG149" s="45"/>
      <c r="KH149" s="45"/>
      <c r="KI149" s="45"/>
      <c r="KJ149" s="45"/>
      <c r="KK149" s="45"/>
      <c r="KL149" s="45"/>
      <c r="KM149" s="45"/>
      <c r="KN149" s="45"/>
      <c r="KO149" s="45"/>
      <c r="KP149" s="45"/>
      <c r="KQ149" s="45"/>
      <c r="KR149" s="45"/>
      <c r="KS149" s="45"/>
      <c r="KT149" s="45"/>
      <c r="KU149" s="45"/>
      <c r="KV149" s="45"/>
      <c r="KW149" s="45"/>
      <c r="KX149" s="45"/>
      <c r="KY149" s="45"/>
      <c r="KZ149" s="45"/>
      <c r="LA149" s="45"/>
      <c r="LB149" s="45"/>
      <c r="LC149" s="45"/>
      <c r="LD149" s="45"/>
      <c r="LE149" s="45"/>
      <c r="LF149" s="45"/>
      <c r="LG149" s="45"/>
      <c r="LH149" s="45"/>
      <c r="LI149" s="45"/>
      <c r="LJ149" s="45"/>
      <c r="LK149" s="45"/>
      <c r="LL149" s="45"/>
      <c r="LM149" s="45"/>
      <c r="LN149" s="45"/>
      <c r="LO149" s="45"/>
      <c r="LP149" s="45"/>
      <c r="LQ149" s="45"/>
      <c r="LR149" s="45"/>
      <c r="LS149" s="45"/>
      <c r="LT149" s="45"/>
      <c r="LU149" s="45"/>
      <c r="LV149" s="45"/>
      <c r="LW149" s="45"/>
      <c r="LX149" s="45"/>
      <c r="LY149" s="45"/>
      <c r="LZ149" s="45"/>
      <c r="MA149" s="45"/>
      <c r="MB149" s="45"/>
      <c r="MC149" s="45"/>
      <c r="MD149" s="45"/>
      <c r="ME149" s="45"/>
      <c r="MF149" s="45"/>
      <c r="MG149" s="45"/>
      <c r="MH149" s="45"/>
      <c r="MI149" s="45"/>
      <c r="MJ149" s="45"/>
      <c r="MK149" s="45"/>
      <c r="ML149" s="45"/>
      <c r="MM149" s="45"/>
      <c r="MN149" s="45"/>
      <c r="MO149" s="45"/>
      <c r="MP149" s="45"/>
      <c r="MQ149" s="45"/>
      <c r="MR149" s="45"/>
      <c r="MS149" s="45"/>
      <c r="MT149" s="45"/>
      <c r="MU149" s="45"/>
      <c r="MV149" s="45"/>
      <c r="MW149" s="45"/>
      <c r="MX149" s="45"/>
      <c r="MY149" s="45"/>
      <c r="MZ149" s="45"/>
      <c r="NA149" s="45"/>
      <c r="NB149" s="45"/>
      <c r="NC149" s="45"/>
      <c r="ND149" s="45"/>
      <c r="NE149" s="45"/>
      <c r="NF149" s="45"/>
      <c r="NG149" s="45"/>
      <c r="NH149" s="45"/>
      <c r="NI149" s="45"/>
      <c r="NJ149" s="45"/>
      <c r="NK149" s="45"/>
      <c r="NL149" s="45"/>
      <c r="NM149" s="45"/>
      <c r="NN149" s="45"/>
    </row>
    <row r="150" spans="1:378" ht="15.75" x14ac:dyDescent="0.25">
      <c r="A150" s="35" t="s">
        <v>74</v>
      </c>
      <c r="B150" s="5" t="s">
        <v>16</v>
      </c>
      <c r="C150" s="6" t="s">
        <v>70</v>
      </c>
      <c r="D150" s="6" t="s">
        <v>223</v>
      </c>
      <c r="E150" s="10">
        <v>44270</v>
      </c>
      <c r="F150" s="10" t="s">
        <v>108</v>
      </c>
      <c r="G150" s="130">
        <v>46000</v>
      </c>
      <c r="H150" s="174">
        <v>1320.2</v>
      </c>
      <c r="I150" s="181">
        <v>0</v>
      </c>
      <c r="J150" s="181">
        <v>1398.4</v>
      </c>
      <c r="K150" s="181">
        <v>25</v>
      </c>
      <c r="L150" s="181">
        <v>2743.6</v>
      </c>
      <c r="M150" s="174">
        <v>43256.4</v>
      </c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  <c r="IY150" s="45"/>
      <c r="IZ150" s="45"/>
      <c r="JA150" s="45"/>
      <c r="JB150" s="45"/>
      <c r="JC150" s="45"/>
      <c r="JD150" s="45"/>
      <c r="JE150" s="45"/>
      <c r="JF150" s="45"/>
      <c r="JG150" s="45"/>
      <c r="JH150" s="45"/>
      <c r="JI150" s="45"/>
      <c r="JJ150" s="45"/>
      <c r="JK150" s="45"/>
      <c r="JL150" s="45"/>
      <c r="JM150" s="45"/>
      <c r="JN150" s="45"/>
      <c r="JO150" s="45"/>
      <c r="JP150" s="45"/>
      <c r="JQ150" s="45"/>
      <c r="JR150" s="45"/>
      <c r="JS150" s="45"/>
      <c r="JT150" s="45"/>
      <c r="JU150" s="45"/>
      <c r="JV150" s="45"/>
      <c r="JW150" s="45"/>
      <c r="JX150" s="45"/>
      <c r="JY150" s="45"/>
      <c r="JZ150" s="45"/>
      <c r="KA150" s="45"/>
      <c r="KB150" s="45"/>
      <c r="KC150" s="45"/>
      <c r="KD150" s="45"/>
      <c r="KE150" s="45"/>
      <c r="KF150" s="45"/>
      <c r="KG150" s="45"/>
      <c r="KH150" s="45"/>
      <c r="KI150" s="45"/>
      <c r="KJ150" s="45"/>
      <c r="KK150" s="45"/>
      <c r="KL150" s="45"/>
      <c r="KM150" s="45"/>
      <c r="KN150" s="45"/>
      <c r="KO150" s="45"/>
      <c r="KP150" s="45"/>
      <c r="KQ150" s="45"/>
      <c r="KR150" s="45"/>
      <c r="KS150" s="45"/>
      <c r="KT150" s="45"/>
      <c r="KU150" s="45"/>
      <c r="KV150" s="45"/>
      <c r="KW150" s="45"/>
      <c r="KX150" s="45"/>
      <c r="KY150" s="45"/>
      <c r="KZ150" s="45"/>
      <c r="LA150" s="45"/>
      <c r="LB150" s="45"/>
      <c r="LC150" s="45"/>
      <c r="LD150" s="45"/>
      <c r="LE150" s="45"/>
      <c r="LF150" s="45"/>
      <c r="LG150" s="45"/>
      <c r="LH150" s="45"/>
      <c r="LI150" s="45"/>
      <c r="LJ150" s="45"/>
      <c r="LK150" s="45"/>
      <c r="LL150" s="45"/>
      <c r="LM150" s="45"/>
      <c r="LN150" s="45"/>
      <c r="LO150" s="45"/>
      <c r="LP150" s="45"/>
      <c r="LQ150" s="45"/>
      <c r="LR150" s="45"/>
      <c r="LS150" s="45"/>
      <c r="LT150" s="45"/>
      <c r="LU150" s="45"/>
      <c r="LV150" s="45"/>
      <c r="LW150" s="45"/>
      <c r="LX150" s="45"/>
      <c r="LY150" s="45"/>
      <c r="LZ150" s="45"/>
      <c r="MA150" s="45"/>
      <c r="MB150" s="45"/>
      <c r="MC150" s="45"/>
      <c r="MD150" s="45"/>
      <c r="ME150" s="45"/>
      <c r="MF150" s="45"/>
      <c r="MG150" s="45"/>
      <c r="MH150" s="45"/>
      <c r="MI150" s="45"/>
      <c r="MJ150" s="45"/>
      <c r="MK150" s="45"/>
      <c r="ML150" s="45"/>
      <c r="MM150" s="45"/>
      <c r="MN150" s="45"/>
      <c r="MO150" s="45"/>
      <c r="MP150" s="45"/>
      <c r="MQ150" s="45"/>
      <c r="MR150" s="45"/>
      <c r="MS150" s="45"/>
      <c r="MT150" s="45"/>
      <c r="MU150" s="45"/>
      <c r="MV150" s="45"/>
      <c r="MW150" s="45"/>
      <c r="MX150" s="45"/>
      <c r="MY150" s="45"/>
      <c r="MZ150" s="45"/>
      <c r="NA150" s="45"/>
      <c r="NB150" s="45"/>
      <c r="NC150" s="45"/>
      <c r="ND150" s="45"/>
      <c r="NE150" s="45"/>
      <c r="NF150" s="45"/>
      <c r="NG150" s="45"/>
      <c r="NH150" s="45"/>
      <c r="NI150" s="45"/>
      <c r="NJ150" s="45"/>
      <c r="NK150" s="45"/>
      <c r="NL150" s="45"/>
      <c r="NM150" s="45"/>
      <c r="NN150" s="45"/>
    </row>
    <row r="151" spans="1:378" ht="15.75" x14ac:dyDescent="0.25">
      <c r="A151" s="35" t="s">
        <v>142</v>
      </c>
      <c r="B151" s="5" t="s">
        <v>16</v>
      </c>
      <c r="C151" s="6" t="s">
        <v>70</v>
      </c>
      <c r="D151" s="6" t="s">
        <v>223</v>
      </c>
      <c r="E151" s="10">
        <v>44593</v>
      </c>
      <c r="F151" s="10" t="s">
        <v>108</v>
      </c>
      <c r="G151" s="130">
        <v>35000</v>
      </c>
      <c r="H151" s="174">
        <v>1004.5</v>
      </c>
      <c r="I151" s="181">
        <v>0</v>
      </c>
      <c r="J151" s="181">
        <v>1064</v>
      </c>
      <c r="K151" s="181">
        <v>25</v>
      </c>
      <c r="L151" s="181">
        <v>2093.5</v>
      </c>
      <c r="M151" s="174">
        <v>32906.5</v>
      </c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  <c r="IY151" s="45"/>
      <c r="IZ151" s="45"/>
      <c r="JA151" s="45"/>
      <c r="JB151" s="45"/>
      <c r="JC151" s="45"/>
      <c r="JD151" s="45"/>
      <c r="JE151" s="45"/>
      <c r="JF151" s="45"/>
      <c r="JG151" s="45"/>
      <c r="JH151" s="45"/>
      <c r="JI151" s="45"/>
      <c r="JJ151" s="45"/>
      <c r="JK151" s="45"/>
      <c r="JL151" s="45"/>
      <c r="JM151" s="45"/>
      <c r="JN151" s="45"/>
      <c r="JO151" s="45"/>
      <c r="JP151" s="45"/>
      <c r="JQ151" s="45"/>
      <c r="JR151" s="45"/>
      <c r="JS151" s="45"/>
      <c r="JT151" s="45"/>
      <c r="JU151" s="45"/>
      <c r="JV151" s="45"/>
      <c r="JW151" s="45"/>
      <c r="JX151" s="45"/>
      <c r="JY151" s="45"/>
      <c r="JZ151" s="45"/>
      <c r="KA151" s="45"/>
      <c r="KB151" s="45"/>
      <c r="KC151" s="45"/>
      <c r="KD151" s="45"/>
      <c r="KE151" s="45"/>
      <c r="KF151" s="45"/>
      <c r="KG151" s="45"/>
      <c r="KH151" s="45"/>
      <c r="KI151" s="45"/>
      <c r="KJ151" s="45"/>
      <c r="KK151" s="45"/>
      <c r="KL151" s="45"/>
      <c r="KM151" s="45"/>
      <c r="KN151" s="45"/>
      <c r="KO151" s="45"/>
      <c r="KP151" s="45"/>
      <c r="KQ151" s="45"/>
      <c r="KR151" s="45"/>
      <c r="KS151" s="45"/>
      <c r="KT151" s="45"/>
      <c r="KU151" s="45"/>
      <c r="KV151" s="45"/>
      <c r="KW151" s="45"/>
      <c r="KX151" s="45"/>
      <c r="KY151" s="45"/>
      <c r="KZ151" s="45"/>
      <c r="LA151" s="45"/>
      <c r="LB151" s="45"/>
      <c r="LC151" s="45"/>
      <c r="LD151" s="45"/>
      <c r="LE151" s="45"/>
      <c r="LF151" s="45"/>
      <c r="LG151" s="45"/>
      <c r="LH151" s="45"/>
      <c r="LI151" s="45"/>
      <c r="LJ151" s="45"/>
      <c r="LK151" s="45"/>
      <c r="LL151" s="45"/>
      <c r="LM151" s="45"/>
      <c r="LN151" s="45"/>
      <c r="LO151" s="45"/>
      <c r="LP151" s="45"/>
      <c r="LQ151" s="45"/>
      <c r="LR151" s="45"/>
      <c r="LS151" s="45"/>
      <c r="LT151" s="45"/>
      <c r="LU151" s="45"/>
      <c r="LV151" s="45"/>
      <c r="LW151" s="45"/>
      <c r="LX151" s="45"/>
      <c r="LY151" s="45"/>
      <c r="LZ151" s="45"/>
      <c r="MA151" s="45"/>
      <c r="MB151" s="45"/>
      <c r="MC151" s="45"/>
      <c r="MD151" s="45"/>
      <c r="ME151" s="45"/>
      <c r="MF151" s="45"/>
      <c r="MG151" s="45"/>
      <c r="MH151" s="45"/>
      <c r="MI151" s="45"/>
      <c r="MJ151" s="45"/>
      <c r="MK151" s="45"/>
      <c r="ML151" s="45"/>
      <c r="MM151" s="45"/>
      <c r="MN151" s="45"/>
      <c r="MO151" s="45"/>
      <c r="MP151" s="45"/>
      <c r="MQ151" s="45"/>
      <c r="MR151" s="45"/>
      <c r="MS151" s="45"/>
      <c r="MT151" s="45"/>
      <c r="MU151" s="45"/>
      <c r="MV151" s="45"/>
      <c r="MW151" s="45"/>
      <c r="MX151" s="45"/>
      <c r="MY151" s="45"/>
      <c r="MZ151" s="45"/>
      <c r="NA151" s="45"/>
      <c r="NB151" s="45"/>
      <c r="NC151" s="45"/>
      <c r="ND151" s="45"/>
      <c r="NE151" s="45"/>
      <c r="NF151" s="45"/>
      <c r="NG151" s="45"/>
      <c r="NH151" s="45"/>
      <c r="NI151" s="45"/>
      <c r="NJ151" s="45"/>
      <c r="NK151" s="45"/>
      <c r="NL151" s="45"/>
      <c r="NM151" s="45"/>
      <c r="NN151" s="45"/>
    </row>
    <row r="152" spans="1:378" ht="15.75" x14ac:dyDescent="0.25">
      <c r="A152" s="35" t="s">
        <v>200</v>
      </c>
      <c r="B152" s="5" t="s">
        <v>54</v>
      </c>
      <c r="C152" s="6" t="s">
        <v>71</v>
      </c>
      <c r="D152" s="6" t="s">
        <v>223</v>
      </c>
      <c r="E152" s="10">
        <v>44593</v>
      </c>
      <c r="F152" s="10" t="s">
        <v>108</v>
      </c>
      <c r="G152" s="130">
        <v>125000</v>
      </c>
      <c r="H152" s="174">
        <v>3587.5</v>
      </c>
      <c r="I152" s="181">
        <v>17985.990000000002</v>
      </c>
      <c r="J152" s="181">
        <v>3800</v>
      </c>
      <c r="K152" s="181">
        <v>25</v>
      </c>
      <c r="L152" s="181">
        <v>25398.49</v>
      </c>
      <c r="M152" s="174">
        <v>99601.51</v>
      </c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  <c r="IY152" s="45"/>
      <c r="IZ152" s="45"/>
      <c r="JA152" s="45"/>
      <c r="JB152" s="45"/>
      <c r="JC152" s="45"/>
      <c r="JD152" s="45"/>
      <c r="JE152" s="45"/>
      <c r="JF152" s="45"/>
      <c r="JG152" s="45"/>
      <c r="JH152" s="45"/>
      <c r="JI152" s="45"/>
      <c r="JJ152" s="45"/>
      <c r="JK152" s="45"/>
      <c r="JL152" s="45"/>
      <c r="JM152" s="45"/>
      <c r="JN152" s="45"/>
      <c r="JO152" s="45"/>
      <c r="JP152" s="45"/>
      <c r="JQ152" s="45"/>
      <c r="JR152" s="45"/>
      <c r="JS152" s="45"/>
      <c r="JT152" s="45"/>
      <c r="JU152" s="45"/>
      <c r="JV152" s="45"/>
      <c r="JW152" s="45"/>
      <c r="JX152" s="45"/>
      <c r="JY152" s="45"/>
      <c r="JZ152" s="45"/>
      <c r="KA152" s="45"/>
      <c r="KB152" s="45"/>
      <c r="KC152" s="45"/>
      <c r="KD152" s="45"/>
      <c r="KE152" s="45"/>
      <c r="KF152" s="45"/>
      <c r="KG152" s="45"/>
      <c r="KH152" s="45"/>
      <c r="KI152" s="45"/>
      <c r="KJ152" s="45"/>
      <c r="KK152" s="45"/>
      <c r="KL152" s="45"/>
      <c r="KM152" s="45"/>
      <c r="KN152" s="45"/>
      <c r="KO152" s="45"/>
      <c r="KP152" s="45"/>
      <c r="KQ152" s="45"/>
      <c r="KR152" s="45"/>
      <c r="KS152" s="45"/>
      <c r="KT152" s="45"/>
      <c r="KU152" s="45"/>
      <c r="KV152" s="45"/>
      <c r="KW152" s="45"/>
      <c r="KX152" s="45"/>
      <c r="KY152" s="45"/>
      <c r="KZ152" s="45"/>
      <c r="LA152" s="45"/>
      <c r="LB152" s="45"/>
      <c r="LC152" s="45"/>
      <c r="LD152" s="45"/>
      <c r="LE152" s="45"/>
      <c r="LF152" s="45"/>
      <c r="LG152" s="45"/>
      <c r="LH152" s="45"/>
      <c r="LI152" s="45"/>
      <c r="LJ152" s="45"/>
      <c r="LK152" s="45"/>
      <c r="LL152" s="45"/>
      <c r="LM152" s="45"/>
      <c r="LN152" s="45"/>
      <c r="LO152" s="45"/>
      <c r="LP152" s="45"/>
      <c r="LQ152" s="45"/>
      <c r="LR152" s="45"/>
      <c r="LS152" s="45"/>
      <c r="LT152" s="45"/>
      <c r="LU152" s="45"/>
      <c r="LV152" s="45"/>
      <c r="LW152" s="45"/>
      <c r="LX152" s="45"/>
      <c r="LY152" s="45"/>
      <c r="LZ152" s="45"/>
      <c r="MA152" s="45"/>
      <c r="MB152" s="45"/>
      <c r="MC152" s="45"/>
      <c r="MD152" s="45"/>
      <c r="ME152" s="45"/>
      <c r="MF152" s="45"/>
      <c r="MG152" s="45"/>
      <c r="MH152" s="45"/>
      <c r="MI152" s="45"/>
      <c r="MJ152" s="45"/>
      <c r="MK152" s="45"/>
      <c r="ML152" s="45"/>
      <c r="MM152" s="45"/>
      <c r="MN152" s="45"/>
      <c r="MO152" s="45"/>
      <c r="MP152" s="45"/>
      <c r="MQ152" s="45"/>
      <c r="MR152" s="45"/>
      <c r="MS152" s="45"/>
      <c r="MT152" s="45"/>
      <c r="MU152" s="45"/>
      <c r="MV152" s="45"/>
      <c r="MW152" s="45"/>
      <c r="MX152" s="45"/>
      <c r="MY152" s="45"/>
      <c r="MZ152" s="45"/>
      <c r="NA152" s="45"/>
      <c r="NB152" s="45"/>
      <c r="NC152" s="45"/>
      <c r="ND152" s="45"/>
      <c r="NE152" s="45"/>
      <c r="NF152" s="45"/>
      <c r="NG152" s="45"/>
      <c r="NH152" s="45"/>
      <c r="NI152" s="45"/>
      <c r="NJ152" s="45"/>
      <c r="NK152" s="45"/>
      <c r="NL152" s="45"/>
      <c r="NM152" s="45"/>
      <c r="NN152" s="45"/>
    </row>
    <row r="153" spans="1:378" ht="15.75" x14ac:dyDescent="0.25">
      <c r="A153" s="35" t="s">
        <v>188</v>
      </c>
      <c r="B153" s="5" t="s">
        <v>17</v>
      </c>
      <c r="C153" s="6" t="s">
        <v>71</v>
      </c>
      <c r="D153" s="6" t="s">
        <v>223</v>
      </c>
      <c r="E153" s="10">
        <v>44682</v>
      </c>
      <c r="F153" s="10" t="s">
        <v>108</v>
      </c>
      <c r="G153" s="130">
        <v>30000</v>
      </c>
      <c r="H153" s="174">
        <v>861</v>
      </c>
      <c r="I153" s="181">
        <v>0</v>
      </c>
      <c r="J153" s="181">
        <v>912</v>
      </c>
      <c r="K153" s="181">
        <v>25</v>
      </c>
      <c r="L153" s="181">
        <v>1798</v>
      </c>
      <c r="M153" s="174">
        <v>28202</v>
      </c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  <c r="IY153" s="45"/>
      <c r="IZ153" s="45"/>
      <c r="JA153" s="45"/>
      <c r="JB153" s="45"/>
      <c r="JC153" s="45"/>
      <c r="JD153" s="45"/>
      <c r="JE153" s="45"/>
      <c r="JF153" s="45"/>
      <c r="JG153" s="45"/>
      <c r="JH153" s="45"/>
      <c r="JI153" s="45"/>
      <c r="JJ153" s="45"/>
      <c r="JK153" s="45"/>
      <c r="JL153" s="45"/>
      <c r="JM153" s="45"/>
      <c r="JN153" s="45"/>
      <c r="JO153" s="45"/>
      <c r="JP153" s="45"/>
      <c r="JQ153" s="45"/>
      <c r="JR153" s="45"/>
      <c r="JS153" s="45"/>
      <c r="JT153" s="45"/>
      <c r="JU153" s="45"/>
      <c r="JV153" s="45"/>
      <c r="JW153" s="45"/>
      <c r="JX153" s="45"/>
      <c r="JY153" s="45"/>
      <c r="JZ153" s="45"/>
      <c r="KA153" s="45"/>
      <c r="KB153" s="45"/>
      <c r="KC153" s="45"/>
      <c r="KD153" s="45"/>
      <c r="KE153" s="45"/>
      <c r="KF153" s="45"/>
      <c r="KG153" s="45"/>
      <c r="KH153" s="45"/>
      <c r="KI153" s="45"/>
      <c r="KJ153" s="45"/>
      <c r="KK153" s="45"/>
      <c r="KL153" s="45"/>
      <c r="KM153" s="45"/>
      <c r="KN153" s="45"/>
      <c r="KO153" s="45"/>
      <c r="KP153" s="45"/>
      <c r="KQ153" s="45"/>
      <c r="KR153" s="45"/>
      <c r="KS153" s="45"/>
      <c r="KT153" s="45"/>
      <c r="KU153" s="45"/>
      <c r="KV153" s="45"/>
      <c r="KW153" s="45"/>
      <c r="KX153" s="45"/>
      <c r="KY153" s="45"/>
      <c r="KZ153" s="45"/>
      <c r="LA153" s="45"/>
      <c r="LB153" s="45"/>
      <c r="LC153" s="45"/>
      <c r="LD153" s="45"/>
      <c r="LE153" s="45"/>
      <c r="LF153" s="45"/>
      <c r="LG153" s="45"/>
      <c r="LH153" s="45"/>
      <c r="LI153" s="45"/>
      <c r="LJ153" s="45"/>
      <c r="LK153" s="45"/>
      <c r="LL153" s="45"/>
      <c r="LM153" s="45"/>
      <c r="LN153" s="45"/>
      <c r="LO153" s="45"/>
      <c r="LP153" s="45"/>
      <c r="LQ153" s="45"/>
      <c r="LR153" s="45"/>
      <c r="LS153" s="45"/>
      <c r="LT153" s="45"/>
      <c r="LU153" s="45"/>
      <c r="LV153" s="45"/>
      <c r="LW153" s="45"/>
      <c r="LX153" s="45"/>
      <c r="LY153" s="45"/>
      <c r="LZ153" s="45"/>
      <c r="MA153" s="45"/>
      <c r="MB153" s="45"/>
      <c r="MC153" s="45"/>
      <c r="MD153" s="45"/>
      <c r="ME153" s="45"/>
      <c r="MF153" s="45"/>
      <c r="MG153" s="45"/>
      <c r="MH153" s="45"/>
      <c r="MI153" s="45"/>
      <c r="MJ153" s="45"/>
      <c r="MK153" s="45"/>
      <c r="ML153" s="45"/>
      <c r="MM153" s="45"/>
      <c r="MN153" s="45"/>
      <c r="MO153" s="45"/>
      <c r="MP153" s="45"/>
      <c r="MQ153" s="45"/>
      <c r="MR153" s="45"/>
      <c r="MS153" s="45"/>
      <c r="MT153" s="45"/>
      <c r="MU153" s="45"/>
      <c r="MV153" s="45"/>
      <c r="MW153" s="45"/>
      <c r="MX153" s="45"/>
      <c r="MY153" s="45"/>
      <c r="MZ153" s="45"/>
      <c r="NA153" s="45"/>
      <c r="NB153" s="45"/>
      <c r="NC153" s="45"/>
      <c r="ND153" s="45"/>
      <c r="NE153" s="45"/>
      <c r="NF153" s="45"/>
      <c r="NG153" s="45"/>
      <c r="NH153" s="45"/>
      <c r="NI153" s="45"/>
      <c r="NJ153" s="45"/>
      <c r="NK153" s="45"/>
      <c r="NL153" s="45"/>
      <c r="NM153" s="45"/>
      <c r="NN153" s="45"/>
    </row>
    <row r="154" spans="1:378" ht="15.75" x14ac:dyDescent="0.25">
      <c r="A154" s="35" t="s">
        <v>216</v>
      </c>
      <c r="B154" s="5" t="s">
        <v>16</v>
      </c>
      <c r="C154" s="6" t="s">
        <v>70</v>
      </c>
      <c r="D154" s="6" t="s">
        <v>223</v>
      </c>
      <c r="E154" s="10">
        <v>44774</v>
      </c>
      <c r="F154" s="10" t="s">
        <v>108</v>
      </c>
      <c r="G154" s="130">
        <v>35000</v>
      </c>
      <c r="H154" s="174">
        <v>1004.5</v>
      </c>
      <c r="I154" s="181">
        <v>0</v>
      </c>
      <c r="J154" s="181">
        <v>1064</v>
      </c>
      <c r="K154" s="181">
        <v>25</v>
      </c>
      <c r="L154" s="181">
        <v>2093.5</v>
      </c>
      <c r="M154" s="174">
        <v>32906.5</v>
      </c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  <c r="IY154" s="45"/>
      <c r="IZ154" s="45"/>
      <c r="JA154" s="45"/>
      <c r="JB154" s="45"/>
      <c r="JC154" s="45"/>
      <c r="JD154" s="45"/>
      <c r="JE154" s="45"/>
      <c r="JF154" s="45"/>
      <c r="JG154" s="45"/>
      <c r="JH154" s="45"/>
      <c r="JI154" s="45"/>
      <c r="JJ154" s="45"/>
      <c r="JK154" s="45"/>
      <c r="JL154" s="45"/>
      <c r="JM154" s="45"/>
      <c r="JN154" s="45"/>
      <c r="JO154" s="45"/>
      <c r="JP154" s="45"/>
      <c r="JQ154" s="45"/>
      <c r="JR154" s="45"/>
      <c r="JS154" s="45"/>
      <c r="JT154" s="45"/>
      <c r="JU154" s="45"/>
      <c r="JV154" s="45"/>
      <c r="JW154" s="45"/>
      <c r="JX154" s="45"/>
      <c r="JY154" s="45"/>
      <c r="JZ154" s="45"/>
      <c r="KA154" s="45"/>
      <c r="KB154" s="45"/>
      <c r="KC154" s="45"/>
      <c r="KD154" s="45"/>
      <c r="KE154" s="45"/>
      <c r="KF154" s="45"/>
      <c r="KG154" s="45"/>
      <c r="KH154" s="45"/>
      <c r="KI154" s="45"/>
      <c r="KJ154" s="45"/>
      <c r="KK154" s="45"/>
      <c r="KL154" s="45"/>
      <c r="KM154" s="45"/>
      <c r="KN154" s="45"/>
      <c r="KO154" s="45"/>
      <c r="KP154" s="45"/>
      <c r="KQ154" s="45"/>
      <c r="KR154" s="45"/>
      <c r="KS154" s="45"/>
      <c r="KT154" s="45"/>
      <c r="KU154" s="45"/>
      <c r="KV154" s="45"/>
      <c r="KW154" s="45"/>
      <c r="KX154" s="45"/>
      <c r="KY154" s="45"/>
      <c r="KZ154" s="45"/>
      <c r="LA154" s="45"/>
      <c r="LB154" s="45"/>
      <c r="LC154" s="45"/>
      <c r="LD154" s="45"/>
      <c r="LE154" s="45"/>
      <c r="LF154" s="45"/>
      <c r="LG154" s="45"/>
      <c r="LH154" s="45"/>
      <c r="LI154" s="45"/>
      <c r="LJ154" s="45"/>
      <c r="LK154" s="45"/>
      <c r="LL154" s="45"/>
      <c r="LM154" s="45"/>
      <c r="LN154" s="45"/>
      <c r="LO154" s="45"/>
      <c r="LP154" s="45"/>
      <c r="LQ154" s="45"/>
      <c r="LR154" s="45"/>
      <c r="LS154" s="45"/>
      <c r="LT154" s="45"/>
      <c r="LU154" s="45"/>
      <c r="LV154" s="45"/>
      <c r="LW154" s="45"/>
      <c r="LX154" s="45"/>
      <c r="LY154" s="45"/>
      <c r="LZ154" s="45"/>
      <c r="MA154" s="45"/>
      <c r="MB154" s="45"/>
      <c r="MC154" s="45"/>
      <c r="MD154" s="45"/>
      <c r="ME154" s="45"/>
      <c r="MF154" s="45"/>
      <c r="MG154" s="45"/>
      <c r="MH154" s="45"/>
      <c r="MI154" s="45"/>
      <c r="MJ154" s="45"/>
      <c r="MK154" s="45"/>
      <c r="ML154" s="45"/>
      <c r="MM154" s="45"/>
      <c r="MN154" s="45"/>
      <c r="MO154" s="45"/>
      <c r="MP154" s="45"/>
      <c r="MQ154" s="45"/>
      <c r="MR154" s="45"/>
      <c r="MS154" s="45"/>
      <c r="MT154" s="45"/>
      <c r="MU154" s="45"/>
      <c r="MV154" s="45"/>
      <c r="MW154" s="45"/>
      <c r="MX154" s="45"/>
      <c r="MY154" s="45"/>
      <c r="MZ154" s="45"/>
      <c r="NA154" s="45"/>
      <c r="NB154" s="45"/>
      <c r="NC154" s="45"/>
      <c r="ND154" s="45"/>
      <c r="NE154" s="45"/>
      <c r="NF154" s="45"/>
      <c r="NG154" s="45"/>
      <c r="NH154" s="45"/>
      <c r="NI154" s="45"/>
      <c r="NJ154" s="45"/>
      <c r="NK154" s="45"/>
      <c r="NL154" s="45"/>
      <c r="NM154" s="45"/>
      <c r="NN154" s="45"/>
    </row>
    <row r="155" spans="1:378" ht="15.75" x14ac:dyDescent="0.25">
      <c r="A155" s="41" t="s">
        <v>14</v>
      </c>
      <c r="B155" s="12">
        <v>5</v>
      </c>
      <c r="C155" s="7"/>
      <c r="D155" s="7"/>
      <c r="E155" s="41"/>
      <c r="F155" s="41"/>
      <c r="G155" s="146">
        <f>SUM(G150:G154)</f>
        <v>271000</v>
      </c>
      <c r="H155" s="161">
        <f>SUM(H150:H154)</f>
        <v>7777.7</v>
      </c>
      <c r="I155" s="146">
        <f>SUM(I150:I154)</f>
        <v>17985.990000000002</v>
      </c>
      <c r="J155" s="146">
        <f>SUM(J150:J154)</f>
        <v>8238.4</v>
      </c>
      <c r="K155" s="146">
        <f>SUM(K150:K154)</f>
        <v>125</v>
      </c>
      <c r="L155" s="146">
        <f>L150+L151+L152+L153+L154</f>
        <v>34127.090000000004</v>
      </c>
      <c r="M155" s="161">
        <f>SUM(M150:M154)</f>
        <v>236872.90999999997</v>
      </c>
      <c r="N155" s="47"/>
      <c r="O155" s="47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  <c r="IY155" s="45"/>
      <c r="IZ155" s="45"/>
      <c r="JA155" s="45"/>
      <c r="JB155" s="45"/>
      <c r="JC155" s="45"/>
      <c r="JD155" s="45"/>
      <c r="JE155" s="45"/>
      <c r="JF155" s="45"/>
      <c r="JG155" s="45"/>
      <c r="JH155" s="45"/>
      <c r="JI155" s="45"/>
      <c r="JJ155" s="45"/>
      <c r="JK155" s="45"/>
      <c r="JL155" s="45"/>
      <c r="JM155" s="45"/>
      <c r="JN155" s="45"/>
      <c r="JO155" s="45"/>
      <c r="JP155" s="45"/>
      <c r="JQ155" s="45"/>
      <c r="JR155" s="45"/>
      <c r="JS155" s="45"/>
      <c r="JT155" s="45"/>
      <c r="JU155" s="45"/>
      <c r="JV155" s="45"/>
      <c r="JW155" s="45"/>
      <c r="JX155" s="45"/>
      <c r="JY155" s="45"/>
      <c r="JZ155" s="45"/>
      <c r="KA155" s="45"/>
      <c r="KB155" s="45"/>
      <c r="KC155" s="45"/>
      <c r="KD155" s="45"/>
      <c r="KE155" s="45"/>
      <c r="KF155" s="45"/>
      <c r="KG155" s="45"/>
      <c r="KH155" s="45"/>
      <c r="KI155" s="45"/>
      <c r="KJ155" s="45"/>
      <c r="KK155" s="45"/>
      <c r="KL155" s="45"/>
      <c r="KM155" s="45"/>
      <c r="KN155" s="45"/>
      <c r="KO155" s="45"/>
      <c r="KP155" s="45"/>
      <c r="KQ155" s="45"/>
      <c r="KR155" s="45"/>
      <c r="KS155" s="45"/>
      <c r="KT155" s="45"/>
      <c r="KU155" s="45"/>
      <c r="KV155" s="45"/>
      <c r="KW155" s="45"/>
      <c r="KX155" s="45"/>
      <c r="KY155" s="45"/>
      <c r="KZ155" s="45"/>
      <c r="LA155" s="45"/>
      <c r="LB155" s="45"/>
      <c r="LC155" s="45"/>
      <c r="LD155" s="45"/>
      <c r="LE155" s="45"/>
      <c r="LF155" s="45"/>
      <c r="LG155" s="45"/>
      <c r="LH155" s="45"/>
      <c r="LI155" s="45"/>
      <c r="LJ155" s="45"/>
      <c r="LK155" s="45"/>
      <c r="LL155" s="45"/>
      <c r="LM155" s="45"/>
      <c r="LN155" s="45"/>
      <c r="LO155" s="45"/>
      <c r="LP155" s="45"/>
      <c r="LQ155" s="45"/>
      <c r="LR155" s="45"/>
      <c r="LS155" s="45"/>
      <c r="LT155" s="45"/>
      <c r="LU155" s="45"/>
      <c r="LV155" s="45"/>
      <c r="LW155" s="45"/>
      <c r="LX155" s="45"/>
      <c r="LY155" s="45"/>
      <c r="LZ155" s="45"/>
      <c r="MA155" s="45"/>
      <c r="MB155" s="45"/>
      <c r="MC155" s="45"/>
      <c r="MD155" s="45"/>
      <c r="ME155" s="45"/>
      <c r="MF155" s="45"/>
      <c r="MG155" s="45"/>
      <c r="MH155" s="45"/>
      <c r="MI155" s="45"/>
      <c r="MJ155" s="45"/>
      <c r="MK155" s="45"/>
      <c r="ML155" s="45"/>
      <c r="MM155" s="45"/>
      <c r="MN155" s="45"/>
      <c r="MO155" s="45"/>
      <c r="MP155" s="45"/>
      <c r="MQ155" s="45"/>
      <c r="MR155" s="45"/>
      <c r="MS155" s="45"/>
      <c r="MT155" s="45"/>
      <c r="MU155" s="45"/>
      <c r="MV155" s="45"/>
      <c r="MW155" s="45"/>
      <c r="MX155" s="45"/>
      <c r="MY155" s="45"/>
      <c r="MZ155" s="45"/>
      <c r="NA155" s="45"/>
      <c r="NB155" s="45"/>
      <c r="NC155" s="45"/>
      <c r="ND155" s="45"/>
      <c r="NE155" s="45"/>
      <c r="NF155" s="45"/>
      <c r="NG155" s="45"/>
      <c r="NH155" s="45"/>
      <c r="NI155" s="45"/>
      <c r="NJ155" s="45"/>
      <c r="NK155" s="45"/>
      <c r="NL155" s="45"/>
      <c r="NM155" s="45"/>
      <c r="NN155" s="45"/>
    </row>
    <row r="156" spans="1:378" x14ac:dyDescent="0.25"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  <c r="IY156" s="45"/>
      <c r="IZ156" s="45"/>
      <c r="JA156" s="45"/>
      <c r="JB156" s="45"/>
      <c r="JC156" s="45"/>
      <c r="JD156" s="45"/>
      <c r="JE156" s="45"/>
      <c r="JF156" s="45"/>
      <c r="JG156" s="45"/>
      <c r="JH156" s="45"/>
      <c r="JI156" s="45"/>
      <c r="JJ156" s="45"/>
      <c r="JK156" s="45"/>
      <c r="JL156" s="45"/>
      <c r="JM156" s="45"/>
      <c r="JN156" s="45"/>
      <c r="JO156" s="45"/>
      <c r="JP156" s="45"/>
      <c r="JQ156" s="45"/>
      <c r="JR156" s="45"/>
      <c r="JS156" s="45"/>
      <c r="JT156" s="45"/>
      <c r="JU156" s="45"/>
      <c r="JV156" s="45"/>
      <c r="JW156" s="45"/>
      <c r="JX156" s="45"/>
      <c r="JY156" s="45"/>
      <c r="JZ156" s="45"/>
      <c r="KA156" s="45"/>
      <c r="KB156" s="45"/>
      <c r="KC156" s="45"/>
      <c r="KD156" s="45"/>
      <c r="KE156" s="45"/>
      <c r="KF156" s="45"/>
      <c r="KG156" s="45"/>
      <c r="KH156" s="45"/>
      <c r="KI156" s="45"/>
      <c r="KJ156" s="45"/>
      <c r="KK156" s="45"/>
      <c r="KL156" s="45"/>
      <c r="KM156" s="45"/>
      <c r="KN156" s="45"/>
      <c r="KO156" s="45"/>
      <c r="KP156" s="45"/>
      <c r="KQ156" s="45"/>
      <c r="KR156" s="45"/>
      <c r="KS156" s="45"/>
      <c r="KT156" s="45"/>
      <c r="KU156" s="45"/>
      <c r="KV156" s="45"/>
      <c r="KW156" s="45"/>
      <c r="KX156" s="45"/>
      <c r="KY156" s="45"/>
      <c r="KZ156" s="45"/>
      <c r="LA156" s="45"/>
      <c r="LB156" s="45"/>
      <c r="LC156" s="45"/>
      <c r="LD156" s="45"/>
      <c r="LE156" s="45"/>
      <c r="LF156" s="45"/>
      <c r="LG156" s="45"/>
      <c r="LH156" s="45"/>
      <c r="LI156" s="45"/>
      <c r="LJ156" s="45"/>
      <c r="LK156" s="45"/>
      <c r="LL156" s="45"/>
      <c r="LM156" s="45"/>
      <c r="LN156" s="45"/>
      <c r="LO156" s="45"/>
      <c r="LP156" s="45"/>
      <c r="LQ156" s="45"/>
      <c r="LR156" s="45"/>
      <c r="LS156" s="45"/>
      <c r="LT156" s="45"/>
      <c r="LU156" s="45"/>
      <c r="LV156" s="45"/>
      <c r="LW156" s="45"/>
      <c r="LX156" s="45"/>
      <c r="LY156" s="45"/>
      <c r="LZ156" s="45"/>
      <c r="MA156" s="45"/>
      <c r="MB156" s="45"/>
      <c r="MC156" s="45"/>
      <c r="MD156" s="45"/>
      <c r="ME156" s="45"/>
      <c r="MF156" s="45"/>
      <c r="MG156" s="45"/>
      <c r="MH156" s="45"/>
      <c r="MI156" s="45"/>
      <c r="MJ156" s="45"/>
      <c r="MK156" s="45"/>
      <c r="ML156" s="45"/>
      <c r="MM156" s="45"/>
      <c r="MN156" s="45"/>
      <c r="MO156" s="45"/>
      <c r="MP156" s="45"/>
      <c r="MQ156" s="45"/>
      <c r="MR156" s="45"/>
      <c r="MS156" s="45"/>
      <c r="MT156" s="45"/>
      <c r="MU156" s="45"/>
      <c r="MV156" s="45"/>
      <c r="MW156" s="45"/>
      <c r="MX156" s="45"/>
      <c r="MY156" s="45"/>
      <c r="MZ156" s="45"/>
      <c r="NA156" s="45"/>
      <c r="NB156" s="45"/>
      <c r="NC156" s="45"/>
      <c r="ND156" s="45"/>
      <c r="NE156" s="45"/>
      <c r="NF156" s="45"/>
      <c r="NG156" s="45"/>
      <c r="NH156" s="45"/>
      <c r="NI156" s="45"/>
      <c r="NJ156" s="45"/>
      <c r="NK156" s="45"/>
      <c r="NL156" s="45"/>
      <c r="NM156" s="45"/>
      <c r="NN156" s="45"/>
    </row>
    <row r="157" spans="1:378" s="47" customFormat="1" ht="15.75" x14ac:dyDescent="0.25">
      <c r="A157" s="39" t="s">
        <v>143</v>
      </c>
      <c r="B157" s="13"/>
      <c r="C157" s="11"/>
      <c r="D157" s="11"/>
      <c r="E157" s="39"/>
      <c r="F157" s="39"/>
      <c r="G157" s="145"/>
      <c r="H157" s="164"/>
      <c r="I157" s="145"/>
      <c r="J157" s="145"/>
      <c r="K157" s="145"/>
      <c r="L157" s="145"/>
      <c r="M157" s="164"/>
      <c r="AQ157" s="45"/>
      <c r="AR157" s="45"/>
      <c r="AS157" s="45"/>
      <c r="AT157" s="45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  <c r="IY157" s="45"/>
      <c r="IZ157" s="45"/>
      <c r="JA157" s="45"/>
      <c r="JB157" s="45"/>
      <c r="JC157" s="45"/>
      <c r="JD157" s="45"/>
      <c r="JE157" s="45"/>
      <c r="JF157" s="45"/>
      <c r="JG157" s="45"/>
      <c r="JH157" s="45"/>
      <c r="JI157" s="45"/>
      <c r="JJ157" s="45"/>
      <c r="JK157" s="45"/>
      <c r="JL157" s="45"/>
      <c r="JM157" s="45"/>
      <c r="JN157" s="45"/>
      <c r="JO157" s="45"/>
      <c r="JP157" s="45"/>
      <c r="JQ157" s="45"/>
      <c r="JR157" s="45"/>
      <c r="JS157" s="45"/>
      <c r="JT157" s="45"/>
      <c r="JU157" s="45"/>
      <c r="JV157" s="45"/>
      <c r="JW157" s="45"/>
      <c r="JX157" s="45"/>
      <c r="JY157" s="45"/>
      <c r="JZ157" s="45"/>
      <c r="KA157" s="45"/>
      <c r="KB157" s="45"/>
      <c r="KC157" s="45"/>
      <c r="KD157" s="45"/>
      <c r="KE157" s="45"/>
      <c r="KF157" s="45"/>
      <c r="KG157" s="45"/>
      <c r="KH157" s="45"/>
      <c r="KI157" s="45"/>
      <c r="KJ157" s="45"/>
      <c r="KK157" s="45"/>
      <c r="KL157" s="45"/>
      <c r="KM157" s="45"/>
      <c r="KN157" s="45"/>
      <c r="KO157" s="45"/>
      <c r="KP157" s="45"/>
      <c r="KQ157" s="45"/>
      <c r="KR157" s="45"/>
      <c r="KS157" s="45"/>
      <c r="KT157" s="45"/>
      <c r="KU157" s="45"/>
      <c r="KV157" s="45"/>
      <c r="KW157" s="45"/>
      <c r="KX157" s="45"/>
      <c r="KY157" s="45"/>
      <c r="KZ157" s="45"/>
      <c r="LA157" s="45"/>
      <c r="LB157" s="45"/>
      <c r="LC157" s="45"/>
      <c r="LD157" s="45"/>
      <c r="LE157" s="45"/>
      <c r="LF157" s="45"/>
      <c r="LG157" s="45"/>
      <c r="LH157" s="45"/>
      <c r="LI157" s="45"/>
      <c r="LJ157" s="45"/>
      <c r="LK157" s="45"/>
      <c r="LL157" s="45"/>
      <c r="LM157" s="45"/>
      <c r="LN157" s="45"/>
      <c r="LO157" s="45"/>
      <c r="LP157" s="45"/>
      <c r="LQ157" s="45"/>
      <c r="LR157" s="45"/>
      <c r="LS157" s="45"/>
      <c r="LT157" s="45"/>
      <c r="LU157" s="45"/>
      <c r="LV157" s="45"/>
      <c r="LW157" s="45"/>
      <c r="LX157" s="45"/>
      <c r="LY157" s="45"/>
      <c r="LZ157" s="45"/>
      <c r="MA157" s="45"/>
      <c r="MB157" s="45"/>
      <c r="MC157" s="45"/>
      <c r="MD157" s="45"/>
      <c r="ME157" s="45"/>
      <c r="MF157" s="45"/>
      <c r="MG157" s="45"/>
      <c r="MH157" s="45"/>
      <c r="MI157" s="45"/>
      <c r="MJ157" s="45"/>
      <c r="MK157" s="45"/>
      <c r="ML157" s="45"/>
      <c r="MM157" s="45"/>
      <c r="MN157" s="45"/>
      <c r="MO157" s="45"/>
      <c r="MP157" s="45"/>
      <c r="MQ157" s="45"/>
      <c r="MR157" s="45"/>
      <c r="MS157" s="45"/>
      <c r="MT157" s="45"/>
      <c r="MU157" s="45"/>
      <c r="MV157" s="45"/>
      <c r="MW157" s="45"/>
      <c r="MX157" s="45"/>
      <c r="MY157" s="45"/>
      <c r="MZ157" s="45"/>
      <c r="NA157" s="45"/>
      <c r="NB157" s="45"/>
      <c r="NC157" s="45"/>
      <c r="ND157" s="45"/>
      <c r="NE157" s="45"/>
      <c r="NF157" s="45"/>
      <c r="NG157" s="45"/>
      <c r="NH157" s="45"/>
      <c r="NI157" s="45"/>
      <c r="NJ157" s="45"/>
      <c r="NK157" s="45"/>
      <c r="NL157" s="45"/>
      <c r="NM157" s="45"/>
      <c r="NN157" s="45"/>
    </row>
    <row r="158" spans="1:378" s="44" customFormat="1" ht="15.75" x14ac:dyDescent="0.25">
      <c r="A158" s="44" t="s">
        <v>199</v>
      </c>
      <c r="B158" s="22" t="s">
        <v>17</v>
      </c>
      <c r="C158" s="23" t="s">
        <v>70</v>
      </c>
      <c r="D158" s="23" t="s">
        <v>223</v>
      </c>
      <c r="E158" s="24">
        <v>44594</v>
      </c>
      <c r="F158" s="111" t="s">
        <v>108</v>
      </c>
      <c r="G158" s="147">
        <v>30000</v>
      </c>
      <c r="H158" s="165">
        <v>861</v>
      </c>
      <c r="I158" s="147">
        <v>0</v>
      </c>
      <c r="J158" s="147">
        <v>912</v>
      </c>
      <c r="K158" s="147">
        <v>25</v>
      </c>
      <c r="L158" s="147">
        <v>1798</v>
      </c>
      <c r="M158" s="165">
        <v>28202</v>
      </c>
      <c r="AQ158" s="46"/>
      <c r="AR158" s="46"/>
      <c r="AS158" s="46"/>
      <c r="AT158" s="4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</row>
    <row r="159" spans="1:378" s="44" customFormat="1" ht="15.75" x14ac:dyDescent="0.25">
      <c r="A159" s="44" t="s">
        <v>144</v>
      </c>
      <c r="B159" s="22" t="s">
        <v>16</v>
      </c>
      <c r="C159" s="23" t="s">
        <v>71</v>
      </c>
      <c r="D159" s="23" t="s">
        <v>223</v>
      </c>
      <c r="E159" s="24">
        <v>44594</v>
      </c>
      <c r="F159" s="111" t="s">
        <v>108</v>
      </c>
      <c r="G159" s="147">
        <v>35000</v>
      </c>
      <c r="H159" s="165">
        <v>1004.5</v>
      </c>
      <c r="I159" s="147">
        <v>0</v>
      </c>
      <c r="J159" s="147">
        <v>1064</v>
      </c>
      <c r="K159" s="147">
        <v>25</v>
      </c>
      <c r="L159" s="147">
        <v>2093.5</v>
      </c>
      <c r="M159" s="165">
        <v>32906.5</v>
      </c>
      <c r="AQ159" s="46"/>
      <c r="AR159" s="46"/>
      <c r="AS159" s="46"/>
      <c r="AT159" s="4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</row>
    <row r="160" spans="1:378" s="44" customFormat="1" ht="15.75" x14ac:dyDescent="0.25">
      <c r="A160" s="44" t="s">
        <v>145</v>
      </c>
      <c r="B160" s="22" t="s">
        <v>16</v>
      </c>
      <c r="C160" s="23" t="s">
        <v>71</v>
      </c>
      <c r="D160" s="23" t="s">
        <v>223</v>
      </c>
      <c r="E160" s="24">
        <v>44594</v>
      </c>
      <c r="F160" s="111" t="s">
        <v>108</v>
      </c>
      <c r="G160" s="147">
        <v>35000</v>
      </c>
      <c r="H160" s="165">
        <v>1004.5</v>
      </c>
      <c r="I160" s="147">
        <v>0</v>
      </c>
      <c r="J160" s="147">
        <v>1064</v>
      </c>
      <c r="K160" s="147">
        <v>1105</v>
      </c>
      <c r="L160" s="147">
        <v>3173.5</v>
      </c>
      <c r="M160" s="165">
        <v>31826.5</v>
      </c>
      <c r="AQ160" s="46"/>
      <c r="AR160" s="46"/>
      <c r="AS160" s="46"/>
      <c r="AT160" s="4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</row>
    <row r="161" spans="1:669" s="44" customFormat="1" ht="15.75" x14ac:dyDescent="0.25">
      <c r="A161" s="44" t="s">
        <v>146</v>
      </c>
      <c r="B161" s="22" t="s">
        <v>147</v>
      </c>
      <c r="C161" s="23" t="s">
        <v>71</v>
      </c>
      <c r="D161" s="23" t="s">
        <v>223</v>
      </c>
      <c r="E161" s="24">
        <v>44594</v>
      </c>
      <c r="F161" s="111" t="s">
        <v>108</v>
      </c>
      <c r="G161" s="147">
        <v>30000</v>
      </c>
      <c r="H161" s="165">
        <v>861</v>
      </c>
      <c r="I161" s="147">
        <v>0</v>
      </c>
      <c r="J161" s="147">
        <v>912</v>
      </c>
      <c r="K161" s="147">
        <v>25</v>
      </c>
      <c r="L161" s="147">
        <v>1798</v>
      </c>
      <c r="M161" s="165">
        <v>28202</v>
      </c>
      <c r="AQ161" s="46"/>
      <c r="AR161" s="46"/>
      <c r="AS161" s="46"/>
      <c r="AT161" s="4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</row>
    <row r="162" spans="1:669" s="44" customFormat="1" ht="15.75" x14ac:dyDescent="0.25">
      <c r="A162" s="44" t="s">
        <v>170</v>
      </c>
      <c r="B162" s="22" t="s">
        <v>54</v>
      </c>
      <c r="C162" s="23" t="s">
        <v>70</v>
      </c>
      <c r="D162" s="23" t="s">
        <v>223</v>
      </c>
      <c r="E162" s="24">
        <v>44594</v>
      </c>
      <c r="F162" s="111" t="s">
        <v>108</v>
      </c>
      <c r="G162" s="147">
        <v>100000</v>
      </c>
      <c r="H162" s="165">
        <v>2870</v>
      </c>
      <c r="I162" s="147">
        <v>12105.37</v>
      </c>
      <c r="J162" s="147">
        <v>3040</v>
      </c>
      <c r="K162" s="147">
        <v>25</v>
      </c>
      <c r="L162" s="147">
        <v>18040.37</v>
      </c>
      <c r="M162" s="165">
        <v>81959.63</v>
      </c>
      <c r="AQ162" s="46"/>
      <c r="AR162" s="46"/>
      <c r="AS162" s="46"/>
      <c r="AT162" s="4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</row>
    <row r="163" spans="1:669" s="44" customFormat="1" ht="15.75" x14ac:dyDescent="0.25">
      <c r="A163" s="44" t="s">
        <v>206</v>
      </c>
      <c r="B163" s="22" t="s">
        <v>17</v>
      </c>
      <c r="C163" s="23" t="s">
        <v>71</v>
      </c>
      <c r="D163" s="23" t="s">
        <v>223</v>
      </c>
      <c r="E163" s="24">
        <v>44713</v>
      </c>
      <c r="F163" s="111" t="s">
        <v>108</v>
      </c>
      <c r="G163" s="147">
        <v>30000</v>
      </c>
      <c r="H163" s="165">
        <v>861</v>
      </c>
      <c r="I163" s="147">
        <v>0</v>
      </c>
      <c r="J163" s="147">
        <v>912</v>
      </c>
      <c r="K163" s="147">
        <v>565</v>
      </c>
      <c r="L163" s="147">
        <v>2338</v>
      </c>
      <c r="M163" s="165">
        <v>27662</v>
      </c>
      <c r="AN163" s="46"/>
      <c r="AO163" s="46"/>
      <c r="AP163" s="46"/>
      <c r="AQ163" s="46"/>
      <c r="AR163" s="46"/>
      <c r="AS163" s="46"/>
      <c r="AT163" s="4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6"/>
      <c r="KI163" s="46"/>
      <c r="KJ163" s="46"/>
      <c r="KK163" s="46"/>
      <c r="KL163" s="46"/>
      <c r="KM163" s="46"/>
      <c r="KN163" s="46"/>
      <c r="KO163" s="46"/>
      <c r="KP163" s="46"/>
      <c r="KQ163" s="46"/>
      <c r="KR163" s="46"/>
      <c r="KS163" s="46"/>
      <c r="KT163" s="46"/>
      <c r="KU163" s="46"/>
      <c r="KV163" s="46"/>
      <c r="KW163" s="46"/>
      <c r="KX163" s="46"/>
      <c r="KY163" s="46"/>
      <c r="KZ163" s="46"/>
      <c r="LA163" s="46"/>
      <c r="LB163" s="46"/>
      <c r="LC163" s="46"/>
      <c r="LD163" s="46"/>
      <c r="LE163" s="46"/>
      <c r="LF163" s="46"/>
      <c r="LG163" s="46"/>
      <c r="LH163" s="46"/>
      <c r="LI163" s="46"/>
      <c r="LJ163" s="46"/>
      <c r="LK163" s="46"/>
      <c r="LL163" s="46"/>
      <c r="LM163" s="46"/>
      <c r="LN163" s="46"/>
      <c r="LO163" s="46"/>
      <c r="LP163" s="46"/>
      <c r="LQ163" s="46"/>
      <c r="LR163" s="46"/>
      <c r="LS163" s="46"/>
      <c r="LT163" s="46"/>
      <c r="LU163" s="46"/>
      <c r="LV163" s="46"/>
      <c r="LW163" s="46"/>
      <c r="LX163" s="46"/>
      <c r="LY163" s="46"/>
      <c r="LZ163" s="46"/>
      <c r="MA163" s="46"/>
      <c r="MB163" s="46"/>
      <c r="MC163" s="46"/>
      <c r="MD163" s="46"/>
      <c r="ME163" s="46"/>
      <c r="MF163" s="46"/>
      <c r="MG163" s="46"/>
      <c r="MH163" s="46"/>
      <c r="MI163" s="46"/>
      <c r="MJ163" s="46"/>
      <c r="MK163" s="46"/>
      <c r="ML163" s="46"/>
      <c r="MM163" s="46"/>
      <c r="MN163" s="46"/>
      <c r="MO163" s="46"/>
      <c r="MP163" s="46"/>
      <c r="MQ163" s="46"/>
      <c r="MR163" s="46"/>
      <c r="MS163" s="46"/>
      <c r="MT163" s="46"/>
      <c r="MU163" s="46"/>
      <c r="MV163" s="46"/>
      <c r="MW163" s="46"/>
      <c r="MX163" s="46"/>
      <c r="MY163" s="46"/>
      <c r="MZ163" s="46"/>
      <c r="NA163" s="46"/>
      <c r="NB163" s="46"/>
      <c r="NC163" s="46"/>
      <c r="ND163" s="46"/>
      <c r="NE163" s="46"/>
      <c r="NF163" s="46"/>
      <c r="NG163" s="46"/>
      <c r="NH163" s="46"/>
      <c r="NI163" s="46"/>
      <c r="NJ163" s="46"/>
      <c r="NK163" s="46"/>
      <c r="NL163" s="46"/>
      <c r="NM163" s="46"/>
      <c r="NN163" s="46"/>
    </row>
    <row r="164" spans="1:669" s="68" customFormat="1" ht="15.75" x14ac:dyDescent="0.25">
      <c r="A164" s="68" t="s">
        <v>14</v>
      </c>
      <c r="B164" s="92">
        <v>6</v>
      </c>
      <c r="C164" s="74"/>
      <c r="D164" s="74"/>
      <c r="E164" s="114"/>
      <c r="F164" s="115"/>
      <c r="G164" s="150">
        <f t="shared" ref="G164:M164" si="22">SUM(G158:G163)</f>
        <v>260000</v>
      </c>
      <c r="H164" s="157">
        <f t="shared" si="22"/>
        <v>7462</v>
      </c>
      <c r="I164" s="150">
        <f t="shared" si="22"/>
        <v>12105.37</v>
      </c>
      <c r="J164" s="150">
        <f t="shared" si="22"/>
        <v>7904</v>
      </c>
      <c r="K164" s="150">
        <f t="shared" si="22"/>
        <v>1770</v>
      </c>
      <c r="L164" s="150">
        <f t="shared" si="22"/>
        <v>29241.37</v>
      </c>
      <c r="M164" s="150">
        <f t="shared" si="22"/>
        <v>230758.63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  <c r="CI164" s="195"/>
      <c r="CJ164" s="195"/>
      <c r="CK164" s="195"/>
      <c r="CL164" s="195"/>
      <c r="CM164" s="195"/>
      <c r="CN164" s="195"/>
      <c r="CO164" s="195"/>
      <c r="CP164" s="195"/>
      <c r="CQ164" s="195"/>
      <c r="CR164" s="195"/>
      <c r="CS164" s="195"/>
      <c r="CT164" s="195"/>
      <c r="CU164" s="195"/>
      <c r="CV164" s="195"/>
      <c r="CW164" s="195"/>
      <c r="CX164" s="195"/>
      <c r="CY164" s="195"/>
      <c r="CZ164" s="195"/>
      <c r="DA164" s="195"/>
      <c r="DB164" s="195"/>
      <c r="DC164" s="195"/>
      <c r="DD164" s="195"/>
      <c r="DE164" s="195"/>
      <c r="DF164" s="195"/>
      <c r="DG164" s="195"/>
      <c r="DH164" s="195"/>
      <c r="DI164" s="195"/>
      <c r="DJ164" s="195"/>
      <c r="DK164" s="195"/>
      <c r="DL164" s="195"/>
      <c r="DM164" s="195"/>
      <c r="DN164" s="195"/>
      <c r="DO164" s="195"/>
      <c r="DP164" s="195"/>
      <c r="DQ164" s="195"/>
      <c r="DR164" s="195"/>
      <c r="DS164" s="195"/>
      <c r="DT164" s="195"/>
      <c r="DU164" s="195"/>
      <c r="DV164" s="195"/>
      <c r="DW164" s="195"/>
      <c r="DX164" s="195"/>
      <c r="DY164" s="195"/>
      <c r="DZ164" s="195"/>
      <c r="EA164" s="195"/>
      <c r="EB164" s="195"/>
      <c r="EC164" s="195"/>
      <c r="ED164" s="195"/>
      <c r="EE164" s="195"/>
      <c r="EF164" s="195"/>
      <c r="EG164" s="195"/>
      <c r="EH164" s="195"/>
      <c r="EI164" s="195"/>
      <c r="EJ164" s="195"/>
      <c r="EK164" s="195"/>
      <c r="EL164" s="195"/>
      <c r="EM164" s="195"/>
      <c r="EN164" s="195"/>
      <c r="EO164" s="195"/>
      <c r="EP164" s="195"/>
      <c r="EQ164" s="195"/>
      <c r="ER164" s="195"/>
      <c r="ES164" s="195"/>
      <c r="ET164" s="195"/>
      <c r="EU164" s="195"/>
      <c r="EV164" s="195"/>
      <c r="EW164" s="195"/>
      <c r="EX164" s="195"/>
      <c r="EY164" s="195"/>
      <c r="EZ164" s="195"/>
      <c r="FA164" s="195"/>
      <c r="FB164" s="195"/>
      <c r="FC164" s="195"/>
      <c r="FD164" s="195"/>
      <c r="FE164" s="195"/>
      <c r="FF164" s="195"/>
      <c r="FG164" s="195"/>
      <c r="FH164" s="195"/>
      <c r="FI164" s="195"/>
      <c r="FJ164" s="195"/>
      <c r="FK164" s="195"/>
      <c r="FL164" s="195"/>
      <c r="FM164" s="195"/>
      <c r="FN164" s="195"/>
      <c r="FO164" s="195"/>
      <c r="FP164" s="195"/>
      <c r="FQ164" s="195"/>
      <c r="FR164" s="195"/>
      <c r="FS164" s="195"/>
      <c r="FT164" s="195"/>
      <c r="FU164" s="195"/>
      <c r="FV164" s="195"/>
      <c r="FW164" s="195"/>
      <c r="FX164" s="195"/>
      <c r="FY164" s="195"/>
      <c r="FZ164" s="195"/>
      <c r="GA164" s="195"/>
      <c r="GB164" s="195"/>
      <c r="GC164" s="195"/>
      <c r="GD164" s="195"/>
      <c r="GE164" s="195"/>
      <c r="GF164" s="195"/>
      <c r="GG164" s="195"/>
      <c r="GH164" s="195"/>
      <c r="GI164" s="195"/>
      <c r="GJ164" s="195"/>
      <c r="GK164" s="195"/>
      <c r="GL164" s="195"/>
      <c r="GM164" s="195"/>
      <c r="GN164" s="195"/>
      <c r="GO164" s="195"/>
      <c r="GP164" s="195"/>
      <c r="GQ164" s="195"/>
      <c r="GR164" s="195"/>
      <c r="GS164" s="195"/>
      <c r="GT164" s="195"/>
      <c r="GU164" s="195"/>
      <c r="GV164" s="195"/>
      <c r="GW164" s="195"/>
      <c r="GX164" s="195"/>
      <c r="GY164" s="195"/>
      <c r="GZ164" s="195"/>
      <c r="HA164" s="195"/>
      <c r="HB164" s="195"/>
      <c r="HC164" s="195"/>
      <c r="HD164" s="195"/>
      <c r="HE164" s="195"/>
      <c r="HF164" s="195"/>
      <c r="HG164" s="195"/>
      <c r="HH164" s="195"/>
      <c r="HI164" s="195"/>
      <c r="HJ164" s="195"/>
      <c r="HK164" s="195"/>
      <c r="HL164" s="195"/>
      <c r="HM164" s="195"/>
      <c r="HN164" s="195"/>
      <c r="HO164" s="195"/>
      <c r="HP164" s="195"/>
      <c r="HQ164" s="195"/>
      <c r="HR164" s="195"/>
      <c r="HS164" s="195"/>
      <c r="HT164" s="195"/>
      <c r="HU164" s="195"/>
      <c r="HV164" s="195"/>
      <c r="HW164" s="195"/>
      <c r="HX164" s="195"/>
      <c r="HY164" s="195"/>
      <c r="HZ164" s="195"/>
      <c r="IA164" s="195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40"/>
      <c r="IW164" s="40"/>
      <c r="IX164" s="40"/>
      <c r="IY164" s="40"/>
      <c r="IZ164" s="40"/>
      <c r="JA164" s="40"/>
      <c r="JB164" s="40"/>
      <c r="JC164" s="40"/>
      <c r="JD164" s="40"/>
      <c r="JE164" s="40"/>
      <c r="JF164" s="40"/>
      <c r="JG164" s="40"/>
      <c r="JH164" s="40"/>
      <c r="JI164" s="40"/>
      <c r="JJ164" s="40"/>
      <c r="JK164" s="40"/>
      <c r="JL164" s="40"/>
      <c r="JM164" s="40"/>
      <c r="JN164" s="40"/>
      <c r="JO164" s="40"/>
      <c r="JP164" s="40"/>
      <c r="JQ164" s="40"/>
      <c r="JR164" s="40"/>
      <c r="JS164" s="40"/>
      <c r="JT164" s="40"/>
      <c r="JU164" s="40"/>
      <c r="JV164" s="40"/>
      <c r="JW164" s="40"/>
      <c r="JX164" s="40"/>
      <c r="JY164" s="40"/>
      <c r="JZ164" s="40"/>
      <c r="KA164" s="40"/>
      <c r="KB164" s="40"/>
      <c r="KC164" s="40"/>
      <c r="KD164" s="40"/>
      <c r="KE164" s="40"/>
      <c r="KF164" s="40"/>
      <c r="KG164" s="40"/>
      <c r="KH164" s="40"/>
      <c r="KI164" s="40"/>
      <c r="KJ164" s="40"/>
      <c r="KK164" s="40"/>
      <c r="KL164" s="40"/>
      <c r="KM164" s="40"/>
      <c r="KN164" s="40"/>
      <c r="KO164" s="40"/>
      <c r="KP164" s="40"/>
      <c r="KQ164" s="40"/>
      <c r="KR164" s="40"/>
      <c r="KS164" s="40"/>
      <c r="KT164" s="40"/>
      <c r="KU164" s="40"/>
      <c r="KV164" s="40"/>
      <c r="KW164" s="40"/>
      <c r="KX164" s="40"/>
      <c r="KY164" s="40"/>
      <c r="KZ164" s="40"/>
      <c r="LA164" s="40"/>
      <c r="LB164" s="40"/>
      <c r="LC164" s="40"/>
      <c r="LD164" s="40"/>
      <c r="LE164" s="40"/>
      <c r="LF164" s="40"/>
      <c r="LG164" s="40"/>
      <c r="LH164" s="40"/>
      <c r="LI164" s="40"/>
      <c r="LJ164" s="40"/>
      <c r="LK164" s="40"/>
      <c r="LL164" s="40"/>
      <c r="LM164" s="40"/>
      <c r="LN164" s="40"/>
      <c r="LO164" s="40"/>
      <c r="LP164" s="40"/>
      <c r="LQ164" s="40"/>
      <c r="LR164" s="40"/>
      <c r="LS164" s="40"/>
      <c r="LT164" s="40"/>
      <c r="LU164" s="40"/>
      <c r="LV164" s="40"/>
      <c r="LW164" s="40"/>
      <c r="LX164" s="40"/>
      <c r="LY164" s="40"/>
      <c r="LZ164" s="40"/>
      <c r="MA164" s="40"/>
      <c r="MB164" s="40"/>
      <c r="MC164" s="40"/>
      <c r="MD164" s="40"/>
      <c r="ME164" s="40"/>
      <c r="MF164" s="40"/>
      <c r="MG164" s="40"/>
      <c r="MH164" s="40"/>
      <c r="MI164" s="40"/>
      <c r="MJ164" s="40"/>
      <c r="MK164" s="40"/>
      <c r="ML164" s="40"/>
      <c r="MM164" s="40"/>
      <c r="MN164" s="40"/>
      <c r="MO164" s="40"/>
      <c r="MP164" s="40"/>
      <c r="MQ164" s="40"/>
      <c r="MR164" s="40"/>
      <c r="MS164" s="40"/>
      <c r="MT164" s="40"/>
      <c r="MU164" s="40"/>
      <c r="MV164" s="40"/>
      <c r="MW164" s="40"/>
      <c r="MX164" s="40"/>
      <c r="MY164" s="40"/>
      <c r="MZ164" s="40"/>
      <c r="NA164" s="40"/>
      <c r="NB164" s="40"/>
      <c r="NC164" s="40"/>
      <c r="ND164" s="40"/>
      <c r="NE164" s="40"/>
      <c r="NF164" s="40"/>
      <c r="NG164" s="40"/>
      <c r="NH164" s="40"/>
      <c r="NI164" s="40"/>
      <c r="NJ164" s="40"/>
      <c r="NK164" s="40"/>
      <c r="NL164" s="40"/>
      <c r="NM164" s="40"/>
      <c r="NN164" s="40"/>
    </row>
    <row r="165" spans="1:669" x14ac:dyDescent="0.25"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  <c r="IY165" s="45"/>
      <c r="IZ165" s="45"/>
      <c r="JA165" s="45"/>
      <c r="JB165" s="45"/>
      <c r="JC165" s="45"/>
      <c r="JD165" s="45"/>
      <c r="JE165" s="45"/>
      <c r="JF165" s="45"/>
      <c r="JG165" s="45"/>
      <c r="JH165" s="45"/>
      <c r="JI165" s="45"/>
      <c r="JJ165" s="45"/>
      <c r="JK165" s="45"/>
      <c r="JL165" s="45"/>
      <c r="JM165" s="45"/>
      <c r="JN165" s="45"/>
      <c r="JO165" s="45"/>
      <c r="JP165" s="45"/>
      <c r="JQ165" s="45"/>
      <c r="JR165" s="45"/>
      <c r="JS165" s="45"/>
      <c r="JT165" s="45"/>
      <c r="JU165" s="45"/>
      <c r="JV165" s="45"/>
      <c r="JW165" s="45"/>
      <c r="JX165" s="45"/>
      <c r="JY165" s="45"/>
      <c r="JZ165" s="45"/>
      <c r="KA165" s="45"/>
      <c r="KB165" s="45"/>
      <c r="KC165" s="45"/>
      <c r="KD165" s="45"/>
      <c r="KE165" s="45"/>
      <c r="KF165" s="45"/>
      <c r="KG165" s="45"/>
      <c r="KH165" s="45"/>
      <c r="KI165" s="45"/>
      <c r="KJ165" s="45"/>
      <c r="KK165" s="45"/>
      <c r="KL165" s="45"/>
      <c r="KM165" s="45"/>
      <c r="KN165" s="45"/>
      <c r="KO165" s="45"/>
      <c r="KP165" s="45"/>
      <c r="KQ165" s="45"/>
      <c r="KR165" s="45"/>
      <c r="KS165" s="45"/>
      <c r="KT165" s="45"/>
      <c r="KU165" s="45"/>
      <c r="KV165" s="45"/>
      <c r="KW165" s="45"/>
      <c r="KX165" s="45"/>
      <c r="KY165" s="45"/>
      <c r="KZ165" s="45"/>
      <c r="LA165" s="45"/>
      <c r="LB165" s="45"/>
      <c r="LC165" s="45"/>
      <c r="LD165" s="45"/>
      <c r="LE165" s="45"/>
      <c r="LF165" s="45"/>
      <c r="LG165" s="45"/>
      <c r="LH165" s="45"/>
      <c r="LI165" s="45"/>
      <c r="LJ165" s="45"/>
      <c r="LK165" s="45"/>
      <c r="LL165" s="45"/>
      <c r="LM165" s="45"/>
      <c r="LN165" s="45"/>
      <c r="LO165" s="45"/>
      <c r="LP165" s="45"/>
      <c r="LQ165" s="45"/>
      <c r="LR165" s="45"/>
      <c r="LS165" s="45"/>
      <c r="LT165" s="45"/>
      <c r="LU165" s="45"/>
      <c r="LV165" s="45"/>
      <c r="LW165" s="45"/>
      <c r="LX165" s="45"/>
      <c r="LY165" s="45"/>
      <c r="LZ165" s="45"/>
      <c r="MA165" s="45"/>
      <c r="MB165" s="45"/>
      <c r="MC165" s="45"/>
      <c r="MD165" s="45"/>
      <c r="ME165" s="45"/>
      <c r="MF165" s="45"/>
      <c r="MG165" s="45"/>
      <c r="MH165" s="45"/>
      <c r="MI165" s="45"/>
      <c r="MJ165" s="45"/>
      <c r="MK165" s="45"/>
      <c r="ML165" s="45"/>
      <c r="MM165" s="45"/>
      <c r="MN165" s="45"/>
      <c r="MO165" s="45"/>
      <c r="MP165" s="45"/>
      <c r="MQ165" s="45"/>
      <c r="MR165" s="45"/>
      <c r="MS165" s="45"/>
      <c r="MT165" s="45"/>
      <c r="MU165" s="45"/>
      <c r="MV165" s="45"/>
      <c r="MW165" s="45"/>
      <c r="MX165" s="45"/>
      <c r="MY165" s="45"/>
      <c r="MZ165" s="45"/>
      <c r="NA165" s="45"/>
      <c r="NB165" s="45"/>
      <c r="NC165" s="45"/>
      <c r="ND165" s="45"/>
      <c r="NE165" s="45"/>
      <c r="NF165" s="45"/>
      <c r="NG165" s="45"/>
      <c r="NH165" s="45"/>
      <c r="NI165" s="45"/>
      <c r="NJ165" s="45"/>
      <c r="NK165" s="45"/>
      <c r="NL165" s="45"/>
      <c r="NM165" s="45"/>
      <c r="NN165" s="45"/>
    </row>
    <row r="166" spans="1:669" ht="15.75" x14ac:dyDescent="0.25">
      <c r="A166" s="37" t="s">
        <v>66</v>
      </c>
      <c r="C166" s="42"/>
      <c r="D166" s="42"/>
      <c r="G166" s="131"/>
      <c r="K166" s="131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  <c r="IY166" s="45"/>
      <c r="IZ166" s="45"/>
      <c r="JA166" s="45"/>
      <c r="JB166" s="45"/>
      <c r="JC166" s="45"/>
      <c r="JD166" s="45"/>
      <c r="JE166" s="45"/>
      <c r="JF166" s="45"/>
      <c r="JG166" s="45"/>
      <c r="JH166" s="45"/>
      <c r="JI166" s="45"/>
      <c r="JJ166" s="45"/>
      <c r="JK166" s="45"/>
      <c r="JL166" s="45"/>
      <c r="JM166" s="45"/>
      <c r="JN166" s="45"/>
      <c r="JO166" s="45"/>
      <c r="JP166" s="45"/>
      <c r="JQ166" s="45"/>
      <c r="JR166" s="45"/>
      <c r="JS166" s="45"/>
      <c r="JT166" s="45"/>
      <c r="JU166" s="45"/>
      <c r="JV166" s="45"/>
      <c r="JW166" s="45"/>
      <c r="JX166" s="45"/>
      <c r="JY166" s="45"/>
      <c r="JZ166" s="45"/>
      <c r="KA166" s="45"/>
      <c r="KB166" s="45"/>
      <c r="KC166" s="45"/>
      <c r="KD166" s="45"/>
      <c r="KE166" s="45"/>
      <c r="KF166" s="45"/>
      <c r="KG166" s="45"/>
      <c r="KH166" s="45"/>
      <c r="KI166" s="45"/>
      <c r="KJ166" s="45"/>
      <c r="KK166" s="45"/>
      <c r="KL166" s="45"/>
      <c r="KM166" s="45"/>
      <c r="KN166" s="45"/>
      <c r="KO166" s="45"/>
      <c r="KP166" s="45"/>
      <c r="KQ166" s="45"/>
      <c r="KR166" s="45"/>
      <c r="KS166" s="45"/>
      <c r="KT166" s="45"/>
      <c r="KU166" s="45"/>
      <c r="KV166" s="45"/>
      <c r="KW166" s="45"/>
      <c r="KX166" s="45"/>
      <c r="KY166" s="45"/>
      <c r="KZ166" s="45"/>
      <c r="LA166" s="45"/>
      <c r="LB166" s="45"/>
      <c r="LC166" s="45"/>
      <c r="LD166" s="45"/>
      <c r="LE166" s="45"/>
      <c r="LF166" s="45"/>
      <c r="LG166" s="45"/>
      <c r="LH166" s="45"/>
      <c r="LI166" s="45"/>
      <c r="LJ166" s="45"/>
      <c r="LK166" s="45"/>
      <c r="LL166" s="45"/>
      <c r="LM166" s="45"/>
      <c r="LN166" s="45"/>
      <c r="LO166" s="45"/>
      <c r="LP166" s="45"/>
      <c r="LQ166" s="45"/>
      <c r="LR166" s="45"/>
      <c r="LS166" s="45"/>
      <c r="LT166" s="45"/>
      <c r="LU166" s="45"/>
      <c r="LV166" s="45"/>
      <c r="LW166" s="45"/>
      <c r="LX166" s="45"/>
      <c r="LY166" s="45"/>
      <c r="LZ166" s="45"/>
      <c r="MA166" s="45"/>
      <c r="MB166" s="45"/>
      <c r="MC166" s="45"/>
      <c r="MD166" s="45"/>
      <c r="ME166" s="45"/>
      <c r="MF166" s="45"/>
      <c r="MG166" s="45"/>
      <c r="MH166" s="45"/>
      <c r="MI166" s="45"/>
      <c r="MJ166" s="45"/>
      <c r="MK166" s="45"/>
      <c r="ML166" s="45"/>
      <c r="MM166" s="45"/>
      <c r="MN166" s="45"/>
      <c r="MO166" s="45"/>
      <c r="MP166" s="45"/>
      <c r="MQ166" s="45"/>
      <c r="MR166" s="45"/>
      <c r="MS166" s="45"/>
      <c r="MT166" s="45"/>
      <c r="MU166" s="45"/>
      <c r="MV166" s="45"/>
      <c r="MW166" s="45"/>
      <c r="MX166" s="45"/>
      <c r="MY166" s="45"/>
      <c r="MZ166" s="45"/>
      <c r="NA166" s="45"/>
      <c r="NB166" s="45"/>
      <c r="NC166" s="45"/>
      <c r="ND166" s="45"/>
      <c r="NE166" s="45"/>
      <c r="NF166" s="45"/>
      <c r="NG166" s="45"/>
      <c r="NH166" s="45"/>
      <c r="NI166" s="45"/>
      <c r="NJ166" s="45"/>
      <c r="NK166" s="45"/>
      <c r="NL166" s="45"/>
      <c r="NM166" s="45"/>
      <c r="NN166" s="45"/>
    </row>
    <row r="167" spans="1:669" ht="15.75" x14ac:dyDescent="0.25">
      <c r="A167" s="4" t="s">
        <v>32</v>
      </c>
      <c r="B167" s="5" t="s">
        <v>54</v>
      </c>
      <c r="C167" s="6" t="s">
        <v>71</v>
      </c>
      <c r="D167" s="6" t="s">
        <v>223</v>
      </c>
      <c r="E167" s="10">
        <v>44283</v>
      </c>
      <c r="F167" s="10" t="s">
        <v>108</v>
      </c>
      <c r="G167" s="131">
        <v>125000</v>
      </c>
      <c r="H167" s="174">
        <f>G167*0.0287</f>
        <v>3587.5</v>
      </c>
      <c r="I167" s="181">
        <v>17985.990000000002</v>
      </c>
      <c r="J167" s="181">
        <f>G167*0.0304</f>
        <v>3800</v>
      </c>
      <c r="K167" s="174">
        <v>6165</v>
      </c>
      <c r="L167" s="181">
        <v>31538.49</v>
      </c>
      <c r="M167" s="174">
        <v>93461.51</v>
      </c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  <c r="HS167" s="86"/>
      <c r="HT167" s="86"/>
      <c r="HU167" s="86"/>
      <c r="HV167" s="86"/>
      <c r="HW167" s="86"/>
      <c r="HX167" s="86"/>
      <c r="HY167" s="86"/>
      <c r="HZ167" s="86"/>
      <c r="IA167" s="86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  <c r="IY167" s="45"/>
      <c r="IZ167" s="45"/>
      <c r="JA167" s="45"/>
      <c r="JB167" s="45"/>
      <c r="JC167" s="45"/>
      <c r="JD167" s="45"/>
      <c r="JE167" s="45"/>
      <c r="JF167" s="45"/>
      <c r="JG167" s="45"/>
      <c r="JH167" s="45"/>
      <c r="JI167" s="45"/>
      <c r="JJ167" s="45"/>
      <c r="JK167" s="45"/>
      <c r="JL167" s="45"/>
      <c r="JM167" s="45"/>
      <c r="JN167" s="45"/>
      <c r="JO167" s="45"/>
      <c r="JP167" s="45"/>
      <c r="JQ167" s="45"/>
      <c r="JR167" s="45"/>
      <c r="JS167" s="45"/>
      <c r="JT167" s="45"/>
      <c r="JU167" s="45"/>
      <c r="JV167" s="45"/>
      <c r="JW167" s="45"/>
      <c r="JX167" s="45"/>
      <c r="JY167" s="45"/>
      <c r="JZ167" s="45"/>
      <c r="KA167" s="45"/>
      <c r="KB167" s="45"/>
      <c r="KC167" s="45"/>
      <c r="KD167" s="45"/>
      <c r="KE167" s="45"/>
      <c r="KF167" s="45"/>
      <c r="KG167" s="45"/>
      <c r="KH167" s="45"/>
      <c r="KI167" s="45"/>
      <c r="KJ167" s="45"/>
      <c r="KK167" s="45"/>
      <c r="KL167" s="45"/>
      <c r="KM167" s="45"/>
      <c r="KN167" s="45"/>
      <c r="KO167" s="45"/>
      <c r="KP167" s="45"/>
      <c r="KQ167" s="45"/>
      <c r="KR167" s="45"/>
      <c r="KS167" s="45"/>
      <c r="KT167" s="45"/>
      <c r="KU167" s="45"/>
      <c r="KV167" s="45"/>
      <c r="KW167" s="45"/>
      <c r="KX167" s="45"/>
      <c r="KY167" s="45"/>
      <c r="KZ167" s="45"/>
      <c r="LA167" s="45"/>
      <c r="LB167" s="45"/>
      <c r="LC167" s="45"/>
      <c r="LD167" s="45"/>
      <c r="LE167" s="45"/>
      <c r="LF167" s="45"/>
      <c r="LG167" s="45"/>
      <c r="LH167" s="45"/>
      <c r="LI167" s="45"/>
      <c r="LJ167" s="45"/>
      <c r="LK167" s="45"/>
      <c r="LL167" s="45"/>
      <c r="LM167" s="45"/>
      <c r="LN167" s="45"/>
      <c r="LO167" s="45"/>
      <c r="LP167" s="45"/>
      <c r="LQ167" s="45"/>
      <c r="LR167" s="45"/>
      <c r="LS167" s="45"/>
      <c r="LT167" s="45"/>
      <c r="LU167" s="45"/>
      <c r="LV167" s="45"/>
      <c r="LW167" s="45"/>
      <c r="LX167" s="45"/>
      <c r="LY167" s="45"/>
      <c r="LZ167" s="45"/>
      <c r="MA167" s="45"/>
      <c r="MB167" s="45"/>
      <c r="MC167" s="45"/>
      <c r="MD167" s="45"/>
      <c r="ME167" s="45"/>
      <c r="MF167" s="45"/>
      <c r="MG167" s="45"/>
      <c r="MH167" s="45"/>
      <c r="MI167" s="45"/>
      <c r="MJ167" s="45"/>
      <c r="MK167" s="45"/>
      <c r="ML167" s="45"/>
      <c r="MM167" s="45"/>
      <c r="MN167" s="45"/>
      <c r="MO167" s="45"/>
      <c r="MP167" s="45"/>
      <c r="MQ167" s="45"/>
      <c r="MR167" s="45"/>
      <c r="MS167" s="45"/>
      <c r="MT167" s="45"/>
      <c r="MU167" s="45"/>
      <c r="MV167" s="45"/>
      <c r="MW167" s="45"/>
      <c r="MX167" s="45"/>
      <c r="MY167" s="45"/>
      <c r="MZ167" s="45"/>
      <c r="NA167" s="45"/>
      <c r="NB167" s="45"/>
      <c r="NC167" s="45"/>
      <c r="ND167" s="45"/>
      <c r="NE167" s="45"/>
      <c r="NF167" s="45"/>
      <c r="NG167" s="45"/>
      <c r="NH167" s="45"/>
      <c r="NI167" s="45"/>
      <c r="NJ167" s="45"/>
      <c r="NK167" s="45"/>
      <c r="NL167" s="45"/>
      <c r="NM167" s="45"/>
      <c r="NN167" s="45"/>
    </row>
    <row r="168" spans="1:669" ht="15.75" x14ac:dyDescent="0.25">
      <c r="A168" s="4" t="s">
        <v>45</v>
      </c>
      <c r="B168" s="5" t="s">
        <v>16</v>
      </c>
      <c r="C168" s="6" t="s">
        <v>71</v>
      </c>
      <c r="D168" s="6" t="s">
        <v>223</v>
      </c>
      <c r="E168" s="10">
        <v>44197</v>
      </c>
      <c r="F168" s="10" t="s">
        <v>108</v>
      </c>
      <c r="G168" s="131">
        <v>50000</v>
      </c>
      <c r="H168" s="174">
        <f>G168*0.0287</f>
        <v>1435</v>
      </c>
      <c r="I168" s="181">
        <v>0</v>
      </c>
      <c r="J168" s="181">
        <f>G168*0.0304</f>
        <v>1520</v>
      </c>
      <c r="K168" s="174">
        <v>1750</v>
      </c>
      <c r="L168" s="181">
        <v>4705</v>
      </c>
      <c r="M168" s="174">
        <v>45295</v>
      </c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  <c r="IY168" s="45"/>
      <c r="IZ168" s="45"/>
      <c r="JA168" s="45"/>
      <c r="JB168" s="45"/>
      <c r="JC168" s="45"/>
      <c r="JD168" s="45"/>
      <c r="JE168" s="45"/>
      <c r="JF168" s="45"/>
      <c r="JG168" s="45"/>
      <c r="JH168" s="45"/>
      <c r="JI168" s="45"/>
      <c r="JJ168" s="45"/>
      <c r="JK168" s="45"/>
      <c r="JL168" s="45"/>
      <c r="JM168" s="45"/>
      <c r="JN168" s="45"/>
      <c r="JO168" s="45"/>
      <c r="JP168" s="45"/>
      <c r="JQ168" s="45"/>
      <c r="JR168" s="45"/>
      <c r="JS168" s="45"/>
      <c r="JT168" s="45"/>
      <c r="JU168" s="45"/>
      <c r="JV168" s="45"/>
      <c r="JW168" s="45"/>
      <c r="JX168" s="45"/>
      <c r="JY168" s="45"/>
      <c r="JZ168" s="45"/>
      <c r="KA168" s="45"/>
      <c r="KB168" s="45"/>
      <c r="KC168" s="45"/>
      <c r="KD168" s="45"/>
      <c r="KE168" s="45"/>
      <c r="KF168" s="45"/>
      <c r="KG168" s="45"/>
      <c r="KH168" s="45"/>
      <c r="KI168" s="45"/>
      <c r="KJ168" s="45"/>
      <c r="KK168" s="45"/>
      <c r="KL168" s="45"/>
      <c r="KM168" s="45"/>
      <c r="KN168" s="45"/>
      <c r="KO168" s="45"/>
      <c r="KP168" s="45"/>
      <c r="KQ168" s="45"/>
      <c r="KR168" s="45"/>
      <c r="KS168" s="45"/>
      <c r="KT168" s="45"/>
      <c r="KU168" s="45"/>
      <c r="KV168" s="45"/>
      <c r="KW168" s="45"/>
      <c r="KX168" s="45"/>
      <c r="KY168" s="45"/>
      <c r="KZ168" s="45"/>
      <c r="LA168" s="45"/>
      <c r="LB168" s="45"/>
      <c r="LC168" s="45"/>
      <c r="LD168" s="45"/>
      <c r="LE168" s="45"/>
      <c r="LF168" s="45"/>
      <c r="LG168" s="45"/>
      <c r="LH168" s="45"/>
      <c r="LI168" s="45"/>
      <c r="LJ168" s="45"/>
      <c r="LK168" s="45"/>
      <c r="LL168" s="45"/>
      <c r="LM168" s="45"/>
      <c r="LN168" s="45"/>
      <c r="LO168" s="45"/>
      <c r="LP168" s="45"/>
      <c r="LQ168" s="45"/>
      <c r="LR168" s="45"/>
      <c r="LS168" s="45"/>
      <c r="LT168" s="45"/>
      <c r="LU168" s="45"/>
      <c r="LV168" s="45"/>
      <c r="LW168" s="45"/>
      <c r="LX168" s="45"/>
      <c r="LY168" s="45"/>
      <c r="LZ168" s="45"/>
      <c r="MA168" s="45"/>
      <c r="MB168" s="45"/>
      <c r="MC168" s="45"/>
      <c r="MD168" s="45"/>
      <c r="ME168" s="45"/>
      <c r="MF168" s="45"/>
      <c r="MG168" s="45"/>
      <c r="MH168" s="45"/>
      <c r="MI168" s="45"/>
      <c r="MJ168" s="45"/>
      <c r="MK168" s="45"/>
      <c r="ML168" s="45"/>
      <c r="MM168" s="45"/>
      <c r="MN168" s="45"/>
      <c r="MO168" s="45"/>
      <c r="MP168" s="45"/>
      <c r="MQ168" s="45"/>
      <c r="MR168" s="45"/>
      <c r="MS168" s="45"/>
      <c r="MT168" s="45"/>
      <c r="MU168" s="45"/>
      <c r="MV168" s="45"/>
      <c r="MW168" s="45"/>
      <c r="MX168" s="45"/>
      <c r="MY168" s="45"/>
      <c r="MZ168" s="45"/>
      <c r="NA168" s="45"/>
      <c r="NB168" s="45"/>
      <c r="NC168" s="45"/>
      <c r="ND168" s="45"/>
      <c r="NE168" s="45"/>
      <c r="NF168" s="45"/>
      <c r="NG168" s="45"/>
      <c r="NH168" s="45"/>
      <c r="NI168" s="45"/>
      <c r="NJ168" s="45"/>
      <c r="NK168" s="45"/>
      <c r="NL168" s="45"/>
      <c r="NM168" s="45"/>
      <c r="NN168" s="45"/>
    </row>
    <row r="169" spans="1:669" ht="15.75" x14ac:dyDescent="0.25">
      <c r="A169" s="4" t="s">
        <v>109</v>
      </c>
      <c r="B169" s="5" t="s">
        <v>110</v>
      </c>
      <c r="C169" s="6" t="s">
        <v>71</v>
      </c>
      <c r="D169" s="6" t="s">
        <v>223</v>
      </c>
      <c r="E169" s="10">
        <v>44470</v>
      </c>
      <c r="F169" s="10" t="s">
        <v>108</v>
      </c>
      <c r="G169" s="131">
        <v>35000</v>
      </c>
      <c r="H169" s="174">
        <v>1004.5</v>
      </c>
      <c r="I169" s="181">
        <v>0</v>
      </c>
      <c r="J169" s="181">
        <v>1064</v>
      </c>
      <c r="K169" s="174">
        <v>25</v>
      </c>
      <c r="L169" s="181">
        <v>2093.5</v>
      </c>
      <c r="M169" s="174">
        <f>G169-L169</f>
        <v>32906.5</v>
      </c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  <c r="IY169" s="45"/>
      <c r="IZ169" s="45"/>
      <c r="JA169" s="45"/>
      <c r="JB169" s="45"/>
      <c r="JC169" s="45"/>
      <c r="JD169" s="45"/>
      <c r="JE169" s="45"/>
      <c r="JF169" s="45"/>
      <c r="JG169" s="45"/>
      <c r="JH169" s="45"/>
      <c r="JI169" s="45"/>
      <c r="JJ169" s="45"/>
      <c r="JK169" s="45"/>
      <c r="JL169" s="45"/>
      <c r="JM169" s="45"/>
      <c r="JN169" s="45"/>
      <c r="JO169" s="45"/>
      <c r="JP169" s="45"/>
      <c r="JQ169" s="45"/>
      <c r="JR169" s="45"/>
      <c r="JS169" s="45"/>
      <c r="JT169" s="45"/>
      <c r="JU169" s="45"/>
      <c r="JV169" s="45"/>
      <c r="JW169" s="45"/>
      <c r="JX169" s="45"/>
      <c r="JY169" s="45"/>
      <c r="JZ169" s="45"/>
      <c r="KA169" s="45"/>
      <c r="KB169" s="45"/>
      <c r="KC169" s="45"/>
      <c r="KD169" s="45"/>
      <c r="KE169" s="45"/>
      <c r="KF169" s="45"/>
      <c r="KG169" s="45"/>
      <c r="KH169" s="45"/>
      <c r="KI169" s="45"/>
      <c r="KJ169" s="45"/>
      <c r="KK169" s="45"/>
      <c r="KL169" s="45"/>
      <c r="KM169" s="45"/>
      <c r="KN169" s="45"/>
      <c r="KO169" s="45"/>
      <c r="KP169" s="45"/>
      <c r="KQ169" s="45"/>
      <c r="KR169" s="45"/>
      <c r="KS169" s="45"/>
      <c r="KT169" s="45"/>
      <c r="KU169" s="45"/>
      <c r="KV169" s="45"/>
      <c r="KW169" s="45"/>
      <c r="KX169" s="45"/>
      <c r="KY169" s="45"/>
      <c r="KZ169" s="45"/>
      <c r="LA169" s="45"/>
      <c r="LB169" s="45"/>
      <c r="LC169" s="45"/>
      <c r="LD169" s="45"/>
      <c r="LE169" s="45"/>
      <c r="LF169" s="45"/>
      <c r="LG169" s="45"/>
      <c r="LH169" s="45"/>
      <c r="LI169" s="45"/>
      <c r="LJ169" s="45"/>
      <c r="LK169" s="45"/>
      <c r="LL169" s="45"/>
      <c r="LM169" s="45"/>
      <c r="LN169" s="45"/>
      <c r="LO169" s="45"/>
      <c r="LP169" s="45"/>
      <c r="LQ169" s="45"/>
      <c r="LR169" s="45"/>
      <c r="LS169" s="45"/>
      <c r="LT169" s="45"/>
      <c r="LU169" s="45"/>
      <c r="LV169" s="45"/>
      <c r="LW169" s="45"/>
      <c r="LX169" s="45"/>
      <c r="LY169" s="45"/>
      <c r="LZ169" s="45"/>
      <c r="MA169" s="45"/>
      <c r="MB169" s="45"/>
      <c r="MC169" s="45"/>
      <c r="MD169" s="45"/>
      <c r="ME169" s="45"/>
      <c r="MF169" s="45"/>
      <c r="MG169" s="45"/>
      <c r="MH169" s="45"/>
      <c r="MI169" s="45"/>
      <c r="MJ169" s="45"/>
      <c r="MK169" s="45"/>
      <c r="ML169" s="45"/>
      <c r="MM169" s="45"/>
      <c r="MN169" s="45"/>
      <c r="MO169" s="45"/>
      <c r="MP169" s="45"/>
      <c r="MQ169" s="45"/>
      <c r="MR169" s="45"/>
      <c r="MS169" s="45"/>
      <c r="MT169" s="45"/>
      <c r="MU169" s="45"/>
      <c r="MV169" s="45"/>
      <c r="MW169" s="45"/>
      <c r="MX169" s="45"/>
      <c r="MY169" s="45"/>
      <c r="MZ169" s="45"/>
      <c r="NA169" s="45"/>
      <c r="NB169" s="45"/>
      <c r="NC169" s="45"/>
      <c r="ND169" s="45"/>
      <c r="NE169" s="45"/>
      <c r="NF169" s="45"/>
      <c r="NG169" s="45"/>
      <c r="NH169" s="45"/>
      <c r="NI169" s="45"/>
      <c r="NJ169" s="45"/>
      <c r="NK169" s="45"/>
      <c r="NL169" s="45"/>
      <c r="NM169" s="45"/>
      <c r="NN169" s="45"/>
    </row>
    <row r="170" spans="1:669" ht="15.75" x14ac:dyDescent="0.25">
      <c r="A170" s="4" t="s">
        <v>171</v>
      </c>
      <c r="B170" s="5" t="s">
        <v>16</v>
      </c>
      <c r="C170" s="6" t="s">
        <v>71</v>
      </c>
      <c r="D170" s="6" t="s">
        <v>223</v>
      </c>
      <c r="E170" s="10">
        <v>44470</v>
      </c>
      <c r="F170" s="10" t="s">
        <v>108</v>
      </c>
      <c r="G170" s="131">
        <v>46000</v>
      </c>
      <c r="H170" s="174">
        <v>1320.2</v>
      </c>
      <c r="I170" s="181">
        <v>1289.46</v>
      </c>
      <c r="J170" s="181">
        <v>1398.4010000000001</v>
      </c>
      <c r="K170" s="174">
        <v>25</v>
      </c>
      <c r="L170" s="181">
        <v>4033.06</v>
      </c>
      <c r="M170" s="174">
        <f>G170-L170</f>
        <v>41966.94</v>
      </c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  <c r="IY170" s="45"/>
      <c r="IZ170" s="45"/>
      <c r="JA170" s="45"/>
      <c r="JB170" s="45"/>
      <c r="JC170" s="45"/>
      <c r="JD170" s="45"/>
      <c r="JE170" s="45"/>
      <c r="JF170" s="45"/>
      <c r="JG170" s="45"/>
      <c r="JH170" s="45"/>
      <c r="JI170" s="45"/>
      <c r="JJ170" s="45"/>
      <c r="JK170" s="45"/>
      <c r="JL170" s="45"/>
      <c r="JM170" s="45"/>
      <c r="JN170" s="45"/>
      <c r="JO170" s="45"/>
      <c r="JP170" s="45"/>
      <c r="JQ170" s="45"/>
      <c r="JR170" s="45"/>
      <c r="JS170" s="45"/>
      <c r="JT170" s="45"/>
      <c r="JU170" s="45"/>
      <c r="JV170" s="45"/>
      <c r="JW170" s="45"/>
      <c r="JX170" s="45"/>
      <c r="JY170" s="45"/>
      <c r="JZ170" s="45"/>
      <c r="KA170" s="45"/>
      <c r="KB170" s="45"/>
      <c r="KC170" s="45"/>
      <c r="KD170" s="45"/>
      <c r="KE170" s="45"/>
      <c r="KF170" s="45"/>
      <c r="KG170" s="45"/>
      <c r="KH170" s="45"/>
      <c r="KI170" s="45"/>
      <c r="KJ170" s="45"/>
      <c r="KK170" s="45"/>
      <c r="KL170" s="45"/>
      <c r="KM170" s="45"/>
      <c r="KN170" s="45"/>
      <c r="KO170" s="45"/>
      <c r="KP170" s="45"/>
      <c r="KQ170" s="45"/>
      <c r="KR170" s="45"/>
      <c r="KS170" s="45"/>
      <c r="KT170" s="45"/>
      <c r="KU170" s="45"/>
      <c r="KV170" s="45"/>
      <c r="KW170" s="45"/>
      <c r="KX170" s="45"/>
      <c r="KY170" s="45"/>
      <c r="KZ170" s="45"/>
      <c r="LA170" s="45"/>
      <c r="LB170" s="45"/>
      <c r="LC170" s="45"/>
      <c r="LD170" s="45"/>
      <c r="LE170" s="45"/>
      <c r="LF170" s="45"/>
      <c r="LG170" s="45"/>
      <c r="LH170" s="45"/>
      <c r="LI170" s="45"/>
      <c r="LJ170" s="45"/>
      <c r="LK170" s="45"/>
      <c r="LL170" s="45"/>
      <c r="LM170" s="45"/>
      <c r="LN170" s="45"/>
      <c r="LO170" s="45"/>
      <c r="LP170" s="45"/>
      <c r="LQ170" s="45"/>
      <c r="LR170" s="45"/>
      <c r="LS170" s="45"/>
      <c r="LT170" s="45"/>
      <c r="LU170" s="45"/>
      <c r="LV170" s="45"/>
      <c r="LW170" s="45"/>
      <c r="LX170" s="45"/>
      <c r="LY170" s="45"/>
      <c r="LZ170" s="45"/>
      <c r="MA170" s="45"/>
      <c r="MB170" s="45"/>
      <c r="MC170" s="45"/>
      <c r="MD170" s="45"/>
      <c r="ME170" s="45"/>
      <c r="MF170" s="45"/>
      <c r="MG170" s="45"/>
      <c r="MH170" s="45"/>
      <c r="MI170" s="45"/>
      <c r="MJ170" s="45"/>
      <c r="MK170" s="45"/>
      <c r="ML170" s="45"/>
      <c r="MM170" s="45"/>
      <c r="MN170" s="45"/>
      <c r="MO170" s="45"/>
      <c r="MP170" s="45"/>
      <c r="MQ170" s="45"/>
      <c r="MR170" s="45"/>
      <c r="MS170" s="45"/>
      <c r="MT170" s="45"/>
      <c r="MU170" s="45"/>
      <c r="MV170" s="45"/>
      <c r="MW170" s="45"/>
      <c r="MX170" s="45"/>
      <c r="MY170" s="45"/>
      <c r="MZ170" s="45"/>
      <c r="NA170" s="45"/>
      <c r="NB170" s="45"/>
      <c r="NC170" s="45"/>
      <c r="ND170" s="45"/>
      <c r="NE170" s="45"/>
      <c r="NF170" s="45"/>
      <c r="NG170" s="45"/>
      <c r="NH170" s="45"/>
      <c r="NI170" s="45"/>
      <c r="NJ170" s="45"/>
      <c r="NK170" s="45"/>
      <c r="NL170" s="45"/>
      <c r="NM170" s="45"/>
      <c r="NN170" s="45"/>
    </row>
    <row r="171" spans="1:669" ht="15.75" x14ac:dyDescent="0.25">
      <c r="A171" s="4" t="s">
        <v>172</v>
      </c>
      <c r="B171" s="5" t="s">
        <v>16</v>
      </c>
      <c r="C171" s="6" t="s">
        <v>70</v>
      </c>
      <c r="D171" s="6" t="s">
        <v>223</v>
      </c>
      <c r="E171" s="10">
        <v>44470</v>
      </c>
      <c r="F171" s="10" t="s">
        <v>108</v>
      </c>
      <c r="G171" s="131">
        <v>46000</v>
      </c>
      <c r="H171" s="174">
        <v>1320.2</v>
      </c>
      <c r="I171" s="181">
        <v>1289.46</v>
      </c>
      <c r="J171" s="181">
        <v>1398.4</v>
      </c>
      <c r="K171" s="174">
        <v>25</v>
      </c>
      <c r="L171" s="181">
        <v>4033.06</v>
      </c>
      <c r="M171" s="174">
        <f>G171-L171</f>
        <v>41966.94</v>
      </c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  <c r="IY171" s="45"/>
      <c r="IZ171" s="45"/>
      <c r="JA171" s="45"/>
      <c r="JB171" s="45"/>
      <c r="JC171" s="45"/>
      <c r="JD171" s="45"/>
      <c r="JE171" s="45"/>
      <c r="JF171" s="45"/>
      <c r="JG171" s="45"/>
      <c r="JH171" s="45"/>
      <c r="JI171" s="45"/>
      <c r="JJ171" s="45"/>
      <c r="JK171" s="45"/>
      <c r="JL171" s="45"/>
      <c r="JM171" s="45"/>
      <c r="JN171" s="45"/>
      <c r="JO171" s="45"/>
      <c r="JP171" s="45"/>
      <c r="JQ171" s="45"/>
      <c r="JR171" s="45"/>
      <c r="JS171" s="45"/>
      <c r="JT171" s="45"/>
      <c r="JU171" s="45"/>
      <c r="JV171" s="45"/>
      <c r="JW171" s="45"/>
      <c r="JX171" s="45"/>
      <c r="JY171" s="45"/>
      <c r="JZ171" s="45"/>
      <c r="KA171" s="45"/>
      <c r="KB171" s="45"/>
      <c r="KC171" s="45"/>
      <c r="KD171" s="45"/>
      <c r="KE171" s="45"/>
      <c r="KF171" s="45"/>
      <c r="KG171" s="45"/>
      <c r="KH171" s="45"/>
      <c r="KI171" s="45"/>
      <c r="KJ171" s="45"/>
      <c r="KK171" s="45"/>
      <c r="KL171" s="45"/>
      <c r="KM171" s="45"/>
      <c r="KN171" s="45"/>
      <c r="KO171" s="45"/>
      <c r="KP171" s="45"/>
      <c r="KQ171" s="45"/>
      <c r="KR171" s="45"/>
      <c r="KS171" s="45"/>
      <c r="KT171" s="45"/>
      <c r="KU171" s="45"/>
      <c r="KV171" s="45"/>
      <c r="KW171" s="45"/>
      <c r="KX171" s="45"/>
      <c r="KY171" s="45"/>
      <c r="KZ171" s="45"/>
      <c r="LA171" s="45"/>
      <c r="LB171" s="45"/>
      <c r="LC171" s="45"/>
      <c r="LD171" s="45"/>
      <c r="LE171" s="45"/>
      <c r="LF171" s="45"/>
      <c r="LG171" s="45"/>
      <c r="LH171" s="45"/>
      <c r="LI171" s="45"/>
      <c r="LJ171" s="45"/>
      <c r="LK171" s="45"/>
      <c r="LL171" s="45"/>
      <c r="LM171" s="45"/>
      <c r="LN171" s="45"/>
      <c r="LO171" s="45"/>
      <c r="LP171" s="45"/>
      <c r="LQ171" s="45"/>
      <c r="LR171" s="45"/>
      <c r="LS171" s="45"/>
      <c r="LT171" s="45"/>
      <c r="LU171" s="45"/>
      <c r="LV171" s="45"/>
      <c r="LW171" s="45"/>
      <c r="LX171" s="45"/>
      <c r="LY171" s="45"/>
      <c r="LZ171" s="45"/>
      <c r="MA171" s="45"/>
      <c r="MB171" s="45"/>
      <c r="MC171" s="45"/>
      <c r="MD171" s="45"/>
      <c r="ME171" s="45"/>
      <c r="MF171" s="45"/>
      <c r="MG171" s="45"/>
      <c r="MH171" s="45"/>
      <c r="MI171" s="45"/>
      <c r="MJ171" s="45"/>
      <c r="MK171" s="45"/>
      <c r="ML171" s="45"/>
      <c r="MM171" s="45"/>
      <c r="MN171" s="45"/>
      <c r="MO171" s="45"/>
      <c r="MP171" s="45"/>
      <c r="MQ171" s="45"/>
      <c r="MR171" s="45"/>
      <c r="MS171" s="45"/>
      <c r="MT171" s="45"/>
      <c r="MU171" s="45"/>
      <c r="MV171" s="45"/>
      <c r="MW171" s="45"/>
      <c r="MX171" s="45"/>
      <c r="MY171" s="45"/>
      <c r="MZ171" s="45"/>
      <c r="NA171" s="45"/>
      <c r="NB171" s="45"/>
      <c r="NC171" s="45"/>
      <c r="ND171" s="45"/>
      <c r="NE171" s="45"/>
      <c r="NF171" s="45"/>
      <c r="NG171" s="45"/>
      <c r="NH171" s="45"/>
      <c r="NI171" s="45"/>
      <c r="NJ171" s="45"/>
      <c r="NK171" s="45"/>
      <c r="NL171" s="45"/>
      <c r="NM171" s="45"/>
      <c r="NN171" s="45"/>
    </row>
    <row r="172" spans="1:669" ht="15.75" x14ac:dyDescent="0.25">
      <c r="A172" s="41" t="s">
        <v>14</v>
      </c>
      <c r="B172" s="12">
        <v>5</v>
      </c>
      <c r="C172" s="7"/>
      <c r="D172" s="7"/>
      <c r="E172" s="41"/>
      <c r="F172" s="41"/>
      <c r="G172" s="161">
        <f>SUM(G167:G171)</f>
        <v>302000</v>
      </c>
      <c r="H172" s="161">
        <f>SUM(H167:H171)</f>
        <v>8667.4</v>
      </c>
      <c r="I172" s="146">
        <f t="shared" ref="I172:M172" si="23">SUM(I167:I171)</f>
        <v>20564.91</v>
      </c>
      <c r="J172" s="146">
        <f t="shared" si="23"/>
        <v>9180.8009999999995</v>
      </c>
      <c r="K172" s="146">
        <f t="shared" si="23"/>
        <v>7990</v>
      </c>
      <c r="L172" s="146">
        <f t="shared" si="23"/>
        <v>46403.11</v>
      </c>
      <c r="M172" s="146">
        <f t="shared" si="23"/>
        <v>255596.89</v>
      </c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  <c r="IY172" s="45"/>
      <c r="IZ172" s="45"/>
      <c r="JA172" s="45"/>
      <c r="JB172" s="45"/>
      <c r="JC172" s="45"/>
      <c r="JD172" s="45"/>
      <c r="JE172" s="45"/>
      <c r="JF172" s="45"/>
      <c r="JG172" s="45"/>
      <c r="JH172" s="45"/>
      <c r="JI172" s="45"/>
      <c r="JJ172" s="45"/>
      <c r="JK172" s="45"/>
      <c r="JL172" s="45"/>
      <c r="JM172" s="45"/>
      <c r="JN172" s="45"/>
      <c r="JO172" s="45"/>
      <c r="JP172" s="45"/>
      <c r="JQ172" s="45"/>
      <c r="JR172" s="45"/>
      <c r="JS172" s="45"/>
      <c r="JT172" s="45"/>
      <c r="JU172" s="45"/>
      <c r="JV172" s="45"/>
      <c r="JW172" s="45"/>
      <c r="JX172" s="45"/>
      <c r="JY172" s="45"/>
      <c r="JZ172" s="45"/>
      <c r="KA172" s="45"/>
      <c r="KB172" s="45"/>
      <c r="KC172" s="45"/>
      <c r="KD172" s="45"/>
      <c r="KE172" s="45"/>
      <c r="KF172" s="45"/>
      <c r="KG172" s="45"/>
      <c r="KH172" s="45"/>
      <c r="KI172" s="45"/>
      <c r="KJ172" s="45"/>
      <c r="KK172" s="45"/>
      <c r="KL172" s="45"/>
      <c r="KM172" s="45"/>
      <c r="KN172" s="45"/>
      <c r="KO172" s="45"/>
      <c r="KP172" s="45"/>
      <c r="KQ172" s="45"/>
      <c r="KR172" s="45"/>
      <c r="KS172" s="45"/>
      <c r="KT172" s="45"/>
      <c r="KU172" s="45"/>
      <c r="KV172" s="45"/>
      <c r="KW172" s="45"/>
      <c r="KX172" s="45"/>
      <c r="KY172" s="45"/>
      <c r="KZ172" s="45"/>
      <c r="LA172" s="45"/>
      <c r="LB172" s="45"/>
      <c r="LC172" s="45"/>
      <c r="LD172" s="45"/>
      <c r="LE172" s="45"/>
      <c r="LF172" s="45"/>
      <c r="LG172" s="45"/>
      <c r="LH172" s="45"/>
      <c r="LI172" s="45"/>
      <c r="LJ172" s="45"/>
      <c r="LK172" s="45"/>
      <c r="LL172" s="45"/>
      <c r="LM172" s="45"/>
      <c r="LN172" s="45"/>
      <c r="LO172" s="45"/>
      <c r="LP172" s="45"/>
      <c r="LQ172" s="45"/>
      <c r="LR172" s="45"/>
      <c r="LS172" s="45"/>
      <c r="LT172" s="45"/>
      <c r="LU172" s="45"/>
      <c r="LV172" s="45"/>
      <c r="LW172" s="45"/>
      <c r="LX172" s="45"/>
      <c r="LY172" s="45"/>
      <c r="LZ172" s="45"/>
      <c r="MA172" s="45"/>
      <c r="MB172" s="45"/>
      <c r="MC172" s="45"/>
      <c r="MD172" s="45"/>
      <c r="ME172" s="45"/>
      <c r="MF172" s="45"/>
      <c r="MG172" s="45"/>
      <c r="MH172" s="45"/>
      <c r="MI172" s="45"/>
      <c r="MJ172" s="45"/>
      <c r="MK172" s="45"/>
      <c r="ML172" s="45"/>
      <c r="MM172" s="45"/>
      <c r="MN172" s="45"/>
      <c r="MO172" s="45"/>
      <c r="MP172" s="45"/>
      <c r="MQ172" s="45"/>
      <c r="MR172" s="45"/>
      <c r="MS172" s="45"/>
      <c r="MT172" s="45"/>
      <c r="MU172" s="45"/>
      <c r="MV172" s="45"/>
      <c r="MW172" s="45"/>
      <c r="MX172" s="45"/>
      <c r="MY172" s="45"/>
      <c r="MZ172" s="45"/>
      <c r="NA172" s="45"/>
      <c r="NB172" s="45"/>
      <c r="NC172" s="45"/>
      <c r="ND172" s="45"/>
      <c r="NE172" s="45"/>
      <c r="NF172" s="45"/>
      <c r="NG172" s="45"/>
      <c r="NH172" s="45"/>
      <c r="NI172" s="45"/>
      <c r="NJ172" s="45"/>
      <c r="NK172" s="45"/>
      <c r="NL172" s="45"/>
      <c r="NM172" s="45"/>
      <c r="NN172" s="45"/>
    </row>
    <row r="173" spans="1:669" x14ac:dyDescent="0.25"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  <c r="IY173" s="45"/>
      <c r="IZ173" s="45"/>
      <c r="JA173" s="45"/>
      <c r="JB173" s="45"/>
      <c r="JC173" s="45"/>
      <c r="JD173" s="45"/>
      <c r="JE173" s="45"/>
      <c r="JF173" s="45"/>
      <c r="JG173" s="45"/>
      <c r="JH173" s="45"/>
      <c r="JI173" s="45"/>
      <c r="JJ173" s="45"/>
      <c r="JK173" s="45"/>
      <c r="JL173" s="45"/>
      <c r="JM173" s="45"/>
      <c r="JN173" s="45"/>
      <c r="JO173" s="45"/>
      <c r="JP173" s="45"/>
      <c r="JQ173" s="45"/>
      <c r="JR173" s="45"/>
      <c r="JS173" s="45"/>
      <c r="JT173" s="45"/>
      <c r="JU173" s="45"/>
      <c r="JV173" s="45"/>
      <c r="JW173" s="45"/>
      <c r="JX173" s="45"/>
      <c r="JY173" s="45"/>
      <c r="JZ173" s="45"/>
      <c r="KA173" s="45"/>
      <c r="KB173" s="45"/>
      <c r="KC173" s="45"/>
      <c r="KD173" s="45"/>
      <c r="KE173" s="45"/>
      <c r="KF173" s="45"/>
      <c r="KG173" s="45"/>
      <c r="KH173" s="45"/>
      <c r="KI173" s="45"/>
      <c r="KJ173" s="45"/>
      <c r="KK173" s="45"/>
      <c r="KL173" s="45"/>
      <c r="KM173" s="45"/>
      <c r="KN173" s="45"/>
      <c r="KO173" s="45"/>
      <c r="KP173" s="45"/>
      <c r="KQ173" s="45"/>
      <c r="KR173" s="45"/>
      <c r="KS173" s="45"/>
      <c r="KT173" s="45"/>
      <c r="KU173" s="45"/>
      <c r="KV173" s="45"/>
      <c r="KW173" s="45"/>
      <c r="KX173" s="45"/>
      <c r="KY173" s="45"/>
      <c r="KZ173" s="45"/>
      <c r="LA173" s="45"/>
      <c r="LB173" s="45"/>
      <c r="LC173" s="45"/>
      <c r="LD173" s="45"/>
      <c r="LE173" s="45"/>
      <c r="LF173" s="45"/>
      <c r="LG173" s="45"/>
      <c r="LH173" s="45"/>
      <c r="LI173" s="45"/>
      <c r="LJ173" s="45"/>
      <c r="LK173" s="45"/>
      <c r="LL173" s="45"/>
      <c r="LM173" s="45"/>
      <c r="LN173" s="45"/>
      <c r="LO173" s="45"/>
      <c r="LP173" s="45"/>
      <c r="LQ173" s="45"/>
      <c r="LR173" s="45"/>
      <c r="LS173" s="45"/>
      <c r="LT173" s="45"/>
      <c r="LU173" s="45"/>
      <c r="LV173" s="45"/>
      <c r="LW173" s="45"/>
      <c r="LX173" s="45"/>
      <c r="LY173" s="45"/>
      <c r="LZ173" s="45"/>
      <c r="MA173" s="45"/>
      <c r="MB173" s="45"/>
      <c r="MC173" s="45"/>
      <c r="MD173" s="45"/>
      <c r="ME173" s="45"/>
      <c r="MF173" s="45"/>
      <c r="MG173" s="45"/>
      <c r="MH173" s="45"/>
      <c r="MI173" s="45"/>
      <c r="MJ173" s="45"/>
      <c r="MK173" s="45"/>
      <c r="ML173" s="45"/>
      <c r="MM173" s="45"/>
      <c r="MN173" s="45"/>
      <c r="MO173" s="45"/>
      <c r="MP173" s="45"/>
      <c r="MQ173" s="45"/>
      <c r="MR173" s="45"/>
      <c r="MS173" s="45"/>
      <c r="MT173" s="45"/>
      <c r="MU173" s="45"/>
      <c r="MV173" s="45"/>
      <c r="MW173" s="45"/>
      <c r="MX173" s="45"/>
      <c r="MY173" s="45"/>
      <c r="MZ173" s="45"/>
      <c r="NA173" s="45"/>
      <c r="NB173" s="45"/>
      <c r="NC173" s="45"/>
      <c r="ND173" s="45"/>
      <c r="NE173" s="45"/>
      <c r="NF173" s="45"/>
      <c r="NG173" s="45"/>
      <c r="NH173" s="45"/>
      <c r="NI173" s="45"/>
      <c r="NJ173" s="45"/>
      <c r="NK173" s="45"/>
      <c r="NL173" s="45"/>
      <c r="NM173" s="45"/>
      <c r="NN173" s="45"/>
    </row>
    <row r="174" spans="1:669" ht="15.75" x14ac:dyDescent="0.25">
      <c r="A174" s="37" t="s">
        <v>67</v>
      </c>
      <c r="B174" s="120"/>
      <c r="C174" s="120"/>
      <c r="D174" s="203"/>
      <c r="E174" s="120"/>
      <c r="F174" s="120"/>
      <c r="G174" s="162"/>
      <c r="H174" s="162"/>
      <c r="I174" s="148"/>
      <c r="J174" s="148"/>
      <c r="K174" s="162"/>
      <c r="L174" s="148"/>
      <c r="M174" s="162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  <c r="IS174" s="86"/>
      <c r="IT174" s="86"/>
      <c r="IU174" s="86"/>
      <c r="IV174" s="86"/>
      <c r="IW174" s="86"/>
      <c r="IX174" s="86"/>
      <c r="IY174" s="86"/>
      <c r="IZ174" s="86"/>
      <c r="JA174" s="86"/>
      <c r="JB174" s="86"/>
      <c r="JC174" s="86"/>
      <c r="JD174" s="86"/>
      <c r="JE174" s="86"/>
      <c r="JF174" s="86"/>
      <c r="JG174" s="86"/>
      <c r="JH174" s="86"/>
      <c r="JI174" s="86"/>
      <c r="JJ174" s="86"/>
      <c r="JK174" s="86"/>
      <c r="JL174" s="86"/>
      <c r="JM174" s="86"/>
      <c r="JN174" s="86"/>
      <c r="JO174" s="86"/>
      <c r="JP174" s="86"/>
      <c r="JQ174" s="86"/>
      <c r="JR174" s="86"/>
      <c r="JS174" s="86"/>
      <c r="JT174" s="86"/>
      <c r="JU174" s="86"/>
      <c r="JV174" s="86"/>
      <c r="JW174" s="86"/>
      <c r="JX174" s="86"/>
      <c r="JY174" s="86"/>
      <c r="JZ174" s="86"/>
      <c r="KA174" s="86"/>
      <c r="KB174" s="86"/>
      <c r="KC174" s="86"/>
      <c r="KD174" s="86"/>
      <c r="KE174" s="86"/>
      <c r="KF174" s="86"/>
      <c r="KG174" s="86"/>
      <c r="KH174" s="86"/>
      <c r="KI174" s="86"/>
      <c r="KJ174" s="86"/>
      <c r="KK174" s="86"/>
      <c r="KL174" s="86"/>
      <c r="KM174" s="86"/>
      <c r="KN174" s="86"/>
      <c r="KO174" s="86"/>
      <c r="KP174" s="86"/>
      <c r="KQ174" s="86"/>
      <c r="KR174" s="86"/>
      <c r="KS174" s="86"/>
      <c r="KT174" s="86"/>
      <c r="KU174" s="86"/>
      <c r="KV174" s="86"/>
      <c r="KW174" s="86"/>
      <c r="KX174" s="86"/>
      <c r="KY174" s="86"/>
      <c r="KZ174" s="86"/>
      <c r="LA174" s="86"/>
      <c r="LB174" s="86"/>
      <c r="LC174" s="86"/>
      <c r="LD174" s="86"/>
      <c r="LE174" s="86"/>
      <c r="LF174" s="86"/>
      <c r="LG174" s="86"/>
      <c r="LH174" s="86"/>
      <c r="LI174" s="86"/>
      <c r="LJ174" s="86"/>
      <c r="LK174" s="86"/>
      <c r="LL174" s="86"/>
      <c r="LM174" s="86"/>
      <c r="LN174" s="86"/>
      <c r="LO174" s="86"/>
      <c r="LP174" s="86"/>
      <c r="LQ174" s="86"/>
      <c r="LR174" s="86"/>
      <c r="LS174" s="86"/>
      <c r="LT174" s="86"/>
      <c r="LU174" s="86"/>
      <c r="LV174" s="86"/>
      <c r="LW174" s="86"/>
      <c r="LX174" s="86"/>
      <c r="LY174" s="86"/>
      <c r="LZ174" s="86"/>
      <c r="MA174" s="86"/>
      <c r="MB174" s="86"/>
      <c r="MC174" s="86"/>
      <c r="MD174" s="86"/>
      <c r="ME174" s="86"/>
      <c r="MF174" s="86"/>
      <c r="MG174" s="86"/>
      <c r="MH174" s="86"/>
      <c r="MI174" s="86"/>
      <c r="MJ174" s="86"/>
      <c r="MK174" s="86"/>
      <c r="ML174" s="86"/>
      <c r="MM174" s="86"/>
      <c r="MN174" s="86"/>
      <c r="MO174" s="86"/>
      <c r="MP174" s="86"/>
      <c r="MQ174" s="86"/>
      <c r="MR174" s="86"/>
      <c r="MS174" s="86"/>
      <c r="MT174" s="86"/>
      <c r="MU174" s="86"/>
      <c r="MV174" s="86"/>
      <c r="MW174" s="86"/>
      <c r="MX174" s="86"/>
      <c r="MY174" s="86"/>
      <c r="MZ174" s="86"/>
      <c r="NA174" s="86"/>
      <c r="NB174" s="86"/>
      <c r="NC174" s="86"/>
      <c r="ND174" s="86"/>
      <c r="NE174" s="86"/>
      <c r="NF174" s="86"/>
      <c r="NG174" s="86"/>
      <c r="NH174" s="86"/>
      <c r="NI174" s="86"/>
      <c r="NJ174" s="86"/>
      <c r="NK174" s="86"/>
      <c r="NL174" s="86"/>
      <c r="NM174" s="86"/>
      <c r="NN174" s="86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  <c r="RA174" s="50"/>
      <c r="RB174" s="50"/>
      <c r="RC174" s="50"/>
      <c r="RD174" s="50"/>
      <c r="RE174" s="50"/>
      <c r="RF174" s="50"/>
      <c r="RG174" s="50"/>
      <c r="RH174" s="50"/>
      <c r="RI174" s="50"/>
      <c r="RJ174" s="50"/>
      <c r="RK174" s="50"/>
      <c r="RL174" s="50"/>
      <c r="RM174" s="50"/>
      <c r="RN174" s="50"/>
      <c r="RO174" s="50"/>
      <c r="RP174" s="50"/>
      <c r="RQ174" s="50"/>
      <c r="RR174" s="50"/>
      <c r="RS174" s="50"/>
      <c r="RT174" s="50"/>
      <c r="RU174" s="50"/>
      <c r="RV174" s="50"/>
      <c r="RW174" s="50"/>
      <c r="RX174" s="50"/>
      <c r="RY174" s="50"/>
      <c r="RZ174" s="50"/>
      <c r="SA174" s="50"/>
      <c r="SB174" s="50"/>
      <c r="SC174" s="50"/>
      <c r="SD174" s="50"/>
      <c r="SE174" s="50"/>
      <c r="SF174" s="50"/>
      <c r="SG174" s="50"/>
      <c r="SH174" s="50"/>
      <c r="SI174" s="50"/>
      <c r="SJ174" s="50"/>
      <c r="SK174" s="50"/>
      <c r="SL174" s="50"/>
      <c r="SM174" s="50"/>
      <c r="SN174" s="50"/>
      <c r="SO174" s="50"/>
      <c r="SP174" s="50"/>
      <c r="SQ174" s="50"/>
      <c r="SR174" s="50"/>
      <c r="SS174" s="50"/>
      <c r="ST174" s="50"/>
      <c r="SU174" s="50"/>
      <c r="SV174" s="50"/>
      <c r="SW174" s="50"/>
      <c r="SX174" s="50"/>
      <c r="SY174" s="50"/>
      <c r="SZ174" s="50"/>
      <c r="TA174" s="50"/>
      <c r="TB174" s="50"/>
      <c r="TC174" s="50"/>
      <c r="TD174" s="50"/>
      <c r="TE174" s="50"/>
      <c r="TF174" s="50"/>
      <c r="TG174" s="50"/>
      <c r="TH174" s="50"/>
      <c r="TI174" s="50"/>
      <c r="TJ174" s="50"/>
      <c r="TK174" s="50"/>
      <c r="TL174" s="50"/>
      <c r="TM174" s="50"/>
      <c r="TN174" s="50"/>
      <c r="TO174" s="50"/>
      <c r="TP174" s="50"/>
      <c r="TQ174" s="50"/>
      <c r="TR174" s="50"/>
      <c r="TS174" s="50"/>
      <c r="TT174" s="50"/>
      <c r="TU174" s="50"/>
      <c r="TV174" s="50"/>
      <c r="TW174" s="50"/>
      <c r="TX174" s="50"/>
      <c r="TY174" s="50"/>
      <c r="TZ174" s="50"/>
      <c r="UA174" s="50"/>
      <c r="UB174" s="50"/>
      <c r="UC174" s="50"/>
      <c r="UD174" s="50"/>
      <c r="UE174" s="50"/>
      <c r="UF174" s="50"/>
      <c r="UG174" s="50"/>
      <c r="UH174" s="50"/>
      <c r="UI174" s="50"/>
      <c r="UJ174" s="50"/>
      <c r="UK174" s="50"/>
      <c r="UL174" s="50"/>
      <c r="UM174" s="50"/>
      <c r="UN174" s="50"/>
      <c r="UO174" s="50"/>
      <c r="UP174" s="50"/>
      <c r="UQ174" s="50"/>
      <c r="UR174" s="50"/>
      <c r="US174" s="50"/>
      <c r="UT174" s="50"/>
      <c r="UU174" s="50"/>
      <c r="UV174" s="50"/>
      <c r="UW174" s="50"/>
      <c r="UX174" s="50"/>
      <c r="UY174" s="50"/>
      <c r="UZ174" s="50"/>
      <c r="VA174" s="50"/>
      <c r="VB174" s="50"/>
      <c r="VC174" s="50"/>
      <c r="VD174" s="50"/>
      <c r="VE174" s="50"/>
      <c r="VF174" s="50"/>
      <c r="VG174" s="50"/>
      <c r="VH174" s="50"/>
      <c r="VI174" s="50"/>
      <c r="VJ174" s="50"/>
      <c r="VK174" s="50"/>
      <c r="VL174" s="50"/>
      <c r="VM174" s="50"/>
      <c r="VN174" s="50"/>
      <c r="VO174" s="50"/>
      <c r="VP174" s="50"/>
      <c r="VQ174" s="50"/>
      <c r="VR174" s="50"/>
      <c r="VS174" s="50"/>
      <c r="VT174" s="50"/>
      <c r="VU174" s="50"/>
      <c r="VV174" s="50"/>
      <c r="VW174" s="50"/>
      <c r="VX174" s="50"/>
      <c r="VY174" s="50"/>
      <c r="VZ174" s="50"/>
      <c r="WA174" s="50"/>
      <c r="WB174" s="50"/>
      <c r="WC174" s="50"/>
      <c r="WD174" s="50"/>
      <c r="WE174" s="50"/>
      <c r="WF174" s="50"/>
      <c r="WG174" s="50"/>
      <c r="WH174" s="50"/>
      <c r="WI174" s="50"/>
      <c r="WJ174" s="50"/>
      <c r="WK174" s="50"/>
      <c r="WL174" s="50"/>
      <c r="WM174" s="50"/>
      <c r="WN174" s="50"/>
      <c r="WO174" s="50"/>
      <c r="WP174" s="50"/>
      <c r="WQ174" s="50"/>
      <c r="WR174" s="50"/>
      <c r="WS174" s="50"/>
      <c r="WT174" s="50"/>
      <c r="WU174" s="50"/>
      <c r="WV174" s="50"/>
      <c r="WW174" s="50"/>
      <c r="WX174" s="50"/>
      <c r="WY174" s="50"/>
      <c r="WZ174" s="50"/>
      <c r="XA174" s="50"/>
      <c r="XB174" s="50"/>
      <c r="XC174" s="50"/>
      <c r="XD174" s="50"/>
      <c r="XE174" s="50"/>
      <c r="XF174" s="50"/>
      <c r="XG174" s="50"/>
      <c r="XH174" s="50"/>
      <c r="XI174" s="50"/>
      <c r="XJ174" s="50"/>
      <c r="XK174" s="50"/>
      <c r="XL174" s="50"/>
      <c r="XM174" s="50"/>
      <c r="XN174" s="50"/>
      <c r="XO174" s="50"/>
      <c r="XP174" s="50"/>
      <c r="XQ174" s="50"/>
      <c r="XR174" s="50"/>
      <c r="XS174" s="50"/>
      <c r="XT174" s="50"/>
      <c r="XU174" s="50"/>
      <c r="XV174" s="50"/>
      <c r="XW174" s="50"/>
      <c r="XX174" s="50"/>
      <c r="XY174" s="50"/>
      <c r="XZ174" s="50"/>
      <c r="YA174" s="50"/>
      <c r="YB174" s="50"/>
      <c r="YC174" s="50"/>
      <c r="YD174" s="50"/>
      <c r="YE174" s="50"/>
      <c r="YF174" s="50"/>
      <c r="YG174" s="50"/>
      <c r="YH174" s="50"/>
      <c r="YI174" s="50"/>
      <c r="YJ174" s="50"/>
      <c r="YK174" s="50"/>
      <c r="YL174" s="50"/>
      <c r="YM174" s="50"/>
      <c r="YN174" s="50"/>
      <c r="YO174" s="50"/>
      <c r="YP174" s="50"/>
      <c r="YQ174" s="50"/>
      <c r="YR174" s="50"/>
      <c r="YS174" s="50"/>
    </row>
    <row r="175" spans="1:669" ht="18" customHeight="1" x14ac:dyDescent="0.25">
      <c r="A175" s="4" t="s">
        <v>173</v>
      </c>
      <c r="B175" s="5" t="s">
        <v>54</v>
      </c>
      <c r="C175" s="6" t="s">
        <v>71</v>
      </c>
      <c r="D175" s="6" t="s">
        <v>223</v>
      </c>
      <c r="E175" s="10">
        <v>44276</v>
      </c>
      <c r="F175" s="10" t="s">
        <v>108</v>
      </c>
      <c r="G175" s="131">
        <v>100000</v>
      </c>
      <c r="H175" s="174">
        <f>G175*0.0287</f>
        <v>2870</v>
      </c>
      <c r="I175" s="181">
        <v>12105.37</v>
      </c>
      <c r="J175" s="181">
        <f>G175*0.0304</f>
        <v>3040</v>
      </c>
      <c r="K175" s="174">
        <v>25</v>
      </c>
      <c r="L175" s="181">
        <v>18040.37</v>
      </c>
      <c r="M175" s="174">
        <v>81959.63</v>
      </c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86"/>
      <c r="IY175" s="86"/>
      <c r="IZ175" s="86"/>
      <c r="JA175" s="86"/>
      <c r="JB175" s="86"/>
      <c r="JC175" s="86"/>
      <c r="JD175" s="86"/>
      <c r="JE175" s="86"/>
      <c r="JF175" s="86"/>
      <c r="JG175" s="86"/>
      <c r="JH175" s="86"/>
      <c r="JI175" s="86"/>
      <c r="JJ175" s="86"/>
      <c r="JK175" s="86"/>
      <c r="JL175" s="86"/>
      <c r="JM175" s="86"/>
      <c r="JN175" s="86"/>
      <c r="JO175" s="86"/>
      <c r="JP175" s="86"/>
      <c r="JQ175" s="86"/>
      <c r="JR175" s="86"/>
      <c r="JS175" s="86"/>
      <c r="JT175" s="86"/>
      <c r="JU175" s="86"/>
      <c r="JV175" s="86"/>
      <c r="JW175" s="86"/>
      <c r="JX175" s="86"/>
      <c r="JY175" s="86"/>
      <c r="JZ175" s="86"/>
      <c r="KA175" s="86"/>
      <c r="KB175" s="86"/>
      <c r="KC175" s="86"/>
      <c r="KD175" s="86"/>
      <c r="KE175" s="86"/>
      <c r="KF175" s="86"/>
      <c r="KG175" s="86"/>
      <c r="KH175" s="86"/>
      <c r="KI175" s="86"/>
      <c r="KJ175" s="86"/>
      <c r="KK175" s="86"/>
      <c r="KL175" s="86"/>
      <c r="KM175" s="86"/>
      <c r="KN175" s="86"/>
      <c r="KO175" s="86"/>
      <c r="KP175" s="86"/>
      <c r="KQ175" s="86"/>
      <c r="KR175" s="86"/>
      <c r="KS175" s="86"/>
      <c r="KT175" s="86"/>
      <c r="KU175" s="86"/>
      <c r="KV175" s="86"/>
      <c r="KW175" s="86"/>
      <c r="KX175" s="86"/>
      <c r="KY175" s="86"/>
      <c r="KZ175" s="86"/>
      <c r="LA175" s="86"/>
      <c r="LB175" s="86"/>
      <c r="LC175" s="86"/>
      <c r="LD175" s="86"/>
      <c r="LE175" s="86"/>
      <c r="LF175" s="86"/>
      <c r="LG175" s="86"/>
      <c r="LH175" s="86"/>
      <c r="LI175" s="86"/>
      <c r="LJ175" s="86"/>
      <c r="LK175" s="86"/>
      <c r="LL175" s="86"/>
      <c r="LM175" s="86"/>
      <c r="LN175" s="86"/>
      <c r="LO175" s="86"/>
      <c r="LP175" s="86"/>
      <c r="LQ175" s="86"/>
      <c r="LR175" s="86"/>
      <c r="LS175" s="86"/>
      <c r="LT175" s="86"/>
      <c r="LU175" s="86"/>
      <c r="LV175" s="86"/>
      <c r="LW175" s="86"/>
      <c r="LX175" s="86"/>
      <c r="LY175" s="86"/>
      <c r="LZ175" s="86"/>
      <c r="MA175" s="86"/>
      <c r="MB175" s="86"/>
      <c r="MC175" s="86"/>
      <c r="MD175" s="86"/>
      <c r="ME175" s="86"/>
      <c r="MF175" s="86"/>
      <c r="MG175" s="86"/>
      <c r="MH175" s="86"/>
      <c r="MI175" s="86"/>
      <c r="MJ175" s="86"/>
      <c r="MK175" s="86"/>
      <c r="ML175" s="86"/>
      <c r="MM175" s="86"/>
      <c r="MN175" s="86"/>
      <c r="MO175" s="86"/>
      <c r="MP175" s="86"/>
      <c r="MQ175" s="86"/>
      <c r="MR175" s="86"/>
      <c r="MS175" s="86"/>
      <c r="MT175" s="86"/>
      <c r="MU175" s="86"/>
      <c r="MV175" s="86"/>
      <c r="MW175" s="86"/>
      <c r="MX175" s="86"/>
      <c r="MY175" s="86"/>
      <c r="MZ175" s="86"/>
      <c r="NA175" s="86"/>
      <c r="NB175" s="86"/>
      <c r="NC175" s="86"/>
      <c r="ND175" s="86"/>
      <c r="NE175" s="86"/>
      <c r="NF175" s="86"/>
      <c r="NG175" s="86"/>
      <c r="NH175" s="86"/>
      <c r="NI175" s="86"/>
      <c r="NJ175" s="86"/>
      <c r="NK175" s="86"/>
      <c r="NL175" s="86"/>
      <c r="NM175" s="86"/>
      <c r="NN175" s="86"/>
      <c r="NO175" s="50"/>
      <c r="NP175" s="50"/>
      <c r="NQ175" s="50"/>
      <c r="NR175" s="50"/>
      <c r="NS175" s="50"/>
      <c r="NT175" s="50"/>
      <c r="NU175" s="50"/>
      <c r="NV175" s="50"/>
      <c r="NW175" s="50"/>
      <c r="NX175" s="50"/>
      <c r="NY175" s="50"/>
      <c r="NZ175" s="50"/>
      <c r="OA175" s="50"/>
      <c r="OB175" s="50"/>
      <c r="OC175" s="50"/>
      <c r="OD175" s="50"/>
      <c r="OE175" s="50"/>
      <c r="OF175" s="50"/>
      <c r="OG175" s="50"/>
      <c r="OH175" s="50"/>
      <c r="OI175" s="50"/>
      <c r="OJ175" s="50"/>
      <c r="OK175" s="50"/>
      <c r="OL175" s="50"/>
      <c r="OM175" s="50"/>
      <c r="ON175" s="50"/>
      <c r="OO175" s="50"/>
      <c r="OP175" s="50"/>
      <c r="OQ175" s="50"/>
      <c r="OR175" s="50"/>
      <c r="OS175" s="50"/>
      <c r="OT175" s="50"/>
      <c r="OU175" s="50"/>
      <c r="OV175" s="50"/>
      <c r="OW175" s="50"/>
      <c r="OX175" s="50"/>
      <c r="OY175" s="50"/>
      <c r="OZ175" s="50"/>
      <c r="PA175" s="50"/>
      <c r="PB175" s="50"/>
      <c r="PC175" s="50"/>
      <c r="PD175" s="50"/>
      <c r="PE175" s="50"/>
      <c r="PF175" s="50"/>
      <c r="PG175" s="50"/>
      <c r="PH175" s="50"/>
      <c r="PI175" s="50"/>
      <c r="PJ175" s="50"/>
      <c r="PK175" s="50"/>
      <c r="PL175" s="50"/>
      <c r="PM175" s="50"/>
      <c r="PN175" s="50"/>
      <c r="PO175" s="50"/>
      <c r="PP175" s="50"/>
      <c r="PQ175" s="50"/>
      <c r="PR175" s="50"/>
      <c r="PS175" s="50"/>
      <c r="PT175" s="50"/>
      <c r="PU175" s="50"/>
      <c r="PV175" s="50"/>
      <c r="PW175" s="50"/>
      <c r="PX175" s="50"/>
      <c r="PY175" s="50"/>
      <c r="PZ175" s="50"/>
      <c r="QA175" s="50"/>
      <c r="QB175" s="50"/>
      <c r="QC175" s="50"/>
      <c r="QD175" s="50"/>
      <c r="QE175" s="50"/>
      <c r="QF175" s="50"/>
      <c r="QG175" s="50"/>
      <c r="QH175" s="50"/>
      <c r="QI175" s="50"/>
      <c r="QJ175" s="50"/>
      <c r="QK175" s="50"/>
      <c r="QL175" s="50"/>
      <c r="QM175" s="50"/>
      <c r="QN175" s="50"/>
      <c r="QO175" s="50"/>
      <c r="QP175" s="50"/>
      <c r="QQ175" s="50"/>
      <c r="QR175" s="50"/>
      <c r="QS175" s="50"/>
      <c r="QT175" s="50"/>
      <c r="QU175" s="50"/>
      <c r="QV175" s="50"/>
      <c r="QW175" s="50"/>
      <c r="QX175" s="50"/>
      <c r="QY175" s="50"/>
      <c r="QZ175" s="50"/>
      <c r="RA175" s="50"/>
      <c r="RB175" s="50"/>
      <c r="RC175" s="50"/>
      <c r="RD175" s="50"/>
      <c r="RE175" s="50"/>
      <c r="RF175" s="50"/>
      <c r="RG175" s="50"/>
      <c r="RH175" s="50"/>
      <c r="RI175" s="50"/>
      <c r="RJ175" s="50"/>
      <c r="RK175" s="50"/>
      <c r="RL175" s="50"/>
      <c r="RM175" s="50"/>
      <c r="RN175" s="50"/>
      <c r="RO175" s="50"/>
      <c r="RP175" s="50"/>
      <c r="RQ175" s="50"/>
      <c r="RR175" s="50"/>
      <c r="RS175" s="50"/>
      <c r="RT175" s="50"/>
      <c r="RU175" s="50"/>
      <c r="RV175" s="50"/>
      <c r="RW175" s="50"/>
      <c r="RX175" s="50"/>
      <c r="RY175" s="50"/>
      <c r="RZ175" s="50"/>
      <c r="SA175" s="50"/>
      <c r="SB175" s="50"/>
      <c r="SC175" s="50"/>
      <c r="SD175" s="50"/>
      <c r="SE175" s="50"/>
      <c r="SF175" s="50"/>
      <c r="SG175" s="50"/>
      <c r="SH175" s="50"/>
      <c r="SI175" s="50"/>
      <c r="SJ175" s="50"/>
      <c r="SK175" s="50"/>
      <c r="SL175" s="50"/>
      <c r="SM175" s="50"/>
      <c r="SN175" s="50"/>
      <c r="SO175" s="50"/>
      <c r="SP175" s="50"/>
      <c r="SQ175" s="50"/>
      <c r="SR175" s="50"/>
      <c r="SS175" s="50"/>
      <c r="ST175" s="50"/>
      <c r="SU175" s="50"/>
      <c r="SV175" s="50"/>
      <c r="SW175" s="50"/>
      <c r="SX175" s="50"/>
      <c r="SY175" s="50"/>
      <c r="SZ175" s="50"/>
      <c r="TA175" s="50"/>
      <c r="TB175" s="50"/>
      <c r="TC175" s="50"/>
      <c r="TD175" s="50"/>
      <c r="TE175" s="50"/>
      <c r="TF175" s="50"/>
      <c r="TG175" s="50"/>
      <c r="TH175" s="50"/>
      <c r="TI175" s="50"/>
      <c r="TJ175" s="50"/>
      <c r="TK175" s="50"/>
      <c r="TL175" s="50"/>
      <c r="TM175" s="50"/>
      <c r="TN175" s="50"/>
      <c r="TO175" s="50"/>
      <c r="TP175" s="50"/>
      <c r="TQ175" s="50"/>
      <c r="TR175" s="50"/>
      <c r="TS175" s="50"/>
      <c r="TT175" s="50"/>
      <c r="TU175" s="50"/>
      <c r="TV175" s="50"/>
      <c r="TW175" s="50"/>
      <c r="TX175" s="50"/>
      <c r="TY175" s="50"/>
      <c r="TZ175" s="50"/>
      <c r="UA175" s="50"/>
      <c r="UB175" s="50"/>
      <c r="UC175" s="50"/>
      <c r="UD175" s="50"/>
      <c r="UE175" s="50"/>
      <c r="UF175" s="50"/>
      <c r="UG175" s="50"/>
      <c r="UH175" s="50"/>
      <c r="UI175" s="50"/>
      <c r="UJ175" s="50"/>
      <c r="UK175" s="50"/>
      <c r="UL175" s="50"/>
      <c r="UM175" s="50"/>
      <c r="UN175" s="50"/>
      <c r="UO175" s="50"/>
      <c r="UP175" s="50"/>
      <c r="UQ175" s="50"/>
      <c r="UR175" s="50"/>
      <c r="US175" s="50"/>
      <c r="UT175" s="50"/>
      <c r="UU175" s="50"/>
      <c r="UV175" s="50"/>
      <c r="UW175" s="50"/>
      <c r="UX175" s="50"/>
      <c r="UY175" s="50"/>
      <c r="UZ175" s="50"/>
      <c r="VA175" s="50"/>
      <c r="VB175" s="50"/>
      <c r="VC175" s="50"/>
      <c r="VD175" s="50"/>
      <c r="VE175" s="50"/>
      <c r="VF175" s="50"/>
      <c r="VG175" s="50"/>
      <c r="VH175" s="50"/>
      <c r="VI175" s="50"/>
      <c r="VJ175" s="50"/>
      <c r="VK175" s="50"/>
      <c r="VL175" s="50"/>
      <c r="VM175" s="50"/>
      <c r="VN175" s="50"/>
      <c r="VO175" s="50"/>
      <c r="VP175" s="50"/>
      <c r="VQ175" s="50"/>
      <c r="VR175" s="50"/>
      <c r="VS175" s="50"/>
      <c r="VT175" s="50"/>
      <c r="VU175" s="50"/>
      <c r="VV175" s="50"/>
      <c r="VW175" s="50"/>
      <c r="VX175" s="50"/>
      <c r="VY175" s="50"/>
      <c r="VZ175" s="50"/>
      <c r="WA175" s="50"/>
      <c r="WB175" s="50"/>
      <c r="WC175" s="50"/>
      <c r="WD175" s="50"/>
      <c r="WE175" s="50"/>
      <c r="WF175" s="50"/>
      <c r="WG175" s="50"/>
      <c r="WH175" s="50"/>
      <c r="WI175" s="50"/>
      <c r="WJ175" s="50"/>
      <c r="WK175" s="50"/>
      <c r="WL175" s="50"/>
      <c r="WM175" s="50"/>
      <c r="WN175" s="50"/>
      <c r="WO175" s="50"/>
      <c r="WP175" s="50"/>
      <c r="WQ175" s="50"/>
      <c r="WR175" s="50"/>
      <c r="WS175" s="50"/>
      <c r="WT175" s="50"/>
      <c r="WU175" s="50"/>
      <c r="WV175" s="50"/>
      <c r="WW175" s="50"/>
      <c r="WX175" s="50"/>
      <c r="WY175" s="50"/>
      <c r="WZ175" s="50"/>
      <c r="XA175" s="50"/>
      <c r="XB175" s="50"/>
      <c r="XC175" s="50"/>
      <c r="XD175" s="50"/>
      <c r="XE175" s="50"/>
      <c r="XF175" s="50"/>
      <c r="XG175" s="50"/>
      <c r="XH175" s="50"/>
      <c r="XI175" s="50"/>
      <c r="XJ175" s="50"/>
      <c r="XK175" s="50"/>
      <c r="XL175" s="50"/>
      <c r="XM175" s="50"/>
      <c r="XN175" s="50"/>
      <c r="XO175" s="50"/>
      <c r="XP175" s="50"/>
      <c r="XQ175" s="50"/>
      <c r="XR175" s="50"/>
      <c r="XS175" s="50"/>
      <c r="XT175" s="50"/>
      <c r="XU175" s="50"/>
      <c r="XV175" s="50"/>
      <c r="XW175" s="50"/>
      <c r="XX175" s="50"/>
      <c r="XY175" s="50"/>
      <c r="XZ175" s="50"/>
      <c r="YA175" s="50"/>
      <c r="YB175" s="50"/>
      <c r="YC175" s="50"/>
      <c r="YD175" s="50"/>
      <c r="YE175" s="50"/>
      <c r="YF175" s="50"/>
      <c r="YG175" s="50"/>
      <c r="YH175" s="50"/>
      <c r="YI175" s="50"/>
      <c r="YJ175" s="50"/>
      <c r="YK175" s="50"/>
      <c r="YL175" s="50"/>
      <c r="YM175" s="50"/>
      <c r="YN175" s="50"/>
      <c r="YO175" s="50"/>
      <c r="YP175" s="50"/>
      <c r="YQ175" s="50"/>
      <c r="YR175" s="50"/>
      <c r="YS175" s="50"/>
    </row>
    <row r="176" spans="1:669" ht="19.5" customHeight="1" x14ac:dyDescent="0.25">
      <c r="A176" s="41" t="s">
        <v>14</v>
      </c>
      <c r="B176" s="12">
        <v>1</v>
      </c>
      <c r="C176" s="12"/>
      <c r="D176" s="12"/>
      <c r="E176" s="41"/>
      <c r="F176" s="41"/>
      <c r="G176" s="163">
        <f t="shared" ref="G176:M176" si="24">SUM(G175:G175)</f>
        <v>100000</v>
      </c>
      <c r="H176" s="163">
        <f t="shared" si="24"/>
        <v>2870</v>
      </c>
      <c r="I176" s="163">
        <f t="shared" si="24"/>
        <v>12105.37</v>
      </c>
      <c r="J176" s="163">
        <f t="shared" si="24"/>
        <v>3040</v>
      </c>
      <c r="K176" s="163">
        <f t="shared" si="24"/>
        <v>25</v>
      </c>
      <c r="L176" s="163">
        <f t="shared" si="24"/>
        <v>18040.37</v>
      </c>
      <c r="M176" s="163">
        <f t="shared" si="24"/>
        <v>81959.63</v>
      </c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  <c r="IY176" s="86"/>
      <c r="IZ176" s="86"/>
      <c r="JA176" s="86"/>
      <c r="JB176" s="86"/>
      <c r="JC176" s="86"/>
      <c r="JD176" s="86"/>
      <c r="JE176" s="86"/>
      <c r="JF176" s="86"/>
      <c r="JG176" s="86"/>
      <c r="JH176" s="86"/>
      <c r="JI176" s="86"/>
      <c r="JJ176" s="86"/>
      <c r="JK176" s="86"/>
      <c r="JL176" s="86"/>
      <c r="JM176" s="86"/>
      <c r="JN176" s="86"/>
      <c r="JO176" s="86"/>
      <c r="JP176" s="86"/>
      <c r="JQ176" s="86"/>
      <c r="JR176" s="86"/>
      <c r="JS176" s="86"/>
      <c r="JT176" s="86"/>
      <c r="JU176" s="86"/>
      <c r="JV176" s="86"/>
      <c r="JW176" s="86"/>
      <c r="JX176" s="86"/>
      <c r="JY176" s="86"/>
      <c r="JZ176" s="86"/>
      <c r="KA176" s="86"/>
      <c r="KB176" s="86"/>
      <c r="KC176" s="86"/>
      <c r="KD176" s="86"/>
      <c r="KE176" s="86"/>
      <c r="KF176" s="86"/>
      <c r="KG176" s="86"/>
      <c r="KH176" s="86"/>
      <c r="KI176" s="86"/>
      <c r="KJ176" s="86"/>
      <c r="KK176" s="86"/>
      <c r="KL176" s="86"/>
      <c r="KM176" s="86"/>
      <c r="KN176" s="86"/>
      <c r="KO176" s="86"/>
      <c r="KP176" s="86"/>
      <c r="KQ176" s="86"/>
      <c r="KR176" s="86"/>
      <c r="KS176" s="86"/>
      <c r="KT176" s="86"/>
      <c r="KU176" s="86"/>
      <c r="KV176" s="86"/>
      <c r="KW176" s="86"/>
      <c r="KX176" s="86"/>
      <c r="KY176" s="86"/>
      <c r="KZ176" s="86"/>
      <c r="LA176" s="86"/>
      <c r="LB176" s="86"/>
      <c r="LC176" s="86"/>
      <c r="LD176" s="86"/>
      <c r="LE176" s="86"/>
      <c r="LF176" s="86"/>
      <c r="LG176" s="86"/>
      <c r="LH176" s="86"/>
      <c r="LI176" s="86"/>
      <c r="LJ176" s="86"/>
      <c r="LK176" s="86"/>
      <c r="LL176" s="86"/>
      <c r="LM176" s="86"/>
      <c r="LN176" s="86"/>
      <c r="LO176" s="86"/>
      <c r="LP176" s="86"/>
      <c r="LQ176" s="86"/>
      <c r="LR176" s="86"/>
      <c r="LS176" s="86"/>
      <c r="LT176" s="86"/>
      <c r="LU176" s="86"/>
      <c r="LV176" s="86"/>
      <c r="LW176" s="86"/>
      <c r="LX176" s="86"/>
      <c r="LY176" s="86"/>
      <c r="LZ176" s="86"/>
      <c r="MA176" s="86"/>
      <c r="MB176" s="86"/>
      <c r="MC176" s="86"/>
      <c r="MD176" s="86"/>
      <c r="ME176" s="86"/>
      <c r="MF176" s="86"/>
      <c r="MG176" s="86"/>
      <c r="MH176" s="86"/>
      <c r="MI176" s="86"/>
      <c r="MJ176" s="86"/>
      <c r="MK176" s="86"/>
      <c r="ML176" s="86"/>
      <c r="MM176" s="86"/>
      <c r="MN176" s="86"/>
      <c r="MO176" s="86"/>
      <c r="MP176" s="86"/>
      <c r="MQ176" s="86"/>
      <c r="MR176" s="86"/>
      <c r="MS176" s="86"/>
      <c r="MT176" s="86"/>
      <c r="MU176" s="86"/>
      <c r="MV176" s="86"/>
      <c r="MW176" s="86"/>
      <c r="MX176" s="86"/>
      <c r="MY176" s="86"/>
      <c r="MZ176" s="86"/>
      <c r="NA176" s="86"/>
      <c r="NB176" s="86"/>
      <c r="NC176" s="86"/>
      <c r="ND176" s="86"/>
      <c r="NE176" s="86"/>
      <c r="NF176" s="86"/>
      <c r="NG176" s="86"/>
      <c r="NH176" s="86"/>
      <c r="NI176" s="86"/>
      <c r="NJ176" s="86"/>
      <c r="NK176" s="86"/>
      <c r="NL176" s="86"/>
      <c r="NM176" s="86"/>
      <c r="NN176" s="86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  <c r="RA176" s="50"/>
      <c r="RB176" s="50"/>
      <c r="RC176" s="50"/>
      <c r="RD176" s="50"/>
      <c r="RE176" s="50"/>
      <c r="RF176" s="50"/>
      <c r="RG176" s="50"/>
      <c r="RH176" s="50"/>
      <c r="RI176" s="50"/>
      <c r="RJ176" s="50"/>
      <c r="RK176" s="50"/>
      <c r="RL176" s="50"/>
      <c r="RM176" s="50"/>
      <c r="RN176" s="50"/>
      <c r="RO176" s="50"/>
      <c r="RP176" s="50"/>
      <c r="RQ176" s="50"/>
      <c r="RR176" s="50"/>
      <c r="RS176" s="50"/>
      <c r="RT176" s="50"/>
      <c r="RU176" s="50"/>
      <c r="RV176" s="50"/>
      <c r="RW176" s="50"/>
      <c r="RX176" s="50"/>
      <c r="RY176" s="50"/>
      <c r="RZ176" s="50"/>
      <c r="SA176" s="50"/>
      <c r="SB176" s="50"/>
      <c r="SC176" s="50"/>
      <c r="SD176" s="50"/>
      <c r="SE176" s="50"/>
      <c r="SF176" s="50"/>
      <c r="SG176" s="50"/>
      <c r="SH176" s="50"/>
      <c r="SI176" s="50"/>
      <c r="SJ176" s="50"/>
      <c r="SK176" s="50"/>
      <c r="SL176" s="50"/>
      <c r="SM176" s="50"/>
      <c r="SN176" s="50"/>
      <c r="SO176" s="50"/>
      <c r="SP176" s="50"/>
      <c r="SQ176" s="50"/>
      <c r="SR176" s="50"/>
      <c r="SS176" s="50"/>
      <c r="ST176" s="50"/>
      <c r="SU176" s="50"/>
      <c r="SV176" s="50"/>
      <c r="SW176" s="50"/>
      <c r="SX176" s="50"/>
      <c r="SY176" s="50"/>
      <c r="SZ176" s="50"/>
      <c r="TA176" s="50"/>
      <c r="TB176" s="50"/>
      <c r="TC176" s="50"/>
      <c r="TD176" s="50"/>
      <c r="TE176" s="50"/>
      <c r="TF176" s="50"/>
      <c r="TG176" s="50"/>
      <c r="TH176" s="50"/>
      <c r="TI176" s="50"/>
      <c r="TJ176" s="50"/>
      <c r="TK176" s="50"/>
      <c r="TL176" s="50"/>
      <c r="TM176" s="50"/>
      <c r="TN176" s="50"/>
      <c r="TO176" s="50"/>
      <c r="TP176" s="50"/>
      <c r="TQ176" s="50"/>
      <c r="TR176" s="50"/>
      <c r="TS176" s="50"/>
      <c r="TT176" s="50"/>
      <c r="TU176" s="50"/>
      <c r="TV176" s="50"/>
      <c r="TW176" s="50"/>
      <c r="TX176" s="50"/>
      <c r="TY176" s="50"/>
      <c r="TZ176" s="50"/>
      <c r="UA176" s="50"/>
      <c r="UB176" s="50"/>
      <c r="UC176" s="50"/>
      <c r="UD176" s="50"/>
      <c r="UE176" s="50"/>
      <c r="UF176" s="50"/>
      <c r="UG176" s="50"/>
      <c r="UH176" s="50"/>
      <c r="UI176" s="50"/>
      <c r="UJ176" s="50"/>
      <c r="UK176" s="50"/>
      <c r="UL176" s="50"/>
      <c r="UM176" s="50"/>
      <c r="UN176" s="50"/>
      <c r="UO176" s="50"/>
      <c r="UP176" s="50"/>
      <c r="UQ176" s="50"/>
      <c r="UR176" s="50"/>
      <c r="US176" s="50"/>
      <c r="UT176" s="50"/>
      <c r="UU176" s="50"/>
      <c r="UV176" s="50"/>
      <c r="UW176" s="50"/>
      <c r="UX176" s="50"/>
      <c r="UY176" s="50"/>
      <c r="UZ176" s="50"/>
      <c r="VA176" s="50"/>
      <c r="VB176" s="50"/>
      <c r="VC176" s="50"/>
      <c r="VD176" s="50"/>
      <c r="VE176" s="50"/>
      <c r="VF176" s="50"/>
      <c r="VG176" s="50"/>
      <c r="VH176" s="50"/>
      <c r="VI176" s="50"/>
      <c r="VJ176" s="50"/>
      <c r="VK176" s="50"/>
      <c r="VL176" s="50"/>
      <c r="VM176" s="50"/>
      <c r="VN176" s="50"/>
      <c r="VO176" s="50"/>
      <c r="VP176" s="50"/>
      <c r="VQ176" s="50"/>
      <c r="VR176" s="50"/>
      <c r="VS176" s="50"/>
      <c r="VT176" s="50"/>
      <c r="VU176" s="50"/>
      <c r="VV176" s="50"/>
      <c r="VW176" s="50"/>
      <c r="VX176" s="50"/>
      <c r="VY176" s="50"/>
      <c r="VZ176" s="50"/>
      <c r="WA176" s="50"/>
      <c r="WB176" s="50"/>
      <c r="WC176" s="50"/>
      <c r="WD176" s="50"/>
      <c r="WE176" s="50"/>
      <c r="WF176" s="50"/>
      <c r="WG176" s="50"/>
      <c r="WH176" s="50"/>
      <c r="WI176" s="50"/>
      <c r="WJ176" s="50"/>
      <c r="WK176" s="50"/>
      <c r="WL176" s="50"/>
      <c r="WM176" s="50"/>
      <c r="WN176" s="50"/>
      <c r="WO176" s="50"/>
      <c r="WP176" s="50"/>
      <c r="WQ176" s="50"/>
      <c r="WR176" s="50"/>
      <c r="WS176" s="50"/>
      <c r="WT176" s="50"/>
      <c r="WU176" s="50"/>
      <c r="WV176" s="50"/>
      <c r="WW176" s="50"/>
      <c r="WX176" s="50"/>
      <c r="WY176" s="50"/>
      <c r="WZ176" s="50"/>
      <c r="XA176" s="50"/>
      <c r="XB176" s="50"/>
      <c r="XC176" s="50"/>
      <c r="XD176" s="50"/>
      <c r="XE176" s="50"/>
      <c r="XF176" s="50"/>
      <c r="XG176" s="50"/>
      <c r="XH176" s="50"/>
      <c r="XI176" s="50"/>
      <c r="XJ176" s="50"/>
      <c r="XK176" s="50"/>
      <c r="XL176" s="50"/>
      <c r="XM176" s="50"/>
      <c r="XN176" s="50"/>
      <c r="XO176" s="50"/>
      <c r="XP176" s="50"/>
      <c r="XQ176" s="50"/>
      <c r="XR176" s="50"/>
      <c r="XS176" s="50"/>
      <c r="XT176" s="50"/>
      <c r="XU176" s="50"/>
      <c r="XV176" s="50"/>
      <c r="XW176" s="50"/>
      <c r="XX176" s="50"/>
      <c r="XY176" s="50"/>
      <c r="XZ176" s="50"/>
      <c r="YA176" s="50"/>
      <c r="YB176" s="50"/>
      <c r="YC176" s="50"/>
      <c r="YD176" s="50"/>
      <c r="YE176" s="50"/>
      <c r="YF176" s="50"/>
      <c r="YG176" s="50"/>
      <c r="YH176" s="50"/>
      <c r="YI176" s="50"/>
      <c r="YJ176" s="50"/>
      <c r="YK176" s="50"/>
      <c r="YL176" s="50"/>
      <c r="YM176" s="50"/>
      <c r="YN176" s="50"/>
      <c r="YO176" s="50"/>
      <c r="YP176" s="50"/>
      <c r="YQ176" s="50"/>
      <c r="YR176" s="50"/>
      <c r="YS176" s="50"/>
    </row>
    <row r="177" spans="1:669" x14ac:dyDescent="0.25"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  <c r="IY177" s="45"/>
      <c r="IZ177" s="45"/>
      <c r="JA177" s="45"/>
      <c r="JB177" s="45"/>
      <c r="JC177" s="45"/>
      <c r="JD177" s="45"/>
      <c r="JE177" s="45"/>
      <c r="JF177" s="45"/>
      <c r="JG177" s="45"/>
      <c r="JH177" s="45"/>
      <c r="JI177" s="45"/>
      <c r="JJ177" s="45"/>
      <c r="JK177" s="45"/>
      <c r="JL177" s="45"/>
      <c r="JM177" s="45"/>
      <c r="JN177" s="45"/>
      <c r="JO177" s="45"/>
      <c r="JP177" s="45"/>
      <c r="JQ177" s="45"/>
      <c r="JR177" s="45"/>
      <c r="JS177" s="45"/>
      <c r="JT177" s="45"/>
      <c r="JU177" s="45"/>
      <c r="JV177" s="45"/>
      <c r="JW177" s="45"/>
      <c r="JX177" s="45"/>
      <c r="JY177" s="45"/>
      <c r="JZ177" s="45"/>
      <c r="KA177" s="45"/>
      <c r="KB177" s="45"/>
      <c r="KC177" s="45"/>
      <c r="KD177" s="45"/>
      <c r="KE177" s="45"/>
      <c r="KF177" s="45"/>
      <c r="KG177" s="45"/>
      <c r="KH177" s="45"/>
      <c r="KI177" s="45"/>
      <c r="KJ177" s="45"/>
      <c r="KK177" s="45"/>
      <c r="KL177" s="45"/>
      <c r="KM177" s="45"/>
      <c r="KN177" s="45"/>
      <c r="KO177" s="45"/>
      <c r="KP177" s="45"/>
      <c r="KQ177" s="45"/>
      <c r="KR177" s="45"/>
      <c r="KS177" s="45"/>
      <c r="KT177" s="45"/>
      <c r="KU177" s="45"/>
      <c r="KV177" s="45"/>
      <c r="KW177" s="45"/>
      <c r="KX177" s="45"/>
      <c r="KY177" s="45"/>
      <c r="KZ177" s="45"/>
      <c r="LA177" s="45"/>
      <c r="LB177" s="45"/>
      <c r="LC177" s="45"/>
      <c r="LD177" s="45"/>
      <c r="LE177" s="45"/>
      <c r="LF177" s="45"/>
      <c r="LG177" s="45"/>
      <c r="LH177" s="45"/>
      <c r="LI177" s="45"/>
      <c r="LJ177" s="45"/>
      <c r="LK177" s="45"/>
      <c r="LL177" s="45"/>
      <c r="LM177" s="45"/>
      <c r="LN177" s="45"/>
      <c r="LO177" s="45"/>
      <c r="LP177" s="45"/>
      <c r="LQ177" s="45"/>
      <c r="LR177" s="45"/>
      <c r="LS177" s="45"/>
      <c r="LT177" s="45"/>
      <c r="LU177" s="45"/>
      <c r="LV177" s="45"/>
      <c r="LW177" s="45"/>
      <c r="LX177" s="45"/>
      <c r="LY177" s="45"/>
      <c r="LZ177" s="45"/>
      <c r="MA177" s="45"/>
      <c r="MB177" s="45"/>
      <c r="MC177" s="45"/>
      <c r="MD177" s="45"/>
      <c r="ME177" s="45"/>
      <c r="MF177" s="45"/>
      <c r="MG177" s="45"/>
      <c r="MH177" s="45"/>
      <c r="MI177" s="45"/>
      <c r="MJ177" s="45"/>
      <c r="MK177" s="45"/>
      <c r="ML177" s="45"/>
      <c r="MM177" s="45"/>
      <c r="MN177" s="45"/>
      <c r="MO177" s="45"/>
      <c r="MP177" s="45"/>
      <c r="MQ177" s="45"/>
      <c r="MR177" s="45"/>
      <c r="MS177" s="45"/>
      <c r="MT177" s="45"/>
      <c r="MU177" s="45"/>
      <c r="MV177" s="45"/>
      <c r="MW177" s="45"/>
      <c r="MX177" s="45"/>
      <c r="MY177" s="45"/>
      <c r="MZ177" s="45"/>
      <c r="NA177" s="45"/>
      <c r="NB177" s="45"/>
      <c r="NC177" s="45"/>
      <c r="ND177" s="45"/>
      <c r="NE177" s="45"/>
      <c r="NF177" s="45"/>
      <c r="NG177" s="45"/>
      <c r="NH177" s="45"/>
      <c r="NI177" s="45"/>
      <c r="NJ177" s="45"/>
      <c r="NK177" s="45"/>
      <c r="NL177" s="45"/>
      <c r="NM177" s="45"/>
      <c r="NN177" s="45"/>
    </row>
    <row r="178" spans="1:669" s="47" customFormat="1" x14ac:dyDescent="0.25">
      <c r="A178" s="39" t="s">
        <v>84</v>
      </c>
      <c r="C178" s="11"/>
      <c r="D178" s="11"/>
      <c r="E178" s="39"/>
      <c r="F178" s="39"/>
      <c r="G178" s="164"/>
      <c r="H178" s="164"/>
      <c r="I178" s="145"/>
      <c r="J178" s="145"/>
      <c r="K178" s="164"/>
      <c r="L178" s="145"/>
      <c r="M178" s="164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  <c r="IY178" s="45"/>
      <c r="IZ178" s="45"/>
      <c r="JA178" s="45"/>
      <c r="JB178" s="45"/>
      <c r="JC178" s="45"/>
      <c r="JD178" s="45"/>
      <c r="JE178" s="45"/>
      <c r="JF178" s="45"/>
      <c r="JG178" s="45"/>
      <c r="JH178" s="45"/>
      <c r="JI178" s="45"/>
      <c r="JJ178" s="45"/>
      <c r="JK178" s="45"/>
      <c r="JL178" s="45"/>
      <c r="JM178" s="45"/>
      <c r="JN178" s="45"/>
      <c r="JO178" s="45"/>
      <c r="JP178" s="45"/>
      <c r="JQ178" s="45"/>
      <c r="JR178" s="45"/>
      <c r="JS178" s="45"/>
      <c r="JT178" s="45"/>
      <c r="JU178" s="45"/>
      <c r="JV178" s="45"/>
      <c r="JW178" s="45"/>
      <c r="JX178" s="45"/>
      <c r="JY178" s="45"/>
      <c r="JZ178" s="45"/>
      <c r="KA178" s="45"/>
      <c r="KB178" s="45"/>
      <c r="KC178" s="45"/>
      <c r="KD178" s="45"/>
      <c r="KE178" s="45"/>
      <c r="KF178" s="45"/>
      <c r="KG178" s="45"/>
      <c r="KH178" s="45"/>
      <c r="KI178" s="45"/>
      <c r="KJ178" s="45"/>
      <c r="KK178" s="45"/>
      <c r="KL178" s="45"/>
      <c r="KM178" s="45"/>
      <c r="KN178" s="45"/>
      <c r="KO178" s="45"/>
      <c r="KP178" s="45"/>
      <c r="KQ178" s="45"/>
      <c r="KR178" s="45"/>
      <c r="KS178" s="45"/>
      <c r="KT178" s="45"/>
      <c r="KU178" s="45"/>
      <c r="KV178" s="45"/>
      <c r="KW178" s="45"/>
      <c r="KX178" s="45"/>
      <c r="KY178" s="45"/>
      <c r="KZ178" s="45"/>
      <c r="LA178" s="45"/>
      <c r="LB178" s="45"/>
      <c r="LC178" s="45"/>
      <c r="LD178" s="45"/>
      <c r="LE178" s="45"/>
      <c r="LF178" s="45"/>
      <c r="LG178" s="45"/>
      <c r="LH178" s="45"/>
      <c r="LI178" s="45"/>
      <c r="LJ178" s="45"/>
      <c r="LK178" s="45"/>
      <c r="LL178" s="45"/>
      <c r="LM178" s="45"/>
      <c r="LN178" s="45"/>
      <c r="LO178" s="45"/>
      <c r="LP178" s="45"/>
      <c r="LQ178" s="45"/>
      <c r="LR178" s="45"/>
      <c r="LS178" s="45"/>
      <c r="LT178" s="45"/>
      <c r="LU178" s="45"/>
      <c r="LV178" s="45"/>
      <c r="LW178" s="45"/>
      <c r="LX178" s="45"/>
      <c r="LY178" s="45"/>
      <c r="LZ178" s="45"/>
      <c r="MA178" s="45"/>
      <c r="MB178" s="45"/>
      <c r="MC178" s="45"/>
      <c r="MD178" s="45"/>
      <c r="ME178" s="45"/>
      <c r="MF178" s="45"/>
      <c r="MG178" s="45"/>
      <c r="MH178" s="45"/>
      <c r="MI178" s="45"/>
      <c r="MJ178" s="45"/>
      <c r="MK178" s="45"/>
      <c r="ML178" s="45"/>
      <c r="MM178" s="45"/>
      <c r="MN178" s="45"/>
      <c r="MO178" s="45"/>
      <c r="MP178" s="45"/>
      <c r="MQ178" s="45"/>
      <c r="MR178" s="45"/>
      <c r="MS178" s="45"/>
      <c r="MT178" s="45"/>
      <c r="MU178" s="45"/>
      <c r="MV178" s="45"/>
      <c r="MW178" s="45"/>
      <c r="MX178" s="45"/>
      <c r="MY178" s="45"/>
      <c r="MZ178" s="45"/>
      <c r="NA178" s="45"/>
      <c r="NB178" s="45"/>
      <c r="NC178" s="45"/>
      <c r="ND178" s="45"/>
      <c r="NE178" s="45"/>
      <c r="NF178" s="45"/>
      <c r="NG178" s="45"/>
      <c r="NH178" s="45"/>
      <c r="NI178" s="45"/>
      <c r="NJ178" s="45"/>
      <c r="NK178" s="45"/>
      <c r="NL178" s="45"/>
      <c r="NM178" s="45"/>
      <c r="NN178" s="45"/>
    </row>
    <row r="179" spans="1:669" s="44" customFormat="1" ht="15" customHeight="1" x14ac:dyDescent="0.25">
      <c r="A179" s="44" t="s">
        <v>85</v>
      </c>
      <c r="B179" s="22" t="s">
        <v>16</v>
      </c>
      <c r="C179" s="23" t="s">
        <v>70</v>
      </c>
      <c r="D179" s="23" t="s">
        <v>223</v>
      </c>
      <c r="E179" s="24">
        <v>44348</v>
      </c>
      <c r="F179" s="10" t="s">
        <v>108</v>
      </c>
      <c r="G179" s="165">
        <v>46000</v>
      </c>
      <c r="H179" s="165">
        <v>1320.2</v>
      </c>
      <c r="I179" s="147">
        <v>1289.46</v>
      </c>
      <c r="J179" s="147">
        <v>1398.4</v>
      </c>
      <c r="K179" s="165">
        <v>301</v>
      </c>
      <c r="L179" s="147">
        <v>4309.0600000000004</v>
      </c>
      <c r="M179" s="165">
        <v>41690.94</v>
      </c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  <c r="IY179" s="45"/>
      <c r="IZ179" s="45"/>
      <c r="JA179" s="45"/>
      <c r="JB179" s="45"/>
      <c r="JC179" s="45"/>
      <c r="JD179" s="45"/>
      <c r="JE179" s="45"/>
      <c r="JF179" s="45"/>
      <c r="JG179" s="45"/>
      <c r="JH179" s="45"/>
      <c r="JI179" s="45"/>
      <c r="JJ179" s="45"/>
      <c r="JK179" s="45"/>
      <c r="JL179" s="45"/>
      <c r="JM179" s="45"/>
      <c r="JN179" s="45"/>
      <c r="JO179" s="45"/>
      <c r="JP179" s="45"/>
      <c r="JQ179" s="45"/>
      <c r="JR179" s="45"/>
      <c r="JS179" s="45"/>
      <c r="JT179" s="45"/>
      <c r="JU179" s="45"/>
      <c r="JV179" s="45"/>
      <c r="JW179" s="45"/>
      <c r="JX179" s="45"/>
      <c r="JY179" s="45"/>
      <c r="JZ179" s="45"/>
      <c r="KA179" s="45"/>
      <c r="KB179" s="45"/>
      <c r="KC179" s="45"/>
      <c r="KD179" s="45"/>
      <c r="KE179" s="45"/>
      <c r="KF179" s="45"/>
      <c r="KG179" s="45"/>
      <c r="KH179" s="45"/>
      <c r="KI179" s="45"/>
      <c r="KJ179" s="45"/>
      <c r="KK179" s="45"/>
      <c r="KL179" s="45"/>
      <c r="KM179" s="45"/>
      <c r="KN179" s="45"/>
      <c r="KO179" s="45"/>
      <c r="KP179" s="45"/>
      <c r="KQ179" s="45"/>
      <c r="KR179" s="45"/>
      <c r="KS179" s="45"/>
      <c r="KT179" s="45"/>
      <c r="KU179" s="45"/>
      <c r="KV179" s="45"/>
      <c r="KW179" s="45"/>
      <c r="KX179" s="45"/>
      <c r="KY179" s="45"/>
      <c r="KZ179" s="45"/>
      <c r="LA179" s="45"/>
      <c r="LB179" s="45"/>
      <c r="LC179" s="45"/>
      <c r="LD179" s="45"/>
      <c r="LE179" s="45"/>
      <c r="LF179" s="45"/>
      <c r="LG179" s="45"/>
      <c r="LH179" s="45"/>
      <c r="LI179" s="45"/>
      <c r="LJ179" s="45"/>
      <c r="LK179" s="45"/>
      <c r="LL179" s="45"/>
      <c r="LM179" s="45"/>
      <c r="LN179" s="45"/>
      <c r="LO179" s="45"/>
      <c r="LP179" s="45"/>
      <c r="LQ179" s="45"/>
      <c r="LR179" s="45"/>
      <c r="LS179" s="45"/>
      <c r="LT179" s="45"/>
      <c r="LU179" s="45"/>
      <c r="LV179" s="45"/>
      <c r="LW179" s="45"/>
      <c r="LX179" s="45"/>
      <c r="LY179" s="45"/>
      <c r="LZ179" s="45"/>
      <c r="MA179" s="45"/>
      <c r="MB179" s="45"/>
      <c r="MC179" s="45"/>
      <c r="MD179" s="45"/>
      <c r="ME179" s="45"/>
      <c r="MF179" s="45"/>
      <c r="MG179" s="45"/>
      <c r="MH179" s="45"/>
      <c r="MI179" s="45"/>
      <c r="MJ179" s="45"/>
      <c r="MK179" s="45"/>
      <c r="ML179" s="45"/>
      <c r="MM179" s="45"/>
      <c r="MN179" s="45"/>
      <c r="MO179" s="45"/>
      <c r="MP179" s="45"/>
      <c r="MQ179" s="45"/>
      <c r="MR179" s="45"/>
      <c r="MS179" s="45"/>
      <c r="MT179" s="45"/>
      <c r="MU179" s="45"/>
      <c r="MV179" s="45"/>
      <c r="MW179" s="45"/>
      <c r="MX179" s="45"/>
      <c r="MY179" s="45"/>
      <c r="MZ179" s="45"/>
      <c r="NA179" s="45"/>
      <c r="NB179" s="45"/>
      <c r="NC179" s="45"/>
      <c r="ND179" s="45"/>
      <c r="NE179" s="45"/>
      <c r="NF179" s="45"/>
      <c r="NG179" s="45"/>
      <c r="NH179" s="45"/>
      <c r="NI179" s="45"/>
      <c r="NJ179" s="45"/>
      <c r="NK179" s="45"/>
      <c r="NL179" s="45"/>
      <c r="NM179" s="45"/>
      <c r="NN179" s="45"/>
      <c r="NO179" s="38"/>
      <c r="NP179" s="38"/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38"/>
      <c r="OC179" s="38"/>
      <c r="OD179" s="38"/>
      <c r="OE179" s="38"/>
      <c r="OF179" s="38"/>
      <c r="OG179" s="38"/>
      <c r="OH179" s="38"/>
      <c r="OI179" s="38"/>
      <c r="OJ179" s="38"/>
      <c r="OK179" s="38"/>
      <c r="OL179" s="38"/>
      <c r="OM179" s="38"/>
      <c r="ON179" s="38"/>
      <c r="OO179" s="38"/>
      <c r="OP179" s="38"/>
      <c r="OQ179" s="38"/>
      <c r="OR179" s="38"/>
      <c r="OS179" s="38"/>
      <c r="OT179" s="38"/>
      <c r="OU179" s="38"/>
      <c r="OV179" s="38"/>
      <c r="OW179" s="38"/>
      <c r="OX179" s="38"/>
      <c r="OY179" s="38"/>
      <c r="OZ179" s="38"/>
      <c r="PA179" s="38"/>
      <c r="PB179" s="38"/>
      <c r="PC179" s="38"/>
      <c r="PD179" s="38"/>
      <c r="PE179" s="38"/>
      <c r="PF179" s="38"/>
      <c r="PG179" s="38"/>
      <c r="PH179" s="38"/>
      <c r="PI179" s="38"/>
      <c r="PJ179" s="38"/>
      <c r="PK179" s="38"/>
      <c r="PL179" s="38"/>
      <c r="PM179" s="38"/>
      <c r="PN179" s="38"/>
      <c r="PO179" s="38"/>
      <c r="PP179" s="38"/>
      <c r="PQ179" s="38"/>
      <c r="PR179" s="38"/>
      <c r="PS179" s="38"/>
      <c r="PT179" s="38"/>
      <c r="PU179" s="38"/>
      <c r="PV179" s="38"/>
      <c r="PW179" s="38"/>
      <c r="PX179" s="38"/>
      <c r="PY179" s="38"/>
      <c r="PZ179" s="38"/>
      <c r="QA179" s="38"/>
      <c r="QB179" s="38"/>
      <c r="QC179" s="38"/>
      <c r="QD179" s="38"/>
      <c r="QE179" s="38"/>
      <c r="QF179" s="38"/>
      <c r="QG179" s="38"/>
      <c r="QH179" s="38"/>
      <c r="QI179" s="38"/>
      <c r="QJ179" s="38"/>
      <c r="QK179" s="38"/>
      <c r="QL179" s="38"/>
      <c r="QM179" s="38"/>
      <c r="QN179" s="38"/>
      <c r="QO179" s="38"/>
      <c r="QP179" s="38"/>
      <c r="QQ179" s="38"/>
      <c r="QR179" s="38"/>
      <c r="QS179" s="38"/>
      <c r="QT179" s="38"/>
      <c r="QU179" s="38"/>
      <c r="QV179" s="38"/>
      <c r="QW179" s="38"/>
      <c r="QX179" s="38"/>
      <c r="QY179" s="38"/>
      <c r="QZ179" s="38"/>
      <c r="RA179" s="38"/>
      <c r="RB179" s="38"/>
      <c r="RC179" s="38"/>
      <c r="RD179" s="38"/>
      <c r="RE179" s="38"/>
      <c r="RF179" s="38"/>
      <c r="RG179" s="38"/>
      <c r="RH179" s="38"/>
      <c r="RI179" s="38"/>
      <c r="RJ179" s="38"/>
      <c r="RK179" s="38"/>
      <c r="RL179" s="38"/>
      <c r="RM179" s="38"/>
      <c r="RN179" s="38"/>
      <c r="RO179" s="38"/>
      <c r="RP179" s="38"/>
      <c r="RQ179" s="38"/>
      <c r="RR179" s="38"/>
      <c r="RS179" s="38"/>
      <c r="RT179" s="38"/>
      <c r="RU179" s="38"/>
      <c r="RV179" s="38"/>
      <c r="RW179" s="38"/>
      <c r="RX179" s="38"/>
      <c r="RY179" s="38"/>
      <c r="RZ179" s="38"/>
      <c r="SA179" s="38"/>
      <c r="SB179" s="38"/>
      <c r="SC179" s="38"/>
      <c r="SD179" s="38"/>
      <c r="SE179" s="38"/>
      <c r="SF179" s="38"/>
      <c r="SG179" s="38"/>
      <c r="SH179" s="38"/>
      <c r="SI179" s="38"/>
      <c r="SJ179" s="38"/>
      <c r="SK179" s="38"/>
      <c r="SL179" s="38"/>
      <c r="SM179" s="38"/>
      <c r="SN179" s="38"/>
      <c r="SO179" s="38"/>
      <c r="SP179" s="38"/>
      <c r="SQ179" s="38"/>
      <c r="SR179" s="38"/>
      <c r="SS179" s="38"/>
      <c r="ST179" s="38"/>
      <c r="SU179" s="38"/>
      <c r="SV179" s="38"/>
      <c r="SW179" s="38"/>
      <c r="SX179" s="38"/>
      <c r="SY179" s="38"/>
      <c r="SZ179" s="38"/>
      <c r="TA179" s="38"/>
      <c r="TB179" s="38"/>
      <c r="TC179" s="38"/>
      <c r="TD179" s="38"/>
      <c r="TE179" s="38"/>
      <c r="TF179" s="38"/>
      <c r="TG179" s="38"/>
      <c r="TH179" s="38"/>
      <c r="TI179" s="38"/>
      <c r="TJ179" s="38"/>
      <c r="TK179" s="38"/>
      <c r="TL179" s="38"/>
      <c r="TM179" s="38"/>
      <c r="TN179" s="38"/>
      <c r="TO179" s="38"/>
      <c r="TP179" s="38"/>
      <c r="TQ179" s="38"/>
      <c r="TR179" s="38"/>
      <c r="TS179" s="38"/>
      <c r="TT179" s="38"/>
      <c r="TU179" s="38"/>
      <c r="TV179" s="38"/>
      <c r="TW179" s="38"/>
      <c r="TX179" s="38"/>
      <c r="TY179" s="38"/>
      <c r="TZ179" s="38"/>
      <c r="UA179" s="38"/>
      <c r="UB179" s="38"/>
      <c r="UC179" s="38"/>
      <c r="UD179" s="38"/>
      <c r="UE179" s="38"/>
      <c r="UF179" s="38"/>
      <c r="UG179" s="38"/>
      <c r="UH179" s="38"/>
      <c r="UI179" s="38"/>
      <c r="UJ179" s="38"/>
      <c r="UK179" s="38"/>
      <c r="UL179" s="38"/>
      <c r="UM179" s="38"/>
      <c r="UN179" s="38"/>
      <c r="UO179" s="38"/>
      <c r="UP179" s="38"/>
      <c r="UQ179" s="38"/>
      <c r="UR179" s="38"/>
      <c r="US179" s="38"/>
      <c r="UT179" s="38"/>
      <c r="UU179" s="38"/>
      <c r="UV179" s="38"/>
      <c r="UW179" s="38"/>
      <c r="UX179" s="38"/>
      <c r="UY179" s="38"/>
      <c r="UZ179" s="38"/>
      <c r="VA179" s="38"/>
      <c r="VB179" s="38"/>
      <c r="VC179" s="38"/>
      <c r="VD179" s="38"/>
      <c r="VE179" s="38"/>
      <c r="VF179" s="38"/>
      <c r="VG179" s="38"/>
      <c r="VH179" s="38"/>
      <c r="VI179" s="38"/>
      <c r="VJ179" s="38"/>
      <c r="VK179" s="38"/>
      <c r="VL179" s="38"/>
      <c r="VM179" s="38"/>
      <c r="VN179" s="38"/>
      <c r="VO179" s="38"/>
      <c r="VP179" s="38"/>
      <c r="VQ179" s="38"/>
      <c r="VR179" s="38"/>
      <c r="VS179" s="38"/>
      <c r="VT179" s="38"/>
      <c r="VU179" s="38"/>
      <c r="VV179" s="38"/>
      <c r="VW179" s="38"/>
      <c r="VX179" s="38"/>
      <c r="VY179" s="38"/>
      <c r="VZ179" s="38"/>
      <c r="WA179" s="38"/>
      <c r="WB179" s="38"/>
      <c r="WC179" s="38"/>
      <c r="WD179" s="38"/>
      <c r="WE179" s="38"/>
      <c r="WF179" s="38"/>
      <c r="WG179" s="38"/>
      <c r="WH179" s="38"/>
      <c r="WI179" s="38"/>
      <c r="WJ179" s="38"/>
      <c r="WK179" s="38"/>
      <c r="WL179" s="38"/>
      <c r="WM179" s="38"/>
      <c r="WN179" s="38"/>
      <c r="WO179" s="38"/>
      <c r="WP179" s="38"/>
      <c r="WQ179" s="38"/>
      <c r="WR179" s="38"/>
      <c r="WS179" s="38"/>
      <c r="WT179" s="38"/>
      <c r="WU179" s="38"/>
      <c r="WV179" s="38"/>
      <c r="WW179" s="38"/>
      <c r="WX179" s="38"/>
      <c r="WY179" s="38"/>
      <c r="WZ179" s="38"/>
      <c r="XA179" s="38"/>
      <c r="XB179" s="38"/>
      <c r="XC179" s="38"/>
      <c r="XD179" s="38"/>
      <c r="XE179" s="38"/>
      <c r="XF179" s="38"/>
      <c r="XG179" s="38"/>
      <c r="XH179" s="38"/>
      <c r="XI179" s="38"/>
      <c r="XJ179" s="38"/>
      <c r="XK179" s="38"/>
      <c r="XL179" s="38"/>
      <c r="XM179" s="38"/>
      <c r="XN179" s="38"/>
      <c r="XO179" s="38"/>
      <c r="XP179" s="38"/>
      <c r="XQ179" s="38"/>
      <c r="XR179" s="38"/>
      <c r="XS179" s="38"/>
      <c r="XT179" s="38"/>
      <c r="XU179" s="38"/>
      <c r="XV179" s="38"/>
      <c r="XW179" s="38"/>
      <c r="XX179" s="38"/>
      <c r="XY179" s="38"/>
      <c r="XZ179" s="38"/>
      <c r="YA179" s="38"/>
      <c r="YB179" s="38"/>
      <c r="YC179" s="38"/>
      <c r="YD179" s="38"/>
      <c r="YE179" s="38"/>
      <c r="YF179" s="38"/>
      <c r="YG179" s="38"/>
      <c r="YH179" s="38"/>
      <c r="YI179" s="38"/>
      <c r="YJ179" s="38"/>
      <c r="YK179" s="38"/>
      <c r="YL179" s="38"/>
      <c r="YM179" s="38"/>
      <c r="YN179" s="38"/>
      <c r="YO179" s="38"/>
      <c r="YP179" s="38"/>
      <c r="YQ179" s="38"/>
      <c r="YR179" s="38"/>
      <c r="YS179" s="38"/>
    </row>
    <row r="180" spans="1:669" ht="19.5" customHeight="1" x14ac:dyDescent="0.25">
      <c r="A180" s="41" t="s">
        <v>14</v>
      </c>
      <c r="B180" s="12">
        <v>1</v>
      </c>
      <c r="C180" s="12"/>
      <c r="D180" s="12"/>
      <c r="E180" s="41"/>
      <c r="F180" s="41"/>
      <c r="G180" s="163">
        <f>+SUM(G179)</f>
        <v>46000</v>
      </c>
      <c r="H180" s="163">
        <f t="shared" ref="H180:L180" si="25">+SUM(H179)</f>
        <v>1320.2</v>
      </c>
      <c r="I180" s="183">
        <f t="shared" si="25"/>
        <v>1289.46</v>
      </c>
      <c r="J180" s="183">
        <f t="shared" si="25"/>
        <v>1398.4</v>
      </c>
      <c r="K180" s="163">
        <f t="shared" si="25"/>
        <v>301</v>
      </c>
      <c r="L180" s="183">
        <f t="shared" si="25"/>
        <v>4309.0600000000004</v>
      </c>
      <c r="M180" s="163">
        <f>+SUM(M179)</f>
        <v>41690.94</v>
      </c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  <c r="IY180" s="45"/>
      <c r="IZ180" s="45"/>
      <c r="JA180" s="45"/>
      <c r="JB180" s="45"/>
      <c r="JC180" s="45"/>
      <c r="JD180" s="45"/>
      <c r="JE180" s="45"/>
      <c r="JF180" s="45"/>
      <c r="JG180" s="45"/>
      <c r="JH180" s="45"/>
      <c r="JI180" s="45"/>
      <c r="JJ180" s="45"/>
      <c r="JK180" s="45"/>
      <c r="JL180" s="45"/>
      <c r="JM180" s="45"/>
      <c r="JN180" s="45"/>
      <c r="JO180" s="45"/>
      <c r="JP180" s="45"/>
      <c r="JQ180" s="45"/>
      <c r="JR180" s="45"/>
      <c r="JS180" s="45"/>
      <c r="JT180" s="45"/>
      <c r="JU180" s="45"/>
      <c r="JV180" s="45"/>
      <c r="JW180" s="45"/>
      <c r="JX180" s="45"/>
      <c r="JY180" s="45"/>
      <c r="JZ180" s="45"/>
      <c r="KA180" s="45"/>
      <c r="KB180" s="45"/>
      <c r="KC180" s="45"/>
      <c r="KD180" s="45"/>
      <c r="KE180" s="45"/>
      <c r="KF180" s="45"/>
      <c r="KG180" s="45"/>
      <c r="KH180" s="45"/>
      <c r="KI180" s="45"/>
      <c r="KJ180" s="45"/>
      <c r="KK180" s="45"/>
      <c r="KL180" s="45"/>
      <c r="KM180" s="45"/>
      <c r="KN180" s="45"/>
      <c r="KO180" s="45"/>
      <c r="KP180" s="45"/>
      <c r="KQ180" s="45"/>
      <c r="KR180" s="45"/>
      <c r="KS180" s="45"/>
      <c r="KT180" s="45"/>
      <c r="KU180" s="45"/>
      <c r="KV180" s="45"/>
      <c r="KW180" s="45"/>
      <c r="KX180" s="45"/>
      <c r="KY180" s="45"/>
      <c r="KZ180" s="45"/>
      <c r="LA180" s="45"/>
      <c r="LB180" s="45"/>
      <c r="LC180" s="45"/>
      <c r="LD180" s="45"/>
      <c r="LE180" s="45"/>
      <c r="LF180" s="45"/>
      <c r="LG180" s="45"/>
      <c r="LH180" s="45"/>
      <c r="LI180" s="45"/>
      <c r="LJ180" s="45"/>
      <c r="LK180" s="45"/>
      <c r="LL180" s="45"/>
      <c r="LM180" s="45"/>
      <c r="LN180" s="45"/>
      <c r="LO180" s="45"/>
      <c r="LP180" s="45"/>
      <c r="LQ180" s="45"/>
      <c r="LR180" s="45"/>
      <c r="LS180" s="45"/>
      <c r="LT180" s="45"/>
      <c r="LU180" s="45"/>
      <c r="LV180" s="45"/>
      <c r="LW180" s="45"/>
      <c r="LX180" s="45"/>
      <c r="LY180" s="45"/>
      <c r="LZ180" s="45"/>
      <c r="MA180" s="45"/>
      <c r="MB180" s="45"/>
      <c r="MC180" s="45"/>
      <c r="MD180" s="45"/>
      <c r="ME180" s="45"/>
      <c r="MF180" s="45"/>
      <c r="MG180" s="45"/>
      <c r="MH180" s="45"/>
      <c r="MI180" s="45"/>
      <c r="MJ180" s="45"/>
      <c r="MK180" s="45"/>
      <c r="ML180" s="45"/>
      <c r="MM180" s="45"/>
      <c r="MN180" s="45"/>
      <c r="MO180" s="45"/>
      <c r="MP180" s="45"/>
      <c r="MQ180" s="45"/>
      <c r="MR180" s="45"/>
      <c r="MS180" s="45"/>
      <c r="MT180" s="45"/>
      <c r="MU180" s="45"/>
      <c r="MV180" s="45"/>
      <c r="MW180" s="45"/>
      <c r="MX180" s="45"/>
      <c r="MY180" s="45"/>
      <c r="MZ180" s="45"/>
      <c r="NA180" s="45"/>
      <c r="NB180" s="45"/>
      <c r="NC180" s="45"/>
      <c r="ND180" s="45"/>
      <c r="NE180" s="45"/>
      <c r="NF180" s="45"/>
      <c r="NG180" s="45"/>
      <c r="NH180" s="45"/>
      <c r="NI180" s="45"/>
      <c r="NJ180" s="45"/>
      <c r="NK180" s="45"/>
      <c r="NL180" s="45"/>
      <c r="NM180" s="45"/>
      <c r="NN180" s="45"/>
    </row>
    <row r="181" spans="1:669" x14ac:dyDescent="0.25"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</row>
    <row r="182" spans="1:669" s="45" customFormat="1" ht="15.75" customHeight="1" x14ac:dyDescent="0.25">
      <c r="A182" s="40" t="s">
        <v>174</v>
      </c>
      <c r="B182" s="16"/>
      <c r="C182" s="17"/>
      <c r="D182" s="17"/>
      <c r="E182" s="40"/>
      <c r="F182" s="40"/>
      <c r="G182" s="151"/>
      <c r="H182" s="155"/>
      <c r="I182" s="151"/>
      <c r="J182" s="151"/>
      <c r="K182" s="151"/>
      <c r="L182" s="151"/>
      <c r="M182" s="155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50"/>
      <c r="IC182" s="50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  <c r="IW182" s="38"/>
      <c r="IX182" s="38"/>
      <c r="IY182" s="38"/>
      <c r="IZ182" s="38"/>
      <c r="JA182" s="38"/>
      <c r="JB182" s="38"/>
      <c r="JC182" s="38"/>
      <c r="JD182" s="38"/>
      <c r="JE182" s="38"/>
      <c r="JF182" s="38"/>
      <c r="JG182" s="38"/>
      <c r="JH182" s="38"/>
      <c r="JI182" s="38"/>
      <c r="JJ182" s="38"/>
      <c r="JK182" s="38"/>
      <c r="JL182" s="38"/>
      <c r="JM182" s="38"/>
      <c r="JN182" s="38"/>
      <c r="JO182" s="38"/>
      <c r="JP182" s="38"/>
      <c r="JQ182" s="38"/>
      <c r="JR182" s="38"/>
      <c r="JS182" s="38"/>
      <c r="JT182" s="38"/>
      <c r="JU182" s="38"/>
      <c r="JV182" s="38"/>
      <c r="JW182" s="38"/>
      <c r="JX182" s="38"/>
      <c r="JY182" s="38"/>
      <c r="JZ182" s="38"/>
      <c r="KA182" s="38"/>
      <c r="KB182" s="38"/>
      <c r="KC182" s="38"/>
      <c r="KD182" s="38"/>
      <c r="KE182" s="38"/>
      <c r="KF182" s="38"/>
      <c r="KG182" s="38"/>
      <c r="KH182" s="38"/>
      <c r="KI182" s="38"/>
      <c r="KJ182" s="38"/>
      <c r="KK182" s="38"/>
      <c r="KL182" s="38"/>
      <c r="KM182" s="38"/>
      <c r="KN182" s="38"/>
      <c r="KO182" s="38"/>
      <c r="KP182" s="38"/>
      <c r="KQ182" s="38"/>
      <c r="KR182" s="38"/>
      <c r="KS182" s="38"/>
      <c r="KT182" s="38"/>
      <c r="KU182" s="38"/>
      <c r="KV182" s="38"/>
      <c r="KW182" s="38"/>
      <c r="KX182" s="38"/>
      <c r="KY182" s="38"/>
      <c r="KZ182" s="38"/>
      <c r="LA182" s="38"/>
      <c r="LB182" s="38"/>
      <c r="LC182" s="38"/>
      <c r="LD182" s="38"/>
      <c r="LE182" s="38"/>
      <c r="LF182" s="38"/>
      <c r="LG182" s="38"/>
      <c r="LH182" s="38"/>
      <c r="LI182" s="38"/>
      <c r="LJ182" s="38"/>
      <c r="LK182" s="38"/>
      <c r="LL182" s="38"/>
      <c r="LM182" s="38"/>
      <c r="LN182" s="38"/>
      <c r="LO182" s="38"/>
      <c r="LP182" s="38"/>
      <c r="LQ182" s="38"/>
      <c r="LR182" s="38"/>
      <c r="LS182" s="38"/>
      <c r="LT182" s="38"/>
      <c r="LU182" s="38"/>
      <c r="LV182" s="38"/>
      <c r="LW182" s="38"/>
      <c r="LX182" s="38"/>
      <c r="LY182" s="38"/>
      <c r="LZ182" s="38"/>
      <c r="MA182" s="38"/>
      <c r="MB182" s="38"/>
      <c r="MC182" s="38"/>
      <c r="MD182" s="38"/>
      <c r="ME182" s="38"/>
      <c r="MF182" s="38"/>
      <c r="MG182" s="38"/>
      <c r="MH182" s="38"/>
      <c r="MI182" s="38"/>
      <c r="MJ182" s="38"/>
      <c r="MK182" s="38"/>
      <c r="ML182" s="38"/>
      <c r="MM182" s="38"/>
      <c r="MN182" s="38"/>
      <c r="MO182" s="38"/>
      <c r="MP182" s="38"/>
      <c r="MQ182" s="38"/>
      <c r="MR182" s="38"/>
      <c r="MS182" s="38"/>
      <c r="MT182" s="38"/>
      <c r="MU182" s="38"/>
      <c r="MV182" s="38"/>
      <c r="MW182" s="38"/>
      <c r="MX182" s="38"/>
      <c r="MY182" s="38"/>
      <c r="MZ182" s="38"/>
      <c r="NA182" s="38"/>
      <c r="NB182" s="38"/>
      <c r="NC182" s="38"/>
      <c r="ND182" s="38"/>
      <c r="NE182" s="38"/>
      <c r="NF182" s="38"/>
      <c r="NG182" s="38"/>
      <c r="NH182" s="3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38"/>
      <c r="OC182" s="38"/>
      <c r="OD182" s="38"/>
      <c r="OE182" s="38"/>
      <c r="OF182" s="38"/>
      <c r="OG182" s="38"/>
      <c r="OH182" s="38"/>
      <c r="OI182" s="38"/>
      <c r="OJ182" s="38"/>
      <c r="OK182" s="38"/>
      <c r="OL182" s="38"/>
      <c r="OM182" s="38"/>
      <c r="ON182" s="38"/>
      <c r="OO182" s="38"/>
      <c r="OP182" s="38"/>
      <c r="OQ182" s="38"/>
      <c r="OR182" s="38"/>
      <c r="OS182" s="38"/>
      <c r="OT182" s="38"/>
      <c r="OU182" s="38"/>
      <c r="OV182" s="38"/>
      <c r="OW182" s="38"/>
      <c r="OX182" s="38"/>
      <c r="OY182" s="38"/>
      <c r="OZ182" s="38"/>
      <c r="PA182" s="38"/>
      <c r="PB182" s="38"/>
      <c r="PC182" s="38"/>
      <c r="PD182" s="38"/>
      <c r="PE182" s="38"/>
      <c r="PF182" s="38"/>
      <c r="PG182" s="38"/>
      <c r="PH182" s="38"/>
      <c r="PI182" s="38"/>
      <c r="PJ182" s="38"/>
      <c r="PK182" s="38"/>
      <c r="PL182" s="38"/>
      <c r="PM182" s="38"/>
      <c r="PN182" s="38"/>
      <c r="PO182" s="38"/>
      <c r="PP182" s="38"/>
      <c r="PQ182" s="38"/>
      <c r="PR182" s="38"/>
      <c r="PS182" s="38"/>
      <c r="PT182" s="38"/>
      <c r="PU182" s="38"/>
      <c r="PV182" s="38"/>
      <c r="PW182" s="38"/>
      <c r="PX182" s="38"/>
      <c r="PY182" s="38"/>
      <c r="PZ182" s="38"/>
      <c r="QA182" s="38"/>
      <c r="QB182" s="38"/>
      <c r="QC182" s="38"/>
      <c r="QD182" s="38"/>
      <c r="QE182" s="38"/>
      <c r="QF182" s="38"/>
      <c r="QG182" s="38"/>
      <c r="QH182" s="38"/>
      <c r="QI182" s="38"/>
      <c r="QJ182" s="38"/>
      <c r="QK182" s="38"/>
      <c r="QL182" s="38"/>
      <c r="QM182" s="38"/>
      <c r="QN182" s="38"/>
      <c r="QO182" s="38"/>
      <c r="QP182" s="38"/>
      <c r="QQ182" s="38"/>
      <c r="QR182" s="38"/>
      <c r="QS182" s="38"/>
      <c r="QT182" s="38"/>
      <c r="QU182" s="38"/>
      <c r="QV182" s="38"/>
      <c r="QW182" s="38"/>
      <c r="QX182" s="38"/>
      <c r="QY182" s="38"/>
      <c r="QZ182" s="38"/>
      <c r="RA182" s="38"/>
      <c r="RB182" s="38"/>
      <c r="RC182" s="38"/>
      <c r="RD182" s="38"/>
      <c r="RE182" s="38"/>
      <c r="RF182" s="38"/>
      <c r="RG182" s="38"/>
      <c r="RH182" s="38"/>
      <c r="RI182" s="38"/>
      <c r="RJ182" s="38"/>
      <c r="RK182" s="38"/>
      <c r="RL182" s="38"/>
      <c r="RM182" s="38"/>
      <c r="RN182" s="38"/>
      <c r="RO182" s="38"/>
      <c r="RP182" s="38"/>
      <c r="RQ182" s="38"/>
      <c r="RR182" s="38"/>
      <c r="RS182" s="38"/>
      <c r="RT182" s="38"/>
      <c r="RU182" s="38"/>
      <c r="RV182" s="38"/>
      <c r="RW182" s="38"/>
      <c r="RX182" s="38"/>
      <c r="RY182" s="38"/>
      <c r="RZ182" s="38"/>
      <c r="SA182" s="38"/>
      <c r="SB182" s="38"/>
      <c r="SC182" s="38"/>
      <c r="SD182" s="38"/>
      <c r="SE182" s="38"/>
      <c r="SF182" s="38"/>
      <c r="SG182" s="38"/>
      <c r="SH182" s="38"/>
      <c r="SI182" s="38"/>
      <c r="SJ182" s="38"/>
      <c r="SK182" s="38"/>
      <c r="SL182" s="38"/>
      <c r="SM182" s="38"/>
      <c r="SN182" s="38"/>
      <c r="SO182" s="38"/>
      <c r="SP182" s="38"/>
      <c r="SQ182" s="38"/>
      <c r="SR182" s="38"/>
      <c r="SS182" s="38"/>
      <c r="ST182" s="38"/>
      <c r="SU182" s="38"/>
      <c r="SV182" s="38"/>
      <c r="SW182" s="38"/>
      <c r="SX182" s="38"/>
      <c r="SY182" s="38"/>
      <c r="SZ182" s="38"/>
      <c r="TA182" s="38"/>
      <c r="TB182" s="38"/>
      <c r="TC182" s="38"/>
      <c r="TD182" s="38"/>
      <c r="TE182" s="38"/>
      <c r="TF182" s="38"/>
      <c r="TG182" s="38"/>
      <c r="TH182" s="38"/>
      <c r="TI182" s="38"/>
      <c r="TJ182" s="38"/>
      <c r="TK182" s="38"/>
      <c r="TL182" s="38"/>
      <c r="TM182" s="38"/>
      <c r="TN182" s="38"/>
      <c r="TO182" s="38"/>
      <c r="TP182" s="38"/>
      <c r="TQ182" s="38"/>
      <c r="TR182" s="38"/>
      <c r="TS182" s="38"/>
      <c r="TT182" s="38"/>
      <c r="TU182" s="38"/>
      <c r="TV182" s="38"/>
      <c r="TW182" s="38"/>
      <c r="TX182" s="38"/>
      <c r="TY182" s="38"/>
      <c r="TZ182" s="38"/>
      <c r="UA182" s="38"/>
      <c r="UB182" s="38"/>
      <c r="UC182" s="38"/>
      <c r="UD182" s="38"/>
      <c r="UE182" s="38"/>
      <c r="UF182" s="38"/>
      <c r="UG182" s="38"/>
      <c r="UH182" s="38"/>
      <c r="UI182" s="38"/>
      <c r="UJ182" s="38"/>
      <c r="UK182" s="38"/>
      <c r="UL182" s="38"/>
      <c r="UM182" s="38"/>
      <c r="UN182" s="38"/>
      <c r="UO182" s="38"/>
      <c r="UP182" s="38"/>
      <c r="UQ182" s="38"/>
      <c r="UR182" s="38"/>
      <c r="US182" s="38"/>
      <c r="UT182" s="38"/>
      <c r="UU182" s="38"/>
      <c r="UV182" s="38"/>
      <c r="UW182" s="38"/>
      <c r="UX182" s="38"/>
      <c r="UY182" s="38"/>
      <c r="UZ182" s="38"/>
      <c r="VA182" s="38"/>
      <c r="VB182" s="38"/>
      <c r="VC182" s="38"/>
      <c r="VD182" s="38"/>
      <c r="VE182" s="38"/>
      <c r="VF182" s="38"/>
      <c r="VG182" s="38"/>
      <c r="VH182" s="38"/>
      <c r="VI182" s="38"/>
      <c r="VJ182" s="38"/>
      <c r="VK182" s="38"/>
      <c r="VL182" s="38"/>
      <c r="VM182" s="38"/>
      <c r="VN182" s="38"/>
      <c r="VO182" s="38"/>
      <c r="VP182" s="38"/>
      <c r="VQ182" s="38"/>
      <c r="VR182" s="38"/>
      <c r="VS182" s="38"/>
      <c r="VT182" s="38"/>
      <c r="VU182" s="38"/>
      <c r="VV182" s="38"/>
      <c r="VW182" s="38"/>
      <c r="VX182" s="38"/>
      <c r="VY182" s="38"/>
      <c r="VZ182" s="38"/>
      <c r="WA182" s="38"/>
      <c r="WB182" s="38"/>
      <c r="WC182" s="38"/>
      <c r="WD182" s="38"/>
      <c r="WE182" s="38"/>
      <c r="WF182" s="38"/>
      <c r="WG182" s="38"/>
      <c r="WH182" s="38"/>
      <c r="WI182" s="38"/>
      <c r="WJ182" s="38"/>
      <c r="WK182" s="38"/>
      <c r="WL182" s="38"/>
      <c r="WM182" s="38"/>
      <c r="WN182" s="38"/>
      <c r="WO182" s="38"/>
      <c r="WP182" s="38"/>
      <c r="WQ182" s="38"/>
      <c r="WR182" s="38"/>
      <c r="WS182" s="38"/>
      <c r="WT182" s="38"/>
      <c r="WU182" s="38"/>
      <c r="WV182" s="38"/>
      <c r="WW182" s="38"/>
      <c r="WX182" s="38"/>
      <c r="WY182" s="38"/>
      <c r="WZ182" s="38"/>
      <c r="XA182" s="38"/>
      <c r="XB182" s="38"/>
      <c r="XC182" s="38"/>
      <c r="XD182" s="38"/>
      <c r="XE182" s="38"/>
      <c r="XF182" s="38"/>
      <c r="XG182" s="38"/>
      <c r="XH182" s="38"/>
      <c r="XI182" s="38"/>
      <c r="XJ182" s="38"/>
      <c r="XK182" s="38"/>
      <c r="XL182" s="38"/>
      <c r="XM182" s="38"/>
      <c r="XN182" s="38"/>
      <c r="XO182" s="38"/>
      <c r="XP182" s="38"/>
      <c r="XQ182" s="38"/>
      <c r="XR182" s="38"/>
      <c r="XS182" s="38"/>
      <c r="XT182" s="38"/>
      <c r="XU182" s="38"/>
      <c r="XV182" s="38"/>
      <c r="XW182" s="38"/>
      <c r="XX182" s="38"/>
      <c r="XY182" s="38"/>
      <c r="XZ182" s="38"/>
      <c r="YA182" s="38"/>
      <c r="YB182" s="38"/>
      <c r="YC182" s="38"/>
      <c r="YD182" s="38"/>
      <c r="YE182" s="38"/>
      <c r="YF182" s="38"/>
      <c r="YG182" s="38"/>
      <c r="YH182" s="38"/>
      <c r="YI182" s="38"/>
      <c r="YJ182" s="38"/>
      <c r="YK182" s="38"/>
      <c r="YL182" s="38"/>
      <c r="YM182" s="38"/>
      <c r="YN182" s="38"/>
      <c r="YO182" s="38"/>
      <c r="YP182" s="38"/>
      <c r="YQ182" s="38"/>
      <c r="YR182" s="38"/>
      <c r="YS182" s="38"/>
    </row>
    <row r="183" spans="1:669" s="46" customFormat="1" ht="15.75" customHeight="1" x14ac:dyDescent="0.25">
      <c r="A183" s="46" t="s">
        <v>217</v>
      </c>
      <c r="B183" s="18" t="s">
        <v>176</v>
      </c>
      <c r="C183" s="19" t="s">
        <v>71</v>
      </c>
      <c r="D183" s="19" t="s">
        <v>223</v>
      </c>
      <c r="E183" s="20">
        <v>44774</v>
      </c>
      <c r="F183" s="18" t="s">
        <v>108</v>
      </c>
      <c r="G183" s="152">
        <v>40000</v>
      </c>
      <c r="H183" s="156">
        <v>1148</v>
      </c>
      <c r="I183" s="152">
        <v>442.65</v>
      </c>
      <c r="J183" s="152">
        <v>1216</v>
      </c>
      <c r="K183" s="152">
        <v>25</v>
      </c>
      <c r="L183" s="152">
        <v>2831.65</v>
      </c>
      <c r="M183" s="156">
        <v>37168.35</v>
      </c>
      <c r="FT183" s="197"/>
      <c r="FU183" s="197"/>
      <c r="FV183" s="197"/>
      <c r="FW183" s="197"/>
      <c r="FX183" s="197"/>
      <c r="FY183" s="197"/>
      <c r="FZ183" s="197"/>
      <c r="GA183" s="197"/>
      <c r="GB183" s="197"/>
      <c r="GC183" s="197"/>
      <c r="GD183" s="197"/>
      <c r="GE183" s="197"/>
      <c r="GF183" s="197"/>
      <c r="GG183" s="197"/>
      <c r="GH183" s="197"/>
      <c r="GI183" s="197"/>
      <c r="GJ183" s="197"/>
      <c r="GK183" s="197"/>
      <c r="GL183" s="197"/>
      <c r="GM183" s="197"/>
      <c r="GN183" s="197"/>
      <c r="GO183" s="197"/>
      <c r="GP183" s="197"/>
      <c r="GQ183" s="197"/>
      <c r="GR183" s="197"/>
      <c r="GS183" s="197"/>
      <c r="GT183" s="197"/>
      <c r="GU183" s="197"/>
      <c r="GV183" s="197"/>
      <c r="GW183" s="197"/>
      <c r="GX183" s="197"/>
      <c r="GY183" s="197"/>
      <c r="GZ183" s="197"/>
      <c r="HA183" s="197"/>
      <c r="HB183" s="197"/>
      <c r="HC183" s="197"/>
      <c r="HD183" s="197"/>
      <c r="HE183" s="197"/>
      <c r="HF183" s="197"/>
      <c r="HG183" s="197"/>
      <c r="HH183" s="197"/>
      <c r="HI183" s="197"/>
      <c r="HJ183" s="197"/>
      <c r="HK183" s="197"/>
      <c r="HL183" s="197"/>
      <c r="HM183" s="197"/>
      <c r="HN183" s="197"/>
      <c r="HO183" s="197"/>
      <c r="HP183" s="197"/>
      <c r="HQ183" s="197"/>
      <c r="HR183" s="197"/>
      <c r="HS183" s="197"/>
      <c r="HT183" s="197"/>
      <c r="HU183" s="197"/>
      <c r="HV183" s="197"/>
      <c r="HW183" s="197"/>
      <c r="HX183" s="197"/>
      <c r="HY183" s="197"/>
      <c r="HZ183" s="197"/>
      <c r="IA183" s="197"/>
      <c r="IB183" s="50"/>
      <c r="IC183" s="50"/>
      <c r="ID183" s="197"/>
      <c r="IE183" s="197"/>
      <c r="IF183" s="197"/>
      <c r="IG183" s="197"/>
      <c r="IH183" s="197"/>
      <c r="II183" s="197"/>
      <c r="IJ183" s="197"/>
      <c r="IK183" s="197"/>
      <c r="IL183" s="197"/>
      <c r="IM183" s="197"/>
      <c r="IN183" s="197"/>
      <c r="IO183" s="197"/>
      <c r="IP183" s="197"/>
      <c r="IQ183" s="197"/>
      <c r="IR183" s="197"/>
      <c r="IS183" s="197"/>
      <c r="IT183" s="197"/>
      <c r="IU183" s="197"/>
      <c r="IV183" s="197"/>
      <c r="IW183" s="197"/>
      <c r="IX183" s="197"/>
      <c r="IY183" s="197"/>
      <c r="IZ183" s="197"/>
      <c r="JA183" s="197"/>
      <c r="JB183" s="197"/>
      <c r="JC183" s="197"/>
      <c r="JD183" s="197"/>
      <c r="JE183" s="197"/>
      <c r="JF183" s="197"/>
      <c r="JG183" s="197"/>
      <c r="JH183" s="197"/>
      <c r="JI183" s="197"/>
      <c r="JJ183" s="197"/>
      <c r="JK183" s="197"/>
      <c r="JL183" s="197"/>
      <c r="JM183" s="197"/>
      <c r="JN183" s="197"/>
      <c r="JO183" s="197"/>
      <c r="JP183" s="197"/>
      <c r="JQ183" s="197"/>
      <c r="JR183" s="197"/>
      <c r="JS183" s="197"/>
      <c r="JT183" s="197"/>
      <c r="JU183" s="197"/>
      <c r="JV183" s="197"/>
      <c r="JW183" s="197"/>
      <c r="JX183" s="197"/>
      <c r="JY183" s="197"/>
      <c r="JZ183" s="197"/>
      <c r="KA183" s="197"/>
      <c r="KB183" s="197"/>
      <c r="KC183" s="197"/>
      <c r="KD183" s="197"/>
      <c r="KE183" s="197"/>
      <c r="KF183" s="197"/>
      <c r="KG183" s="197"/>
      <c r="KH183" s="197"/>
      <c r="KI183" s="197"/>
      <c r="KJ183" s="197"/>
      <c r="KK183" s="197"/>
      <c r="KL183" s="197"/>
      <c r="KM183" s="197"/>
      <c r="KN183" s="197"/>
      <c r="KO183" s="197"/>
      <c r="KP183" s="197"/>
      <c r="KQ183" s="197"/>
      <c r="KR183" s="197"/>
      <c r="KS183" s="197"/>
      <c r="KT183" s="197"/>
      <c r="KU183" s="197"/>
      <c r="KV183" s="197"/>
      <c r="KW183" s="197"/>
      <c r="KX183" s="197"/>
      <c r="KY183" s="197"/>
      <c r="KZ183" s="197"/>
      <c r="LA183" s="197"/>
      <c r="LB183" s="197"/>
      <c r="LC183" s="197"/>
      <c r="LD183" s="197"/>
      <c r="LE183" s="197"/>
      <c r="LF183" s="197"/>
      <c r="LG183" s="197"/>
      <c r="LH183" s="197"/>
      <c r="LI183" s="197"/>
      <c r="LJ183" s="197"/>
      <c r="LK183" s="197"/>
      <c r="LL183" s="197"/>
      <c r="LM183" s="197"/>
      <c r="LN183" s="197"/>
      <c r="LO183" s="197"/>
      <c r="LP183" s="197"/>
      <c r="LQ183" s="197"/>
      <c r="LR183" s="197"/>
      <c r="LS183" s="197"/>
      <c r="LT183" s="197"/>
      <c r="LU183" s="197"/>
      <c r="LV183" s="197"/>
      <c r="LW183" s="197"/>
      <c r="LX183" s="197"/>
      <c r="LY183" s="197"/>
      <c r="LZ183" s="197"/>
      <c r="MA183" s="197"/>
      <c r="MB183" s="197"/>
      <c r="MC183" s="197"/>
      <c r="MD183" s="197"/>
      <c r="ME183" s="197"/>
      <c r="MF183" s="197"/>
      <c r="MG183" s="197"/>
      <c r="MH183" s="197"/>
      <c r="MI183" s="197"/>
      <c r="MJ183" s="197"/>
      <c r="MK183" s="197"/>
      <c r="ML183" s="197"/>
      <c r="MM183" s="197"/>
      <c r="MN183" s="197"/>
      <c r="MO183" s="197"/>
      <c r="MP183" s="197"/>
      <c r="MQ183" s="197"/>
      <c r="MR183" s="197"/>
      <c r="MS183" s="197"/>
      <c r="MT183" s="197"/>
      <c r="MU183" s="197"/>
      <c r="MV183" s="197"/>
      <c r="MW183" s="197"/>
      <c r="MX183" s="197"/>
      <c r="MY183" s="197"/>
      <c r="MZ183" s="197"/>
      <c r="NA183" s="197"/>
      <c r="NB183" s="197"/>
      <c r="NC183" s="197"/>
      <c r="ND183" s="197"/>
      <c r="NE183" s="197"/>
      <c r="NF183" s="197"/>
      <c r="NG183" s="197"/>
      <c r="NH183" s="197"/>
      <c r="NI183" s="197"/>
      <c r="NJ183" s="197"/>
      <c r="NK183" s="197"/>
      <c r="NL183" s="197"/>
      <c r="NM183" s="197"/>
      <c r="NN183" s="197"/>
      <c r="NO183" s="197"/>
      <c r="NP183" s="197"/>
      <c r="NQ183" s="197"/>
      <c r="NR183" s="197"/>
      <c r="NS183" s="197"/>
      <c r="NT183" s="197"/>
      <c r="NU183" s="197"/>
      <c r="NV183" s="197"/>
      <c r="NW183" s="197"/>
      <c r="NX183" s="197"/>
      <c r="NY183" s="197"/>
      <c r="NZ183" s="197"/>
      <c r="OA183" s="197"/>
      <c r="OB183" s="197"/>
      <c r="OC183" s="197"/>
      <c r="OD183" s="197"/>
      <c r="OE183" s="197"/>
      <c r="OF183" s="197"/>
      <c r="OG183" s="197"/>
      <c r="OH183" s="197"/>
      <c r="OI183" s="197"/>
      <c r="OJ183" s="197"/>
      <c r="OK183" s="197"/>
      <c r="OL183" s="197"/>
      <c r="OM183" s="197"/>
      <c r="ON183" s="197"/>
      <c r="OO183" s="197"/>
      <c r="OP183" s="197"/>
      <c r="OQ183" s="197"/>
      <c r="OR183" s="197"/>
      <c r="OS183" s="197"/>
      <c r="OT183" s="197"/>
      <c r="OU183" s="197"/>
      <c r="OV183" s="197"/>
      <c r="OW183" s="197"/>
      <c r="OX183" s="197"/>
      <c r="OY183" s="197"/>
      <c r="OZ183" s="197"/>
      <c r="PA183" s="197"/>
      <c r="PB183" s="197"/>
      <c r="PC183" s="197"/>
      <c r="PD183" s="197"/>
      <c r="PE183" s="197"/>
      <c r="PF183" s="197"/>
      <c r="PG183" s="197"/>
      <c r="PH183" s="197"/>
      <c r="PI183" s="197"/>
      <c r="PJ183" s="197"/>
      <c r="PK183" s="197"/>
      <c r="PL183" s="197"/>
      <c r="PM183" s="197"/>
      <c r="PN183" s="197"/>
      <c r="PO183" s="197"/>
      <c r="PP183" s="197"/>
      <c r="PQ183" s="197"/>
      <c r="PR183" s="197"/>
      <c r="PS183" s="197"/>
      <c r="PT183" s="197"/>
      <c r="PU183" s="197"/>
      <c r="PV183" s="197"/>
      <c r="PW183" s="197"/>
      <c r="PX183" s="197"/>
      <c r="PY183" s="197"/>
      <c r="PZ183" s="197"/>
      <c r="QA183" s="197"/>
      <c r="QB183" s="197"/>
      <c r="QC183" s="197"/>
      <c r="QD183" s="197"/>
      <c r="QE183" s="197"/>
      <c r="QF183" s="197"/>
      <c r="QG183" s="197"/>
      <c r="QH183" s="197"/>
      <c r="QI183" s="197"/>
      <c r="QJ183" s="197"/>
      <c r="QK183" s="197"/>
      <c r="QL183" s="197"/>
      <c r="QM183" s="197"/>
      <c r="QN183" s="197"/>
      <c r="QO183" s="197"/>
      <c r="QP183" s="197"/>
      <c r="QQ183" s="197"/>
      <c r="QR183" s="197"/>
      <c r="QS183" s="197"/>
      <c r="QT183" s="197"/>
      <c r="QU183" s="197"/>
      <c r="QV183" s="197"/>
      <c r="QW183" s="197"/>
      <c r="QX183" s="197"/>
      <c r="QY183" s="197"/>
      <c r="QZ183" s="197"/>
      <c r="RA183" s="197"/>
      <c r="RB183" s="197"/>
      <c r="RC183" s="197"/>
      <c r="RD183" s="197"/>
      <c r="RE183" s="197"/>
      <c r="RF183" s="197"/>
      <c r="RG183" s="197"/>
      <c r="RH183" s="197"/>
      <c r="RI183" s="197"/>
      <c r="RJ183" s="197"/>
      <c r="RK183" s="197"/>
      <c r="RL183" s="197"/>
      <c r="RM183" s="197"/>
      <c r="RN183" s="197"/>
      <c r="RO183" s="197"/>
      <c r="RP183" s="197"/>
      <c r="RQ183" s="197"/>
      <c r="RR183" s="197"/>
      <c r="RS183" s="197"/>
      <c r="RT183" s="197"/>
      <c r="RU183" s="197"/>
      <c r="RV183" s="197"/>
      <c r="RW183" s="197"/>
      <c r="RX183" s="197"/>
      <c r="RY183" s="197"/>
      <c r="RZ183" s="197"/>
      <c r="SA183" s="197"/>
      <c r="SB183" s="197"/>
      <c r="SC183" s="197"/>
      <c r="SD183" s="197"/>
      <c r="SE183" s="197"/>
      <c r="SF183" s="197"/>
      <c r="SG183" s="197"/>
      <c r="SH183" s="197"/>
      <c r="SI183" s="197"/>
      <c r="SJ183" s="197"/>
      <c r="SK183" s="197"/>
      <c r="SL183" s="197"/>
      <c r="SM183" s="197"/>
      <c r="SN183" s="197"/>
      <c r="SO183" s="197"/>
      <c r="SP183" s="197"/>
      <c r="SQ183" s="197"/>
      <c r="SR183" s="197"/>
      <c r="SS183" s="197"/>
      <c r="ST183" s="197"/>
      <c r="SU183" s="197"/>
      <c r="SV183" s="197"/>
      <c r="SW183" s="197"/>
      <c r="SX183" s="197"/>
      <c r="SY183" s="197"/>
      <c r="SZ183" s="197"/>
      <c r="TA183" s="197"/>
      <c r="TB183" s="197"/>
      <c r="TC183" s="197"/>
      <c r="TD183" s="197"/>
      <c r="TE183" s="197"/>
      <c r="TF183" s="197"/>
      <c r="TG183" s="197"/>
      <c r="TH183" s="197"/>
      <c r="TI183" s="197"/>
      <c r="TJ183" s="197"/>
      <c r="TK183" s="197"/>
      <c r="TL183" s="197"/>
      <c r="TM183" s="197"/>
      <c r="TN183" s="197"/>
      <c r="TO183" s="197"/>
      <c r="TP183" s="197"/>
      <c r="TQ183" s="197"/>
      <c r="TR183" s="197"/>
      <c r="TS183" s="197"/>
      <c r="TT183" s="197"/>
      <c r="TU183" s="197"/>
      <c r="TV183" s="197"/>
      <c r="TW183" s="197"/>
      <c r="TX183" s="197"/>
      <c r="TY183" s="197"/>
      <c r="TZ183" s="197"/>
      <c r="UA183" s="197"/>
      <c r="UB183" s="197"/>
      <c r="UC183" s="197"/>
      <c r="UD183" s="197"/>
      <c r="UE183" s="197"/>
      <c r="UF183" s="197"/>
      <c r="UG183" s="197"/>
      <c r="UH183" s="197"/>
      <c r="UI183" s="197"/>
      <c r="UJ183" s="197"/>
      <c r="UK183" s="197"/>
      <c r="UL183" s="197"/>
      <c r="UM183" s="197"/>
      <c r="UN183" s="197"/>
      <c r="UO183" s="197"/>
      <c r="UP183" s="197"/>
      <c r="UQ183" s="197"/>
      <c r="UR183" s="197"/>
      <c r="US183" s="197"/>
      <c r="UT183" s="197"/>
      <c r="UU183" s="197"/>
      <c r="UV183" s="197"/>
      <c r="UW183" s="197"/>
      <c r="UX183" s="197"/>
      <c r="UY183" s="197"/>
      <c r="UZ183" s="197"/>
      <c r="VA183" s="197"/>
      <c r="VB183" s="197"/>
      <c r="VC183" s="197"/>
      <c r="VD183" s="197"/>
      <c r="VE183" s="197"/>
      <c r="VF183" s="197"/>
      <c r="VG183" s="197"/>
      <c r="VH183" s="197"/>
      <c r="VI183" s="197"/>
      <c r="VJ183" s="197"/>
      <c r="VK183" s="197"/>
      <c r="VL183" s="197"/>
      <c r="VM183" s="197"/>
      <c r="VN183" s="197"/>
      <c r="VO183" s="197"/>
      <c r="VP183" s="197"/>
      <c r="VQ183" s="197"/>
      <c r="VR183" s="197"/>
      <c r="VS183" s="197"/>
      <c r="VT183" s="197"/>
      <c r="VU183" s="197"/>
      <c r="VV183" s="197"/>
      <c r="VW183" s="197"/>
      <c r="VX183" s="197"/>
      <c r="VY183" s="197"/>
      <c r="VZ183" s="197"/>
      <c r="WA183" s="197"/>
      <c r="WB183" s="197"/>
      <c r="WC183" s="197"/>
      <c r="WD183" s="197"/>
      <c r="WE183" s="197"/>
      <c r="WF183" s="197"/>
      <c r="WG183" s="197"/>
      <c r="WH183" s="197"/>
      <c r="WI183" s="197"/>
      <c r="WJ183" s="197"/>
      <c r="WK183" s="197"/>
      <c r="WL183" s="197"/>
      <c r="WM183" s="197"/>
      <c r="WN183" s="197"/>
      <c r="WO183" s="197"/>
      <c r="WP183" s="197"/>
      <c r="WQ183" s="197"/>
      <c r="WR183" s="197"/>
      <c r="WS183" s="197"/>
      <c r="WT183" s="197"/>
      <c r="WU183" s="197"/>
      <c r="WV183" s="197"/>
      <c r="WW183" s="197"/>
      <c r="WX183" s="197"/>
      <c r="WY183" s="197"/>
      <c r="WZ183" s="197"/>
      <c r="XA183" s="197"/>
      <c r="XB183" s="197"/>
      <c r="XC183" s="197"/>
      <c r="XD183" s="197"/>
      <c r="XE183" s="197"/>
      <c r="XF183" s="197"/>
      <c r="XG183" s="197"/>
      <c r="XH183" s="197"/>
      <c r="XI183" s="197"/>
      <c r="XJ183" s="197"/>
      <c r="XK183" s="197"/>
      <c r="XL183" s="197"/>
      <c r="XM183" s="197"/>
      <c r="XN183" s="197"/>
      <c r="XO183" s="197"/>
      <c r="XP183" s="197"/>
      <c r="XQ183" s="197"/>
      <c r="XR183" s="197"/>
      <c r="XS183" s="197"/>
      <c r="XT183" s="197"/>
      <c r="XU183" s="197"/>
      <c r="XV183" s="197"/>
      <c r="XW183" s="197"/>
      <c r="XX183" s="197"/>
      <c r="XY183" s="197"/>
      <c r="XZ183" s="197"/>
      <c r="YA183" s="197"/>
      <c r="YB183" s="197"/>
      <c r="YC183" s="197"/>
      <c r="YD183" s="197"/>
      <c r="YE183" s="197"/>
      <c r="YF183" s="197"/>
      <c r="YG183" s="197"/>
      <c r="YH183" s="197"/>
      <c r="YI183" s="197"/>
      <c r="YJ183" s="197"/>
      <c r="YK183" s="197"/>
      <c r="YL183" s="197"/>
      <c r="YM183" s="197"/>
      <c r="YN183" s="197"/>
      <c r="YO183" s="197"/>
      <c r="YP183" s="197"/>
      <c r="YQ183" s="197"/>
      <c r="YR183" s="197"/>
      <c r="YS183" s="197"/>
    </row>
    <row r="184" spans="1:669" s="46" customFormat="1" ht="18" customHeight="1" x14ac:dyDescent="0.25">
      <c r="A184" s="46" t="s">
        <v>175</v>
      </c>
      <c r="B184" s="5" t="s">
        <v>176</v>
      </c>
      <c r="C184" s="19" t="s">
        <v>71</v>
      </c>
      <c r="D184" s="19" t="s">
        <v>223</v>
      </c>
      <c r="E184" s="20">
        <v>44621</v>
      </c>
      <c r="F184" s="10" t="s">
        <v>108</v>
      </c>
      <c r="G184" s="152">
        <v>46000</v>
      </c>
      <c r="H184" s="156">
        <v>1320.2</v>
      </c>
      <c r="I184" s="152">
        <v>0</v>
      </c>
      <c r="J184" s="152">
        <v>1398.4</v>
      </c>
      <c r="K184" s="152">
        <v>25</v>
      </c>
      <c r="L184" s="152">
        <v>2743.6</v>
      </c>
      <c r="M184" s="156">
        <v>43256.4</v>
      </c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50"/>
      <c r="IC184" s="50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38"/>
      <c r="PM184" s="38"/>
      <c r="PN184" s="38"/>
      <c r="PO184" s="38"/>
      <c r="PP184" s="38"/>
      <c r="PQ184" s="38"/>
      <c r="PR184" s="38"/>
      <c r="PS184" s="38"/>
      <c r="PT184" s="38"/>
      <c r="PU184" s="38"/>
      <c r="PV184" s="38"/>
      <c r="PW184" s="38"/>
      <c r="PX184" s="38"/>
      <c r="PY184" s="38"/>
      <c r="PZ184" s="38"/>
      <c r="QA184" s="38"/>
      <c r="QB184" s="38"/>
      <c r="QC184" s="38"/>
      <c r="QD184" s="38"/>
      <c r="QE184" s="38"/>
      <c r="QF184" s="38"/>
      <c r="QG184" s="38"/>
      <c r="QH184" s="38"/>
      <c r="QI184" s="38"/>
      <c r="QJ184" s="38"/>
      <c r="QK184" s="38"/>
      <c r="QL184" s="38"/>
      <c r="QM184" s="38"/>
      <c r="QN184" s="38"/>
      <c r="QO184" s="38"/>
      <c r="QP184" s="38"/>
      <c r="QQ184" s="38"/>
      <c r="QR184" s="38"/>
      <c r="QS184" s="38"/>
      <c r="QT184" s="38"/>
      <c r="QU184" s="38"/>
      <c r="QV184" s="38"/>
      <c r="QW184" s="38"/>
      <c r="QX184" s="38"/>
      <c r="QY184" s="38"/>
      <c r="QZ184" s="38"/>
      <c r="RA184" s="38"/>
      <c r="RB184" s="38"/>
      <c r="RC184" s="38"/>
      <c r="RD184" s="38"/>
      <c r="RE184" s="38"/>
      <c r="RF184" s="38"/>
      <c r="RG184" s="38"/>
      <c r="RH184" s="38"/>
      <c r="RI184" s="38"/>
      <c r="RJ184" s="38"/>
      <c r="RK184" s="38"/>
      <c r="RL184" s="38"/>
      <c r="RM184" s="38"/>
      <c r="RN184" s="38"/>
      <c r="RO184" s="38"/>
      <c r="RP184" s="38"/>
      <c r="RQ184" s="38"/>
      <c r="RR184" s="38"/>
      <c r="RS184" s="38"/>
      <c r="RT184" s="38"/>
      <c r="RU184" s="38"/>
      <c r="RV184" s="38"/>
      <c r="RW184" s="38"/>
      <c r="RX184" s="38"/>
      <c r="RY184" s="38"/>
      <c r="RZ184" s="38"/>
      <c r="SA184" s="38"/>
      <c r="SB184" s="38"/>
      <c r="SC184" s="38"/>
      <c r="SD184" s="38"/>
      <c r="SE184" s="38"/>
      <c r="SF184" s="38"/>
      <c r="SG184" s="38"/>
      <c r="SH184" s="38"/>
      <c r="SI184" s="38"/>
      <c r="SJ184" s="38"/>
      <c r="SK184" s="38"/>
      <c r="SL184" s="38"/>
      <c r="SM184" s="38"/>
      <c r="SN184" s="38"/>
      <c r="SO184" s="38"/>
      <c r="SP184" s="38"/>
      <c r="SQ184" s="38"/>
      <c r="SR184" s="38"/>
      <c r="SS184" s="38"/>
      <c r="ST184" s="38"/>
      <c r="SU184" s="38"/>
      <c r="SV184" s="38"/>
      <c r="SW184" s="38"/>
      <c r="SX184" s="38"/>
      <c r="SY184" s="38"/>
      <c r="SZ184" s="38"/>
      <c r="TA184" s="38"/>
      <c r="TB184" s="38"/>
      <c r="TC184" s="38"/>
      <c r="TD184" s="38"/>
      <c r="TE184" s="38"/>
      <c r="TF184" s="38"/>
      <c r="TG184" s="38"/>
      <c r="TH184" s="38"/>
      <c r="TI184" s="38"/>
      <c r="TJ184" s="38"/>
      <c r="TK184" s="38"/>
      <c r="TL184" s="38"/>
      <c r="TM184" s="38"/>
      <c r="TN184" s="38"/>
      <c r="TO184" s="38"/>
      <c r="TP184" s="38"/>
      <c r="TQ184" s="38"/>
      <c r="TR184" s="38"/>
      <c r="TS184" s="38"/>
      <c r="TT184" s="38"/>
      <c r="TU184" s="38"/>
      <c r="TV184" s="38"/>
      <c r="TW184" s="38"/>
      <c r="TX184" s="38"/>
      <c r="TY184" s="38"/>
      <c r="TZ184" s="38"/>
      <c r="UA184" s="38"/>
      <c r="UB184" s="38"/>
      <c r="UC184" s="38"/>
      <c r="UD184" s="38"/>
      <c r="UE184" s="38"/>
      <c r="UF184" s="38"/>
      <c r="UG184" s="38"/>
      <c r="UH184" s="38"/>
      <c r="UI184" s="38"/>
      <c r="UJ184" s="38"/>
      <c r="UK184" s="38"/>
      <c r="UL184" s="38"/>
      <c r="UM184" s="38"/>
      <c r="UN184" s="38"/>
      <c r="UO184" s="38"/>
      <c r="UP184" s="38"/>
      <c r="UQ184" s="38"/>
      <c r="UR184" s="38"/>
      <c r="US184" s="38"/>
      <c r="UT184" s="38"/>
      <c r="UU184" s="38"/>
      <c r="UV184" s="38"/>
      <c r="UW184" s="38"/>
      <c r="UX184" s="38"/>
      <c r="UY184" s="38"/>
      <c r="UZ184" s="38"/>
      <c r="VA184" s="38"/>
      <c r="VB184" s="38"/>
      <c r="VC184" s="38"/>
      <c r="VD184" s="38"/>
      <c r="VE184" s="38"/>
      <c r="VF184" s="38"/>
      <c r="VG184" s="38"/>
      <c r="VH184" s="38"/>
      <c r="VI184" s="38"/>
      <c r="VJ184" s="38"/>
      <c r="VK184" s="38"/>
      <c r="VL184" s="38"/>
      <c r="VM184" s="38"/>
      <c r="VN184" s="38"/>
      <c r="VO184" s="38"/>
      <c r="VP184" s="38"/>
      <c r="VQ184" s="38"/>
      <c r="VR184" s="38"/>
      <c r="VS184" s="38"/>
      <c r="VT184" s="38"/>
      <c r="VU184" s="38"/>
      <c r="VV184" s="38"/>
      <c r="VW184" s="38"/>
      <c r="VX184" s="38"/>
      <c r="VY184" s="38"/>
      <c r="VZ184" s="38"/>
      <c r="WA184" s="38"/>
      <c r="WB184" s="38"/>
      <c r="WC184" s="38"/>
      <c r="WD184" s="38"/>
      <c r="WE184" s="38"/>
      <c r="WF184" s="38"/>
      <c r="WG184" s="38"/>
      <c r="WH184" s="38"/>
      <c r="WI184" s="38"/>
      <c r="WJ184" s="38"/>
      <c r="WK184" s="38"/>
      <c r="WL184" s="38"/>
      <c r="WM184" s="38"/>
      <c r="WN184" s="38"/>
      <c r="WO184" s="38"/>
      <c r="WP184" s="38"/>
      <c r="WQ184" s="38"/>
      <c r="WR184" s="38"/>
      <c r="WS184" s="38"/>
      <c r="WT184" s="38"/>
      <c r="WU184" s="38"/>
      <c r="WV184" s="38"/>
      <c r="WW184" s="38"/>
      <c r="WX184" s="38"/>
      <c r="WY184" s="38"/>
      <c r="WZ184" s="38"/>
      <c r="XA184" s="38"/>
      <c r="XB184" s="38"/>
      <c r="XC184" s="38"/>
      <c r="XD184" s="38"/>
      <c r="XE184" s="38"/>
      <c r="XF184" s="38"/>
      <c r="XG184" s="38"/>
      <c r="XH184" s="38"/>
      <c r="XI184" s="38"/>
      <c r="XJ184" s="38"/>
      <c r="XK184" s="38"/>
      <c r="XL184" s="38"/>
      <c r="XM184" s="38"/>
      <c r="XN184" s="38"/>
      <c r="XO184" s="38"/>
      <c r="XP184" s="38"/>
      <c r="XQ184" s="38"/>
      <c r="XR184" s="38"/>
      <c r="XS184" s="38"/>
      <c r="XT184" s="38"/>
      <c r="XU184" s="38"/>
      <c r="XV184" s="38"/>
      <c r="XW184" s="38"/>
      <c r="XX184" s="38"/>
      <c r="XY184" s="38"/>
      <c r="XZ184" s="38"/>
      <c r="YA184" s="38"/>
      <c r="YB184" s="38"/>
      <c r="YC184" s="38"/>
      <c r="YD184" s="38"/>
      <c r="YE184" s="38"/>
      <c r="YF184" s="38"/>
      <c r="YG184" s="38"/>
      <c r="YH184" s="38"/>
      <c r="YI184" s="38"/>
      <c r="YJ184" s="38"/>
      <c r="YK184" s="38"/>
      <c r="YL184" s="38"/>
      <c r="YM184" s="38"/>
      <c r="YN184" s="38"/>
      <c r="YO184" s="38"/>
      <c r="YP184" s="38"/>
      <c r="YQ184" s="38"/>
      <c r="YR184" s="38"/>
      <c r="YS184" s="38"/>
    </row>
    <row r="185" spans="1:669" ht="18" customHeight="1" x14ac:dyDescent="0.25">
      <c r="A185" s="41" t="s">
        <v>14</v>
      </c>
      <c r="B185" s="12">
        <v>2</v>
      </c>
      <c r="C185" s="7"/>
      <c r="D185" s="7"/>
      <c r="E185" s="41"/>
      <c r="F185" s="41"/>
      <c r="G185" s="146">
        <f>+G184+G183</f>
        <v>86000</v>
      </c>
      <c r="H185" s="161">
        <f>H184+H183</f>
        <v>2468.1999999999998</v>
      </c>
      <c r="I185" s="146">
        <f>+I184+I183</f>
        <v>442.65</v>
      </c>
      <c r="J185" s="146">
        <f>SUM(J184:J184)+J183</f>
        <v>2614.4</v>
      </c>
      <c r="K185" s="146">
        <f>+K184+K183</f>
        <v>50</v>
      </c>
      <c r="L185" s="146">
        <f>+L184+L183</f>
        <v>5575.25</v>
      </c>
      <c r="M185" s="161">
        <f>M184+M183</f>
        <v>80424.75</v>
      </c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50"/>
      <c r="IC185" s="50"/>
    </row>
    <row r="186" spans="1:669" x14ac:dyDescent="0.25"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</row>
    <row r="187" spans="1:669" s="45" customFormat="1" ht="15.75" customHeight="1" x14ac:dyDescent="0.25">
      <c r="A187" s="40" t="s">
        <v>82</v>
      </c>
      <c r="B187" s="16"/>
      <c r="C187" s="17"/>
      <c r="D187" s="17"/>
      <c r="E187" s="40"/>
      <c r="F187" s="40"/>
      <c r="G187" s="151"/>
      <c r="H187" s="155"/>
      <c r="I187" s="151"/>
      <c r="J187" s="151"/>
      <c r="K187" s="151"/>
      <c r="L187" s="151"/>
      <c r="M187" s="155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50"/>
      <c r="IC187" s="50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  <c r="IU187" s="38"/>
      <c r="IV187" s="38"/>
      <c r="IW187" s="38"/>
      <c r="IX187" s="38"/>
      <c r="IY187" s="38"/>
      <c r="IZ187" s="38"/>
      <c r="JA187" s="38"/>
      <c r="JB187" s="38"/>
      <c r="JC187" s="38"/>
      <c r="JD187" s="38"/>
      <c r="JE187" s="38"/>
      <c r="JF187" s="38"/>
      <c r="JG187" s="38"/>
      <c r="JH187" s="38"/>
      <c r="JI187" s="38"/>
      <c r="JJ187" s="38"/>
      <c r="JK187" s="38"/>
      <c r="JL187" s="38"/>
      <c r="JM187" s="38"/>
      <c r="JN187" s="38"/>
      <c r="JO187" s="38"/>
      <c r="JP187" s="38"/>
      <c r="JQ187" s="38"/>
      <c r="JR187" s="38"/>
      <c r="JS187" s="38"/>
      <c r="JT187" s="38"/>
      <c r="JU187" s="38"/>
      <c r="JV187" s="38"/>
      <c r="JW187" s="38"/>
      <c r="JX187" s="38"/>
      <c r="JY187" s="38"/>
      <c r="JZ187" s="38"/>
      <c r="KA187" s="38"/>
      <c r="KB187" s="38"/>
      <c r="KC187" s="38"/>
      <c r="KD187" s="38"/>
      <c r="KE187" s="38"/>
      <c r="KF187" s="38"/>
      <c r="KG187" s="38"/>
      <c r="KH187" s="38"/>
      <c r="KI187" s="38"/>
      <c r="KJ187" s="38"/>
      <c r="KK187" s="38"/>
      <c r="KL187" s="38"/>
      <c r="KM187" s="38"/>
      <c r="KN187" s="38"/>
      <c r="KO187" s="38"/>
      <c r="KP187" s="38"/>
      <c r="KQ187" s="38"/>
      <c r="KR187" s="38"/>
      <c r="KS187" s="38"/>
      <c r="KT187" s="38"/>
      <c r="KU187" s="38"/>
      <c r="KV187" s="38"/>
      <c r="KW187" s="38"/>
      <c r="KX187" s="38"/>
      <c r="KY187" s="38"/>
      <c r="KZ187" s="38"/>
      <c r="LA187" s="38"/>
      <c r="LB187" s="38"/>
      <c r="LC187" s="38"/>
      <c r="LD187" s="38"/>
      <c r="LE187" s="38"/>
      <c r="LF187" s="38"/>
      <c r="LG187" s="38"/>
      <c r="LH187" s="38"/>
      <c r="LI187" s="38"/>
      <c r="LJ187" s="38"/>
      <c r="LK187" s="38"/>
      <c r="LL187" s="38"/>
      <c r="LM187" s="38"/>
      <c r="LN187" s="38"/>
      <c r="LO187" s="38"/>
      <c r="LP187" s="38"/>
      <c r="LQ187" s="38"/>
      <c r="LR187" s="38"/>
      <c r="LS187" s="38"/>
      <c r="LT187" s="38"/>
      <c r="LU187" s="38"/>
      <c r="LV187" s="38"/>
      <c r="LW187" s="38"/>
      <c r="LX187" s="38"/>
      <c r="LY187" s="38"/>
      <c r="LZ187" s="38"/>
      <c r="MA187" s="38"/>
      <c r="MB187" s="38"/>
      <c r="MC187" s="38"/>
      <c r="MD187" s="38"/>
      <c r="ME187" s="38"/>
      <c r="MF187" s="38"/>
      <c r="MG187" s="38"/>
      <c r="MH187" s="38"/>
      <c r="MI187" s="38"/>
      <c r="MJ187" s="38"/>
      <c r="MK187" s="38"/>
      <c r="ML187" s="38"/>
      <c r="MM187" s="38"/>
      <c r="MN187" s="38"/>
      <c r="MO187" s="38"/>
      <c r="MP187" s="38"/>
      <c r="MQ187" s="38"/>
      <c r="MR187" s="38"/>
      <c r="MS187" s="38"/>
      <c r="MT187" s="38"/>
      <c r="MU187" s="38"/>
      <c r="MV187" s="38"/>
      <c r="MW187" s="38"/>
      <c r="MX187" s="38"/>
      <c r="MY187" s="38"/>
      <c r="MZ187" s="38"/>
      <c r="NA187" s="38"/>
      <c r="NB187" s="38"/>
      <c r="NC187" s="38"/>
      <c r="ND187" s="38"/>
      <c r="NE187" s="38"/>
      <c r="NF187" s="38"/>
      <c r="NG187" s="38"/>
      <c r="NH187" s="3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38"/>
      <c r="OC187" s="38"/>
      <c r="OD187" s="38"/>
      <c r="OE187" s="38"/>
      <c r="OF187" s="38"/>
      <c r="OG187" s="38"/>
      <c r="OH187" s="38"/>
      <c r="OI187" s="38"/>
      <c r="OJ187" s="38"/>
      <c r="OK187" s="38"/>
      <c r="OL187" s="38"/>
      <c r="OM187" s="38"/>
      <c r="ON187" s="38"/>
      <c r="OO187" s="38"/>
      <c r="OP187" s="38"/>
      <c r="OQ187" s="38"/>
      <c r="OR187" s="38"/>
      <c r="OS187" s="38"/>
      <c r="OT187" s="38"/>
      <c r="OU187" s="38"/>
      <c r="OV187" s="38"/>
      <c r="OW187" s="38"/>
      <c r="OX187" s="38"/>
      <c r="OY187" s="38"/>
      <c r="OZ187" s="38"/>
      <c r="PA187" s="38"/>
      <c r="PB187" s="38"/>
      <c r="PC187" s="38"/>
      <c r="PD187" s="38"/>
      <c r="PE187" s="38"/>
      <c r="PF187" s="38"/>
      <c r="PG187" s="38"/>
      <c r="PH187" s="38"/>
      <c r="PI187" s="38"/>
      <c r="PJ187" s="38"/>
      <c r="PK187" s="38"/>
      <c r="PL187" s="38"/>
      <c r="PM187" s="38"/>
      <c r="PN187" s="38"/>
      <c r="PO187" s="38"/>
      <c r="PP187" s="38"/>
      <c r="PQ187" s="38"/>
      <c r="PR187" s="38"/>
      <c r="PS187" s="38"/>
      <c r="PT187" s="38"/>
      <c r="PU187" s="38"/>
      <c r="PV187" s="38"/>
      <c r="PW187" s="38"/>
      <c r="PX187" s="38"/>
      <c r="PY187" s="38"/>
      <c r="PZ187" s="38"/>
      <c r="QA187" s="38"/>
      <c r="QB187" s="38"/>
      <c r="QC187" s="38"/>
      <c r="QD187" s="38"/>
      <c r="QE187" s="38"/>
      <c r="QF187" s="38"/>
      <c r="QG187" s="38"/>
      <c r="QH187" s="38"/>
      <c r="QI187" s="38"/>
      <c r="QJ187" s="38"/>
      <c r="QK187" s="38"/>
      <c r="QL187" s="38"/>
      <c r="QM187" s="38"/>
      <c r="QN187" s="38"/>
      <c r="QO187" s="38"/>
      <c r="QP187" s="38"/>
      <c r="QQ187" s="38"/>
      <c r="QR187" s="38"/>
      <c r="QS187" s="38"/>
      <c r="QT187" s="38"/>
      <c r="QU187" s="38"/>
      <c r="QV187" s="38"/>
      <c r="QW187" s="38"/>
      <c r="QX187" s="38"/>
      <c r="QY187" s="38"/>
      <c r="QZ187" s="38"/>
      <c r="RA187" s="38"/>
      <c r="RB187" s="38"/>
      <c r="RC187" s="38"/>
      <c r="RD187" s="38"/>
      <c r="RE187" s="38"/>
      <c r="RF187" s="38"/>
      <c r="RG187" s="38"/>
      <c r="RH187" s="38"/>
      <c r="RI187" s="38"/>
      <c r="RJ187" s="38"/>
      <c r="RK187" s="38"/>
      <c r="RL187" s="38"/>
      <c r="RM187" s="38"/>
      <c r="RN187" s="38"/>
      <c r="RO187" s="38"/>
      <c r="RP187" s="38"/>
      <c r="RQ187" s="38"/>
      <c r="RR187" s="38"/>
      <c r="RS187" s="38"/>
      <c r="RT187" s="38"/>
      <c r="RU187" s="38"/>
      <c r="RV187" s="38"/>
      <c r="RW187" s="38"/>
      <c r="RX187" s="38"/>
      <c r="RY187" s="38"/>
      <c r="RZ187" s="38"/>
      <c r="SA187" s="38"/>
      <c r="SB187" s="38"/>
      <c r="SC187" s="38"/>
      <c r="SD187" s="38"/>
      <c r="SE187" s="38"/>
      <c r="SF187" s="38"/>
      <c r="SG187" s="38"/>
      <c r="SH187" s="38"/>
      <c r="SI187" s="38"/>
      <c r="SJ187" s="38"/>
      <c r="SK187" s="38"/>
      <c r="SL187" s="38"/>
      <c r="SM187" s="38"/>
      <c r="SN187" s="38"/>
      <c r="SO187" s="38"/>
      <c r="SP187" s="38"/>
      <c r="SQ187" s="38"/>
      <c r="SR187" s="38"/>
      <c r="SS187" s="38"/>
      <c r="ST187" s="38"/>
      <c r="SU187" s="38"/>
      <c r="SV187" s="38"/>
      <c r="SW187" s="38"/>
      <c r="SX187" s="38"/>
      <c r="SY187" s="38"/>
      <c r="SZ187" s="38"/>
      <c r="TA187" s="38"/>
      <c r="TB187" s="38"/>
      <c r="TC187" s="38"/>
      <c r="TD187" s="38"/>
      <c r="TE187" s="38"/>
      <c r="TF187" s="38"/>
      <c r="TG187" s="38"/>
      <c r="TH187" s="38"/>
      <c r="TI187" s="38"/>
      <c r="TJ187" s="38"/>
      <c r="TK187" s="38"/>
      <c r="TL187" s="38"/>
      <c r="TM187" s="38"/>
      <c r="TN187" s="38"/>
      <c r="TO187" s="38"/>
      <c r="TP187" s="38"/>
      <c r="TQ187" s="38"/>
      <c r="TR187" s="38"/>
      <c r="TS187" s="38"/>
      <c r="TT187" s="38"/>
      <c r="TU187" s="38"/>
      <c r="TV187" s="38"/>
      <c r="TW187" s="38"/>
      <c r="TX187" s="38"/>
      <c r="TY187" s="38"/>
      <c r="TZ187" s="38"/>
      <c r="UA187" s="38"/>
      <c r="UB187" s="38"/>
      <c r="UC187" s="38"/>
      <c r="UD187" s="38"/>
      <c r="UE187" s="38"/>
      <c r="UF187" s="38"/>
      <c r="UG187" s="38"/>
      <c r="UH187" s="38"/>
      <c r="UI187" s="38"/>
      <c r="UJ187" s="38"/>
      <c r="UK187" s="38"/>
      <c r="UL187" s="38"/>
      <c r="UM187" s="38"/>
      <c r="UN187" s="38"/>
      <c r="UO187" s="38"/>
      <c r="UP187" s="38"/>
      <c r="UQ187" s="38"/>
      <c r="UR187" s="38"/>
      <c r="US187" s="38"/>
      <c r="UT187" s="38"/>
      <c r="UU187" s="38"/>
      <c r="UV187" s="38"/>
      <c r="UW187" s="38"/>
      <c r="UX187" s="38"/>
      <c r="UY187" s="38"/>
      <c r="UZ187" s="38"/>
      <c r="VA187" s="38"/>
      <c r="VB187" s="38"/>
      <c r="VC187" s="38"/>
      <c r="VD187" s="38"/>
      <c r="VE187" s="38"/>
      <c r="VF187" s="38"/>
      <c r="VG187" s="38"/>
      <c r="VH187" s="38"/>
      <c r="VI187" s="38"/>
      <c r="VJ187" s="38"/>
      <c r="VK187" s="38"/>
      <c r="VL187" s="38"/>
      <c r="VM187" s="38"/>
      <c r="VN187" s="38"/>
      <c r="VO187" s="38"/>
      <c r="VP187" s="38"/>
      <c r="VQ187" s="38"/>
      <c r="VR187" s="38"/>
      <c r="VS187" s="38"/>
      <c r="VT187" s="38"/>
      <c r="VU187" s="38"/>
      <c r="VV187" s="38"/>
      <c r="VW187" s="38"/>
      <c r="VX187" s="38"/>
      <c r="VY187" s="38"/>
      <c r="VZ187" s="38"/>
      <c r="WA187" s="38"/>
      <c r="WB187" s="38"/>
      <c r="WC187" s="38"/>
      <c r="WD187" s="38"/>
      <c r="WE187" s="38"/>
      <c r="WF187" s="38"/>
      <c r="WG187" s="38"/>
      <c r="WH187" s="38"/>
      <c r="WI187" s="38"/>
      <c r="WJ187" s="38"/>
      <c r="WK187" s="38"/>
      <c r="WL187" s="38"/>
      <c r="WM187" s="38"/>
      <c r="WN187" s="38"/>
      <c r="WO187" s="38"/>
      <c r="WP187" s="38"/>
      <c r="WQ187" s="38"/>
      <c r="WR187" s="38"/>
      <c r="WS187" s="38"/>
      <c r="WT187" s="38"/>
      <c r="WU187" s="38"/>
      <c r="WV187" s="38"/>
      <c r="WW187" s="38"/>
      <c r="WX187" s="38"/>
      <c r="WY187" s="38"/>
      <c r="WZ187" s="38"/>
      <c r="XA187" s="38"/>
      <c r="XB187" s="38"/>
      <c r="XC187" s="38"/>
      <c r="XD187" s="38"/>
      <c r="XE187" s="38"/>
      <c r="XF187" s="38"/>
      <c r="XG187" s="38"/>
      <c r="XH187" s="38"/>
      <c r="XI187" s="38"/>
      <c r="XJ187" s="38"/>
      <c r="XK187" s="38"/>
      <c r="XL187" s="38"/>
      <c r="XM187" s="38"/>
      <c r="XN187" s="38"/>
      <c r="XO187" s="38"/>
      <c r="XP187" s="38"/>
      <c r="XQ187" s="38"/>
      <c r="XR187" s="38"/>
      <c r="XS187" s="38"/>
      <c r="XT187" s="38"/>
      <c r="XU187" s="38"/>
      <c r="XV187" s="38"/>
      <c r="XW187" s="38"/>
      <c r="XX187" s="38"/>
      <c r="XY187" s="38"/>
      <c r="XZ187" s="38"/>
      <c r="YA187" s="38"/>
      <c r="YB187" s="38"/>
      <c r="YC187" s="38"/>
      <c r="YD187" s="38"/>
      <c r="YE187" s="38"/>
      <c r="YF187" s="38"/>
      <c r="YG187" s="38"/>
      <c r="YH187" s="38"/>
      <c r="YI187" s="38"/>
      <c r="YJ187" s="38"/>
      <c r="YK187" s="38"/>
      <c r="YL187" s="38"/>
      <c r="YM187" s="38"/>
      <c r="YN187" s="38"/>
      <c r="YO187" s="38"/>
      <c r="YP187" s="38"/>
      <c r="YQ187" s="38"/>
      <c r="YR187" s="38"/>
      <c r="YS187" s="38"/>
    </row>
    <row r="188" spans="1:669" s="46" customFormat="1" ht="18" customHeight="1" x14ac:dyDescent="0.25">
      <c r="A188" s="46" t="s">
        <v>118</v>
      </c>
      <c r="B188" s="5" t="s">
        <v>16</v>
      </c>
      <c r="C188" s="19" t="s">
        <v>70</v>
      </c>
      <c r="D188" s="19" t="s">
        <v>223</v>
      </c>
      <c r="E188" s="20">
        <v>44197</v>
      </c>
      <c r="F188" s="10" t="s">
        <v>108</v>
      </c>
      <c r="G188" s="152">
        <v>45000</v>
      </c>
      <c r="H188" s="156">
        <v>1291.5</v>
      </c>
      <c r="I188" s="152">
        <v>0</v>
      </c>
      <c r="J188" s="152">
        <v>1368</v>
      </c>
      <c r="K188" s="152">
        <v>7611.92</v>
      </c>
      <c r="L188" s="152">
        <v>10271.42</v>
      </c>
      <c r="M188" s="156">
        <v>34728.58</v>
      </c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50"/>
      <c r="IC188" s="50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  <c r="IW188" s="38"/>
      <c r="IX188" s="38"/>
      <c r="IY188" s="38"/>
      <c r="IZ188" s="38"/>
      <c r="JA188" s="38"/>
      <c r="JB188" s="38"/>
      <c r="JC188" s="38"/>
      <c r="JD188" s="38"/>
      <c r="JE188" s="38"/>
      <c r="JF188" s="38"/>
      <c r="JG188" s="38"/>
      <c r="JH188" s="38"/>
      <c r="JI188" s="38"/>
      <c r="JJ188" s="38"/>
      <c r="JK188" s="38"/>
      <c r="JL188" s="38"/>
      <c r="JM188" s="38"/>
      <c r="JN188" s="38"/>
      <c r="JO188" s="38"/>
      <c r="JP188" s="38"/>
      <c r="JQ188" s="38"/>
      <c r="JR188" s="38"/>
      <c r="JS188" s="38"/>
      <c r="JT188" s="38"/>
      <c r="JU188" s="38"/>
      <c r="JV188" s="38"/>
      <c r="JW188" s="38"/>
      <c r="JX188" s="38"/>
      <c r="JY188" s="38"/>
      <c r="JZ188" s="38"/>
      <c r="KA188" s="38"/>
      <c r="KB188" s="38"/>
      <c r="KC188" s="38"/>
      <c r="KD188" s="38"/>
      <c r="KE188" s="38"/>
      <c r="KF188" s="38"/>
      <c r="KG188" s="38"/>
      <c r="KH188" s="38"/>
      <c r="KI188" s="38"/>
      <c r="KJ188" s="38"/>
      <c r="KK188" s="38"/>
      <c r="KL188" s="38"/>
      <c r="KM188" s="38"/>
      <c r="KN188" s="38"/>
      <c r="KO188" s="38"/>
      <c r="KP188" s="38"/>
      <c r="KQ188" s="38"/>
      <c r="KR188" s="38"/>
      <c r="KS188" s="38"/>
      <c r="KT188" s="38"/>
      <c r="KU188" s="38"/>
      <c r="KV188" s="38"/>
      <c r="KW188" s="38"/>
      <c r="KX188" s="38"/>
      <c r="KY188" s="38"/>
      <c r="KZ188" s="38"/>
      <c r="LA188" s="38"/>
      <c r="LB188" s="38"/>
      <c r="LC188" s="38"/>
      <c r="LD188" s="38"/>
      <c r="LE188" s="38"/>
      <c r="LF188" s="38"/>
      <c r="LG188" s="38"/>
      <c r="LH188" s="38"/>
      <c r="LI188" s="38"/>
      <c r="LJ188" s="38"/>
      <c r="LK188" s="38"/>
      <c r="LL188" s="38"/>
      <c r="LM188" s="38"/>
      <c r="LN188" s="38"/>
      <c r="LO188" s="38"/>
      <c r="LP188" s="38"/>
      <c r="LQ188" s="38"/>
      <c r="LR188" s="38"/>
      <c r="LS188" s="38"/>
      <c r="LT188" s="38"/>
      <c r="LU188" s="38"/>
      <c r="LV188" s="38"/>
      <c r="LW188" s="38"/>
      <c r="LX188" s="38"/>
      <c r="LY188" s="38"/>
      <c r="LZ188" s="38"/>
      <c r="MA188" s="38"/>
      <c r="MB188" s="38"/>
      <c r="MC188" s="38"/>
      <c r="MD188" s="38"/>
      <c r="ME188" s="38"/>
      <c r="MF188" s="38"/>
      <c r="MG188" s="38"/>
      <c r="MH188" s="38"/>
      <c r="MI188" s="38"/>
      <c r="MJ188" s="38"/>
      <c r="MK188" s="38"/>
      <c r="ML188" s="38"/>
      <c r="MM188" s="38"/>
      <c r="MN188" s="38"/>
      <c r="MO188" s="38"/>
      <c r="MP188" s="38"/>
      <c r="MQ188" s="38"/>
      <c r="MR188" s="38"/>
      <c r="MS188" s="38"/>
      <c r="MT188" s="38"/>
      <c r="MU188" s="38"/>
      <c r="MV188" s="38"/>
      <c r="MW188" s="38"/>
      <c r="MX188" s="38"/>
      <c r="MY188" s="38"/>
      <c r="MZ188" s="38"/>
      <c r="NA188" s="38"/>
      <c r="NB188" s="38"/>
      <c r="NC188" s="38"/>
      <c r="ND188" s="38"/>
      <c r="NE188" s="38"/>
      <c r="NF188" s="38"/>
      <c r="NG188" s="38"/>
      <c r="NH188" s="3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38"/>
      <c r="OC188" s="38"/>
      <c r="OD188" s="38"/>
      <c r="OE188" s="38"/>
      <c r="OF188" s="38"/>
      <c r="OG188" s="38"/>
      <c r="OH188" s="38"/>
      <c r="OI188" s="38"/>
      <c r="OJ188" s="38"/>
      <c r="OK188" s="38"/>
      <c r="OL188" s="38"/>
      <c r="OM188" s="38"/>
      <c r="ON188" s="38"/>
      <c r="OO188" s="38"/>
      <c r="OP188" s="38"/>
      <c r="OQ188" s="38"/>
      <c r="OR188" s="38"/>
      <c r="OS188" s="38"/>
      <c r="OT188" s="38"/>
      <c r="OU188" s="38"/>
      <c r="OV188" s="38"/>
      <c r="OW188" s="38"/>
      <c r="OX188" s="38"/>
      <c r="OY188" s="38"/>
      <c r="OZ188" s="38"/>
      <c r="PA188" s="38"/>
      <c r="PB188" s="38"/>
      <c r="PC188" s="38"/>
      <c r="PD188" s="38"/>
      <c r="PE188" s="38"/>
      <c r="PF188" s="38"/>
      <c r="PG188" s="38"/>
      <c r="PH188" s="38"/>
      <c r="PI188" s="38"/>
      <c r="PJ188" s="38"/>
      <c r="PK188" s="38"/>
      <c r="PL188" s="38"/>
      <c r="PM188" s="38"/>
      <c r="PN188" s="38"/>
      <c r="PO188" s="38"/>
      <c r="PP188" s="38"/>
      <c r="PQ188" s="38"/>
      <c r="PR188" s="38"/>
      <c r="PS188" s="38"/>
      <c r="PT188" s="38"/>
      <c r="PU188" s="38"/>
      <c r="PV188" s="38"/>
      <c r="PW188" s="38"/>
      <c r="PX188" s="38"/>
      <c r="PY188" s="38"/>
      <c r="PZ188" s="38"/>
      <c r="QA188" s="38"/>
      <c r="QB188" s="38"/>
      <c r="QC188" s="38"/>
      <c r="QD188" s="38"/>
      <c r="QE188" s="38"/>
      <c r="QF188" s="38"/>
      <c r="QG188" s="38"/>
      <c r="QH188" s="38"/>
      <c r="QI188" s="38"/>
      <c r="QJ188" s="38"/>
      <c r="QK188" s="38"/>
      <c r="QL188" s="38"/>
      <c r="QM188" s="38"/>
      <c r="QN188" s="38"/>
      <c r="QO188" s="38"/>
      <c r="QP188" s="38"/>
      <c r="QQ188" s="38"/>
      <c r="QR188" s="38"/>
      <c r="QS188" s="38"/>
      <c r="QT188" s="38"/>
      <c r="QU188" s="38"/>
      <c r="QV188" s="38"/>
      <c r="QW188" s="38"/>
      <c r="QX188" s="38"/>
      <c r="QY188" s="38"/>
      <c r="QZ188" s="38"/>
      <c r="RA188" s="38"/>
      <c r="RB188" s="38"/>
      <c r="RC188" s="38"/>
      <c r="RD188" s="38"/>
      <c r="RE188" s="38"/>
      <c r="RF188" s="38"/>
      <c r="RG188" s="38"/>
      <c r="RH188" s="38"/>
      <c r="RI188" s="38"/>
      <c r="RJ188" s="38"/>
      <c r="RK188" s="38"/>
      <c r="RL188" s="38"/>
      <c r="RM188" s="38"/>
      <c r="RN188" s="38"/>
      <c r="RO188" s="38"/>
      <c r="RP188" s="38"/>
      <c r="RQ188" s="38"/>
      <c r="RR188" s="38"/>
      <c r="RS188" s="38"/>
      <c r="RT188" s="38"/>
      <c r="RU188" s="38"/>
      <c r="RV188" s="38"/>
      <c r="RW188" s="38"/>
      <c r="RX188" s="38"/>
      <c r="RY188" s="38"/>
      <c r="RZ188" s="38"/>
      <c r="SA188" s="38"/>
      <c r="SB188" s="38"/>
      <c r="SC188" s="38"/>
      <c r="SD188" s="38"/>
      <c r="SE188" s="38"/>
      <c r="SF188" s="38"/>
      <c r="SG188" s="38"/>
      <c r="SH188" s="38"/>
      <c r="SI188" s="38"/>
      <c r="SJ188" s="38"/>
      <c r="SK188" s="38"/>
      <c r="SL188" s="38"/>
      <c r="SM188" s="38"/>
      <c r="SN188" s="38"/>
      <c r="SO188" s="38"/>
      <c r="SP188" s="38"/>
      <c r="SQ188" s="38"/>
      <c r="SR188" s="38"/>
      <c r="SS188" s="38"/>
      <c r="ST188" s="38"/>
      <c r="SU188" s="38"/>
      <c r="SV188" s="38"/>
      <c r="SW188" s="38"/>
      <c r="SX188" s="38"/>
      <c r="SY188" s="38"/>
      <c r="SZ188" s="38"/>
      <c r="TA188" s="38"/>
      <c r="TB188" s="38"/>
      <c r="TC188" s="38"/>
      <c r="TD188" s="38"/>
      <c r="TE188" s="38"/>
      <c r="TF188" s="38"/>
      <c r="TG188" s="38"/>
      <c r="TH188" s="38"/>
      <c r="TI188" s="38"/>
      <c r="TJ188" s="38"/>
      <c r="TK188" s="38"/>
      <c r="TL188" s="38"/>
      <c r="TM188" s="38"/>
      <c r="TN188" s="38"/>
      <c r="TO188" s="38"/>
      <c r="TP188" s="38"/>
      <c r="TQ188" s="38"/>
      <c r="TR188" s="38"/>
      <c r="TS188" s="38"/>
      <c r="TT188" s="38"/>
      <c r="TU188" s="38"/>
      <c r="TV188" s="38"/>
      <c r="TW188" s="38"/>
      <c r="TX188" s="38"/>
      <c r="TY188" s="38"/>
      <c r="TZ188" s="38"/>
      <c r="UA188" s="38"/>
      <c r="UB188" s="38"/>
      <c r="UC188" s="38"/>
      <c r="UD188" s="38"/>
      <c r="UE188" s="38"/>
      <c r="UF188" s="38"/>
      <c r="UG188" s="38"/>
      <c r="UH188" s="38"/>
      <c r="UI188" s="38"/>
      <c r="UJ188" s="38"/>
      <c r="UK188" s="38"/>
      <c r="UL188" s="38"/>
      <c r="UM188" s="38"/>
      <c r="UN188" s="38"/>
      <c r="UO188" s="38"/>
      <c r="UP188" s="38"/>
      <c r="UQ188" s="38"/>
      <c r="UR188" s="38"/>
      <c r="US188" s="38"/>
      <c r="UT188" s="38"/>
      <c r="UU188" s="38"/>
      <c r="UV188" s="38"/>
      <c r="UW188" s="38"/>
      <c r="UX188" s="38"/>
      <c r="UY188" s="38"/>
      <c r="UZ188" s="38"/>
      <c r="VA188" s="38"/>
      <c r="VB188" s="38"/>
      <c r="VC188" s="38"/>
      <c r="VD188" s="38"/>
      <c r="VE188" s="38"/>
      <c r="VF188" s="38"/>
      <c r="VG188" s="38"/>
      <c r="VH188" s="38"/>
      <c r="VI188" s="38"/>
      <c r="VJ188" s="38"/>
      <c r="VK188" s="38"/>
      <c r="VL188" s="38"/>
      <c r="VM188" s="38"/>
      <c r="VN188" s="38"/>
      <c r="VO188" s="38"/>
      <c r="VP188" s="38"/>
      <c r="VQ188" s="38"/>
      <c r="VR188" s="38"/>
      <c r="VS188" s="38"/>
      <c r="VT188" s="38"/>
      <c r="VU188" s="38"/>
      <c r="VV188" s="38"/>
      <c r="VW188" s="38"/>
      <c r="VX188" s="38"/>
      <c r="VY188" s="38"/>
      <c r="VZ188" s="38"/>
      <c r="WA188" s="38"/>
      <c r="WB188" s="38"/>
      <c r="WC188" s="38"/>
      <c r="WD188" s="38"/>
      <c r="WE188" s="38"/>
      <c r="WF188" s="38"/>
      <c r="WG188" s="38"/>
      <c r="WH188" s="38"/>
      <c r="WI188" s="38"/>
      <c r="WJ188" s="38"/>
      <c r="WK188" s="38"/>
      <c r="WL188" s="38"/>
      <c r="WM188" s="38"/>
      <c r="WN188" s="38"/>
      <c r="WO188" s="38"/>
      <c r="WP188" s="38"/>
      <c r="WQ188" s="38"/>
      <c r="WR188" s="38"/>
      <c r="WS188" s="38"/>
      <c r="WT188" s="38"/>
      <c r="WU188" s="38"/>
      <c r="WV188" s="38"/>
      <c r="WW188" s="38"/>
      <c r="WX188" s="38"/>
      <c r="WY188" s="38"/>
      <c r="WZ188" s="38"/>
      <c r="XA188" s="38"/>
      <c r="XB188" s="38"/>
      <c r="XC188" s="38"/>
      <c r="XD188" s="38"/>
      <c r="XE188" s="38"/>
      <c r="XF188" s="38"/>
      <c r="XG188" s="38"/>
      <c r="XH188" s="38"/>
      <c r="XI188" s="38"/>
      <c r="XJ188" s="38"/>
      <c r="XK188" s="38"/>
      <c r="XL188" s="38"/>
      <c r="XM188" s="38"/>
      <c r="XN188" s="38"/>
      <c r="XO188" s="38"/>
      <c r="XP188" s="38"/>
      <c r="XQ188" s="38"/>
      <c r="XR188" s="38"/>
      <c r="XS188" s="38"/>
      <c r="XT188" s="38"/>
      <c r="XU188" s="38"/>
      <c r="XV188" s="38"/>
      <c r="XW188" s="38"/>
      <c r="XX188" s="38"/>
      <c r="XY188" s="38"/>
      <c r="XZ188" s="38"/>
      <c r="YA188" s="38"/>
      <c r="YB188" s="38"/>
      <c r="YC188" s="38"/>
      <c r="YD188" s="38"/>
      <c r="YE188" s="38"/>
      <c r="YF188" s="38"/>
      <c r="YG188" s="38"/>
      <c r="YH188" s="38"/>
      <c r="YI188" s="38"/>
      <c r="YJ188" s="38"/>
      <c r="YK188" s="38"/>
      <c r="YL188" s="38"/>
      <c r="YM188" s="38"/>
      <c r="YN188" s="38"/>
      <c r="YO188" s="38"/>
      <c r="YP188" s="38"/>
      <c r="YQ188" s="38"/>
      <c r="YR188" s="38"/>
      <c r="YS188" s="38"/>
    </row>
    <row r="189" spans="1:669" s="46" customFormat="1" ht="18" customHeight="1" x14ac:dyDescent="0.25">
      <c r="A189" s="46" t="s">
        <v>83</v>
      </c>
      <c r="B189" s="5" t="s">
        <v>86</v>
      </c>
      <c r="C189" s="19" t="s">
        <v>71</v>
      </c>
      <c r="D189" s="19" t="s">
        <v>223</v>
      </c>
      <c r="E189" s="20">
        <v>44287</v>
      </c>
      <c r="F189" s="10" t="s">
        <v>108</v>
      </c>
      <c r="G189" s="152">
        <v>86000</v>
      </c>
      <c r="H189" s="156">
        <v>2468.1999999999998</v>
      </c>
      <c r="I189" s="152">
        <v>6906.19</v>
      </c>
      <c r="J189" s="152">
        <v>2614.4</v>
      </c>
      <c r="K189" s="152">
        <v>25</v>
      </c>
      <c r="L189" s="152">
        <v>12013.79</v>
      </c>
      <c r="M189" s="156">
        <v>73986.210000000006</v>
      </c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50"/>
      <c r="IC189" s="50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  <c r="IW189" s="38"/>
      <c r="IX189" s="38"/>
      <c r="IY189" s="38"/>
      <c r="IZ189" s="38"/>
      <c r="JA189" s="38"/>
      <c r="JB189" s="38"/>
      <c r="JC189" s="38"/>
      <c r="JD189" s="38"/>
      <c r="JE189" s="38"/>
      <c r="JF189" s="38"/>
      <c r="JG189" s="38"/>
      <c r="JH189" s="38"/>
      <c r="JI189" s="38"/>
      <c r="JJ189" s="38"/>
      <c r="JK189" s="38"/>
      <c r="JL189" s="38"/>
      <c r="JM189" s="38"/>
      <c r="JN189" s="38"/>
      <c r="JO189" s="38"/>
      <c r="JP189" s="38"/>
      <c r="JQ189" s="38"/>
      <c r="JR189" s="38"/>
      <c r="JS189" s="38"/>
      <c r="JT189" s="38"/>
      <c r="JU189" s="38"/>
      <c r="JV189" s="38"/>
      <c r="JW189" s="38"/>
      <c r="JX189" s="38"/>
      <c r="JY189" s="38"/>
      <c r="JZ189" s="38"/>
      <c r="KA189" s="38"/>
      <c r="KB189" s="38"/>
      <c r="KC189" s="38"/>
      <c r="KD189" s="38"/>
      <c r="KE189" s="38"/>
      <c r="KF189" s="38"/>
      <c r="KG189" s="38"/>
      <c r="KH189" s="38"/>
      <c r="KI189" s="38"/>
      <c r="KJ189" s="38"/>
      <c r="KK189" s="38"/>
      <c r="KL189" s="38"/>
      <c r="KM189" s="38"/>
      <c r="KN189" s="38"/>
      <c r="KO189" s="38"/>
      <c r="KP189" s="38"/>
      <c r="KQ189" s="38"/>
      <c r="KR189" s="38"/>
      <c r="KS189" s="38"/>
      <c r="KT189" s="38"/>
      <c r="KU189" s="38"/>
      <c r="KV189" s="38"/>
      <c r="KW189" s="38"/>
      <c r="KX189" s="38"/>
      <c r="KY189" s="38"/>
      <c r="KZ189" s="38"/>
      <c r="LA189" s="38"/>
      <c r="LB189" s="38"/>
      <c r="LC189" s="38"/>
      <c r="LD189" s="38"/>
      <c r="LE189" s="38"/>
      <c r="LF189" s="38"/>
      <c r="LG189" s="38"/>
      <c r="LH189" s="38"/>
      <c r="LI189" s="38"/>
      <c r="LJ189" s="38"/>
      <c r="LK189" s="38"/>
      <c r="LL189" s="38"/>
      <c r="LM189" s="38"/>
      <c r="LN189" s="38"/>
      <c r="LO189" s="38"/>
      <c r="LP189" s="38"/>
      <c r="LQ189" s="38"/>
      <c r="LR189" s="38"/>
      <c r="LS189" s="38"/>
      <c r="LT189" s="38"/>
      <c r="LU189" s="38"/>
      <c r="LV189" s="38"/>
      <c r="LW189" s="38"/>
      <c r="LX189" s="38"/>
      <c r="LY189" s="38"/>
      <c r="LZ189" s="38"/>
      <c r="MA189" s="38"/>
      <c r="MB189" s="38"/>
      <c r="MC189" s="38"/>
      <c r="MD189" s="38"/>
      <c r="ME189" s="38"/>
      <c r="MF189" s="38"/>
      <c r="MG189" s="38"/>
      <c r="MH189" s="38"/>
      <c r="MI189" s="38"/>
      <c r="MJ189" s="38"/>
      <c r="MK189" s="38"/>
      <c r="ML189" s="38"/>
      <c r="MM189" s="38"/>
      <c r="MN189" s="38"/>
      <c r="MO189" s="38"/>
      <c r="MP189" s="38"/>
      <c r="MQ189" s="38"/>
      <c r="MR189" s="38"/>
      <c r="MS189" s="38"/>
      <c r="MT189" s="38"/>
      <c r="MU189" s="38"/>
      <c r="MV189" s="38"/>
      <c r="MW189" s="38"/>
      <c r="MX189" s="38"/>
      <c r="MY189" s="38"/>
      <c r="MZ189" s="38"/>
      <c r="NA189" s="38"/>
      <c r="NB189" s="38"/>
      <c r="NC189" s="38"/>
      <c r="ND189" s="38"/>
      <c r="NE189" s="38"/>
      <c r="NF189" s="38"/>
      <c r="NG189" s="38"/>
      <c r="NH189" s="38"/>
      <c r="NI189" s="38"/>
      <c r="NJ189" s="38"/>
      <c r="NK189" s="38"/>
      <c r="NL189" s="38"/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38"/>
      <c r="OC189" s="38"/>
      <c r="OD189" s="38"/>
      <c r="OE189" s="38"/>
      <c r="OF189" s="38"/>
      <c r="OG189" s="38"/>
      <c r="OH189" s="38"/>
      <c r="OI189" s="38"/>
      <c r="OJ189" s="38"/>
      <c r="OK189" s="38"/>
      <c r="OL189" s="38"/>
      <c r="OM189" s="38"/>
      <c r="ON189" s="38"/>
      <c r="OO189" s="38"/>
      <c r="OP189" s="38"/>
      <c r="OQ189" s="38"/>
      <c r="OR189" s="38"/>
      <c r="OS189" s="38"/>
      <c r="OT189" s="38"/>
      <c r="OU189" s="38"/>
      <c r="OV189" s="38"/>
      <c r="OW189" s="38"/>
      <c r="OX189" s="38"/>
      <c r="OY189" s="38"/>
      <c r="OZ189" s="38"/>
      <c r="PA189" s="38"/>
      <c r="PB189" s="38"/>
      <c r="PC189" s="38"/>
      <c r="PD189" s="38"/>
      <c r="PE189" s="38"/>
      <c r="PF189" s="38"/>
      <c r="PG189" s="38"/>
      <c r="PH189" s="38"/>
      <c r="PI189" s="38"/>
      <c r="PJ189" s="38"/>
      <c r="PK189" s="38"/>
      <c r="PL189" s="38"/>
      <c r="PM189" s="38"/>
      <c r="PN189" s="38"/>
      <c r="PO189" s="38"/>
      <c r="PP189" s="38"/>
      <c r="PQ189" s="38"/>
      <c r="PR189" s="38"/>
      <c r="PS189" s="38"/>
      <c r="PT189" s="38"/>
      <c r="PU189" s="38"/>
      <c r="PV189" s="38"/>
      <c r="PW189" s="38"/>
      <c r="PX189" s="38"/>
      <c r="PY189" s="38"/>
      <c r="PZ189" s="38"/>
      <c r="QA189" s="38"/>
      <c r="QB189" s="38"/>
      <c r="QC189" s="38"/>
      <c r="QD189" s="38"/>
      <c r="QE189" s="38"/>
      <c r="QF189" s="38"/>
      <c r="QG189" s="38"/>
      <c r="QH189" s="38"/>
      <c r="QI189" s="38"/>
      <c r="QJ189" s="38"/>
      <c r="QK189" s="38"/>
      <c r="QL189" s="38"/>
      <c r="QM189" s="38"/>
      <c r="QN189" s="38"/>
      <c r="QO189" s="38"/>
      <c r="QP189" s="38"/>
      <c r="QQ189" s="38"/>
      <c r="QR189" s="38"/>
      <c r="QS189" s="38"/>
      <c r="QT189" s="38"/>
      <c r="QU189" s="38"/>
      <c r="QV189" s="38"/>
      <c r="QW189" s="38"/>
      <c r="QX189" s="38"/>
      <c r="QY189" s="38"/>
      <c r="QZ189" s="38"/>
      <c r="RA189" s="38"/>
      <c r="RB189" s="38"/>
      <c r="RC189" s="38"/>
      <c r="RD189" s="38"/>
      <c r="RE189" s="38"/>
      <c r="RF189" s="38"/>
      <c r="RG189" s="38"/>
      <c r="RH189" s="38"/>
      <c r="RI189" s="38"/>
      <c r="RJ189" s="38"/>
      <c r="RK189" s="38"/>
      <c r="RL189" s="38"/>
      <c r="RM189" s="38"/>
      <c r="RN189" s="38"/>
      <c r="RO189" s="38"/>
      <c r="RP189" s="38"/>
      <c r="RQ189" s="38"/>
      <c r="RR189" s="38"/>
      <c r="RS189" s="38"/>
      <c r="RT189" s="38"/>
      <c r="RU189" s="38"/>
      <c r="RV189" s="38"/>
      <c r="RW189" s="38"/>
      <c r="RX189" s="38"/>
      <c r="RY189" s="38"/>
      <c r="RZ189" s="38"/>
      <c r="SA189" s="38"/>
      <c r="SB189" s="38"/>
      <c r="SC189" s="38"/>
      <c r="SD189" s="38"/>
      <c r="SE189" s="38"/>
      <c r="SF189" s="38"/>
      <c r="SG189" s="38"/>
      <c r="SH189" s="38"/>
      <c r="SI189" s="38"/>
      <c r="SJ189" s="38"/>
      <c r="SK189" s="38"/>
      <c r="SL189" s="38"/>
      <c r="SM189" s="38"/>
      <c r="SN189" s="38"/>
      <c r="SO189" s="38"/>
      <c r="SP189" s="38"/>
      <c r="SQ189" s="38"/>
      <c r="SR189" s="38"/>
      <c r="SS189" s="38"/>
      <c r="ST189" s="38"/>
      <c r="SU189" s="38"/>
      <c r="SV189" s="38"/>
      <c r="SW189" s="38"/>
      <c r="SX189" s="38"/>
      <c r="SY189" s="38"/>
      <c r="SZ189" s="38"/>
      <c r="TA189" s="38"/>
      <c r="TB189" s="38"/>
      <c r="TC189" s="38"/>
      <c r="TD189" s="38"/>
      <c r="TE189" s="38"/>
      <c r="TF189" s="38"/>
      <c r="TG189" s="38"/>
      <c r="TH189" s="38"/>
      <c r="TI189" s="38"/>
      <c r="TJ189" s="38"/>
      <c r="TK189" s="38"/>
      <c r="TL189" s="38"/>
      <c r="TM189" s="38"/>
      <c r="TN189" s="38"/>
      <c r="TO189" s="38"/>
      <c r="TP189" s="38"/>
      <c r="TQ189" s="38"/>
      <c r="TR189" s="38"/>
      <c r="TS189" s="38"/>
      <c r="TT189" s="38"/>
      <c r="TU189" s="38"/>
      <c r="TV189" s="38"/>
      <c r="TW189" s="38"/>
      <c r="TX189" s="38"/>
      <c r="TY189" s="38"/>
      <c r="TZ189" s="38"/>
      <c r="UA189" s="38"/>
      <c r="UB189" s="38"/>
      <c r="UC189" s="38"/>
      <c r="UD189" s="38"/>
      <c r="UE189" s="38"/>
      <c r="UF189" s="38"/>
      <c r="UG189" s="38"/>
      <c r="UH189" s="38"/>
      <c r="UI189" s="38"/>
      <c r="UJ189" s="38"/>
      <c r="UK189" s="38"/>
      <c r="UL189" s="38"/>
      <c r="UM189" s="38"/>
      <c r="UN189" s="38"/>
      <c r="UO189" s="38"/>
      <c r="UP189" s="38"/>
      <c r="UQ189" s="38"/>
      <c r="UR189" s="38"/>
      <c r="US189" s="38"/>
      <c r="UT189" s="38"/>
      <c r="UU189" s="38"/>
      <c r="UV189" s="38"/>
      <c r="UW189" s="38"/>
      <c r="UX189" s="38"/>
      <c r="UY189" s="38"/>
      <c r="UZ189" s="38"/>
      <c r="VA189" s="38"/>
      <c r="VB189" s="38"/>
      <c r="VC189" s="38"/>
      <c r="VD189" s="38"/>
      <c r="VE189" s="38"/>
      <c r="VF189" s="38"/>
      <c r="VG189" s="38"/>
      <c r="VH189" s="38"/>
      <c r="VI189" s="38"/>
      <c r="VJ189" s="38"/>
      <c r="VK189" s="38"/>
      <c r="VL189" s="38"/>
      <c r="VM189" s="38"/>
      <c r="VN189" s="38"/>
      <c r="VO189" s="38"/>
      <c r="VP189" s="38"/>
      <c r="VQ189" s="38"/>
      <c r="VR189" s="38"/>
      <c r="VS189" s="38"/>
      <c r="VT189" s="38"/>
      <c r="VU189" s="38"/>
      <c r="VV189" s="38"/>
      <c r="VW189" s="38"/>
      <c r="VX189" s="38"/>
      <c r="VY189" s="38"/>
      <c r="VZ189" s="38"/>
      <c r="WA189" s="38"/>
      <c r="WB189" s="38"/>
      <c r="WC189" s="38"/>
      <c r="WD189" s="38"/>
      <c r="WE189" s="38"/>
      <c r="WF189" s="38"/>
      <c r="WG189" s="38"/>
      <c r="WH189" s="38"/>
      <c r="WI189" s="38"/>
      <c r="WJ189" s="38"/>
      <c r="WK189" s="38"/>
      <c r="WL189" s="38"/>
      <c r="WM189" s="38"/>
      <c r="WN189" s="38"/>
      <c r="WO189" s="38"/>
      <c r="WP189" s="38"/>
      <c r="WQ189" s="38"/>
      <c r="WR189" s="38"/>
      <c r="WS189" s="38"/>
      <c r="WT189" s="38"/>
      <c r="WU189" s="38"/>
      <c r="WV189" s="38"/>
      <c r="WW189" s="38"/>
      <c r="WX189" s="38"/>
      <c r="WY189" s="38"/>
      <c r="WZ189" s="38"/>
      <c r="XA189" s="38"/>
      <c r="XB189" s="38"/>
      <c r="XC189" s="38"/>
      <c r="XD189" s="38"/>
      <c r="XE189" s="38"/>
      <c r="XF189" s="38"/>
      <c r="XG189" s="38"/>
      <c r="XH189" s="38"/>
      <c r="XI189" s="38"/>
      <c r="XJ189" s="38"/>
      <c r="XK189" s="38"/>
      <c r="XL189" s="38"/>
      <c r="XM189" s="38"/>
      <c r="XN189" s="38"/>
      <c r="XO189" s="38"/>
      <c r="XP189" s="38"/>
      <c r="XQ189" s="38"/>
      <c r="XR189" s="38"/>
      <c r="XS189" s="38"/>
      <c r="XT189" s="38"/>
      <c r="XU189" s="38"/>
      <c r="XV189" s="38"/>
      <c r="XW189" s="38"/>
      <c r="XX189" s="38"/>
      <c r="XY189" s="38"/>
      <c r="XZ189" s="38"/>
      <c r="YA189" s="38"/>
      <c r="YB189" s="38"/>
      <c r="YC189" s="38"/>
      <c r="YD189" s="38"/>
      <c r="YE189" s="38"/>
      <c r="YF189" s="38"/>
      <c r="YG189" s="38"/>
      <c r="YH189" s="38"/>
      <c r="YI189" s="38"/>
      <c r="YJ189" s="38"/>
      <c r="YK189" s="38"/>
      <c r="YL189" s="38"/>
      <c r="YM189" s="38"/>
      <c r="YN189" s="38"/>
      <c r="YO189" s="38"/>
      <c r="YP189" s="38"/>
      <c r="YQ189" s="38"/>
      <c r="YR189" s="38"/>
      <c r="YS189" s="38"/>
    </row>
    <row r="190" spans="1:669" s="46" customFormat="1" ht="18" customHeight="1" x14ac:dyDescent="0.25">
      <c r="A190" s="46" t="s">
        <v>189</v>
      </c>
      <c r="B190" s="5" t="s">
        <v>201</v>
      </c>
      <c r="C190" s="19" t="s">
        <v>71</v>
      </c>
      <c r="D190" s="19" t="s">
        <v>223</v>
      </c>
      <c r="E190" s="20">
        <v>44682</v>
      </c>
      <c r="F190" s="10" t="s">
        <v>108</v>
      </c>
      <c r="G190" s="152">
        <v>76000</v>
      </c>
      <c r="H190" s="156">
        <v>2181.1999999999998</v>
      </c>
      <c r="I190" s="152">
        <v>6497.56</v>
      </c>
      <c r="J190" s="152">
        <v>2310.4</v>
      </c>
      <c r="K190" s="152">
        <v>25</v>
      </c>
      <c r="L190" s="152">
        <v>11014.16</v>
      </c>
      <c r="M190" s="156">
        <v>64985.84</v>
      </c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50"/>
      <c r="IC190" s="50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  <c r="IW190" s="38"/>
      <c r="IX190" s="38"/>
      <c r="IY190" s="38"/>
      <c r="IZ190" s="38"/>
      <c r="JA190" s="38"/>
      <c r="JB190" s="38"/>
      <c r="JC190" s="38"/>
      <c r="JD190" s="38"/>
      <c r="JE190" s="38"/>
      <c r="JF190" s="38"/>
      <c r="JG190" s="38"/>
      <c r="JH190" s="38"/>
      <c r="JI190" s="38"/>
      <c r="JJ190" s="38"/>
      <c r="JK190" s="38"/>
      <c r="JL190" s="38"/>
      <c r="JM190" s="38"/>
      <c r="JN190" s="38"/>
      <c r="JO190" s="38"/>
      <c r="JP190" s="38"/>
      <c r="JQ190" s="38"/>
      <c r="JR190" s="38"/>
      <c r="JS190" s="38"/>
      <c r="JT190" s="38"/>
      <c r="JU190" s="38"/>
      <c r="JV190" s="38"/>
      <c r="JW190" s="38"/>
      <c r="JX190" s="38"/>
      <c r="JY190" s="38"/>
      <c r="JZ190" s="38"/>
      <c r="KA190" s="38"/>
      <c r="KB190" s="38"/>
      <c r="KC190" s="38"/>
      <c r="KD190" s="38"/>
      <c r="KE190" s="38"/>
      <c r="KF190" s="38"/>
      <c r="KG190" s="38"/>
      <c r="KH190" s="38"/>
      <c r="KI190" s="38"/>
      <c r="KJ190" s="38"/>
      <c r="KK190" s="38"/>
      <c r="KL190" s="38"/>
      <c r="KM190" s="38"/>
      <c r="KN190" s="38"/>
      <c r="KO190" s="38"/>
      <c r="KP190" s="38"/>
      <c r="KQ190" s="38"/>
      <c r="KR190" s="38"/>
      <c r="KS190" s="38"/>
      <c r="KT190" s="38"/>
      <c r="KU190" s="38"/>
      <c r="KV190" s="38"/>
      <c r="KW190" s="38"/>
      <c r="KX190" s="38"/>
      <c r="KY190" s="38"/>
      <c r="KZ190" s="38"/>
      <c r="LA190" s="38"/>
      <c r="LB190" s="38"/>
      <c r="LC190" s="38"/>
      <c r="LD190" s="38"/>
      <c r="LE190" s="38"/>
      <c r="LF190" s="38"/>
      <c r="LG190" s="38"/>
      <c r="LH190" s="38"/>
      <c r="LI190" s="38"/>
      <c r="LJ190" s="38"/>
      <c r="LK190" s="38"/>
      <c r="LL190" s="38"/>
      <c r="LM190" s="38"/>
      <c r="LN190" s="38"/>
      <c r="LO190" s="38"/>
      <c r="LP190" s="38"/>
      <c r="LQ190" s="38"/>
      <c r="LR190" s="38"/>
      <c r="LS190" s="38"/>
      <c r="LT190" s="38"/>
      <c r="LU190" s="38"/>
      <c r="LV190" s="38"/>
      <c r="LW190" s="38"/>
      <c r="LX190" s="38"/>
      <c r="LY190" s="38"/>
      <c r="LZ190" s="38"/>
      <c r="MA190" s="38"/>
      <c r="MB190" s="38"/>
      <c r="MC190" s="38"/>
      <c r="MD190" s="38"/>
      <c r="ME190" s="38"/>
      <c r="MF190" s="38"/>
      <c r="MG190" s="38"/>
      <c r="MH190" s="38"/>
      <c r="MI190" s="38"/>
      <c r="MJ190" s="38"/>
      <c r="MK190" s="38"/>
      <c r="ML190" s="38"/>
      <c r="MM190" s="38"/>
      <c r="MN190" s="38"/>
      <c r="MO190" s="38"/>
      <c r="MP190" s="38"/>
      <c r="MQ190" s="38"/>
      <c r="MR190" s="38"/>
      <c r="MS190" s="38"/>
      <c r="MT190" s="38"/>
      <c r="MU190" s="38"/>
      <c r="MV190" s="38"/>
      <c r="MW190" s="38"/>
      <c r="MX190" s="38"/>
      <c r="MY190" s="38"/>
      <c r="MZ190" s="38"/>
      <c r="NA190" s="38"/>
      <c r="NB190" s="38"/>
      <c r="NC190" s="38"/>
      <c r="ND190" s="38"/>
      <c r="NE190" s="38"/>
      <c r="NF190" s="38"/>
      <c r="NG190" s="38"/>
      <c r="NH190" s="38"/>
      <c r="NI190" s="38"/>
      <c r="NJ190" s="38"/>
      <c r="NK190" s="38"/>
      <c r="NL190" s="38"/>
      <c r="NM190" s="38"/>
      <c r="NN190" s="38"/>
      <c r="NO190" s="38"/>
      <c r="NP190" s="38"/>
      <c r="NQ190" s="38"/>
      <c r="NR190" s="38"/>
      <c r="NS190" s="38"/>
      <c r="NT190" s="38"/>
      <c r="NU190" s="38"/>
      <c r="NV190" s="38"/>
      <c r="NW190" s="38"/>
      <c r="NX190" s="38"/>
      <c r="NY190" s="38"/>
      <c r="NZ190" s="38"/>
      <c r="OA190" s="38"/>
      <c r="OB190" s="38"/>
      <c r="OC190" s="38"/>
      <c r="OD190" s="38"/>
      <c r="OE190" s="38"/>
      <c r="OF190" s="38"/>
      <c r="OG190" s="38"/>
      <c r="OH190" s="38"/>
      <c r="OI190" s="38"/>
      <c r="OJ190" s="38"/>
      <c r="OK190" s="38"/>
      <c r="OL190" s="38"/>
      <c r="OM190" s="38"/>
      <c r="ON190" s="38"/>
      <c r="OO190" s="38"/>
      <c r="OP190" s="38"/>
      <c r="OQ190" s="38"/>
      <c r="OR190" s="38"/>
      <c r="OS190" s="38"/>
      <c r="OT190" s="38"/>
      <c r="OU190" s="38"/>
      <c r="OV190" s="38"/>
      <c r="OW190" s="38"/>
      <c r="OX190" s="38"/>
      <c r="OY190" s="38"/>
      <c r="OZ190" s="38"/>
      <c r="PA190" s="38"/>
      <c r="PB190" s="38"/>
      <c r="PC190" s="38"/>
      <c r="PD190" s="38"/>
      <c r="PE190" s="38"/>
      <c r="PF190" s="38"/>
      <c r="PG190" s="38"/>
      <c r="PH190" s="38"/>
      <c r="PI190" s="38"/>
      <c r="PJ190" s="38"/>
      <c r="PK190" s="38"/>
      <c r="PL190" s="38"/>
      <c r="PM190" s="38"/>
      <c r="PN190" s="38"/>
      <c r="PO190" s="38"/>
      <c r="PP190" s="38"/>
      <c r="PQ190" s="38"/>
      <c r="PR190" s="38"/>
      <c r="PS190" s="38"/>
      <c r="PT190" s="38"/>
      <c r="PU190" s="38"/>
      <c r="PV190" s="38"/>
      <c r="PW190" s="38"/>
      <c r="PX190" s="38"/>
      <c r="PY190" s="38"/>
      <c r="PZ190" s="38"/>
      <c r="QA190" s="38"/>
      <c r="QB190" s="38"/>
      <c r="QC190" s="38"/>
      <c r="QD190" s="38"/>
      <c r="QE190" s="38"/>
      <c r="QF190" s="38"/>
      <c r="QG190" s="38"/>
      <c r="QH190" s="38"/>
      <c r="QI190" s="38"/>
      <c r="QJ190" s="38"/>
      <c r="QK190" s="38"/>
      <c r="QL190" s="38"/>
      <c r="QM190" s="38"/>
      <c r="QN190" s="38"/>
      <c r="QO190" s="38"/>
      <c r="QP190" s="38"/>
      <c r="QQ190" s="38"/>
      <c r="QR190" s="38"/>
      <c r="QS190" s="38"/>
      <c r="QT190" s="38"/>
      <c r="QU190" s="38"/>
      <c r="QV190" s="38"/>
      <c r="QW190" s="38"/>
      <c r="QX190" s="38"/>
      <c r="QY190" s="38"/>
      <c r="QZ190" s="38"/>
      <c r="RA190" s="38"/>
      <c r="RB190" s="38"/>
      <c r="RC190" s="38"/>
      <c r="RD190" s="38"/>
      <c r="RE190" s="38"/>
      <c r="RF190" s="38"/>
      <c r="RG190" s="38"/>
      <c r="RH190" s="38"/>
      <c r="RI190" s="38"/>
      <c r="RJ190" s="38"/>
      <c r="RK190" s="38"/>
      <c r="RL190" s="38"/>
      <c r="RM190" s="38"/>
      <c r="RN190" s="38"/>
      <c r="RO190" s="38"/>
      <c r="RP190" s="38"/>
      <c r="RQ190" s="38"/>
      <c r="RR190" s="38"/>
      <c r="RS190" s="38"/>
      <c r="RT190" s="38"/>
      <c r="RU190" s="38"/>
      <c r="RV190" s="38"/>
      <c r="RW190" s="38"/>
      <c r="RX190" s="38"/>
      <c r="RY190" s="38"/>
      <c r="RZ190" s="38"/>
      <c r="SA190" s="38"/>
      <c r="SB190" s="38"/>
      <c r="SC190" s="38"/>
      <c r="SD190" s="38"/>
      <c r="SE190" s="38"/>
      <c r="SF190" s="38"/>
      <c r="SG190" s="38"/>
      <c r="SH190" s="38"/>
      <c r="SI190" s="38"/>
      <c r="SJ190" s="38"/>
      <c r="SK190" s="38"/>
      <c r="SL190" s="38"/>
      <c r="SM190" s="38"/>
      <c r="SN190" s="38"/>
      <c r="SO190" s="38"/>
      <c r="SP190" s="38"/>
      <c r="SQ190" s="38"/>
      <c r="SR190" s="38"/>
      <c r="SS190" s="38"/>
      <c r="ST190" s="38"/>
      <c r="SU190" s="38"/>
      <c r="SV190" s="38"/>
      <c r="SW190" s="38"/>
      <c r="SX190" s="38"/>
      <c r="SY190" s="38"/>
      <c r="SZ190" s="38"/>
      <c r="TA190" s="38"/>
      <c r="TB190" s="38"/>
      <c r="TC190" s="38"/>
      <c r="TD190" s="38"/>
      <c r="TE190" s="38"/>
      <c r="TF190" s="38"/>
      <c r="TG190" s="38"/>
      <c r="TH190" s="38"/>
      <c r="TI190" s="38"/>
      <c r="TJ190" s="38"/>
      <c r="TK190" s="38"/>
      <c r="TL190" s="38"/>
      <c r="TM190" s="38"/>
      <c r="TN190" s="38"/>
      <c r="TO190" s="38"/>
      <c r="TP190" s="38"/>
      <c r="TQ190" s="38"/>
      <c r="TR190" s="38"/>
      <c r="TS190" s="38"/>
      <c r="TT190" s="38"/>
      <c r="TU190" s="38"/>
      <c r="TV190" s="38"/>
      <c r="TW190" s="38"/>
      <c r="TX190" s="38"/>
      <c r="TY190" s="38"/>
      <c r="TZ190" s="38"/>
      <c r="UA190" s="38"/>
      <c r="UB190" s="38"/>
      <c r="UC190" s="38"/>
      <c r="UD190" s="38"/>
      <c r="UE190" s="38"/>
      <c r="UF190" s="38"/>
      <c r="UG190" s="38"/>
      <c r="UH190" s="38"/>
      <c r="UI190" s="38"/>
      <c r="UJ190" s="38"/>
      <c r="UK190" s="38"/>
      <c r="UL190" s="38"/>
      <c r="UM190" s="38"/>
      <c r="UN190" s="38"/>
      <c r="UO190" s="38"/>
      <c r="UP190" s="38"/>
      <c r="UQ190" s="38"/>
      <c r="UR190" s="38"/>
      <c r="US190" s="38"/>
      <c r="UT190" s="38"/>
      <c r="UU190" s="38"/>
      <c r="UV190" s="38"/>
      <c r="UW190" s="38"/>
      <c r="UX190" s="38"/>
      <c r="UY190" s="38"/>
      <c r="UZ190" s="38"/>
      <c r="VA190" s="38"/>
      <c r="VB190" s="38"/>
      <c r="VC190" s="38"/>
      <c r="VD190" s="38"/>
      <c r="VE190" s="38"/>
      <c r="VF190" s="38"/>
      <c r="VG190" s="38"/>
      <c r="VH190" s="38"/>
      <c r="VI190" s="38"/>
      <c r="VJ190" s="38"/>
      <c r="VK190" s="38"/>
      <c r="VL190" s="38"/>
      <c r="VM190" s="38"/>
      <c r="VN190" s="38"/>
      <c r="VO190" s="38"/>
      <c r="VP190" s="38"/>
      <c r="VQ190" s="38"/>
      <c r="VR190" s="38"/>
      <c r="VS190" s="38"/>
      <c r="VT190" s="38"/>
      <c r="VU190" s="38"/>
      <c r="VV190" s="38"/>
      <c r="VW190" s="38"/>
      <c r="VX190" s="38"/>
      <c r="VY190" s="38"/>
      <c r="VZ190" s="38"/>
      <c r="WA190" s="38"/>
      <c r="WB190" s="38"/>
      <c r="WC190" s="38"/>
      <c r="WD190" s="38"/>
      <c r="WE190" s="38"/>
      <c r="WF190" s="38"/>
      <c r="WG190" s="38"/>
      <c r="WH190" s="38"/>
      <c r="WI190" s="38"/>
      <c r="WJ190" s="38"/>
      <c r="WK190" s="38"/>
      <c r="WL190" s="38"/>
      <c r="WM190" s="38"/>
      <c r="WN190" s="38"/>
      <c r="WO190" s="38"/>
      <c r="WP190" s="38"/>
      <c r="WQ190" s="38"/>
      <c r="WR190" s="38"/>
      <c r="WS190" s="38"/>
      <c r="WT190" s="38"/>
      <c r="WU190" s="38"/>
      <c r="WV190" s="38"/>
      <c r="WW190" s="38"/>
      <c r="WX190" s="38"/>
      <c r="WY190" s="38"/>
      <c r="WZ190" s="38"/>
      <c r="XA190" s="38"/>
      <c r="XB190" s="38"/>
      <c r="XC190" s="38"/>
      <c r="XD190" s="38"/>
      <c r="XE190" s="38"/>
      <c r="XF190" s="38"/>
      <c r="XG190" s="38"/>
      <c r="XH190" s="38"/>
      <c r="XI190" s="38"/>
      <c r="XJ190" s="38"/>
      <c r="XK190" s="38"/>
      <c r="XL190" s="38"/>
      <c r="XM190" s="38"/>
      <c r="XN190" s="38"/>
      <c r="XO190" s="38"/>
      <c r="XP190" s="38"/>
      <c r="XQ190" s="38"/>
      <c r="XR190" s="38"/>
      <c r="XS190" s="38"/>
      <c r="XT190" s="38"/>
      <c r="XU190" s="38"/>
      <c r="XV190" s="38"/>
      <c r="XW190" s="38"/>
      <c r="XX190" s="38"/>
      <c r="XY190" s="38"/>
      <c r="XZ190" s="38"/>
      <c r="YA190" s="38"/>
      <c r="YB190" s="38"/>
      <c r="YC190" s="38"/>
      <c r="YD190" s="38"/>
      <c r="YE190" s="38"/>
      <c r="YF190" s="38"/>
      <c r="YG190" s="38"/>
      <c r="YH190" s="38"/>
      <c r="YI190" s="38"/>
      <c r="YJ190" s="38"/>
      <c r="YK190" s="38"/>
      <c r="YL190" s="38"/>
      <c r="YM190" s="38"/>
      <c r="YN190" s="38"/>
      <c r="YO190" s="38"/>
      <c r="YP190" s="38"/>
      <c r="YQ190" s="38"/>
      <c r="YR190" s="38"/>
      <c r="YS190" s="38"/>
    </row>
    <row r="191" spans="1:669" ht="18" customHeight="1" x14ac:dyDescent="0.25">
      <c r="A191" s="41" t="s">
        <v>14</v>
      </c>
      <c r="B191" s="12">
        <v>3</v>
      </c>
      <c r="C191" s="7"/>
      <c r="D191" s="7"/>
      <c r="E191" s="41"/>
      <c r="F191" s="41"/>
      <c r="G191" s="146">
        <f t="shared" ref="G191:M191" si="26">SUM(G189:G190)+G188</f>
        <v>207000</v>
      </c>
      <c r="H191" s="161">
        <f t="shared" si="26"/>
        <v>5940.9</v>
      </c>
      <c r="I191" s="146">
        <f t="shared" si="26"/>
        <v>13403.75</v>
      </c>
      <c r="J191" s="146">
        <f t="shared" si="26"/>
        <v>6292.8</v>
      </c>
      <c r="K191" s="146">
        <f t="shared" si="26"/>
        <v>7661.92</v>
      </c>
      <c r="L191" s="146">
        <f t="shared" si="26"/>
        <v>33299.370000000003</v>
      </c>
      <c r="M191" s="161">
        <f t="shared" si="26"/>
        <v>173700.63</v>
      </c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50"/>
      <c r="IC191" s="50"/>
    </row>
    <row r="192" spans="1:669" x14ac:dyDescent="0.25">
      <c r="A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</row>
    <row r="193" spans="1:669" x14ac:dyDescent="0.25">
      <c r="A193" s="37" t="s">
        <v>64</v>
      </c>
      <c r="B193" s="3"/>
      <c r="C193" s="42"/>
      <c r="D193" s="42"/>
      <c r="E193" s="38"/>
      <c r="F193" s="38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</row>
    <row r="194" spans="1:669" x14ac:dyDescent="0.25">
      <c r="A194" s="4" t="s">
        <v>49</v>
      </c>
      <c r="B194" s="5" t="s">
        <v>125</v>
      </c>
      <c r="C194" s="6" t="s">
        <v>71</v>
      </c>
      <c r="D194" s="6" t="s">
        <v>223</v>
      </c>
      <c r="E194" s="10">
        <v>44197</v>
      </c>
      <c r="F194" s="10" t="s">
        <v>108</v>
      </c>
      <c r="G194" s="130">
        <v>86000</v>
      </c>
      <c r="H194" s="174">
        <f t="shared" ref="H194" si="27">G194*0.0287</f>
        <v>2468.1999999999998</v>
      </c>
      <c r="I194" s="181">
        <v>8812.2199999999993</v>
      </c>
      <c r="J194" s="181">
        <f t="shared" ref="J194" si="28">G194*0.0304</f>
        <v>2614.4</v>
      </c>
      <c r="K194" s="181">
        <v>25</v>
      </c>
      <c r="L194" s="181">
        <v>13919.82</v>
      </c>
      <c r="M194" s="174">
        <v>72080.179999999993</v>
      </c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  <c r="IW194" s="45"/>
      <c r="IX194" s="45"/>
      <c r="IY194" s="45"/>
      <c r="IZ194" s="45"/>
      <c r="JA194" s="45"/>
      <c r="JB194" s="45"/>
      <c r="JC194" s="45"/>
      <c r="JD194" s="45"/>
      <c r="JE194" s="45"/>
      <c r="JF194" s="45"/>
      <c r="JG194" s="45"/>
      <c r="JH194" s="45"/>
      <c r="JI194" s="45"/>
      <c r="JJ194" s="45"/>
      <c r="JK194" s="45"/>
      <c r="JL194" s="45"/>
      <c r="JM194" s="45"/>
      <c r="JN194" s="45"/>
      <c r="JO194" s="45"/>
      <c r="JP194" s="45"/>
      <c r="JQ194" s="45"/>
      <c r="JR194" s="45"/>
      <c r="JS194" s="45"/>
      <c r="JT194" s="45"/>
      <c r="JU194" s="45"/>
      <c r="JV194" s="45"/>
      <c r="JW194" s="45"/>
      <c r="JX194" s="45"/>
      <c r="JY194" s="45"/>
      <c r="JZ194" s="45"/>
      <c r="KA194" s="45"/>
      <c r="KB194" s="45"/>
      <c r="KC194" s="45"/>
      <c r="KD194" s="45"/>
      <c r="KE194" s="45"/>
      <c r="KF194" s="45"/>
      <c r="KG194" s="45"/>
      <c r="KH194" s="45"/>
      <c r="KI194" s="45"/>
      <c r="KJ194" s="45"/>
      <c r="KK194" s="45"/>
      <c r="KL194" s="45"/>
      <c r="KM194" s="45"/>
      <c r="KN194" s="45"/>
      <c r="KO194" s="45"/>
      <c r="KP194" s="45"/>
      <c r="KQ194" s="45"/>
      <c r="KR194" s="45"/>
      <c r="KS194" s="45"/>
      <c r="KT194" s="45"/>
      <c r="KU194" s="45"/>
      <c r="KV194" s="45"/>
      <c r="KW194" s="45"/>
      <c r="KX194" s="45"/>
      <c r="KY194" s="45"/>
      <c r="KZ194" s="45"/>
      <c r="LA194" s="45"/>
      <c r="LB194" s="45"/>
      <c r="LC194" s="45"/>
      <c r="LD194" s="45"/>
      <c r="LE194" s="45"/>
      <c r="LF194" s="45"/>
      <c r="LG194" s="45"/>
      <c r="LH194" s="45"/>
      <c r="LI194" s="45"/>
      <c r="LJ194" s="45"/>
      <c r="LK194" s="45"/>
      <c r="LL194" s="45"/>
      <c r="LM194" s="45"/>
      <c r="LN194" s="45"/>
      <c r="LO194" s="45"/>
      <c r="LP194" s="45"/>
      <c r="LQ194" s="45"/>
      <c r="LR194" s="45"/>
      <c r="LS194" s="45"/>
      <c r="LT194" s="45"/>
      <c r="LU194" s="45"/>
      <c r="LV194" s="45"/>
      <c r="LW194" s="45"/>
      <c r="LX194" s="45"/>
      <c r="LY194" s="45"/>
      <c r="LZ194" s="45"/>
      <c r="MA194" s="45"/>
      <c r="MB194" s="45"/>
      <c r="MC194" s="45"/>
      <c r="MD194" s="45"/>
      <c r="ME194" s="45"/>
      <c r="MF194" s="45"/>
      <c r="MG194" s="45"/>
      <c r="MH194" s="45"/>
      <c r="MI194" s="45"/>
      <c r="MJ194" s="45"/>
      <c r="MK194" s="45"/>
      <c r="ML194" s="45"/>
      <c r="MM194" s="45"/>
      <c r="MN194" s="45"/>
      <c r="MO194" s="45"/>
      <c r="MP194" s="45"/>
      <c r="MQ194" s="45"/>
      <c r="MR194" s="45"/>
      <c r="MS194" s="45"/>
      <c r="MT194" s="45"/>
      <c r="MU194" s="45"/>
      <c r="MV194" s="45"/>
      <c r="MW194" s="45"/>
      <c r="MX194" s="45"/>
      <c r="MY194" s="45"/>
      <c r="MZ194" s="45"/>
      <c r="NA194" s="45"/>
      <c r="NB194" s="45"/>
      <c r="NC194" s="45"/>
      <c r="ND194" s="45"/>
      <c r="NE194" s="45"/>
      <c r="NF194" s="45"/>
      <c r="NG194" s="45"/>
      <c r="NH194" s="45"/>
      <c r="NI194" s="45"/>
      <c r="NJ194" s="45"/>
      <c r="NK194" s="45"/>
      <c r="NL194" s="45"/>
      <c r="NM194" s="45"/>
      <c r="NN194" s="45"/>
      <c r="NO194" s="45"/>
      <c r="NP194" s="45"/>
      <c r="NQ194" s="45"/>
      <c r="NR194" s="45"/>
      <c r="NS194" s="45"/>
      <c r="NT194" s="45"/>
      <c r="NU194" s="45"/>
      <c r="NV194" s="45"/>
      <c r="NW194" s="45"/>
      <c r="NX194" s="45"/>
      <c r="NY194" s="45"/>
      <c r="NZ194" s="45"/>
      <c r="OA194" s="45"/>
      <c r="OB194" s="45"/>
      <c r="OC194" s="45"/>
      <c r="OD194" s="45"/>
      <c r="OE194" s="45"/>
      <c r="OF194" s="45"/>
      <c r="OG194" s="45"/>
      <c r="OH194" s="45"/>
      <c r="OI194" s="45"/>
      <c r="OJ194" s="45"/>
      <c r="OK194" s="45"/>
      <c r="OL194" s="45"/>
      <c r="OM194" s="45"/>
      <c r="ON194" s="45"/>
      <c r="OO194" s="45"/>
      <c r="OP194" s="45"/>
      <c r="OQ194" s="45"/>
      <c r="OR194" s="45"/>
      <c r="OS194" s="45"/>
      <c r="OT194" s="45"/>
      <c r="OU194" s="45"/>
      <c r="OV194" s="45"/>
      <c r="OW194" s="45"/>
      <c r="OX194" s="45"/>
      <c r="OY194" s="45"/>
      <c r="OZ194" s="45"/>
      <c r="PA194" s="45"/>
      <c r="PB194" s="45"/>
      <c r="PC194" s="45"/>
      <c r="PD194" s="45"/>
      <c r="PE194" s="45"/>
      <c r="PF194" s="45"/>
      <c r="PG194" s="45"/>
      <c r="PH194" s="45"/>
      <c r="PI194" s="45"/>
      <c r="PJ194" s="45"/>
      <c r="PK194" s="45"/>
      <c r="PL194" s="45"/>
      <c r="PM194" s="45"/>
      <c r="PN194" s="45"/>
      <c r="PO194" s="45"/>
      <c r="PP194" s="45"/>
      <c r="PQ194" s="45"/>
      <c r="PR194" s="45"/>
      <c r="PS194" s="45"/>
      <c r="PT194" s="45"/>
      <c r="PU194" s="45"/>
      <c r="PV194" s="45"/>
      <c r="PW194" s="45"/>
      <c r="PX194" s="45"/>
      <c r="PY194" s="45"/>
      <c r="PZ194" s="45"/>
      <c r="QA194" s="45"/>
      <c r="QB194" s="45"/>
      <c r="QC194" s="45"/>
      <c r="QD194" s="45"/>
      <c r="QE194" s="45"/>
      <c r="QF194" s="45"/>
      <c r="QG194" s="45"/>
      <c r="QH194" s="45"/>
      <c r="QI194" s="45"/>
      <c r="QJ194" s="45"/>
      <c r="QK194" s="45"/>
      <c r="QL194" s="45"/>
      <c r="QM194" s="45"/>
      <c r="QN194" s="45"/>
      <c r="QO194" s="45"/>
      <c r="QP194" s="45"/>
      <c r="QQ194" s="45"/>
      <c r="QR194" s="45"/>
      <c r="QS194" s="45"/>
      <c r="QT194" s="45"/>
      <c r="QU194" s="45"/>
      <c r="QV194" s="45"/>
      <c r="QW194" s="45"/>
      <c r="QX194" s="45"/>
      <c r="QY194" s="45"/>
      <c r="QZ194" s="45"/>
      <c r="RA194" s="45"/>
      <c r="RB194" s="45"/>
      <c r="RC194" s="45"/>
      <c r="RD194" s="45"/>
      <c r="RE194" s="45"/>
      <c r="RF194" s="45"/>
      <c r="RG194" s="45"/>
      <c r="RH194" s="45"/>
      <c r="RI194" s="45"/>
      <c r="RJ194" s="45"/>
      <c r="RK194" s="45"/>
      <c r="RL194" s="45"/>
      <c r="RM194" s="45"/>
      <c r="RN194" s="45"/>
      <c r="RO194" s="45"/>
      <c r="RP194" s="45"/>
      <c r="RQ194" s="45"/>
      <c r="RR194" s="45"/>
      <c r="RS194" s="45"/>
      <c r="RT194" s="45"/>
      <c r="RU194" s="45"/>
      <c r="RV194" s="45"/>
      <c r="RW194" s="45"/>
      <c r="RX194" s="45"/>
      <c r="RY194" s="45"/>
      <c r="RZ194" s="45"/>
      <c r="SA194" s="45"/>
      <c r="SB194" s="45"/>
      <c r="SC194" s="45"/>
      <c r="SD194" s="45"/>
      <c r="SE194" s="45"/>
      <c r="SF194" s="45"/>
      <c r="SG194" s="45"/>
      <c r="SH194" s="45"/>
      <c r="SI194" s="45"/>
      <c r="SJ194" s="45"/>
      <c r="SK194" s="45"/>
      <c r="SL194" s="45"/>
      <c r="SM194" s="45"/>
      <c r="SN194" s="45"/>
      <c r="SO194" s="45"/>
      <c r="SP194" s="45"/>
      <c r="SQ194" s="45"/>
      <c r="SR194" s="45"/>
      <c r="SS194" s="45"/>
      <c r="ST194" s="45"/>
      <c r="SU194" s="45"/>
      <c r="SV194" s="45"/>
      <c r="SW194" s="45"/>
      <c r="SX194" s="45"/>
      <c r="SY194" s="45"/>
      <c r="SZ194" s="45"/>
      <c r="TA194" s="45"/>
      <c r="TB194" s="45"/>
      <c r="TC194" s="45"/>
      <c r="TD194" s="45"/>
      <c r="TE194" s="45"/>
      <c r="TF194" s="45"/>
      <c r="TG194" s="45"/>
      <c r="TH194" s="45"/>
      <c r="TI194" s="45"/>
      <c r="TJ194" s="45"/>
      <c r="TK194" s="45"/>
      <c r="TL194" s="45"/>
      <c r="TM194" s="45"/>
      <c r="TN194" s="45"/>
      <c r="TO194" s="45"/>
      <c r="TP194" s="45"/>
      <c r="TQ194" s="45"/>
      <c r="TR194" s="45"/>
      <c r="TS194" s="45"/>
      <c r="TT194" s="45"/>
      <c r="TU194" s="45"/>
      <c r="TV194" s="45"/>
      <c r="TW194" s="45"/>
      <c r="TX194" s="45"/>
      <c r="TY194" s="45"/>
      <c r="TZ194" s="45"/>
      <c r="UA194" s="45"/>
      <c r="UB194" s="45"/>
      <c r="UC194" s="45"/>
      <c r="UD194" s="45"/>
      <c r="UE194" s="45"/>
      <c r="UF194" s="45"/>
      <c r="UG194" s="45"/>
      <c r="UH194" s="45"/>
      <c r="UI194" s="45"/>
      <c r="UJ194" s="45"/>
      <c r="UK194" s="45"/>
      <c r="UL194" s="45"/>
      <c r="UM194" s="45"/>
      <c r="UN194" s="45"/>
      <c r="UO194" s="45"/>
      <c r="UP194" s="45"/>
      <c r="UQ194" s="45"/>
      <c r="UR194" s="45"/>
      <c r="US194" s="45"/>
      <c r="UT194" s="45"/>
      <c r="UU194" s="45"/>
      <c r="UV194" s="45"/>
      <c r="UW194" s="45"/>
      <c r="UX194" s="45"/>
      <c r="UY194" s="45"/>
      <c r="UZ194" s="45"/>
      <c r="VA194" s="45"/>
      <c r="VB194" s="45"/>
      <c r="VC194" s="45"/>
      <c r="VD194" s="45"/>
      <c r="VE194" s="45"/>
      <c r="VF194" s="45"/>
      <c r="VG194" s="45"/>
      <c r="VH194" s="45"/>
      <c r="VI194" s="45"/>
      <c r="VJ194" s="45"/>
      <c r="VK194" s="45"/>
      <c r="VL194" s="45"/>
      <c r="VM194" s="45"/>
      <c r="VN194" s="45"/>
      <c r="VO194" s="45"/>
      <c r="VP194" s="45"/>
      <c r="VQ194" s="45"/>
      <c r="VR194" s="45"/>
      <c r="VS194" s="45"/>
      <c r="VT194" s="45"/>
      <c r="VU194" s="45"/>
      <c r="VV194" s="45"/>
      <c r="VW194" s="45"/>
      <c r="VX194" s="45"/>
      <c r="VY194" s="45"/>
      <c r="VZ194" s="45"/>
      <c r="WA194" s="45"/>
      <c r="WB194" s="45"/>
      <c r="WC194" s="45"/>
      <c r="WD194" s="45"/>
      <c r="WE194" s="45"/>
      <c r="WF194" s="45"/>
      <c r="WG194" s="45"/>
      <c r="WH194" s="45"/>
      <c r="WI194" s="45"/>
      <c r="WJ194" s="45"/>
      <c r="WK194" s="45"/>
      <c r="WL194" s="45"/>
      <c r="WM194" s="45"/>
      <c r="WN194" s="45"/>
      <c r="WO194" s="45"/>
      <c r="WP194" s="45"/>
      <c r="WQ194" s="45"/>
      <c r="WR194" s="45"/>
      <c r="WS194" s="45"/>
      <c r="WT194" s="45"/>
      <c r="WU194" s="45"/>
      <c r="WV194" s="45"/>
      <c r="WW194" s="45"/>
      <c r="WX194" s="45"/>
      <c r="WY194" s="45"/>
      <c r="WZ194" s="45"/>
      <c r="XA194" s="45"/>
      <c r="XB194" s="45"/>
      <c r="XC194" s="45"/>
      <c r="XD194" s="45"/>
      <c r="XE194" s="45"/>
      <c r="XF194" s="45"/>
      <c r="XG194" s="45"/>
      <c r="XH194" s="45"/>
      <c r="XI194" s="45"/>
      <c r="XJ194" s="45"/>
      <c r="XK194" s="45"/>
      <c r="XL194" s="45"/>
      <c r="XM194" s="45"/>
      <c r="XN194" s="45"/>
      <c r="XO194" s="45"/>
      <c r="XP194" s="45"/>
      <c r="XQ194" s="45"/>
      <c r="XR194" s="45"/>
      <c r="XS194" s="45"/>
      <c r="XT194" s="45"/>
      <c r="XU194" s="45"/>
      <c r="XV194" s="45"/>
      <c r="XW194" s="45"/>
      <c r="XX194" s="45"/>
      <c r="XY194" s="45"/>
      <c r="XZ194" s="45"/>
      <c r="YA194" s="45"/>
      <c r="YB194" s="45"/>
      <c r="YC194" s="45"/>
      <c r="YD194" s="45"/>
      <c r="YE194" s="45"/>
      <c r="YF194" s="45"/>
      <c r="YG194" s="45"/>
      <c r="YH194" s="45"/>
      <c r="YI194" s="45"/>
      <c r="YJ194" s="45"/>
      <c r="YK194" s="45"/>
      <c r="YL194" s="45"/>
      <c r="YM194" s="45"/>
      <c r="YN194" s="45"/>
      <c r="YO194" s="45"/>
      <c r="YP194" s="45"/>
      <c r="YQ194" s="45"/>
      <c r="YR194" s="45"/>
      <c r="YS194" s="45"/>
    </row>
    <row r="195" spans="1:669" x14ac:dyDescent="0.25">
      <c r="A195" s="4" t="s">
        <v>51</v>
      </c>
      <c r="B195" s="5" t="s">
        <v>16</v>
      </c>
      <c r="C195" s="6" t="s">
        <v>70</v>
      </c>
      <c r="D195" s="6" t="s">
        <v>223</v>
      </c>
      <c r="E195" s="10">
        <v>44197</v>
      </c>
      <c r="F195" s="10" t="s">
        <v>108</v>
      </c>
      <c r="G195" s="130">
        <v>45000</v>
      </c>
      <c r="H195" s="174">
        <f t="shared" ref="H195:H202" si="29">G195*0.0287</f>
        <v>1291.5</v>
      </c>
      <c r="I195" s="181">
        <v>0</v>
      </c>
      <c r="J195" s="181">
        <f t="shared" ref="J195:J202" si="30">G195*0.0304</f>
        <v>1368</v>
      </c>
      <c r="K195" s="181">
        <v>25</v>
      </c>
      <c r="L195" s="181">
        <v>2684.5</v>
      </c>
      <c r="M195" s="174">
        <f t="shared" ref="M195:M202" si="31">G195-L195</f>
        <v>42315.5</v>
      </c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</row>
    <row r="196" spans="1:669" x14ac:dyDescent="0.25">
      <c r="A196" s="4" t="s">
        <v>50</v>
      </c>
      <c r="B196" s="5" t="s">
        <v>16</v>
      </c>
      <c r="C196" s="6" t="s">
        <v>70</v>
      </c>
      <c r="D196" s="6" t="s">
        <v>223</v>
      </c>
      <c r="E196" s="10">
        <v>44197</v>
      </c>
      <c r="F196" s="10" t="s">
        <v>108</v>
      </c>
      <c r="G196" s="130">
        <v>45000</v>
      </c>
      <c r="H196" s="174">
        <f t="shared" si="29"/>
        <v>1291.5</v>
      </c>
      <c r="I196" s="181">
        <v>0</v>
      </c>
      <c r="J196" s="181">
        <f t="shared" si="30"/>
        <v>1368</v>
      </c>
      <c r="K196" s="181">
        <v>25</v>
      </c>
      <c r="L196" s="181">
        <v>4034.62</v>
      </c>
      <c r="M196" s="174">
        <f t="shared" si="31"/>
        <v>40965.379999999997</v>
      </c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</row>
    <row r="197" spans="1:669" x14ac:dyDescent="0.25">
      <c r="A197" s="4" t="s">
        <v>48</v>
      </c>
      <c r="B197" s="5" t="s">
        <v>16</v>
      </c>
      <c r="C197" s="6" t="s">
        <v>71</v>
      </c>
      <c r="D197" s="6" t="s">
        <v>223</v>
      </c>
      <c r="E197" s="10">
        <v>44197</v>
      </c>
      <c r="F197" s="10" t="s">
        <v>108</v>
      </c>
      <c r="G197" s="130">
        <v>45000</v>
      </c>
      <c r="H197" s="174">
        <f t="shared" si="29"/>
        <v>1291.5</v>
      </c>
      <c r="I197" s="181">
        <v>0</v>
      </c>
      <c r="J197" s="181">
        <f t="shared" si="30"/>
        <v>1368</v>
      </c>
      <c r="K197" s="181">
        <v>1375.12</v>
      </c>
      <c r="L197" s="181">
        <v>4034.62</v>
      </c>
      <c r="M197" s="174">
        <f t="shared" si="31"/>
        <v>40965.379999999997</v>
      </c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</row>
    <row r="198" spans="1:669" x14ac:dyDescent="0.25">
      <c r="A198" s="4" t="s">
        <v>122</v>
      </c>
      <c r="B198" s="5" t="s">
        <v>16</v>
      </c>
      <c r="C198" s="6" t="s">
        <v>71</v>
      </c>
      <c r="D198" s="6" t="s">
        <v>223</v>
      </c>
      <c r="E198" s="10">
        <v>44197</v>
      </c>
      <c r="F198" s="10" t="s">
        <v>108</v>
      </c>
      <c r="G198" s="130">
        <v>45000</v>
      </c>
      <c r="H198" s="174">
        <f t="shared" si="29"/>
        <v>1291.5</v>
      </c>
      <c r="I198" s="181">
        <v>0</v>
      </c>
      <c r="J198" s="181">
        <f t="shared" si="30"/>
        <v>1368</v>
      </c>
      <c r="K198" s="181">
        <v>25</v>
      </c>
      <c r="L198" s="194">
        <v>2684.5</v>
      </c>
      <c r="M198" s="174">
        <f t="shared" si="31"/>
        <v>42315.5</v>
      </c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</row>
    <row r="199" spans="1:669" x14ac:dyDescent="0.25">
      <c r="A199" s="4" t="s">
        <v>47</v>
      </c>
      <c r="B199" s="5" t="s">
        <v>16</v>
      </c>
      <c r="C199" s="6" t="s">
        <v>70</v>
      </c>
      <c r="D199" s="6" t="s">
        <v>223</v>
      </c>
      <c r="E199" s="10">
        <v>44197</v>
      </c>
      <c r="F199" s="10" t="s">
        <v>108</v>
      </c>
      <c r="G199" s="130">
        <v>66000</v>
      </c>
      <c r="H199" s="174">
        <f t="shared" si="29"/>
        <v>1894.2</v>
      </c>
      <c r="I199" s="181">
        <v>4615.76</v>
      </c>
      <c r="J199" s="181">
        <f t="shared" si="30"/>
        <v>2006.4</v>
      </c>
      <c r="K199" s="181">
        <v>1375.12</v>
      </c>
      <c r="L199" s="181">
        <v>8541.36</v>
      </c>
      <c r="M199" s="174">
        <f t="shared" si="31"/>
        <v>57458.64</v>
      </c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</row>
    <row r="200" spans="1:669" x14ac:dyDescent="0.25">
      <c r="A200" s="4" t="s">
        <v>123</v>
      </c>
      <c r="B200" s="5" t="s">
        <v>17</v>
      </c>
      <c r="C200" s="6" t="s">
        <v>70</v>
      </c>
      <c r="D200" s="6" t="s">
        <v>223</v>
      </c>
      <c r="E200" s="10">
        <v>44562</v>
      </c>
      <c r="F200" s="10" t="s">
        <v>108</v>
      </c>
      <c r="G200" s="130">
        <v>45000</v>
      </c>
      <c r="H200" s="174">
        <f t="shared" si="29"/>
        <v>1291.5</v>
      </c>
      <c r="I200" s="181">
        <v>1148.33</v>
      </c>
      <c r="J200" s="181">
        <f t="shared" si="30"/>
        <v>1368</v>
      </c>
      <c r="K200" s="181">
        <v>25</v>
      </c>
      <c r="L200" s="181">
        <v>3832.83</v>
      </c>
      <c r="M200" s="174">
        <v>41167.17</v>
      </c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</row>
    <row r="201" spans="1:669" x14ac:dyDescent="0.25">
      <c r="A201" s="4" t="s">
        <v>124</v>
      </c>
      <c r="B201" s="5" t="s">
        <v>17</v>
      </c>
      <c r="C201" s="6" t="s">
        <v>70</v>
      </c>
      <c r="D201" s="6" t="s">
        <v>223</v>
      </c>
      <c r="E201" s="10">
        <v>44866</v>
      </c>
      <c r="F201" s="10" t="s">
        <v>108</v>
      </c>
      <c r="G201" s="130">
        <v>45000</v>
      </c>
      <c r="H201" s="174">
        <f t="shared" si="29"/>
        <v>1291.5</v>
      </c>
      <c r="I201" s="181">
        <v>1148.33</v>
      </c>
      <c r="J201" s="181">
        <f t="shared" si="30"/>
        <v>1368</v>
      </c>
      <c r="K201" s="181">
        <v>25</v>
      </c>
      <c r="L201" s="181">
        <v>3832.83</v>
      </c>
      <c r="M201" s="174">
        <f t="shared" si="31"/>
        <v>41167.17</v>
      </c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</row>
    <row r="202" spans="1:669" x14ac:dyDescent="0.25">
      <c r="A202" s="4" t="s">
        <v>190</v>
      </c>
      <c r="B202" s="5" t="s">
        <v>176</v>
      </c>
      <c r="C202" s="6" t="s">
        <v>70</v>
      </c>
      <c r="D202" s="6" t="s">
        <v>223</v>
      </c>
      <c r="E202" s="10">
        <v>44682</v>
      </c>
      <c r="F202" s="10" t="s">
        <v>108</v>
      </c>
      <c r="G202" s="130">
        <v>55000</v>
      </c>
      <c r="H202" s="174">
        <f t="shared" si="29"/>
        <v>1578.5</v>
      </c>
      <c r="I202" s="181">
        <v>2559.6799999999998</v>
      </c>
      <c r="J202" s="181">
        <f t="shared" si="30"/>
        <v>1672</v>
      </c>
      <c r="K202" s="181">
        <v>25</v>
      </c>
      <c r="L202" s="181">
        <v>5835.18</v>
      </c>
      <c r="M202" s="174">
        <f t="shared" si="31"/>
        <v>49164.82</v>
      </c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</row>
    <row r="203" spans="1:669" x14ac:dyDescent="0.25">
      <c r="A203" s="41" t="s">
        <v>14</v>
      </c>
      <c r="B203" s="12">
        <v>9</v>
      </c>
      <c r="C203" s="7"/>
      <c r="D203" s="7"/>
      <c r="E203" s="41"/>
      <c r="F203" s="41"/>
      <c r="G203" s="146">
        <f>SUM(G194:G194)+G195+G196+G197+G198+G199+G200+G201+G202</f>
        <v>477000</v>
      </c>
      <c r="H203" s="161">
        <f t="shared" ref="H203:M203" si="32">SUM(H194:H202)</f>
        <v>13689.9</v>
      </c>
      <c r="I203" s="146">
        <f t="shared" si="32"/>
        <v>18284.32</v>
      </c>
      <c r="J203" s="146">
        <f t="shared" si="32"/>
        <v>14500.8</v>
      </c>
      <c r="K203" s="146">
        <f t="shared" si="32"/>
        <v>2925.24</v>
      </c>
      <c r="L203" s="146">
        <f t="shared" si="32"/>
        <v>49400.26</v>
      </c>
      <c r="M203" s="146">
        <f t="shared" si="32"/>
        <v>427599.74</v>
      </c>
      <c r="N203" s="47"/>
      <c r="O203" s="47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ID203" s="51"/>
      <c r="IE203" s="51"/>
      <c r="IF203" s="51"/>
      <c r="IG203" s="51"/>
      <c r="IH203" s="51"/>
      <c r="II203" s="51"/>
      <c r="IJ203" s="51"/>
      <c r="IK203" s="51"/>
      <c r="IL203" s="51"/>
      <c r="IM203" s="51"/>
      <c r="IN203" s="51"/>
      <c r="IO203" s="51"/>
      <c r="IP203" s="51"/>
      <c r="IQ203" s="51"/>
      <c r="IR203" s="51"/>
      <c r="IS203" s="51"/>
      <c r="IT203" s="51"/>
      <c r="IU203" s="51"/>
      <c r="IV203" s="51"/>
      <c r="IW203" s="51"/>
      <c r="IX203" s="51"/>
      <c r="IY203" s="51"/>
      <c r="IZ203" s="51"/>
      <c r="JA203" s="51"/>
      <c r="JB203" s="51"/>
      <c r="JC203" s="51"/>
      <c r="JD203" s="51"/>
      <c r="JE203" s="51"/>
      <c r="JF203" s="51"/>
      <c r="JG203" s="51"/>
      <c r="JH203" s="51"/>
      <c r="JI203" s="51"/>
      <c r="JJ203" s="51"/>
      <c r="JK203" s="51"/>
      <c r="JL203" s="51"/>
      <c r="JM203" s="51"/>
      <c r="JN203" s="51"/>
      <c r="JO203" s="51"/>
      <c r="JP203" s="51"/>
      <c r="JQ203" s="51"/>
      <c r="JR203" s="51"/>
      <c r="JS203" s="51"/>
      <c r="JT203" s="51"/>
      <c r="JU203" s="51"/>
      <c r="JV203" s="51"/>
      <c r="JW203" s="51"/>
      <c r="JX203" s="51"/>
      <c r="JY203" s="51"/>
      <c r="JZ203" s="51"/>
      <c r="KA203" s="51"/>
      <c r="KB203" s="51"/>
      <c r="KC203" s="51"/>
      <c r="KD203" s="51"/>
      <c r="KE203" s="51"/>
      <c r="KF203" s="51"/>
      <c r="KG203" s="51"/>
      <c r="KH203" s="51"/>
      <c r="KI203" s="51"/>
      <c r="KJ203" s="51"/>
      <c r="KK203" s="51"/>
      <c r="KL203" s="51"/>
      <c r="KM203" s="51"/>
      <c r="KN203" s="51"/>
      <c r="KO203" s="51"/>
      <c r="KP203" s="51"/>
      <c r="KQ203" s="51"/>
      <c r="KR203" s="51"/>
      <c r="KS203" s="51"/>
      <c r="KT203" s="51"/>
      <c r="KU203" s="51"/>
      <c r="KV203" s="51"/>
      <c r="KW203" s="51"/>
      <c r="KX203" s="51"/>
      <c r="KY203" s="51"/>
      <c r="KZ203" s="51"/>
      <c r="LA203" s="51"/>
      <c r="LB203" s="51"/>
      <c r="LC203" s="51"/>
      <c r="LD203" s="51"/>
      <c r="LE203" s="51"/>
      <c r="LF203" s="51"/>
      <c r="LG203" s="51"/>
      <c r="LH203" s="51"/>
      <c r="LI203" s="51"/>
      <c r="LJ203" s="51"/>
      <c r="LK203" s="51"/>
      <c r="LL203" s="51"/>
      <c r="LM203" s="51"/>
      <c r="LN203" s="51"/>
      <c r="LO203" s="51"/>
      <c r="LP203" s="51"/>
      <c r="LQ203" s="51"/>
      <c r="LR203" s="51"/>
      <c r="LS203" s="51"/>
      <c r="LT203" s="51"/>
      <c r="LU203" s="51"/>
      <c r="LV203" s="51"/>
      <c r="LW203" s="51"/>
      <c r="LX203" s="51"/>
      <c r="LY203" s="51"/>
      <c r="LZ203" s="51"/>
      <c r="MA203" s="51"/>
      <c r="MB203" s="51"/>
      <c r="MC203" s="51"/>
      <c r="MD203" s="51"/>
      <c r="ME203" s="51"/>
      <c r="MF203" s="51"/>
      <c r="MG203" s="51"/>
      <c r="MH203" s="51"/>
      <c r="MI203" s="51"/>
      <c r="MJ203" s="51"/>
      <c r="MK203" s="51"/>
      <c r="ML203" s="51"/>
      <c r="MM203" s="51"/>
      <c r="MN203" s="51"/>
      <c r="MO203" s="51"/>
      <c r="MP203" s="51"/>
      <c r="MQ203" s="51"/>
      <c r="MR203" s="51"/>
      <c r="MS203" s="51"/>
      <c r="MT203" s="51"/>
      <c r="MU203" s="51"/>
      <c r="MV203" s="51"/>
      <c r="MW203" s="51"/>
      <c r="MX203" s="51"/>
      <c r="MY203" s="51"/>
      <c r="MZ203" s="51"/>
      <c r="NA203" s="51"/>
      <c r="NB203" s="51"/>
      <c r="NC203" s="51"/>
      <c r="ND203" s="51"/>
      <c r="NE203" s="51"/>
      <c r="NF203" s="51"/>
      <c r="NG203" s="51"/>
      <c r="NH203" s="51"/>
      <c r="NI203" s="51"/>
      <c r="NJ203" s="51"/>
      <c r="NK203" s="51"/>
      <c r="NL203" s="51"/>
      <c r="NM203" s="51"/>
      <c r="NN203" s="51"/>
      <c r="NO203" s="51"/>
      <c r="NP203" s="51"/>
      <c r="NQ203" s="51"/>
      <c r="NR203" s="51"/>
      <c r="NS203" s="51"/>
      <c r="NT203" s="51"/>
      <c r="NU203" s="51"/>
      <c r="NV203" s="51"/>
      <c r="NW203" s="51"/>
      <c r="NX203" s="51"/>
      <c r="NY203" s="51"/>
      <c r="NZ203" s="51"/>
      <c r="OA203" s="51"/>
      <c r="OB203" s="51"/>
      <c r="OC203" s="51"/>
      <c r="OD203" s="51"/>
      <c r="OE203" s="51"/>
      <c r="OF203" s="51"/>
      <c r="OG203" s="51"/>
      <c r="OH203" s="51"/>
      <c r="OI203" s="51"/>
      <c r="OJ203" s="51"/>
      <c r="OK203" s="51"/>
      <c r="OL203" s="51"/>
      <c r="OM203" s="51"/>
      <c r="ON203" s="51"/>
      <c r="OO203" s="51"/>
      <c r="OP203" s="51"/>
      <c r="OQ203" s="51"/>
      <c r="OR203" s="51"/>
      <c r="OS203" s="51"/>
      <c r="OT203" s="51"/>
      <c r="OU203" s="51"/>
      <c r="OV203" s="51"/>
      <c r="OW203" s="51"/>
      <c r="OX203" s="51"/>
      <c r="OY203" s="51"/>
      <c r="OZ203" s="51"/>
      <c r="PA203" s="51"/>
      <c r="PB203" s="51"/>
      <c r="PC203" s="51"/>
      <c r="PD203" s="51"/>
      <c r="PE203" s="51"/>
      <c r="PF203" s="51"/>
      <c r="PG203" s="51"/>
      <c r="PH203" s="51"/>
      <c r="PI203" s="51"/>
      <c r="PJ203" s="51"/>
      <c r="PK203" s="51"/>
      <c r="PL203" s="51"/>
      <c r="PM203" s="51"/>
      <c r="PN203" s="51"/>
      <c r="PO203" s="51"/>
      <c r="PP203" s="51"/>
      <c r="PQ203" s="51"/>
      <c r="PR203" s="51"/>
      <c r="PS203" s="51"/>
      <c r="PT203" s="51"/>
      <c r="PU203" s="51"/>
      <c r="PV203" s="51"/>
      <c r="PW203" s="51"/>
      <c r="PX203" s="51"/>
      <c r="PY203" s="51"/>
      <c r="PZ203" s="51"/>
      <c r="QA203" s="51"/>
      <c r="QB203" s="51"/>
      <c r="QC203" s="51"/>
      <c r="QD203" s="51"/>
      <c r="QE203" s="51"/>
      <c r="QF203" s="51"/>
      <c r="QG203" s="51"/>
      <c r="QH203" s="51"/>
      <c r="QI203" s="51"/>
      <c r="QJ203" s="51"/>
      <c r="QK203" s="51"/>
      <c r="QL203" s="51"/>
      <c r="QM203" s="51"/>
      <c r="QN203" s="51"/>
      <c r="QO203" s="51"/>
      <c r="QP203" s="51"/>
      <c r="QQ203" s="51"/>
      <c r="QR203" s="51"/>
      <c r="QS203" s="51"/>
      <c r="QT203" s="51"/>
      <c r="QU203" s="51"/>
      <c r="QV203" s="51"/>
      <c r="QW203" s="51"/>
      <c r="QX203" s="51"/>
      <c r="QY203" s="51"/>
      <c r="QZ203" s="51"/>
      <c r="RA203" s="51"/>
      <c r="RB203" s="51"/>
      <c r="RC203" s="51"/>
      <c r="RD203" s="51"/>
      <c r="RE203" s="51"/>
      <c r="RF203" s="51"/>
      <c r="RG203" s="51"/>
      <c r="RH203" s="51"/>
      <c r="RI203" s="51"/>
      <c r="RJ203" s="51"/>
      <c r="RK203" s="51"/>
      <c r="RL203" s="51"/>
      <c r="RM203" s="51"/>
      <c r="RN203" s="51"/>
      <c r="RO203" s="51"/>
      <c r="RP203" s="51"/>
      <c r="RQ203" s="51"/>
      <c r="RR203" s="51"/>
      <c r="RS203" s="51"/>
      <c r="RT203" s="51"/>
      <c r="RU203" s="51"/>
      <c r="RV203" s="51"/>
      <c r="RW203" s="51"/>
      <c r="RX203" s="51"/>
      <c r="RY203" s="51"/>
      <c r="RZ203" s="51"/>
      <c r="SA203" s="51"/>
      <c r="SB203" s="51"/>
      <c r="SC203" s="51"/>
      <c r="SD203" s="51"/>
      <c r="SE203" s="51"/>
      <c r="SF203" s="51"/>
      <c r="SG203" s="51"/>
      <c r="SH203" s="51"/>
      <c r="SI203" s="51"/>
      <c r="SJ203" s="51"/>
      <c r="SK203" s="51"/>
      <c r="SL203" s="51"/>
      <c r="SM203" s="51"/>
      <c r="SN203" s="51"/>
      <c r="SO203" s="51"/>
      <c r="SP203" s="51"/>
      <c r="SQ203" s="51"/>
      <c r="SR203" s="51"/>
      <c r="SS203" s="51"/>
      <c r="ST203" s="51"/>
      <c r="SU203" s="51"/>
      <c r="SV203" s="51"/>
      <c r="SW203" s="51"/>
      <c r="SX203" s="51"/>
      <c r="SY203" s="51"/>
      <c r="SZ203" s="51"/>
      <c r="TA203" s="51"/>
      <c r="TB203" s="51"/>
      <c r="TC203" s="51"/>
      <c r="TD203" s="51"/>
      <c r="TE203" s="51"/>
      <c r="TF203" s="51"/>
      <c r="TG203" s="51"/>
      <c r="TH203" s="51"/>
      <c r="TI203" s="51"/>
      <c r="TJ203" s="51"/>
      <c r="TK203" s="51"/>
      <c r="TL203" s="51"/>
      <c r="TM203" s="51"/>
      <c r="TN203" s="51"/>
      <c r="TO203" s="51"/>
      <c r="TP203" s="51"/>
      <c r="TQ203" s="51"/>
      <c r="TR203" s="51"/>
      <c r="TS203" s="51"/>
      <c r="TT203" s="51"/>
      <c r="TU203" s="51"/>
      <c r="TV203" s="51"/>
      <c r="TW203" s="51"/>
      <c r="TX203" s="51"/>
      <c r="TY203" s="51"/>
      <c r="TZ203" s="51"/>
      <c r="UA203" s="51"/>
      <c r="UB203" s="51"/>
      <c r="UC203" s="51"/>
      <c r="UD203" s="51"/>
      <c r="UE203" s="51"/>
      <c r="UF203" s="51"/>
      <c r="UG203" s="51"/>
      <c r="UH203" s="51"/>
      <c r="UI203" s="51"/>
      <c r="UJ203" s="51"/>
      <c r="UK203" s="51"/>
      <c r="UL203" s="51"/>
      <c r="UM203" s="51"/>
      <c r="UN203" s="51"/>
      <c r="UO203" s="51"/>
      <c r="UP203" s="51"/>
      <c r="UQ203" s="51"/>
      <c r="UR203" s="51"/>
      <c r="US203" s="51"/>
      <c r="UT203" s="51"/>
      <c r="UU203" s="51"/>
      <c r="UV203" s="51"/>
      <c r="UW203" s="51"/>
      <c r="UX203" s="51"/>
      <c r="UY203" s="51"/>
      <c r="UZ203" s="51"/>
      <c r="VA203" s="51"/>
      <c r="VB203" s="51"/>
      <c r="VC203" s="51"/>
      <c r="VD203" s="51"/>
      <c r="VE203" s="51"/>
      <c r="VF203" s="51"/>
      <c r="VG203" s="51"/>
      <c r="VH203" s="51"/>
      <c r="VI203" s="51"/>
      <c r="VJ203" s="51"/>
      <c r="VK203" s="51"/>
      <c r="VL203" s="51"/>
      <c r="VM203" s="51"/>
      <c r="VN203" s="51"/>
      <c r="VO203" s="51"/>
      <c r="VP203" s="51"/>
      <c r="VQ203" s="51"/>
      <c r="VR203" s="51"/>
      <c r="VS203" s="51"/>
      <c r="VT203" s="51"/>
      <c r="VU203" s="51"/>
      <c r="VV203" s="51"/>
      <c r="VW203" s="51"/>
      <c r="VX203" s="51"/>
      <c r="VY203" s="51"/>
      <c r="VZ203" s="51"/>
      <c r="WA203" s="51"/>
      <c r="WB203" s="51"/>
      <c r="WC203" s="51"/>
      <c r="WD203" s="51"/>
      <c r="WE203" s="51"/>
      <c r="WF203" s="51"/>
      <c r="WG203" s="51"/>
      <c r="WH203" s="51"/>
      <c r="WI203" s="51"/>
      <c r="WJ203" s="51"/>
      <c r="WK203" s="51"/>
      <c r="WL203" s="51"/>
      <c r="WM203" s="51"/>
      <c r="WN203" s="51"/>
      <c r="WO203" s="51"/>
      <c r="WP203" s="51"/>
      <c r="WQ203" s="51"/>
      <c r="WR203" s="51"/>
      <c r="WS203" s="51"/>
      <c r="WT203" s="51"/>
      <c r="WU203" s="51"/>
      <c r="WV203" s="51"/>
      <c r="WW203" s="51"/>
      <c r="WX203" s="51"/>
      <c r="WY203" s="51"/>
      <c r="WZ203" s="51"/>
      <c r="XA203" s="51"/>
      <c r="XB203" s="51"/>
      <c r="XC203" s="51"/>
      <c r="XD203" s="51"/>
      <c r="XE203" s="51"/>
      <c r="XF203" s="51"/>
      <c r="XG203" s="51"/>
      <c r="XH203" s="51"/>
      <c r="XI203" s="51"/>
      <c r="XJ203" s="51"/>
      <c r="XK203" s="51"/>
      <c r="XL203" s="51"/>
      <c r="XM203" s="51"/>
      <c r="XN203" s="51"/>
      <c r="XO203" s="51"/>
      <c r="XP203" s="51"/>
      <c r="XQ203" s="51"/>
      <c r="XR203" s="51"/>
      <c r="XS203" s="51"/>
      <c r="XT203" s="51"/>
      <c r="XU203" s="51"/>
      <c r="XV203" s="51"/>
      <c r="XW203" s="51"/>
      <c r="XX203" s="51"/>
      <c r="XY203" s="51"/>
      <c r="XZ203" s="51"/>
      <c r="YA203" s="51"/>
      <c r="YB203" s="51"/>
      <c r="YC203" s="51"/>
      <c r="YD203" s="51"/>
      <c r="YE203" s="51"/>
      <c r="YF203" s="51"/>
      <c r="YG203" s="51"/>
      <c r="YH203" s="51"/>
      <c r="YI203" s="51"/>
      <c r="YJ203" s="51"/>
      <c r="YK203" s="51"/>
      <c r="YL203" s="51"/>
      <c r="YM203" s="51"/>
      <c r="YN203" s="51"/>
      <c r="YO203" s="51"/>
      <c r="YP203" s="51"/>
      <c r="YQ203" s="51"/>
      <c r="YR203" s="51"/>
      <c r="YS203" s="51"/>
    </row>
    <row r="204" spans="1:669" s="45" customFormat="1" x14ac:dyDescent="0.25">
      <c r="A204" s="40"/>
      <c r="B204" s="16"/>
      <c r="C204" s="17"/>
      <c r="D204" s="17"/>
      <c r="E204" s="40"/>
      <c r="F204" s="40"/>
      <c r="G204" s="151"/>
      <c r="H204" s="155"/>
      <c r="I204" s="151"/>
      <c r="J204" s="151"/>
      <c r="K204" s="151"/>
      <c r="L204" s="151"/>
      <c r="M204" s="151"/>
    </row>
    <row r="205" spans="1:669" x14ac:dyDescent="0.25">
      <c r="A205" s="125" t="s">
        <v>192</v>
      </c>
      <c r="B205" s="5"/>
      <c r="C205" s="6"/>
      <c r="D205" s="6"/>
      <c r="E205" s="10"/>
      <c r="F205" s="10"/>
      <c r="H205" s="174"/>
      <c r="I205" s="181"/>
      <c r="J205" s="181"/>
      <c r="K205" s="181"/>
      <c r="L205" s="181"/>
      <c r="M205" s="174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</row>
    <row r="206" spans="1:669" x14ac:dyDescent="0.25">
      <c r="A206" s="35" t="s">
        <v>193</v>
      </c>
      <c r="B206" s="204" t="s">
        <v>16</v>
      </c>
      <c r="C206" s="205" t="s">
        <v>71</v>
      </c>
      <c r="D206" s="205" t="s">
        <v>223</v>
      </c>
      <c r="E206" s="103">
        <v>44682</v>
      </c>
      <c r="F206" s="10" t="s">
        <v>108</v>
      </c>
      <c r="G206" s="130">
        <v>60000</v>
      </c>
      <c r="H206" s="174">
        <v>1722</v>
      </c>
      <c r="I206" s="181">
        <v>3486.68</v>
      </c>
      <c r="J206" s="181">
        <v>1824</v>
      </c>
      <c r="K206" s="181">
        <v>25</v>
      </c>
      <c r="L206" s="181">
        <v>7057.68</v>
      </c>
      <c r="M206" s="174">
        <v>52942.32</v>
      </c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</row>
    <row r="207" spans="1:669" s="46" customFormat="1" ht="13.5" customHeight="1" x14ac:dyDescent="0.25">
      <c r="A207" s="46" t="s">
        <v>194</v>
      </c>
      <c r="B207" s="18" t="s">
        <v>191</v>
      </c>
      <c r="C207" s="19" t="s">
        <v>70</v>
      </c>
      <c r="D207" s="19" t="s">
        <v>223</v>
      </c>
      <c r="E207" s="112">
        <v>44197</v>
      </c>
      <c r="F207" s="113" t="s">
        <v>108</v>
      </c>
      <c r="G207" s="152">
        <v>65000</v>
      </c>
      <c r="H207" s="156">
        <v>1865.5</v>
      </c>
      <c r="I207" s="152">
        <v>4427.58</v>
      </c>
      <c r="J207" s="152">
        <v>1976</v>
      </c>
      <c r="K207" s="152">
        <v>25</v>
      </c>
      <c r="L207" s="152">
        <v>8294.08</v>
      </c>
      <c r="M207" s="156">
        <v>56705.919999999998</v>
      </c>
    </row>
    <row r="208" spans="1:669" s="46" customFormat="1" ht="13.5" customHeight="1" x14ac:dyDescent="0.25">
      <c r="A208" s="46" t="s">
        <v>195</v>
      </c>
      <c r="B208" s="18" t="s">
        <v>176</v>
      </c>
      <c r="C208" s="19" t="s">
        <v>71</v>
      </c>
      <c r="D208" s="19" t="s">
        <v>223</v>
      </c>
      <c r="E208" s="112">
        <v>44652</v>
      </c>
      <c r="F208" s="113" t="s">
        <v>108</v>
      </c>
      <c r="G208" s="152">
        <v>65000</v>
      </c>
      <c r="H208" s="156">
        <v>1865.5</v>
      </c>
      <c r="I208" s="152">
        <v>4427.58</v>
      </c>
      <c r="J208" s="152">
        <v>1976</v>
      </c>
      <c r="K208" s="152">
        <v>25</v>
      </c>
      <c r="L208" s="152">
        <v>8294.08</v>
      </c>
      <c r="M208" s="156">
        <v>56705.919999999998</v>
      </c>
    </row>
    <row r="209" spans="1:668" s="46" customFormat="1" ht="13.5" customHeight="1" x14ac:dyDescent="0.25">
      <c r="A209" s="46" t="s">
        <v>207</v>
      </c>
      <c r="B209" s="18" t="s">
        <v>16</v>
      </c>
      <c r="C209" s="19" t="s">
        <v>71</v>
      </c>
      <c r="D209" s="19" t="s">
        <v>223</v>
      </c>
      <c r="E209" s="112">
        <v>44682</v>
      </c>
      <c r="F209" s="113" t="s">
        <v>108</v>
      </c>
      <c r="G209" s="152">
        <v>60000</v>
      </c>
      <c r="H209" s="156">
        <v>1722</v>
      </c>
      <c r="I209" s="152">
        <v>3486.68</v>
      </c>
      <c r="J209" s="152">
        <v>1824</v>
      </c>
      <c r="K209" s="152">
        <v>25</v>
      </c>
      <c r="L209" s="152">
        <v>7057.68</v>
      </c>
      <c r="M209" s="156">
        <v>52942.32</v>
      </c>
    </row>
    <row r="210" spans="1:668" s="68" customFormat="1" x14ac:dyDescent="0.25">
      <c r="A210" s="68" t="s">
        <v>14</v>
      </c>
      <c r="B210" s="92">
        <v>4</v>
      </c>
      <c r="C210" s="74"/>
      <c r="D210" s="74"/>
      <c r="G210" s="150">
        <f>G206+G207+G208+G209</f>
        <v>250000</v>
      </c>
      <c r="H210" s="157">
        <f>SUM(H207:H207)+H208+H206+H209</f>
        <v>7175</v>
      </c>
      <c r="I210" s="150">
        <f>SUM(I207:I207)+I206+I208+I209</f>
        <v>15828.52</v>
      </c>
      <c r="J210" s="150">
        <f>SUM(J207:J207)+J208+J206+J209</f>
        <v>7600</v>
      </c>
      <c r="K210" s="150">
        <f>SUM(K207:K207)+K206+K208+K209</f>
        <v>100</v>
      </c>
      <c r="L210" s="150">
        <f>SUM(L207:L207)+L206+L208+L209</f>
        <v>30703.52</v>
      </c>
      <c r="M210" s="150">
        <f>SUM(M207:M207)+M206+M208+M209</f>
        <v>219296.47999999998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</row>
    <row r="211" spans="1:668" s="40" customFormat="1" x14ac:dyDescent="0.25">
      <c r="A211" s="40" t="s">
        <v>211</v>
      </c>
      <c r="B211" s="16"/>
      <c r="C211" s="17"/>
      <c r="D211" s="17"/>
      <c r="G211" s="151"/>
      <c r="H211" s="155"/>
      <c r="I211" s="151"/>
      <c r="J211" s="151"/>
      <c r="K211" s="151"/>
      <c r="L211" s="151"/>
      <c r="M211" s="151"/>
    </row>
    <row r="212" spans="1:668" s="126" customFormat="1" x14ac:dyDescent="0.25">
      <c r="A212" s="126" t="s">
        <v>196</v>
      </c>
      <c r="B212" s="113" t="s">
        <v>30</v>
      </c>
      <c r="C212" s="19" t="s">
        <v>71</v>
      </c>
      <c r="D212" s="19" t="s">
        <v>223</v>
      </c>
      <c r="E212" s="127">
        <v>44593</v>
      </c>
      <c r="F212" s="128" t="s">
        <v>108</v>
      </c>
      <c r="G212" s="152">
        <v>125000</v>
      </c>
      <c r="H212" s="156">
        <v>3587.5</v>
      </c>
      <c r="I212" s="152">
        <v>17648.46</v>
      </c>
      <c r="J212" s="152">
        <v>3800</v>
      </c>
      <c r="K212" s="152">
        <v>1375.12</v>
      </c>
      <c r="L212" s="152">
        <v>26411.08</v>
      </c>
      <c r="M212" s="152">
        <v>98588.92</v>
      </c>
    </row>
    <row r="213" spans="1:668" x14ac:dyDescent="0.25">
      <c r="A213" s="38" t="s">
        <v>95</v>
      </c>
      <c r="B213" s="14" t="s">
        <v>176</v>
      </c>
      <c r="C213" s="14" t="s">
        <v>70</v>
      </c>
      <c r="D213" s="14" t="s">
        <v>223</v>
      </c>
      <c r="E213" s="129">
        <v>44621</v>
      </c>
      <c r="F213" s="132" t="s">
        <v>108</v>
      </c>
      <c r="G213" s="130">
        <v>60000</v>
      </c>
      <c r="H213" s="131">
        <v>1722</v>
      </c>
      <c r="I213" s="130">
        <v>0</v>
      </c>
      <c r="J213" s="130">
        <v>1824</v>
      </c>
      <c r="K213" s="130">
        <v>665</v>
      </c>
      <c r="L213" s="130">
        <v>4211</v>
      </c>
      <c r="M213" s="131">
        <v>55789</v>
      </c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</row>
    <row r="214" spans="1:668" s="68" customFormat="1" x14ac:dyDescent="0.25">
      <c r="A214" s="68" t="s">
        <v>14</v>
      </c>
      <c r="B214" s="116">
        <v>2</v>
      </c>
      <c r="C214" s="116"/>
      <c r="D214" s="116"/>
      <c r="E214" s="133"/>
      <c r="F214" s="134"/>
      <c r="G214" s="150">
        <f t="shared" ref="G214:M214" si="33">G213+G212</f>
        <v>185000</v>
      </c>
      <c r="H214" s="157">
        <f t="shared" si="33"/>
        <v>5309.5</v>
      </c>
      <c r="I214" s="150">
        <f t="shared" si="33"/>
        <v>17648.46</v>
      </c>
      <c r="J214" s="150">
        <f t="shared" si="33"/>
        <v>5624</v>
      </c>
      <c r="K214" s="150">
        <f t="shared" si="33"/>
        <v>2040.12</v>
      </c>
      <c r="L214" s="150">
        <f t="shared" si="33"/>
        <v>30622.080000000002</v>
      </c>
      <c r="M214" s="157">
        <f t="shared" si="33"/>
        <v>154377.91999999998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</row>
    <row r="215" spans="1:668" s="45" customFormat="1" x14ac:dyDescent="0.25">
      <c r="A215" s="40" t="s">
        <v>212</v>
      </c>
      <c r="B215" s="16"/>
      <c r="C215" s="17"/>
      <c r="D215" s="17"/>
      <c r="E215" s="40"/>
      <c r="F215" s="40"/>
      <c r="G215" s="151"/>
      <c r="H215" s="155"/>
      <c r="I215" s="151"/>
      <c r="J215" s="151"/>
      <c r="K215" s="151"/>
      <c r="L215" s="151"/>
      <c r="M215" s="155"/>
    </row>
    <row r="216" spans="1:668" s="46" customFormat="1" ht="13.5" customHeight="1" x14ac:dyDescent="0.25">
      <c r="A216" s="46" t="s">
        <v>106</v>
      </c>
      <c r="B216" s="18" t="s">
        <v>54</v>
      </c>
      <c r="C216" s="19" t="s">
        <v>70</v>
      </c>
      <c r="D216" s="19" t="s">
        <v>223</v>
      </c>
      <c r="E216" s="112">
        <v>44593</v>
      </c>
      <c r="F216" s="113" t="s">
        <v>108</v>
      </c>
      <c r="G216" s="152">
        <v>100000</v>
      </c>
      <c r="H216" s="156">
        <v>2870</v>
      </c>
      <c r="I216" s="152">
        <v>12105.37</v>
      </c>
      <c r="J216" s="152">
        <v>3040</v>
      </c>
      <c r="K216" s="152">
        <v>25</v>
      </c>
      <c r="L216" s="152">
        <v>18040.37</v>
      </c>
      <c r="M216" s="156">
        <v>81959.63</v>
      </c>
    </row>
    <row r="217" spans="1:668" s="46" customFormat="1" x14ac:dyDescent="0.25">
      <c r="A217" s="46" t="s">
        <v>148</v>
      </c>
      <c r="B217" s="18" t="s">
        <v>149</v>
      </c>
      <c r="C217" s="19" t="s">
        <v>71</v>
      </c>
      <c r="D217" s="19" t="s">
        <v>223</v>
      </c>
      <c r="E217" s="20">
        <v>44593</v>
      </c>
      <c r="F217" s="18" t="s">
        <v>108</v>
      </c>
      <c r="G217" s="152">
        <v>60000</v>
      </c>
      <c r="H217" s="156">
        <v>1722</v>
      </c>
      <c r="I217" s="152">
        <v>3486.68</v>
      </c>
      <c r="J217" s="152">
        <v>1824</v>
      </c>
      <c r="K217" s="152">
        <v>25</v>
      </c>
      <c r="L217" s="152">
        <v>7057.68</v>
      </c>
      <c r="M217" s="156">
        <v>52942.32</v>
      </c>
    </row>
    <row r="218" spans="1:668" s="68" customFormat="1" x14ac:dyDescent="0.25">
      <c r="A218" s="68" t="s">
        <v>14</v>
      </c>
      <c r="B218" s="92">
        <v>2</v>
      </c>
      <c r="C218" s="74"/>
      <c r="D218" s="74"/>
      <c r="G218" s="150">
        <f>SUM(G216:G217)</f>
        <v>160000</v>
      </c>
      <c r="H218" s="157">
        <f t="shared" ref="H218:M218" si="34">SUM(H216:H217)</f>
        <v>4592</v>
      </c>
      <c r="I218" s="150">
        <f t="shared" si="34"/>
        <v>15592.050000000001</v>
      </c>
      <c r="J218" s="150">
        <f t="shared" si="34"/>
        <v>4864</v>
      </c>
      <c r="K218" s="150">
        <f t="shared" si="34"/>
        <v>50</v>
      </c>
      <c r="L218" s="150">
        <f t="shared" si="34"/>
        <v>25098.05</v>
      </c>
      <c r="M218" s="150">
        <f t="shared" si="34"/>
        <v>134901.95000000001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</row>
    <row r="219" spans="1:668" x14ac:dyDescent="0.25"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</row>
    <row r="220" spans="1:668" s="46" customFormat="1" x14ac:dyDescent="0.25">
      <c r="A220" s="40" t="s">
        <v>150</v>
      </c>
      <c r="B220" s="16"/>
      <c r="C220" s="19"/>
      <c r="D220" s="19"/>
      <c r="E220" s="20"/>
      <c r="F220" s="18"/>
      <c r="G220" s="152"/>
      <c r="H220" s="156"/>
      <c r="I220" s="152"/>
      <c r="J220" s="152"/>
      <c r="K220" s="152"/>
      <c r="L220" s="152"/>
      <c r="M220" s="156"/>
    </row>
    <row r="221" spans="1:668" s="46" customFormat="1" x14ac:dyDescent="0.25">
      <c r="A221" s="46" t="s">
        <v>151</v>
      </c>
      <c r="B221" s="113" t="s">
        <v>125</v>
      </c>
      <c r="C221" s="19" t="s">
        <v>70</v>
      </c>
      <c r="D221" s="19" t="s">
        <v>223</v>
      </c>
      <c r="E221" s="20">
        <v>44593</v>
      </c>
      <c r="F221" s="18" t="s">
        <v>108</v>
      </c>
      <c r="G221" s="152">
        <v>80000</v>
      </c>
      <c r="H221" s="156">
        <v>2296</v>
      </c>
      <c r="I221" s="152">
        <v>7400.87</v>
      </c>
      <c r="J221" s="152">
        <v>2432</v>
      </c>
      <c r="K221" s="152">
        <v>25</v>
      </c>
      <c r="L221" s="152">
        <v>12153.87</v>
      </c>
      <c r="M221" s="156">
        <v>67846.13</v>
      </c>
    </row>
    <row r="222" spans="1:668" s="46" customFormat="1" ht="13.5" customHeight="1" x14ac:dyDescent="0.25">
      <c r="A222" s="46" t="s">
        <v>182</v>
      </c>
      <c r="B222" s="113" t="s">
        <v>16</v>
      </c>
      <c r="C222" s="19" t="s">
        <v>71</v>
      </c>
      <c r="D222" s="19" t="s">
        <v>223</v>
      </c>
      <c r="E222" s="20">
        <v>44652</v>
      </c>
      <c r="F222" s="18" t="s">
        <v>108</v>
      </c>
      <c r="G222" s="152">
        <v>60000</v>
      </c>
      <c r="H222" s="156">
        <v>1722</v>
      </c>
      <c r="I222" s="152">
        <v>3486.68</v>
      </c>
      <c r="J222" s="152">
        <v>1824</v>
      </c>
      <c r="K222" s="152">
        <v>25</v>
      </c>
      <c r="L222" s="152">
        <v>7057.68</v>
      </c>
      <c r="M222" s="156">
        <v>52942.32</v>
      </c>
    </row>
    <row r="223" spans="1:668" s="15" customFormat="1" ht="15.75" x14ac:dyDescent="0.25">
      <c r="A223" s="99" t="s">
        <v>226</v>
      </c>
      <c r="B223" s="100" t="s">
        <v>17</v>
      </c>
      <c r="C223" s="214" t="s">
        <v>71</v>
      </c>
      <c r="D223" s="102" t="s">
        <v>223</v>
      </c>
      <c r="E223" s="103">
        <v>44718</v>
      </c>
      <c r="F223" s="101" t="s">
        <v>108</v>
      </c>
      <c r="G223" s="137">
        <v>40000</v>
      </c>
      <c r="H223" s="137">
        <v>1148</v>
      </c>
      <c r="I223" s="137">
        <v>442.65</v>
      </c>
      <c r="J223" s="137">
        <v>1216</v>
      </c>
      <c r="K223" s="137">
        <v>25</v>
      </c>
      <c r="L223" s="191">
        <v>2831.65</v>
      </c>
      <c r="M223" s="213">
        <v>37168.35</v>
      </c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  <c r="IW223" s="45"/>
      <c r="IX223" s="45"/>
      <c r="IY223" s="45"/>
      <c r="IZ223" s="45"/>
      <c r="JA223" s="45"/>
      <c r="JB223" s="45"/>
      <c r="JC223" s="45"/>
      <c r="JD223" s="45"/>
      <c r="JE223" s="45"/>
      <c r="JF223" s="45"/>
      <c r="JG223" s="45"/>
      <c r="JH223" s="45"/>
      <c r="JI223" s="45"/>
      <c r="JJ223" s="45"/>
      <c r="JK223" s="45"/>
      <c r="JL223" s="45"/>
      <c r="JM223" s="45"/>
      <c r="JN223" s="45"/>
      <c r="JO223" s="45"/>
      <c r="JP223" s="45"/>
      <c r="JQ223" s="45"/>
      <c r="JR223" s="45"/>
      <c r="JS223" s="45"/>
      <c r="JT223" s="45"/>
      <c r="JU223" s="45"/>
      <c r="JV223" s="45"/>
      <c r="JW223" s="45"/>
      <c r="JX223" s="45"/>
      <c r="JY223" s="45"/>
      <c r="JZ223" s="45"/>
      <c r="KA223" s="45"/>
      <c r="KB223" s="45"/>
      <c r="KC223" s="45"/>
      <c r="KD223" s="45"/>
      <c r="KE223" s="45"/>
      <c r="KF223" s="45"/>
      <c r="KG223" s="45"/>
      <c r="KH223" s="45"/>
      <c r="KI223" s="45"/>
      <c r="KJ223" s="45"/>
      <c r="KK223" s="45"/>
      <c r="KL223" s="45"/>
      <c r="KM223" s="45"/>
      <c r="KN223" s="45"/>
      <c r="KO223" s="45"/>
      <c r="KP223" s="45"/>
      <c r="KQ223" s="45"/>
      <c r="KR223" s="45"/>
      <c r="KS223" s="45"/>
      <c r="KT223" s="45"/>
      <c r="KU223" s="45"/>
      <c r="KV223" s="45"/>
      <c r="KW223" s="45"/>
      <c r="KX223" s="45"/>
      <c r="KY223" s="45"/>
      <c r="KZ223" s="45"/>
      <c r="LA223" s="45"/>
      <c r="LB223" s="45"/>
      <c r="LC223" s="45"/>
      <c r="LD223" s="45"/>
      <c r="LE223" s="45"/>
      <c r="LF223" s="45"/>
      <c r="LG223" s="45"/>
      <c r="LH223" s="45"/>
      <c r="LI223" s="45"/>
      <c r="LJ223" s="45"/>
      <c r="LK223" s="45"/>
      <c r="LL223" s="45"/>
      <c r="LM223" s="45"/>
      <c r="LN223" s="45"/>
      <c r="LO223" s="45"/>
      <c r="LP223" s="45"/>
      <c r="LQ223" s="45"/>
      <c r="LR223" s="45"/>
      <c r="LS223" s="45"/>
      <c r="LT223" s="45"/>
      <c r="LU223" s="45"/>
      <c r="LV223" s="45"/>
      <c r="LW223" s="45"/>
      <c r="LX223" s="45"/>
      <c r="LY223" s="45"/>
      <c r="LZ223" s="45"/>
      <c r="MA223" s="45"/>
      <c r="MB223" s="45"/>
      <c r="MC223" s="45"/>
      <c r="MD223" s="45"/>
      <c r="ME223" s="45"/>
      <c r="MF223" s="45"/>
      <c r="MG223" s="45"/>
      <c r="MH223" s="45"/>
      <c r="MI223" s="45"/>
      <c r="MJ223" s="45"/>
      <c r="MK223" s="45"/>
      <c r="ML223" s="45"/>
      <c r="MM223" s="45"/>
      <c r="MN223" s="45"/>
      <c r="MO223" s="45"/>
      <c r="MP223" s="45"/>
      <c r="MQ223" s="45"/>
      <c r="MR223" s="45"/>
      <c r="MS223" s="45"/>
      <c r="MT223" s="45"/>
      <c r="MU223" s="45"/>
      <c r="MV223" s="45"/>
      <c r="MW223" s="45"/>
      <c r="MX223" s="45"/>
      <c r="MY223" s="45"/>
      <c r="MZ223" s="45"/>
      <c r="NA223" s="45"/>
      <c r="NB223" s="45"/>
      <c r="NC223" s="45"/>
      <c r="ND223" s="45"/>
      <c r="NE223" s="45"/>
      <c r="NF223" s="45"/>
      <c r="NG223" s="45"/>
      <c r="NH223" s="45"/>
      <c r="NI223" s="45"/>
      <c r="NJ223" s="45"/>
      <c r="NK223" s="45"/>
      <c r="NL223" s="45"/>
      <c r="NM223" s="45"/>
      <c r="NN223" s="45"/>
      <c r="NO223" s="45"/>
      <c r="NP223" s="45"/>
      <c r="NQ223" s="45"/>
      <c r="NR223" s="45"/>
      <c r="NS223" s="45"/>
      <c r="NT223" s="45"/>
      <c r="NU223" s="45"/>
      <c r="NV223" s="45"/>
      <c r="NW223" s="45"/>
      <c r="NX223" s="45"/>
      <c r="NY223" s="45"/>
      <c r="NZ223" s="45"/>
      <c r="OA223" s="45"/>
      <c r="OB223" s="45"/>
      <c r="OC223" s="45"/>
      <c r="OD223" s="45"/>
      <c r="OE223" s="45"/>
      <c r="OF223" s="45"/>
      <c r="OG223" s="45"/>
      <c r="OH223" s="45"/>
      <c r="OI223" s="45"/>
      <c r="OJ223" s="45"/>
      <c r="OK223" s="45"/>
      <c r="OL223" s="45"/>
      <c r="OM223" s="45"/>
      <c r="ON223" s="45"/>
      <c r="OO223" s="45"/>
      <c r="OP223" s="45"/>
      <c r="OQ223" s="45"/>
      <c r="OR223" s="45"/>
      <c r="OS223" s="45"/>
      <c r="OT223" s="45"/>
      <c r="OU223" s="45"/>
      <c r="OV223" s="45"/>
      <c r="OW223" s="45"/>
      <c r="OX223" s="45"/>
      <c r="OY223" s="45"/>
      <c r="OZ223" s="45"/>
      <c r="PA223" s="45"/>
      <c r="PB223" s="45"/>
      <c r="PC223" s="45"/>
      <c r="PD223" s="45"/>
      <c r="PE223" s="45"/>
      <c r="PF223" s="45"/>
      <c r="PG223" s="45"/>
      <c r="PH223" s="45"/>
      <c r="PI223" s="45"/>
      <c r="PJ223" s="45"/>
      <c r="PK223" s="45"/>
      <c r="PL223" s="45"/>
      <c r="PM223" s="45"/>
      <c r="PN223" s="45"/>
      <c r="PO223" s="45"/>
      <c r="PP223" s="45"/>
      <c r="PQ223" s="45"/>
      <c r="PR223" s="45"/>
      <c r="PS223" s="45"/>
      <c r="PT223" s="45"/>
      <c r="PU223" s="45"/>
      <c r="PV223" s="45"/>
      <c r="PW223" s="45"/>
      <c r="PX223" s="45"/>
      <c r="PY223" s="45"/>
      <c r="PZ223" s="45"/>
      <c r="QA223" s="45"/>
      <c r="QB223" s="45"/>
      <c r="QC223" s="45"/>
      <c r="QD223" s="45"/>
      <c r="QE223" s="45"/>
      <c r="QF223" s="45"/>
      <c r="QG223" s="45"/>
      <c r="QH223" s="45"/>
      <c r="QI223" s="45"/>
      <c r="QJ223" s="45"/>
      <c r="QK223" s="45"/>
      <c r="QL223" s="45"/>
      <c r="QM223" s="45"/>
      <c r="QN223" s="45"/>
      <c r="QO223" s="45"/>
      <c r="QP223" s="45"/>
      <c r="QQ223" s="45"/>
      <c r="QR223" s="45"/>
      <c r="QS223" s="45"/>
      <c r="QT223" s="45"/>
      <c r="QU223" s="45"/>
      <c r="QV223" s="45"/>
      <c r="QW223" s="45"/>
      <c r="QX223" s="45"/>
      <c r="QY223" s="45"/>
      <c r="QZ223" s="45"/>
      <c r="RA223" s="45"/>
      <c r="RB223" s="45"/>
      <c r="RC223" s="45"/>
      <c r="RD223" s="45"/>
      <c r="RE223" s="45"/>
      <c r="RF223" s="45"/>
      <c r="RG223" s="45"/>
      <c r="RH223" s="45"/>
      <c r="RI223" s="45"/>
      <c r="RJ223" s="45"/>
      <c r="RK223" s="45"/>
      <c r="RL223" s="45"/>
      <c r="RM223" s="45"/>
      <c r="RN223" s="45"/>
      <c r="RO223" s="45"/>
      <c r="RP223" s="45"/>
      <c r="RQ223" s="45"/>
      <c r="RR223" s="45"/>
      <c r="RS223" s="45"/>
      <c r="RT223" s="45"/>
      <c r="RU223" s="45"/>
      <c r="RV223" s="45"/>
      <c r="RW223" s="45"/>
      <c r="RX223" s="45"/>
      <c r="RY223" s="45"/>
      <c r="RZ223" s="45"/>
      <c r="SA223" s="45"/>
      <c r="SB223" s="45"/>
      <c r="SC223" s="45"/>
      <c r="SD223" s="45"/>
      <c r="SE223" s="45"/>
      <c r="SF223" s="45"/>
      <c r="SG223" s="45"/>
      <c r="SH223" s="45"/>
      <c r="SI223" s="45"/>
      <c r="SJ223" s="45"/>
      <c r="SK223" s="45"/>
      <c r="SL223" s="45"/>
      <c r="SM223" s="45"/>
      <c r="SN223" s="45"/>
      <c r="SO223" s="45"/>
      <c r="SP223" s="45"/>
      <c r="SQ223" s="45"/>
      <c r="SR223" s="45"/>
      <c r="SS223" s="45"/>
      <c r="ST223" s="45"/>
      <c r="SU223" s="45"/>
      <c r="SV223" s="45"/>
      <c r="SW223" s="45"/>
      <c r="SX223" s="45"/>
      <c r="SY223" s="45"/>
      <c r="SZ223" s="45"/>
      <c r="TA223" s="45"/>
      <c r="TB223" s="45"/>
      <c r="TC223" s="45"/>
      <c r="TD223" s="45"/>
      <c r="TE223" s="45"/>
      <c r="TF223" s="45"/>
      <c r="TG223" s="45"/>
      <c r="TH223" s="45"/>
      <c r="TI223" s="45"/>
      <c r="TJ223" s="45"/>
      <c r="TK223" s="45"/>
      <c r="TL223" s="45"/>
      <c r="TM223" s="45"/>
      <c r="TN223" s="45"/>
      <c r="TO223" s="45"/>
      <c r="TP223" s="45"/>
      <c r="TQ223" s="45"/>
      <c r="TR223" s="45"/>
      <c r="TS223" s="45"/>
      <c r="TT223" s="45"/>
      <c r="TU223" s="45"/>
      <c r="TV223" s="45"/>
      <c r="TW223" s="45"/>
      <c r="TX223" s="45"/>
      <c r="TY223" s="45"/>
      <c r="TZ223" s="45"/>
      <c r="UA223" s="45"/>
      <c r="UB223" s="45"/>
      <c r="UC223" s="45"/>
      <c r="UD223" s="45"/>
      <c r="UE223" s="45"/>
      <c r="UF223" s="45"/>
      <c r="UG223" s="45"/>
      <c r="UH223" s="45"/>
      <c r="UI223" s="45"/>
      <c r="UJ223" s="45"/>
      <c r="UK223" s="45"/>
      <c r="UL223" s="45"/>
      <c r="UM223" s="45"/>
      <c r="UN223" s="45"/>
      <c r="UO223" s="45"/>
      <c r="UP223" s="45"/>
      <c r="UQ223" s="45"/>
      <c r="UR223" s="45"/>
      <c r="US223" s="45"/>
      <c r="UT223" s="45"/>
      <c r="UU223" s="45"/>
      <c r="UV223" s="45"/>
      <c r="UW223" s="45"/>
      <c r="UX223" s="45"/>
      <c r="UY223" s="45"/>
      <c r="UZ223" s="45"/>
      <c r="VA223" s="45"/>
      <c r="VB223" s="45"/>
      <c r="VC223" s="45"/>
      <c r="VD223" s="45"/>
      <c r="VE223" s="45"/>
      <c r="VF223" s="45"/>
      <c r="VG223" s="45"/>
      <c r="VH223" s="45"/>
      <c r="VI223" s="45"/>
      <c r="VJ223" s="45"/>
      <c r="VK223" s="45"/>
      <c r="VL223" s="45"/>
      <c r="VM223" s="45"/>
      <c r="VN223" s="45"/>
      <c r="VO223" s="45"/>
      <c r="VP223" s="45"/>
      <c r="VQ223" s="45"/>
      <c r="VR223" s="45"/>
      <c r="VS223" s="45"/>
      <c r="VT223" s="45"/>
      <c r="VU223" s="45"/>
      <c r="VV223" s="45"/>
      <c r="VW223" s="45"/>
      <c r="VX223" s="45"/>
      <c r="VY223" s="45"/>
      <c r="VZ223" s="45"/>
      <c r="WA223" s="45"/>
      <c r="WB223" s="45"/>
      <c r="WC223" s="45"/>
      <c r="WD223" s="45"/>
      <c r="WE223" s="45"/>
      <c r="WF223" s="45"/>
      <c r="WG223" s="45"/>
      <c r="WH223" s="45"/>
      <c r="WI223" s="45"/>
      <c r="WJ223" s="45"/>
      <c r="WK223" s="45"/>
      <c r="WL223" s="45"/>
      <c r="WM223" s="45"/>
      <c r="WN223" s="45"/>
      <c r="WO223" s="45"/>
      <c r="WP223" s="45"/>
      <c r="WQ223" s="45"/>
      <c r="WR223" s="45"/>
      <c r="WS223" s="45"/>
      <c r="WT223" s="45"/>
      <c r="WU223" s="45"/>
      <c r="WV223" s="45"/>
      <c r="WW223" s="45"/>
      <c r="WX223" s="45"/>
      <c r="WY223" s="45"/>
      <c r="WZ223" s="45"/>
      <c r="XA223" s="45"/>
      <c r="XB223" s="45"/>
      <c r="XC223" s="45"/>
      <c r="XD223" s="45"/>
      <c r="XE223" s="45"/>
      <c r="XF223" s="45"/>
      <c r="XG223" s="45"/>
      <c r="XH223" s="45"/>
      <c r="XI223" s="45"/>
      <c r="XJ223" s="45"/>
      <c r="XK223" s="45"/>
      <c r="XL223" s="45"/>
      <c r="XM223" s="45"/>
      <c r="XN223" s="45"/>
      <c r="XO223" s="45"/>
      <c r="XP223" s="45"/>
      <c r="XQ223" s="45"/>
      <c r="XR223" s="45"/>
      <c r="XS223" s="45"/>
      <c r="XT223" s="45"/>
      <c r="XU223" s="45"/>
      <c r="XV223" s="45"/>
      <c r="XW223" s="45"/>
      <c r="XX223" s="45"/>
      <c r="XY223" s="45"/>
      <c r="XZ223" s="45"/>
      <c r="YA223" s="45"/>
      <c r="YB223" s="45"/>
      <c r="YC223" s="45"/>
      <c r="YD223" s="45"/>
      <c r="YE223" s="45"/>
      <c r="YF223" s="45"/>
      <c r="YG223" s="45"/>
      <c r="YH223" s="45"/>
      <c r="YI223" s="45"/>
      <c r="YJ223" s="45"/>
      <c r="YK223" s="45"/>
      <c r="YL223" s="45"/>
      <c r="YM223" s="45"/>
      <c r="YN223" s="45"/>
      <c r="YO223" s="45"/>
      <c r="YP223" s="45"/>
      <c r="YQ223" s="45"/>
      <c r="YR223" s="45"/>
    </row>
    <row r="224" spans="1:668" s="46" customFormat="1" x14ac:dyDescent="0.25">
      <c r="A224" s="46" t="s">
        <v>227</v>
      </c>
      <c r="B224" s="113" t="s">
        <v>16</v>
      </c>
      <c r="C224" s="19" t="s">
        <v>70</v>
      </c>
      <c r="D224" s="19" t="s">
        <v>223</v>
      </c>
      <c r="E224" s="20">
        <v>44713</v>
      </c>
      <c r="F224" s="18" t="s">
        <v>108</v>
      </c>
      <c r="G224" s="152">
        <v>60000</v>
      </c>
      <c r="H224" s="156">
        <v>1722</v>
      </c>
      <c r="I224" s="152">
        <v>3486.68</v>
      </c>
      <c r="J224" s="152">
        <v>1824</v>
      </c>
      <c r="K224" s="152">
        <v>25</v>
      </c>
      <c r="L224" s="152">
        <v>7057.68</v>
      </c>
      <c r="M224" s="156">
        <v>52942.32</v>
      </c>
    </row>
    <row r="225" spans="1:669" s="68" customFormat="1" x14ac:dyDescent="0.25">
      <c r="A225" s="68" t="s">
        <v>14</v>
      </c>
      <c r="B225" s="116">
        <v>4</v>
      </c>
      <c r="C225" s="116"/>
      <c r="D225" s="116"/>
      <c r="E225" s="117"/>
      <c r="F225" s="117"/>
      <c r="G225" s="150">
        <f>G221+G222+G223+G224</f>
        <v>240000</v>
      </c>
      <c r="H225" s="157">
        <f>H221+H222+H224+H223</f>
        <v>6888</v>
      </c>
      <c r="I225" s="150">
        <f>I221+I222+I224+I223</f>
        <v>14816.88</v>
      </c>
      <c r="J225" s="150">
        <f>J221+J222+J224+J223</f>
        <v>7296</v>
      </c>
      <c r="K225" s="150">
        <f>K221+K222+K224+K223</f>
        <v>100</v>
      </c>
      <c r="L225" s="150">
        <f>L221+L222+L224+L223</f>
        <v>29100.880000000005</v>
      </c>
      <c r="M225" s="157">
        <f>M221+M222+M223+M224</f>
        <v>210899.12000000002</v>
      </c>
      <c r="N225" s="118"/>
      <c r="O225" s="212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</row>
    <row r="226" spans="1:669" x14ac:dyDescent="0.25"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</row>
    <row r="227" spans="1:669" s="47" customFormat="1" ht="15.75" x14ac:dyDescent="0.25">
      <c r="A227" s="78" t="s">
        <v>178</v>
      </c>
      <c r="B227" s="124"/>
      <c r="C227" s="55"/>
      <c r="D227" s="55"/>
      <c r="E227" s="55"/>
      <c r="F227" s="55"/>
      <c r="G227" s="141"/>
      <c r="H227" s="141"/>
      <c r="I227" s="141"/>
      <c r="J227" s="141"/>
      <c r="K227" s="141"/>
      <c r="L227" s="141"/>
      <c r="M227" s="188"/>
      <c r="N227" s="45"/>
      <c r="O227" s="45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</row>
    <row r="228" spans="1:669" s="15" customFormat="1" ht="15.75" x14ac:dyDescent="0.25">
      <c r="A228" s="99" t="s">
        <v>179</v>
      </c>
      <c r="B228" s="100" t="s">
        <v>176</v>
      </c>
      <c r="C228" s="101" t="s">
        <v>70</v>
      </c>
      <c r="D228" s="101" t="s">
        <v>223</v>
      </c>
      <c r="E228" s="102">
        <v>44470</v>
      </c>
      <c r="F228" s="103" t="s">
        <v>108</v>
      </c>
      <c r="G228" s="137">
        <v>60000</v>
      </c>
      <c r="H228" s="137">
        <v>1722</v>
      </c>
      <c r="I228" s="137">
        <v>3486.68</v>
      </c>
      <c r="J228" s="137">
        <v>1824</v>
      </c>
      <c r="K228" s="137">
        <v>733</v>
      </c>
      <c r="L228" s="137">
        <v>7765.68</v>
      </c>
      <c r="M228" s="191">
        <v>52234.32</v>
      </c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  <c r="IW228" s="45"/>
      <c r="IX228" s="45"/>
      <c r="IY228" s="45"/>
      <c r="IZ228" s="45"/>
      <c r="JA228" s="45"/>
      <c r="JB228" s="45"/>
      <c r="JC228" s="45"/>
      <c r="JD228" s="45"/>
      <c r="JE228" s="45"/>
      <c r="JF228" s="45"/>
      <c r="JG228" s="45"/>
      <c r="JH228" s="45"/>
      <c r="JI228" s="45"/>
      <c r="JJ228" s="45"/>
      <c r="JK228" s="45"/>
      <c r="JL228" s="45"/>
      <c r="JM228" s="45"/>
      <c r="JN228" s="45"/>
      <c r="JO228" s="45"/>
      <c r="JP228" s="45"/>
      <c r="JQ228" s="45"/>
      <c r="JR228" s="45"/>
      <c r="JS228" s="45"/>
      <c r="JT228" s="45"/>
      <c r="JU228" s="45"/>
      <c r="JV228" s="45"/>
      <c r="JW228" s="45"/>
      <c r="JX228" s="45"/>
      <c r="JY228" s="45"/>
      <c r="JZ228" s="45"/>
      <c r="KA228" s="45"/>
      <c r="KB228" s="45"/>
      <c r="KC228" s="45"/>
      <c r="KD228" s="45"/>
      <c r="KE228" s="45"/>
      <c r="KF228" s="45"/>
      <c r="KG228" s="45"/>
      <c r="KH228" s="45"/>
      <c r="KI228" s="45"/>
      <c r="KJ228" s="45"/>
      <c r="KK228" s="45"/>
      <c r="KL228" s="45"/>
      <c r="KM228" s="45"/>
      <c r="KN228" s="45"/>
      <c r="KO228" s="45"/>
      <c r="KP228" s="45"/>
      <c r="KQ228" s="45"/>
      <c r="KR228" s="45"/>
      <c r="KS228" s="45"/>
      <c r="KT228" s="45"/>
      <c r="KU228" s="45"/>
      <c r="KV228" s="45"/>
      <c r="KW228" s="45"/>
      <c r="KX228" s="45"/>
      <c r="KY228" s="45"/>
      <c r="KZ228" s="45"/>
      <c r="LA228" s="45"/>
      <c r="LB228" s="45"/>
      <c r="LC228" s="45"/>
      <c r="LD228" s="45"/>
      <c r="LE228" s="45"/>
      <c r="LF228" s="45"/>
      <c r="LG228" s="45"/>
      <c r="LH228" s="45"/>
      <c r="LI228" s="45"/>
      <c r="LJ228" s="45"/>
      <c r="LK228" s="45"/>
      <c r="LL228" s="45"/>
      <c r="LM228" s="45"/>
      <c r="LN228" s="45"/>
      <c r="LO228" s="45"/>
      <c r="LP228" s="45"/>
      <c r="LQ228" s="45"/>
      <c r="LR228" s="45"/>
      <c r="LS228" s="45"/>
      <c r="LT228" s="45"/>
      <c r="LU228" s="45"/>
      <c r="LV228" s="45"/>
      <c r="LW228" s="45"/>
      <c r="LX228" s="45"/>
      <c r="LY228" s="45"/>
      <c r="LZ228" s="45"/>
      <c r="MA228" s="45"/>
      <c r="MB228" s="45"/>
      <c r="MC228" s="45"/>
      <c r="MD228" s="45"/>
      <c r="ME228" s="45"/>
      <c r="MF228" s="45"/>
      <c r="MG228" s="45"/>
      <c r="MH228" s="45"/>
      <c r="MI228" s="45"/>
      <c r="MJ228" s="45"/>
      <c r="MK228" s="45"/>
      <c r="ML228" s="45"/>
      <c r="MM228" s="45"/>
      <c r="MN228" s="45"/>
      <c r="MO228" s="45"/>
      <c r="MP228" s="45"/>
      <c r="MQ228" s="45"/>
      <c r="MR228" s="45"/>
      <c r="MS228" s="45"/>
      <c r="MT228" s="45"/>
      <c r="MU228" s="45"/>
      <c r="MV228" s="45"/>
      <c r="MW228" s="45"/>
      <c r="MX228" s="45"/>
      <c r="MY228" s="45"/>
      <c r="MZ228" s="45"/>
      <c r="NA228" s="45"/>
      <c r="NB228" s="45"/>
      <c r="NC228" s="45"/>
      <c r="ND228" s="45"/>
      <c r="NE228" s="45"/>
      <c r="NF228" s="45"/>
      <c r="NG228" s="45"/>
      <c r="NH228" s="45"/>
      <c r="NI228" s="45"/>
      <c r="NJ228" s="45"/>
      <c r="NK228" s="45"/>
      <c r="NL228" s="45"/>
      <c r="NM228" s="45"/>
      <c r="NN228" s="45"/>
      <c r="NO228" s="45"/>
      <c r="NP228" s="45"/>
      <c r="NQ228" s="45"/>
      <c r="NR228" s="45"/>
      <c r="NS228" s="45"/>
      <c r="NT228" s="45"/>
      <c r="NU228" s="45"/>
      <c r="NV228" s="45"/>
      <c r="NW228" s="45"/>
      <c r="NX228" s="45"/>
      <c r="NY228" s="45"/>
      <c r="NZ228" s="45"/>
      <c r="OA228" s="45"/>
      <c r="OB228" s="45"/>
      <c r="OC228" s="45"/>
      <c r="OD228" s="45"/>
      <c r="OE228" s="45"/>
      <c r="OF228" s="45"/>
      <c r="OG228" s="45"/>
      <c r="OH228" s="45"/>
      <c r="OI228" s="45"/>
      <c r="OJ228" s="45"/>
      <c r="OK228" s="45"/>
      <c r="OL228" s="45"/>
      <c r="OM228" s="45"/>
      <c r="ON228" s="45"/>
      <c r="OO228" s="45"/>
      <c r="OP228" s="45"/>
      <c r="OQ228" s="45"/>
      <c r="OR228" s="45"/>
      <c r="OS228" s="45"/>
      <c r="OT228" s="45"/>
      <c r="OU228" s="45"/>
      <c r="OV228" s="45"/>
      <c r="OW228" s="45"/>
      <c r="OX228" s="45"/>
      <c r="OY228" s="45"/>
      <c r="OZ228" s="45"/>
      <c r="PA228" s="45"/>
      <c r="PB228" s="45"/>
      <c r="PC228" s="45"/>
      <c r="PD228" s="45"/>
      <c r="PE228" s="45"/>
      <c r="PF228" s="45"/>
      <c r="PG228" s="45"/>
      <c r="PH228" s="45"/>
      <c r="PI228" s="45"/>
      <c r="PJ228" s="45"/>
      <c r="PK228" s="45"/>
      <c r="PL228" s="45"/>
      <c r="PM228" s="45"/>
      <c r="PN228" s="45"/>
      <c r="PO228" s="45"/>
      <c r="PP228" s="45"/>
      <c r="PQ228" s="45"/>
      <c r="PR228" s="45"/>
      <c r="PS228" s="45"/>
      <c r="PT228" s="45"/>
      <c r="PU228" s="45"/>
      <c r="PV228" s="45"/>
      <c r="PW228" s="45"/>
      <c r="PX228" s="45"/>
      <c r="PY228" s="45"/>
      <c r="PZ228" s="45"/>
      <c r="QA228" s="45"/>
      <c r="QB228" s="45"/>
      <c r="QC228" s="45"/>
      <c r="QD228" s="45"/>
      <c r="QE228" s="45"/>
      <c r="QF228" s="45"/>
      <c r="QG228" s="45"/>
      <c r="QH228" s="45"/>
      <c r="QI228" s="45"/>
      <c r="QJ228" s="45"/>
      <c r="QK228" s="45"/>
      <c r="QL228" s="45"/>
      <c r="QM228" s="45"/>
      <c r="QN228" s="45"/>
      <c r="QO228" s="45"/>
      <c r="QP228" s="45"/>
      <c r="QQ228" s="45"/>
      <c r="QR228" s="45"/>
      <c r="QS228" s="45"/>
      <c r="QT228" s="45"/>
      <c r="QU228" s="45"/>
      <c r="QV228" s="45"/>
      <c r="QW228" s="45"/>
      <c r="QX228" s="45"/>
      <c r="QY228" s="45"/>
      <c r="QZ228" s="45"/>
      <c r="RA228" s="45"/>
      <c r="RB228" s="45"/>
      <c r="RC228" s="45"/>
      <c r="RD228" s="45"/>
      <c r="RE228" s="45"/>
      <c r="RF228" s="45"/>
      <c r="RG228" s="45"/>
      <c r="RH228" s="45"/>
      <c r="RI228" s="45"/>
      <c r="RJ228" s="45"/>
      <c r="RK228" s="45"/>
      <c r="RL228" s="45"/>
      <c r="RM228" s="45"/>
      <c r="RN228" s="45"/>
      <c r="RO228" s="45"/>
      <c r="RP228" s="45"/>
      <c r="RQ228" s="45"/>
      <c r="RR228" s="45"/>
      <c r="RS228" s="45"/>
      <c r="RT228" s="45"/>
      <c r="RU228" s="45"/>
      <c r="RV228" s="45"/>
      <c r="RW228" s="45"/>
      <c r="RX228" s="45"/>
      <c r="RY228" s="45"/>
      <c r="RZ228" s="45"/>
      <c r="SA228" s="45"/>
      <c r="SB228" s="45"/>
      <c r="SC228" s="45"/>
      <c r="SD228" s="45"/>
      <c r="SE228" s="45"/>
      <c r="SF228" s="45"/>
      <c r="SG228" s="45"/>
      <c r="SH228" s="45"/>
      <c r="SI228" s="45"/>
      <c r="SJ228" s="45"/>
      <c r="SK228" s="45"/>
      <c r="SL228" s="45"/>
      <c r="SM228" s="45"/>
      <c r="SN228" s="45"/>
      <c r="SO228" s="45"/>
      <c r="SP228" s="45"/>
      <c r="SQ228" s="45"/>
      <c r="SR228" s="45"/>
      <c r="SS228" s="45"/>
      <c r="ST228" s="45"/>
      <c r="SU228" s="45"/>
      <c r="SV228" s="45"/>
      <c r="SW228" s="45"/>
      <c r="SX228" s="45"/>
      <c r="SY228" s="45"/>
      <c r="SZ228" s="45"/>
      <c r="TA228" s="45"/>
      <c r="TB228" s="45"/>
      <c r="TC228" s="45"/>
      <c r="TD228" s="45"/>
      <c r="TE228" s="45"/>
      <c r="TF228" s="45"/>
      <c r="TG228" s="45"/>
      <c r="TH228" s="45"/>
      <c r="TI228" s="45"/>
      <c r="TJ228" s="45"/>
      <c r="TK228" s="45"/>
      <c r="TL228" s="45"/>
      <c r="TM228" s="45"/>
      <c r="TN228" s="45"/>
      <c r="TO228" s="45"/>
      <c r="TP228" s="45"/>
      <c r="TQ228" s="45"/>
      <c r="TR228" s="45"/>
      <c r="TS228" s="45"/>
      <c r="TT228" s="45"/>
      <c r="TU228" s="45"/>
      <c r="TV228" s="45"/>
      <c r="TW228" s="45"/>
      <c r="TX228" s="45"/>
      <c r="TY228" s="45"/>
      <c r="TZ228" s="45"/>
      <c r="UA228" s="45"/>
      <c r="UB228" s="45"/>
      <c r="UC228" s="45"/>
      <c r="UD228" s="45"/>
      <c r="UE228" s="45"/>
      <c r="UF228" s="45"/>
      <c r="UG228" s="45"/>
      <c r="UH228" s="45"/>
      <c r="UI228" s="45"/>
      <c r="UJ228" s="45"/>
      <c r="UK228" s="45"/>
      <c r="UL228" s="45"/>
      <c r="UM228" s="45"/>
      <c r="UN228" s="45"/>
      <c r="UO228" s="45"/>
      <c r="UP228" s="45"/>
      <c r="UQ228" s="45"/>
      <c r="UR228" s="45"/>
      <c r="US228" s="45"/>
      <c r="UT228" s="45"/>
      <c r="UU228" s="45"/>
      <c r="UV228" s="45"/>
      <c r="UW228" s="45"/>
      <c r="UX228" s="45"/>
      <c r="UY228" s="45"/>
      <c r="UZ228" s="45"/>
      <c r="VA228" s="45"/>
      <c r="VB228" s="45"/>
      <c r="VC228" s="45"/>
      <c r="VD228" s="45"/>
      <c r="VE228" s="45"/>
      <c r="VF228" s="45"/>
      <c r="VG228" s="45"/>
      <c r="VH228" s="45"/>
      <c r="VI228" s="45"/>
      <c r="VJ228" s="45"/>
      <c r="VK228" s="45"/>
      <c r="VL228" s="45"/>
      <c r="VM228" s="45"/>
      <c r="VN228" s="45"/>
      <c r="VO228" s="45"/>
      <c r="VP228" s="45"/>
      <c r="VQ228" s="45"/>
      <c r="VR228" s="45"/>
      <c r="VS228" s="45"/>
      <c r="VT228" s="45"/>
      <c r="VU228" s="45"/>
      <c r="VV228" s="45"/>
      <c r="VW228" s="45"/>
      <c r="VX228" s="45"/>
      <c r="VY228" s="45"/>
      <c r="VZ228" s="45"/>
      <c r="WA228" s="45"/>
      <c r="WB228" s="45"/>
      <c r="WC228" s="45"/>
      <c r="WD228" s="45"/>
      <c r="WE228" s="45"/>
      <c r="WF228" s="45"/>
      <c r="WG228" s="45"/>
      <c r="WH228" s="45"/>
      <c r="WI228" s="45"/>
      <c r="WJ228" s="45"/>
      <c r="WK228" s="45"/>
      <c r="WL228" s="45"/>
      <c r="WM228" s="45"/>
      <c r="WN228" s="45"/>
      <c r="WO228" s="45"/>
      <c r="WP228" s="45"/>
      <c r="WQ228" s="45"/>
      <c r="WR228" s="45"/>
      <c r="WS228" s="45"/>
      <c r="WT228" s="45"/>
      <c r="WU228" s="45"/>
      <c r="WV228" s="45"/>
      <c r="WW228" s="45"/>
      <c r="WX228" s="45"/>
      <c r="WY228" s="45"/>
      <c r="WZ228" s="45"/>
      <c r="XA228" s="45"/>
      <c r="XB228" s="45"/>
      <c r="XC228" s="45"/>
      <c r="XD228" s="45"/>
      <c r="XE228" s="45"/>
      <c r="XF228" s="45"/>
      <c r="XG228" s="45"/>
      <c r="XH228" s="45"/>
      <c r="XI228" s="45"/>
      <c r="XJ228" s="45"/>
      <c r="XK228" s="45"/>
      <c r="XL228" s="45"/>
      <c r="XM228" s="45"/>
      <c r="XN228" s="45"/>
      <c r="XO228" s="45"/>
      <c r="XP228" s="45"/>
      <c r="XQ228" s="45"/>
      <c r="XR228" s="45"/>
      <c r="XS228" s="45"/>
      <c r="XT228" s="45"/>
      <c r="XU228" s="45"/>
      <c r="XV228" s="45"/>
      <c r="XW228" s="45"/>
      <c r="XX228" s="45"/>
      <c r="XY228" s="45"/>
      <c r="XZ228" s="45"/>
      <c r="YA228" s="45"/>
      <c r="YB228" s="45"/>
      <c r="YC228" s="45"/>
      <c r="YD228" s="45"/>
      <c r="YE228" s="45"/>
      <c r="YF228" s="45"/>
      <c r="YG228" s="45"/>
      <c r="YH228" s="45"/>
      <c r="YI228" s="45"/>
      <c r="YJ228" s="45"/>
      <c r="YK228" s="45"/>
      <c r="YL228" s="45"/>
      <c r="YM228" s="45"/>
      <c r="YN228" s="45"/>
      <c r="YO228" s="45"/>
      <c r="YP228" s="45"/>
      <c r="YQ228" s="45"/>
      <c r="YR228" s="45"/>
      <c r="YS228" s="45"/>
    </row>
    <row r="229" spans="1:669" s="15" customFormat="1" ht="15.75" x14ac:dyDescent="0.25">
      <c r="A229" s="99" t="s">
        <v>180</v>
      </c>
      <c r="B229" s="100" t="s">
        <v>176</v>
      </c>
      <c r="C229" s="101" t="s">
        <v>71</v>
      </c>
      <c r="D229" s="101" t="s">
        <v>223</v>
      </c>
      <c r="E229" s="102">
        <v>44593</v>
      </c>
      <c r="F229" s="103" t="s">
        <v>108</v>
      </c>
      <c r="G229" s="137">
        <v>76000</v>
      </c>
      <c r="H229" s="137">
        <v>2181.1999999999998</v>
      </c>
      <c r="I229" s="137">
        <v>6497.56</v>
      </c>
      <c r="J229" s="137">
        <v>2310.4</v>
      </c>
      <c r="K229" s="137">
        <v>25</v>
      </c>
      <c r="L229" s="137">
        <v>11014.16</v>
      </c>
      <c r="M229" s="191">
        <v>64985.84</v>
      </c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45"/>
      <c r="IX229" s="45"/>
      <c r="IY229" s="45"/>
      <c r="IZ229" s="45"/>
      <c r="JA229" s="45"/>
      <c r="JB229" s="45"/>
      <c r="JC229" s="45"/>
      <c r="JD229" s="45"/>
      <c r="JE229" s="45"/>
      <c r="JF229" s="45"/>
      <c r="JG229" s="45"/>
      <c r="JH229" s="45"/>
      <c r="JI229" s="45"/>
      <c r="JJ229" s="45"/>
      <c r="JK229" s="45"/>
      <c r="JL229" s="45"/>
      <c r="JM229" s="45"/>
      <c r="JN229" s="45"/>
      <c r="JO229" s="45"/>
      <c r="JP229" s="45"/>
      <c r="JQ229" s="45"/>
      <c r="JR229" s="45"/>
      <c r="JS229" s="45"/>
      <c r="JT229" s="45"/>
      <c r="JU229" s="45"/>
      <c r="JV229" s="45"/>
      <c r="JW229" s="45"/>
      <c r="JX229" s="45"/>
      <c r="JY229" s="45"/>
      <c r="JZ229" s="45"/>
      <c r="KA229" s="45"/>
      <c r="KB229" s="45"/>
      <c r="KC229" s="45"/>
      <c r="KD229" s="45"/>
      <c r="KE229" s="45"/>
      <c r="KF229" s="45"/>
      <c r="KG229" s="45"/>
      <c r="KH229" s="45"/>
      <c r="KI229" s="45"/>
      <c r="KJ229" s="45"/>
      <c r="KK229" s="45"/>
      <c r="KL229" s="45"/>
      <c r="KM229" s="45"/>
      <c r="KN229" s="45"/>
      <c r="KO229" s="45"/>
      <c r="KP229" s="45"/>
      <c r="KQ229" s="45"/>
      <c r="KR229" s="45"/>
      <c r="KS229" s="45"/>
      <c r="KT229" s="45"/>
      <c r="KU229" s="45"/>
      <c r="KV229" s="45"/>
      <c r="KW229" s="45"/>
      <c r="KX229" s="45"/>
      <c r="KY229" s="45"/>
      <c r="KZ229" s="45"/>
      <c r="LA229" s="45"/>
      <c r="LB229" s="45"/>
      <c r="LC229" s="45"/>
      <c r="LD229" s="45"/>
      <c r="LE229" s="45"/>
      <c r="LF229" s="45"/>
      <c r="LG229" s="45"/>
      <c r="LH229" s="45"/>
      <c r="LI229" s="45"/>
      <c r="LJ229" s="45"/>
      <c r="LK229" s="45"/>
      <c r="LL229" s="45"/>
      <c r="LM229" s="45"/>
      <c r="LN229" s="45"/>
      <c r="LO229" s="45"/>
      <c r="LP229" s="45"/>
      <c r="LQ229" s="45"/>
      <c r="LR229" s="45"/>
      <c r="LS229" s="45"/>
      <c r="LT229" s="45"/>
      <c r="LU229" s="45"/>
      <c r="LV229" s="45"/>
      <c r="LW229" s="45"/>
      <c r="LX229" s="45"/>
      <c r="LY229" s="45"/>
      <c r="LZ229" s="45"/>
      <c r="MA229" s="45"/>
      <c r="MB229" s="45"/>
      <c r="MC229" s="45"/>
      <c r="MD229" s="45"/>
      <c r="ME229" s="45"/>
      <c r="MF229" s="45"/>
      <c r="MG229" s="45"/>
      <c r="MH229" s="45"/>
      <c r="MI229" s="45"/>
      <c r="MJ229" s="45"/>
      <c r="MK229" s="45"/>
      <c r="ML229" s="45"/>
      <c r="MM229" s="45"/>
      <c r="MN229" s="45"/>
      <c r="MO229" s="45"/>
      <c r="MP229" s="45"/>
      <c r="MQ229" s="45"/>
      <c r="MR229" s="45"/>
      <c r="MS229" s="45"/>
      <c r="MT229" s="45"/>
      <c r="MU229" s="45"/>
      <c r="MV229" s="45"/>
      <c r="MW229" s="45"/>
      <c r="MX229" s="45"/>
      <c r="MY229" s="45"/>
      <c r="MZ229" s="45"/>
      <c r="NA229" s="45"/>
      <c r="NB229" s="45"/>
      <c r="NC229" s="45"/>
      <c r="ND229" s="45"/>
      <c r="NE229" s="45"/>
      <c r="NF229" s="45"/>
      <c r="NG229" s="45"/>
      <c r="NH229" s="45"/>
      <c r="NI229" s="45"/>
      <c r="NJ229" s="45"/>
      <c r="NK229" s="45"/>
      <c r="NL229" s="45"/>
      <c r="NM229" s="45"/>
      <c r="NN229" s="45"/>
      <c r="NO229" s="45"/>
      <c r="NP229" s="45"/>
      <c r="NQ229" s="45"/>
      <c r="NR229" s="45"/>
      <c r="NS229" s="45"/>
      <c r="NT229" s="45"/>
      <c r="NU229" s="45"/>
      <c r="NV229" s="45"/>
      <c r="NW229" s="45"/>
      <c r="NX229" s="45"/>
      <c r="NY229" s="45"/>
      <c r="NZ229" s="45"/>
      <c r="OA229" s="45"/>
      <c r="OB229" s="45"/>
      <c r="OC229" s="45"/>
      <c r="OD229" s="45"/>
      <c r="OE229" s="45"/>
      <c r="OF229" s="45"/>
      <c r="OG229" s="45"/>
      <c r="OH229" s="45"/>
      <c r="OI229" s="45"/>
      <c r="OJ229" s="45"/>
      <c r="OK229" s="45"/>
      <c r="OL229" s="45"/>
      <c r="OM229" s="45"/>
      <c r="ON229" s="45"/>
      <c r="OO229" s="45"/>
      <c r="OP229" s="45"/>
      <c r="OQ229" s="45"/>
      <c r="OR229" s="45"/>
      <c r="OS229" s="45"/>
      <c r="OT229" s="45"/>
      <c r="OU229" s="45"/>
      <c r="OV229" s="45"/>
      <c r="OW229" s="45"/>
      <c r="OX229" s="45"/>
      <c r="OY229" s="45"/>
      <c r="OZ229" s="45"/>
      <c r="PA229" s="45"/>
      <c r="PB229" s="45"/>
      <c r="PC229" s="45"/>
      <c r="PD229" s="45"/>
      <c r="PE229" s="45"/>
      <c r="PF229" s="45"/>
      <c r="PG229" s="45"/>
      <c r="PH229" s="45"/>
      <c r="PI229" s="45"/>
      <c r="PJ229" s="45"/>
      <c r="PK229" s="45"/>
      <c r="PL229" s="45"/>
      <c r="PM229" s="45"/>
      <c r="PN229" s="45"/>
      <c r="PO229" s="45"/>
      <c r="PP229" s="45"/>
      <c r="PQ229" s="45"/>
      <c r="PR229" s="45"/>
      <c r="PS229" s="45"/>
      <c r="PT229" s="45"/>
      <c r="PU229" s="45"/>
      <c r="PV229" s="45"/>
      <c r="PW229" s="45"/>
      <c r="PX229" s="45"/>
      <c r="PY229" s="45"/>
      <c r="PZ229" s="45"/>
      <c r="QA229" s="45"/>
      <c r="QB229" s="45"/>
      <c r="QC229" s="45"/>
      <c r="QD229" s="45"/>
      <c r="QE229" s="45"/>
      <c r="QF229" s="45"/>
      <c r="QG229" s="45"/>
      <c r="QH229" s="45"/>
      <c r="QI229" s="45"/>
      <c r="QJ229" s="45"/>
      <c r="QK229" s="45"/>
      <c r="QL229" s="45"/>
      <c r="QM229" s="45"/>
      <c r="QN229" s="45"/>
      <c r="QO229" s="45"/>
      <c r="QP229" s="45"/>
      <c r="QQ229" s="45"/>
      <c r="QR229" s="45"/>
      <c r="QS229" s="45"/>
      <c r="QT229" s="45"/>
      <c r="QU229" s="45"/>
      <c r="QV229" s="45"/>
      <c r="QW229" s="45"/>
      <c r="QX229" s="45"/>
      <c r="QY229" s="45"/>
      <c r="QZ229" s="45"/>
      <c r="RA229" s="45"/>
      <c r="RB229" s="45"/>
      <c r="RC229" s="45"/>
      <c r="RD229" s="45"/>
      <c r="RE229" s="45"/>
      <c r="RF229" s="45"/>
      <c r="RG229" s="45"/>
      <c r="RH229" s="45"/>
      <c r="RI229" s="45"/>
      <c r="RJ229" s="45"/>
      <c r="RK229" s="45"/>
      <c r="RL229" s="45"/>
      <c r="RM229" s="45"/>
      <c r="RN229" s="45"/>
      <c r="RO229" s="45"/>
      <c r="RP229" s="45"/>
      <c r="RQ229" s="45"/>
      <c r="RR229" s="45"/>
      <c r="RS229" s="45"/>
      <c r="RT229" s="45"/>
      <c r="RU229" s="45"/>
      <c r="RV229" s="45"/>
      <c r="RW229" s="45"/>
      <c r="RX229" s="45"/>
      <c r="RY229" s="45"/>
      <c r="RZ229" s="45"/>
      <c r="SA229" s="45"/>
      <c r="SB229" s="45"/>
      <c r="SC229" s="45"/>
      <c r="SD229" s="45"/>
      <c r="SE229" s="45"/>
      <c r="SF229" s="45"/>
      <c r="SG229" s="45"/>
      <c r="SH229" s="45"/>
      <c r="SI229" s="45"/>
      <c r="SJ229" s="45"/>
      <c r="SK229" s="45"/>
      <c r="SL229" s="45"/>
      <c r="SM229" s="45"/>
      <c r="SN229" s="45"/>
      <c r="SO229" s="45"/>
      <c r="SP229" s="45"/>
      <c r="SQ229" s="45"/>
      <c r="SR229" s="45"/>
      <c r="SS229" s="45"/>
      <c r="ST229" s="45"/>
      <c r="SU229" s="45"/>
      <c r="SV229" s="45"/>
      <c r="SW229" s="45"/>
      <c r="SX229" s="45"/>
      <c r="SY229" s="45"/>
      <c r="SZ229" s="45"/>
      <c r="TA229" s="45"/>
      <c r="TB229" s="45"/>
      <c r="TC229" s="45"/>
      <c r="TD229" s="45"/>
      <c r="TE229" s="45"/>
      <c r="TF229" s="45"/>
      <c r="TG229" s="45"/>
      <c r="TH229" s="45"/>
      <c r="TI229" s="45"/>
      <c r="TJ229" s="45"/>
      <c r="TK229" s="45"/>
      <c r="TL229" s="45"/>
      <c r="TM229" s="45"/>
      <c r="TN229" s="45"/>
      <c r="TO229" s="45"/>
      <c r="TP229" s="45"/>
      <c r="TQ229" s="45"/>
      <c r="TR229" s="45"/>
      <c r="TS229" s="45"/>
      <c r="TT229" s="45"/>
      <c r="TU229" s="45"/>
      <c r="TV229" s="45"/>
      <c r="TW229" s="45"/>
      <c r="TX229" s="45"/>
      <c r="TY229" s="45"/>
      <c r="TZ229" s="45"/>
      <c r="UA229" s="45"/>
      <c r="UB229" s="45"/>
      <c r="UC229" s="45"/>
      <c r="UD229" s="45"/>
      <c r="UE229" s="45"/>
      <c r="UF229" s="45"/>
      <c r="UG229" s="45"/>
      <c r="UH229" s="45"/>
      <c r="UI229" s="45"/>
      <c r="UJ229" s="45"/>
      <c r="UK229" s="45"/>
      <c r="UL229" s="45"/>
      <c r="UM229" s="45"/>
      <c r="UN229" s="45"/>
      <c r="UO229" s="45"/>
      <c r="UP229" s="45"/>
      <c r="UQ229" s="45"/>
      <c r="UR229" s="45"/>
      <c r="US229" s="45"/>
      <c r="UT229" s="45"/>
      <c r="UU229" s="45"/>
      <c r="UV229" s="45"/>
      <c r="UW229" s="45"/>
      <c r="UX229" s="45"/>
      <c r="UY229" s="45"/>
      <c r="UZ229" s="45"/>
      <c r="VA229" s="45"/>
      <c r="VB229" s="45"/>
      <c r="VC229" s="45"/>
      <c r="VD229" s="45"/>
      <c r="VE229" s="45"/>
      <c r="VF229" s="45"/>
      <c r="VG229" s="45"/>
      <c r="VH229" s="45"/>
      <c r="VI229" s="45"/>
      <c r="VJ229" s="45"/>
      <c r="VK229" s="45"/>
      <c r="VL229" s="45"/>
      <c r="VM229" s="45"/>
      <c r="VN229" s="45"/>
      <c r="VO229" s="45"/>
      <c r="VP229" s="45"/>
      <c r="VQ229" s="45"/>
      <c r="VR229" s="45"/>
      <c r="VS229" s="45"/>
      <c r="VT229" s="45"/>
      <c r="VU229" s="45"/>
      <c r="VV229" s="45"/>
      <c r="VW229" s="45"/>
      <c r="VX229" s="45"/>
      <c r="VY229" s="45"/>
      <c r="VZ229" s="45"/>
      <c r="WA229" s="45"/>
      <c r="WB229" s="45"/>
      <c r="WC229" s="45"/>
      <c r="WD229" s="45"/>
      <c r="WE229" s="45"/>
      <c r="WF229" s="45"/>
      <c r="WG229" s="45"/>
      <c r="WH229" s="45"/>
      <c r="WI229" s="45"/>
      <c r="WJ229" s="45"/>
      <c r="WK229" s="45"/>
      <c r="WL229" s="45"/>
      <c r="WM229" s="45"/>
      <c r="WN229" s="45"/>
      <c r="WO229" s="45"/>
      <c r="WP229" s="45"/>
      <c r="WQ229" s="45"/>
      <c r="WR229" s="45"/>
      <c r="WS229" s="45"/>
      <c r="WT229" s="45"/>
      <c r="WU229" s="45"/>
      <c r="WV229" s="45"/>
      <c r="WW229" s="45"/>
      <c r="WX229" s="45"/>
      <c r="WY229" s="45"/>
      <c r="WZ229" s="45"/>
      <c r="XA229" s="45"/>
      <c r="XB229" s="45"/>
      <c r="XC229" s="45"/>
      <c r="XD229" s="45"/>
      <c r="XE229" s="45"/>
      <c r="XF229" s="45"/>
      <c r="XG229" s="45"/>
      <c r="XH229" s="45"/>
      <c r="XI229" s="45"/>
      <c r="XJ229" s="45"/>
      <c r="XK229" s="45"/>
      <c r="XL229" s="45"/>
      <c r="XM229" s="45"/>
      <c r="XN229" s="45"/>
      <c r="XO229" s="45"/>
      <c r="XP229" s="45"/>
      <c r="XQ229" s="45"/>
      <c r="XR229" s="45"/>
      <c r="XS229" s="45"/>
      <c r="XT229" s="45"/>
      <c r="XU229" s="45"/>
      <c r="XV229" s="45"/>
      <c r="XW229" s="45"/>
      <c r="XX229" s="45"/>
      <c r="XY229" s="45"/>
      <c r="XZ229" s="45"/>
      <c r="YA229" s="45"/>
      <c r="YB229" s="45"/>
      <c r="YC229" s="45"/>
      <c r="YD229" s="45"/>
      <c r="YE229" s="45"/>
      <c r="YF229" s="45"/>
      <c r="YG229" s="45"/>
      <c r="YH229" s="45"/>
      <c r="YI229" s="45"/>
      <c r="YJ229" s="45"/>
      <c r="YK229" s="45"/>
      <c r="YL229" s="45"/>
      <c r="YM229" s="45"/>
      <c r="YN229" s="45"/>
      <c r="YO229" s="45"/>
      <c r="YP229" s="45"/>
      <c r="YQ229" s="45"/>
      <c r="YR229" s="45"/>
      <c r="YS229" s="45"/>
    </row>
    <row r="230" spans="1:669" s="15" customFormat="1" ht="15.75" x14ac:dyDescent="0.25">
      <c r="A230" s="99" t="s">
        <v>183</v>
      </c>
      <c r="B230" s="100" t="s">
        <v>54</v>
      </c>
      <c r="C230" s="101" t="s">
        <v>70</v>
      </c>
      <c r="D230" s="101" t="s">
        <v>223</v>
      </c>
      <c r="E230" s="102">
        <v>44662</v>
      </c>
      <c r="F230" s="103" t="s">
        <v>108</v>
      </c>
      <c r="G230" s="137">
        <v>115000</v>
      </c>
      <c r="H230" s="137">
        <v>3300.5</v>
      </c>
      <c r="I230" s="137">
        <v>15633.74</v>
      </c>
      <c r="J230" s="137">
        <v>3496</v>
      </c>
      <c r="K230" s="137">
        <v>25</v>
      </c>
      <c r="L230" s="137">
        <v>22455.24</v>
      </c>
      <c r="M230" s="191">
        <v>92544.76</v>
      </c>
      <c r="P230" s="86" t="s">
        <v>197</v>
      </c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45"/>
      <c r="IX230" s="45"/>
      <c r="IY230" s="45"/>
      <c r="IZ230" s="45"/>
      <c r="JA230" s="45"/>
      <c r="JB230" s="45"/>
      <c r="JC230" s="45"/>
      <c r="JD230" s="45"/>
      <c r="JE230" s="45"/>
      <c r="JF230" s="45"/>
      <c r="JG230" s="45"/>
      <c r="JH230" s="45"/>
      <c r="JI230" s="45"/>
      <c r="JJ230" s="45"/>
      <c r="JK230" s="45"/>
      <c r="JL230" s="45"/>
      <c r="JM230" s="45"/>
      <c r="JN230" s="45"/>
      <c r="JO230" s="45"/>
      <c r="JP230" s="45"/>
      <c r="JQ230" s="45"/>
      <c r="JR230" s="45"/>
      <c r="JS230" s="45"/>
      <c r="JT230" s="45"/>
      <c r="JU230" s="45"/>
      <c r="JV230" s="45"/>
      <c r="JW230" s="45"/>
      <c r="JX230" s="45"/>
      <c r="JY230" s="45"/>
      <c r="JZ230" s="45"/>
      <c r="KA230" s="45"/>
      <c r="KB230" s="45"/>
      <c r="KC230" s="45"/>
      <c r="KD230" s="45"/>
      <c r="KE230" s="45"/>
      <c r="KF230" s="45"/>
      <c r="KG230" s="45"/>
      <c r="KH230" s="45"/>
      <c r="KI230" s="45"/>
      <c r="KJ230" s="45"/>
      <c r="KK230" s="45"/>
      <c r="KL230" s="45"/>
      <c r="KM230" s="45"/>
      <c r="KN230" s="45"/>
      <c r="KO230" s="45"/>
      <c r="KP230" s="45"/>
      <c r="KQ230" s="45"/>
      <c r="KR230" s="45"/>
      <c r="KS230" s="45"/>
      <c r="KT230" s="45"/>
      <c r="KU230" s="45"/>
      <c r="KV230" s="45"/>
      <c r="KW230" s="45"/>
      <c r="KX230" s="45"/>
      <c r="KY230" s="45"/>
      <c r="KZ230" s="45"/>
      <c r="LA230" s="45"/>
      <c r="LB230" s="45"/>
      <c r="LC230" s="45"/>
      <c r="LD230" s="45"/>
      <c r="LE230" s="45"/>
      <c r="LF230" s="45"/>
      <c r="LG230" s="45"/>
      <c r="LH230" s="45"/>
      <c r="LI230" s="45"/>
      <c r="LJ230" s="45"/>
      <c r="LK230" s="45"/>
      <c r="LL230" s="45"/>
      <c r="LM230" s="45"/>
      <c r="LN230" s="45"/>
      <c r="LO230" s="45"/>
      <c r="LP230" s="45"/>
      <c r="LQ230" s="45"/>
      <c r="LR230" s="45"/>
      <c r="LS230" s="45"/>
      <c r="LT230" s="45"/>
      <c r="LU230" s="45"/>
      <c r="LV230" s="45"/>
      <c r="LW230" s="45"/>
      <c r="LX230" s="45"/>
      <c r="LY230" s="45"/>
      <c r="LZ230" s="45"/>
      <c r="MA230" s="45"/>
      <c r="MB230" s="45"/>
      <c r="MC230" s="45"/>
      <c r="MD230" s="45"/>
      <c r="ME230" s="45"/>
      <c r="MF230" s="45"/>
      <c r="MG230" s="45"/>
      <c r="MH230" s="45"/>
      <c r="MI230" s="45"/>
      <c r="MJ230" s="45"/>
      <c r="MK230" s="45"/>
      <c r="ML230" s="45"/>
      <c r="MM230" s="45"/>
      <c r="MN230" s="45"/>
      <c r="MO230" s="45"/>
      <c r="MP230" s="45"/>
      <c r="MQ230" s="45"/>
      <c r="MR230" s="45"/>
      <c r="MS230" s="45"/>
      <c r="MT230" s="45"/>
      <c r="MU230" s="45"/>
      <c r="MV230" s="45"/>
      <c r="MW230" s="45"/>
      <c r="MX230" s="45"/>
      <c r="MY230" s="45"/>
      <c r="MZ230" s="45"/>
      <c r="NA230" s="45"/>
      <c r="NB230" s="45"/>
      <c r="NC230" s="45"/>
      <c r="ND230" s="45"/>
      <c r="NE230" s="45"/>
      <c r="NF230" s="45"/>
      <c r="NG230" s="45"/>
      <c r="NH230" s="45"/>
      <c r="NI230" s="45"/>
      <c r="NJ230" s="45"/>
      <c r="NK230" s="45"/>
      <c r="NL230" s="45"/>
      <c r="NM230" s="45"/>
      <c r="NN230" s="45"/>
      <c r="NO230" s="45"/>
      <c r="NP230" s="45"/>
      <c r="NQ230" s="45"/>
      <c r="NR230" s="45"/>
      <c r="NS230" s="45"/>
      <c r="NT230" s="45"/>
      <c r="NU230" s="45"/>
      <c r="NV230" s="45"/>
      <c r="NW230" s="45"/>
      <c r="NX230" s="45"/>
      <c r="NY230" s="45"/>
      <c r="NZ230" s="45"/>
      <c r="OA230" s="45"/>
      <c r="OB230" s="45"/>
      <c r="OC230" s="45"/>
      <c r="OD230" s="45"/>
      <c r="OE230" s="45"/>
      <c r="OF230" s="45"/>
      <c r="OG230" s="45"/>
      <c r="OH230" s="45"/>
      <c r="OI230" s="45"/>
      <c r="OJ230" s="45"/>
      <c r="OK230" s="45"/>
      <c r="OL230" s="45"/>
      <c r="OM230" s="45"/>
      <c r="ON230" s="45"/>
      <c r="OO230" s="45"/>
      <c r="OP230" s="45"/>
      <c r="OQ230" s="45"/>
      <c r="OR230" s="45"/>
      <c r="OS230" s="45"/>
      <c r="OT230" s="45"/>
      <c r="OU230" s="45"/>
      <c r="OV230" s="45"/>
      <c r="OW230" s="45"/>
      <c r="OX230" s="45"/>
      <c r="OY230" s="45"/>
      <c r="OZ230" s="45"/>
      <c r="PA230" s="45"/>
      <c r="PB230" s="45"/>
      <c r="PC230" s="45"/>
      <c r="PD230" s="45"/>
      <c r="PE230" s="45"/>
      <c r="PF230" s="45"/>
      <c r="PG230" s="45"/>
      <c r="PH230" s="45"/>
      <c r="PI230" s="45"/>
      <c r="PJ230" s="45"/>
      <c r="PK230" s="45"/>
      <c r="PL230" s="45"/>
      <c r="PM230" s="45"/>
      <c r="PN230" s="45"/>
      <c r="PO230" s="45"/>
      <c r="PP230" s="45"/>
      <c r="PQ230" s="45"/>
      <c r="PR230" s="45"/>
      <c r="PS230" s="45"/>
      <c r="PT230" s="45"/>
      <c r="PU230" s="45"/>
      <c r="PV230" s="45"/>
      <c r="PW230" s="45"/>
      <c r="PX230" s="45"/>
      <c r="PY230" s="45"/>
      <c r="PZ230" s="45"/>
      <c r="QA230" s="45"/>
      <c r="QB230" s="45"/>
      <c r="QC230" s="45"/>
      <c r="QD230" s="45"/>
      <c r="QE230" s="45"/>
      <c r="QF230" s="45"/>
      <c r="QG230" s="45"/>
      <c r="QH230" s="45"/>
      <c r="QI230" s="45"/>
      <c r="QJ230" s="45"/>
      <c r="QK230" s="45"/>
      <c r="QL230" s="45"/>
      <c r="QM230" s="45"/>
      <c r="QN230" s="45"/>
      <c r="QO230" s="45"/>
      <c r="QP230" s="45"/>
      <c r="QQ230" s="45"/>
      <c r="QR230" s="45"/>
      <c r="QS230" s="45"/>
      <c r="QT230" s="45"/>
      <c r="QU230" s="45"/>
      <c r="QV230" s="45"/>
      <c r="QW230" s="45"/>
      <c r="QX230" s="45"/>
      <c r="QY230" s="45"/>
      <c r="QZ230" s="45"/>
      <c r="RA230" s="45"/>
      <c r="RB230" s="45"/>
      <c r="RC230" s="45"/>
      <c r="RD230" s="45"/>
      <c r="RE230" s="45"/>
      <c r="RF230" s="45"/>
      <c r="RG230" s="45"/>
      <c r="RH230" s="45"/>
      <c r="RI230" s="45"/>
      <c r="RJ230" s="45"/>
      <c r="RK230" s="45"/>
      <c r="RL230" s="45"/>
      <c r="RM230" s="45"/>
      <c r="RN230" s="45"/>
      <c r="RO230" s="45"/>
      <c r="RP230" s="45"/>
      <c r="RQ230" s="45"/>
      <c r="RR230" s="45"/>
      <c r="RS230" s="45"/>
      <c r="RT230" s="45"/>
      <c r="RU230" s="45"/>
      <c r="RV230" s="45"/>
      <c r="RW230" s="45"/>
      <c r="RX230" s="45"/>
      <c r="RY230" s="45"/>
      <c r="RZ230" s="45"/>
      <c r="SA230" s="45"/>
      <c r="SB230" s="45"/>
      <c r="SC230" s="45"/>
      <c r="SD230" s="45"/>
      <c r="SE230" s="45"/>
      <c r="SF230" s="45"/>
      <c r="SG230" s="45"/>
      <c r="SH230" s="45"/>
      <c r="SI230" s="45"/>
      <c r="SJ230" s="45"/>
      <c r="SK230" s="45"/>
      <c r="SL230" s="45"/>
      <c r="SM230" s="45"/>
      <c r="SN230" s="45"/>
      <c r="SO230" s="45"/>
      <c r="SP230" s="45"/>
      <c r="SQ230" s="45"/>
      <c r="SR230" s="45"/>
      <c r="SS230" s="45"/>
      <c r="ST230" s="45"/>
      <c r="SU230" s="45"/>
      <c r="SV230" s="45"/>
      <c r="SW230" s="45"/>
      <c r="SX230" s="45"/>
      <c r="SY230" s="45"/>
      <c r="SZ230" s="45"/>
      <c r="TA230" s="45"/>
      <c r="TB230" s="45"/>
      <c r="TC230" s="45"/>
      <c r="TD230" s="45"/>
      <c r="TE230" s="45"/>
      <c r="TF230" s="45"/>
      <c r="TG230" s="45"/>
      <c r="TH230" s="45"/>
      <c r="TI230" s="45"/>
      <c r="TJ230" s="45"/>
      <c r="TK230" s="45"/>
      <c r="TL230" s="45"/>
      <c r="TM230" s="45"/>
      <c r="TN230" s="45"/>
      <c r="TO230" s="45"/>
      <c r="TP230" s="45"/>
      <c r="TQ230" s="45"/>
      <c r="TR230" s="45"/>
      <c r="TS230" s="45"/>
      <c r="TT230" s="45"/>
      <c r="TU230" s="45"/>
      <c r="TV230" s="45"/>
      <c r="TW230" s="45"/>
      <c r="TX230" s="45"/>
      <c r="TY230" s="45"/>
      <c r="TZ230" s="45"/>
      <c r="UA230" s="45"/>
      <c r="UB230" s="45"/>
      <c r="UC230" s="45"/>
      <c r="UD230" s="45"/>
      <c r="UE230" s="45"/>
      <c r="UF230" s="45"/>
      <c r="UG230" s="45"/>
      <c r="UH230" s="45"/>
      <c r="UI230" s="45"/>
      <c r="UJ230" s="45"/>
      <c r="UK230" s="45"/>
      <c r="UL230" s="45"/>
      <c r="UM230" s="45"/>
      <c r="UN230" s="45"/>
      <c r="UO230" s="45"/>
      <c r="UP230" s="45"/>
      <c r="UQ230" s="45"/>
      <c r="UR230" s="45"/>
      <c r="US230" s="45"/>
      <c r="UT230" s="45"/>
      <c r="UU230" s="45"/>
      <c r="UV230" s="45"/>
      <c r="UW230" s="45"/>
      <c r="UX230" s="45"/>
      <c r="UY230" s="45"/>
      <c r="UZ230" s="45"/>
      <c r="VA230" s="45"/>
      <c r="VB230" s="45"/>
      <c r="VC230" s="45"/>
      <c r="VD230" s="45"/>
      <c r="VE230" s="45"/>
      <c r="VF230" s="45"/>
      <c r="VG230" s="45"/>
      <c r="VH230" s="45"/>
      <c r="VI230" s="45"/>
      <c r="VJ230" s="45"/>
      <c r="VK230" s="45"/>
      <c r="VL230" s="45"/>
      <c r="VM230" s="45"/>
      <c r="VN230" s="45"/>
      <c r="VO230" s="45"/>
      <c r="VP230" s="45"/>
      <c r="VQ230" s="45"/>
      <c r="VR230" s="45"/>
      <c r="VS230" s="45"/>
      <c r="VT230" s="45"/>
      <c r="VU230" s="45"/>
      <c r="VV230" s="45"/>
      <c r="VW230" s="45"/>
      <c r="VX230" s="45"/>
      <c r="VY230" s="45"/>
      <c r="VZ230" s="45"/>
      <c r="WA230" s="45"/>
      <c r="WB230" s="45"/>
      <c r="WC230" s="45"/>
      <c r="WD230" s="45"/>
      <c r="WE230" s="45"/>
      <c r="WF230" s="45"/>
      <c r="WG230" s="45"/>
      <c r="WH230" s="45"/>
      <c r="WI230" s="45"/>
      <c r="WJ230" s="45"/>
      <c r="WK230" s="45"/>
      <c r="WL230" s="45"/>
      <c r="WM230" s="45"/>
      <c r="WN230" s="45"/>
      <c r="WO230" s="45"/>
      <c r="WP230" s="45"/>
      <c r="WQ230" s="45"/>
      <c r="WR230" s="45"/>
      <c r="WS230" s="45"/>
      <c r="WT230" s="45"/>
      <c r="WU230" s="45"/>
      <c r="WV230" s="45"/>
      <c r="WW230" s="45"/>
      <c r="WX230" s="45"/>
      <c r="WY230" s="45"/>
      <c r="WZ230" s="45"/>
      <c r="XA230" s="45"/>
      <c r="XB230" s="45"/>
      <c r="XC230" s="45"/>
      <c r="XD230" s="45"/>
      <c r="XE230" s="45"/>
      <c r="XF230" s="45"/>
      <c r="XG230" s="45"/>
      <c r="XH230" s="45"/>
      <c r="XI230" s="45"/>
      <c r="XJ230" s="45"/>
      <c r="XK230" s="45"/>
      <c r="XL230" s="45"/>
      <c r="XM230" s="45"/>
      <c r="XN230" s="45"/>
      <c r="XO230" s="45"/>
      <c r="XP230" s="45"/>
      <c r="XQ230" s="45"/>
      <c r="XR230" s="45"/>
      <c r="XS230" s="45"/>
      <c r="XT230" s="45"/>
      <c r="XU230" s="45"/>
      <c r="XV230" s="45"/>
      <c r="XW230" s="45"/>
      <c r="XX230" s="45"/>
      <c r="XY230" s="45"/>
      <c r="XZ230" s="45"/>
      <c r="YA230" s="45"/>
      <c r="YB230" s="45"/>
      <c r="YC230" s="45"/>
      <c r="YD230" s="45"/>
      <c r="YE230" s="45"/>
      <c r="YF230" s="45"/>
      <c r="YG230" s="45"/>
      <c r="YH230" s="45"/>
      <c r="YI230" s="45"/>
      <c r="YJ230" s="45"/>
      <c r="YK230" s="45"/>
      <c r="YL230" s="45"/>
      <c r="YM230" s="45"/>
      <c r="YN230" s="45"/>
      <c r="YO230" s="45"/>
      <c r="YP230" s="45"/>
      <c r="YQ230" s="45"/>
      <c r="YR230" s="45"/>
      <c r="YS230" s="45"/>
    </row>
    <row r="231" spans="1:669" s="80" customFormat="1" ht="15.75" x14ac:dyDescent="0.25">
      <c r="A231" s="97" t="s">
        <v>14</v>
      </c>
      <c r="B231" s="36">
        <v>3</v>
      </c>
      <c r="C231" s="64"/>
      <c r="D231" s="64"/>
      <c r="E231" s="64"/>
      <c r="F231" s="98"/>
      <c r="G231" s="166">
        <f>G228+G229+G230</f>
        <v>251000</v>
      </c>
      <c r="H231" s="166">
        <f>SUM(H228:H230)</f>
        <v>7203.7</v>
      </c>
      <c r="I231" s="166">
        <f>SUM(I228:I230)</f>
        <v>25617.98</v>
      </c>
      <c r="J231" s="166">
        <f>SUM(J228:J230)</f>
        <v>7630.4</v>
      </c>
      <c r="K231" s="166">
        <f>+K228+K229+K230</f>
        <v>783</v>
      </c>
      <c r="L231" s="166">
        <f>SUM(L228:L230)</f>
        <v>41235.08</v>
      </c>
      <c r="M231" s="192">
        <f>SUM(M228:M230)</f>
        <v>209764.91999999998</v>
      </c>
      <c r="N231" s="15"/>
      <c r="O231" s="15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  <c r="IW231" s="73"/>
      <c r="IX231" s="73"/>
      <c r="IY231" s="73"/>
      <c r="IZ231" s="73"/>
      <c r="JA231" s="73"/>
      <c r="JB231" s="73"/>
      <c r="JC231" s="73"/>
      <c r="JD231" s="73"/>
      <c r="JE231" s="73"/>
      <c r="JF231" s="73"/>
      <c r="JG231" s="73"/>
      <c r="JH231" s="73"/>
      <c r="JI231" s="73"/>
      <c r="JJ231" s="73"/>
      <c r="JK231" s="73"/>
      <c r="JL231" s="73"/>
      <c r="JM231" s="73"/>
      <c r="JN231" s="73"/>
      <c r="JO231" s="73"/>
      <c r="JP231" s="73"/>
      <c r="JQ231" s="73"/>
      <c r="JR231" s="73"/>
      <c r="JS231" s="73"/>
      <c r="JT231" s="73"/>
      <c r="JU231" s="73"/>
      <c r="JV231" s="73"/>
      <c r="JW231" s="73"/>
      <c r="JX231" s="73"/>
      <c r="JY231" s="73"/>
      <c r="JZ231" s="73"/>
      <c r="KA231" s="73"/>
      <c r="KB231" s="73"/>
      <c r="KC231" s="73"/>
      <c r="KD231" s="73"/>
      <c r="KE231" s="73"/>
      <c r="KF231" s="73"/>
      <c r="KG231" s="73"/>
      <c r="KH231" s="73"/>
      <c r="KI231" s="73"/>
      <c r="KJ231" s="73"/>
      <c r="KK231" s="73"/>
      <c r="KL231" s="73"/>
      <c r="KM231" s="73"/>
      <c r="KN231" s="73"/>
      <c r="KO231" s="73"/>
      <c r="KP231" s="73"/>
      <c r="KQ231" s="73"/>
      <c r="KR231" s="73"/>
      <c r="KS231" s="73"/>
      <c r="KT231" s="73"/>
      <c r="KU231" s="73"/>
      <c r="KV231" s="73"/>
      <c r="KW231" s="73"/>
      <c r="KX231" s="73"/>
      <c r="KY231" s="73"/>
      <c r="KZ231" s="73"/>
      <c r="LA231" s="73"/>
      <c r="LB231" s="73"/>
      <c r="LC231" s="73"/>
      <c r="LD231" s="73"/>
      <c r="LE231" s="73"/>
      <c r="LF231" s="73"/>
      <c r="LG231" s="73"/>
      <c r="LH231" s="73"/>
      <c r="LI231" s="73"/>
      <c r="LJ231" s="73"/>
      <c r="LK231" s="73"/>
      <c r="LL231" s="73"/>
      <c r="LM231" s="73"/>
      <c r="LN231" s="73"/>
      <c r="LO231" s="73"/>
      <c r="LP231" s="73"/>
      <c r="LQ231" s="73"/>
      <c r="LR231" s="73"/>
      <c r="LS231" s="73"/>
      <c r="LT231" s="73"/>
      <c r="LU231" s="73"/>
      <c r="LV231" s="73"/>
      <c r="LW231" s="73"/>
      <c r="LX231" s="73"/>
      <c r="LY231" s="73"/>
      <c r="LZ231" s="73"/>
      <c r="MA231" s="73"/>
      <c r="MB231" s="73"/>
      <c r="MC231" s="73"/>
      <c r="MD231" s="73"/>
      <c r="ME231" s="73"/>
      <c r="MF231" s="73"/>
      <c r="MG231" s="73"/>
      <c r="MH231" s="73"/>
      <c r="MI231" s="73"/>
      <c r="MJ231" s="73"/>
      <c r="MK231" s="73"/>
      <c r="ML231" s="73"/>
      <c r="MM231" s="73"/>
      <c r="MN231" s="73"/>
      <c r="MO231" s="73"/>
      <c r="MP231" s="73"/>
      <c r="MQ231" s="73"/>
      <c r="MR231" s="73"/>
      <c r="MS231" s="73"/>
      <c r="MT231" s="73"/>
      <c r="MU231" s="73"/>
      <c r="MV231" s="73"/>
      <c r="MW231" s="73"/>
      <c r="MX231" s="73"/>
      <c r="MY231" s="73"/>
      <c r="MZ231" s="73"/>
      <c r="NA231" s="73"/>
      <c r="NB231" s="73"/>
      <c r="NC231" s="73"/>
      <c r="ND231" s="73"/>
      <c r="NE231" s="73"/>
      <c r="NF231" s="73"/>
      <c r="NG231" s="73"/>
      <c r="NH231" s="73"/>
      <c r="NI231" s="73"/>
      <c r="NJ231" s="73"/>
      <c r="NK231" s="73"/>
      <c r="NL231" s="73"/>
      <c r="NM231" s="73"/>
      <c r="NN231" s="73"/>
      <c r="NO231" s="73"/>
      <c r="NP231" s="73"/>
      <c r="NQ231" s="73"/>
      <c r="NR231" s="73"/>
      <c r="NS231" s="73"/>
      <c r="NT231" s="73"/>
      <c r="NU231" s="73"/>
      <c r="NV231" s="73"/>
      <c r="NW231" s="73"/>
      <c r="NX231" s="73"/>
      <c r="NY231" s="73"/>
      <c r="NZ231" s="73"/>
      <c r="OA231" s="73"/>
      <c r="OB231" s="73"/>
      <c r="OC231" s="73"/>
      <c r="OD231" s="73"/>
      <c r="OE231" s="73"/>
      <c r="OF231" s="73"/>
      <c r="OG231" s="73"/>
      <c r="OH231" s="73"/>
      <c r="OI231" s="73"/>
      <c r="OJ231" s="73"/>
      <c r="OK231" s="73"/>
      <c r="OL231" s="73"/>
      <c r="OM231" s="73"/>
      <c r="ON231" s="73"/>
      <c r="OO231" s="73"/>
      <c r="OP231" s="73"/>
      <c r="OQ231" s="73"/>
      <c r="OR231" s="73"/>
      <c r="OS231" s="73"/>
      <c r="OT231" s="73"/>
      <c r="OU231" s="73"/>
      <c r="OV231" s="73"/>
      <c r="OW231" s="73"/>
      <c r="OX231" s="73"/>
      <c r="OY231" s="73"/>
      <c r="OZ231" s="73"/>
      <c r="PA231" s="73"/>
      <c r="PB231" s="73"/>
      <c r="PC231" s="73"/>
      <c r="PD231" s="73"/>
      <c r="PE231" s="73"/>
      <c r="PF231" s="73"/>
      <c r="PG231" s="73"/>
      <c r="PH231" s="73"/>
      <c r="PI231" s="73"/>
      <c r="PJ231" s="73"/>
      <c r="PK231" s="73"/>
      <c r="PL231" s="73"/>
      <c r="PM231" s="73"/>
      <c r="PN231" s="73"/>
      <c r="PO231" s="73"/>
      <c r="PP231" s="73"/>
      <c r="PQ231" s="73"/>
      <c r="PR231" s="73"/>
      <c r="PS231" s="73"/>
      <c r="PT231" s="73"/>
      <c r="PU231" s="73"/>
      <c r="PV231" s="73"/>
      <c r="PW231" s="73"/>
      <c r="PX231" s="73"/>
      <c r="PY231" s="73"/>
      <c r="PZ231" s="73"/>
      <c r="QA231" s="73"/>
      <c r="QB231" s="73"/>
      <c r="QC231" s="73"/>
      <c r="QD231" s="73"/>
      <c r="QE231" s="73"/>
      <c r="QF231" s="73"/>
      <c r="QG231" s="73"/>
      <c r="QH231" s="73"/>
      <c r="QI231" s="73"/>
      <c r="QJ231" s="73"/>
      <c r="QK231" s="73"/>
      <c r="QL231" s="73"/>
      <c r="QM231" s="73"/>
      <c r="QN231" s="73"/>
      <c r="QO231" s="73"/>
      <c r="QP231" s="73"/>
      <c r="QQ231" s="73"/>
      <c r="QR231" s="73"/>
      <c r="QS231" s="73"/>
      <c r="QT231" s="73"/>
      <c r="QU231" s="73"/>
      <c r="QV231" s="73"/>
      <c r="QW231" s="73"/>
      <c r="QX231" s="73"/>
      <c r="QY231" s="73"/>
      <c r="QZ231" s="73"/>
      <c r="RA231" s="73"/>
      <c r="RB231" s="73"/>
      <c r="RC231" s="73"/>
      <c r="RD231" s="73"/>
      <c r="RE231" s="73"/>
      <c r="RF231" s="73"/>
      <c r="RG231" s="73"/>
      <c r="RH231" s="73"/>
      <c r="RI231" s="73"/>
      <c r="RJ231" s="73"/>
      <c r="RK231" s="73"/>
      <c r="RL231" s="73"/>
      <c r="RM231" s="73"/>
      <c r="RN231" s="73"/>
      <c r="RO231" s="73"/>
      <c r="RP231" s="73"/>
      <c r="RQ231" s="73"/>
      <c r="RR231" s="73"/>
      <c r="RS231" s="73"/>
      <c r="RT231" s="73"/>
      <c r="RU231" s="73"/>
      <c r="RV231" s="73"/>
      <c r="RW231" s="73"/>
      <c r="RX231" s="73"/>
      <c r="RY231" s="73"/>
      <c r="RZ231" s="73"/>
      <c r="SA231" s="73"/>
      <c r="SB231" s="73"/>
      <c r="SC231" s="73"/>
      <c r="SD231" s="73"/>
      <c r="SE231" s="73"/>
      <c r="SF231" s="73"/>
      <c r="SG231" s="73"/>
      <c r="SH231" s="73"/>
      <c r="SI231" s="73"/>
      <c r="SJ231" s="73"/>
      <c r="SK231" s="73"/>
      <c r="SL231" s="73"/>
      <c r="SM231" s="73"/>
      <c r="SN231" s="73"/>
      <c r="SO231" s="73"/>
      <c r="SP231" s="73"/>
      <c r="SQ231" s="73"/>
      <c r="SR231" s="73"/>
      <c r="SS231" s="73"/>
      <c r="ST231" s="73"/>
      <c r="SU231" s="73"/>
      <c r="SV231" s="73"/>
      <c r="SW231" s="73"/>
      <c r="SX231" s="73"/>
      <c r="SY231" s="73"/>
      <c r="SZ231" s="73"/>
      <c r="TA231" s="73"/>
      <c r="TB231" s="73"/>
      <c r="TC231" s="73"/>
      <c r="TD231" s="73"/>
      <c r="TE231" s="73"/>
      <c r="TF231" s="73"/>
      <c r="TG231" s="73"/>
      <c r="TH231" s="73"/>
      <c r="TI231" s="73"/>
      <c r="TJ231" s="73"/>
      <c r="TK231" s="73"/>
      <c r="TL231" s="73"/>
      <c r="TM231" s="73"/>
      <c r="TN231" s="73"/>
      <c r="TO231" s="73"/>
      <c r="TP231" s="73"/>
      <c r="TQ231" s="73"/>
      <c r="TR231" s="73"/>
      <c r="TS231" s="73"/>
      <c r="TT231" s="73"/>
      <c r="TU231" s="73"/>
      <c r="TV231" s="73"/>
      <c r="TW231" s="73"/>
      <c r="TX231" s="73"/>
      <c r="TY231" s="73"/>
      <c r="TZ231" s="73"/>
      <c r="UA231" s="73"/>
      <c r="UB231" s="73"/>
      <c r="UC231" s="73"/>
      <c r="UD231" s="73"/>
      <c r="UE231" s="73"/>
      <c r="UF231" s="73"/>
      <c r="UG231" s="73"/>
      <c r="UH231" s="73"/>
      <c r="UI231" s="73"/>
      <c r="UJ231" s="73"/>
      <c r="UK231" s="73"/>
      <c r="UL231" s="73"/>
      <c r="UM231" s="73"/>
      <c r="UN231" s="73"/>
      <c r="UO231" s="73"/>
      <c r="UP231" s="73"/>
      <c r="UQ231" s="73"/>
      <c r="UR231" s="73"/>
      <c r="US231" s="73"/>
      <c r="UT231" s="73"/>
      <c r="UU231" s="73"/>
      <c r="UV231" s="73"/>
      <c r="UW231" s="73"/>
      <c r="UX231" s="73"/>
      <c r="UY231" s="73"/>
      <c r="UZ231" s="73"/>
      <c r="VA231" s="73"/>
      <c r="VB231" s="73"/>
      <c r="VC231" s="73"/>
      <c r="VD231" s="73"/>
      <c r="VE231" s="73"/>
      <c r="VF231" s="73"/>
      <c r="VG231" s="73"/>
      <c r="VH231" s="73"/>
      <c r="VI231" s="73"/>
      <c r="VJ231" s="73"/>
      <c r="VK231" s="73"/>
      <c r="VL231" s="73"/>
      <c r="VM231" s="73"/>
      <c r="VN231" s="73"/>
      <c r="VO231" s="73"/>
      <c r="VP231" s="73"/>
      <c r="VQ231" s="73"/>
      <c r="VR231" s="73"/>
      <c r="VS231" s="73"/>
      <c r="VT231" s="73"/>
      <c r="VU231" s="73"/>
      <c r="VV231" s="73"/>
      <c r="VW231" s="73"/>
      <c r="VX231" s="73"/>
      <c r="VY231" s="73"/>
      <c r="VZ231" s="73"/>
      <c r="WA231" s="73"/>
      <c r="WB231" s="73"/>
      <c r="WC231" s="73"/>
      <c r="WD231" s="73"/>
      <c r="WE231" s="73"/>
      <c r="WF231" s="73"/>
      <c r="WG231" s="73"/>
      <c r="WH231" s="73"/>
      <c r="WI231" s="73"/>
      <c r="WJ231" s="73"/>
      <c r="WK231" s="73"/>
      <c r="WL231" s="73"/>
      <c r="WM231" s="73"/>
      <c r="WN231" s="73"/>
      <c r="WO231" s="73"/>
      <c r="WP231" s="73"/>
      <c r="WQ231" s="73"/>
      <c r="WR231" s="73"/>
      <c r="WS231" s="73"/>
      <c r="WT231" s="73"/>
      <c r="WU231" s="73"/>
      <c r="WV231" s="73"/>
      <c r="WW231" s="73"/>
      <c r="WX231" s="73"/>
      <c r="WY231" s="73"/>
      <c r="WZ231" s="73"/>
      <c r="XA231" s="73"/>
      <c r="XB231" s="73"/>
      <c r="XC231" s="73"/>
      <c r="XD231" s="73"/>
      <c r="XE231" s="73"/>
      <c r="XF231" s="73"/>
      <c r="XG231" s="73"/>
      <c r="XH231" s="73"/>
      <c r="XI231" s="73"/>
      <c r="XJ231" s="73"/>
      <c r="XK231" s="73"/>
      <c r="XL231" s="73"/>
      <c r="XM231" s="73"/>
      <c r="XN231" s="73"/>
      <c r="XO231" s="73"/>
      <c r="XP231" s="73"/>
      <c r="XQ231" s="73"/>
      <c r="XR231" s="73"/>
      <c r="XS231" s="73"/>
      <c r="XT231" s="73"/>
      <c r="XU231" s="73"/>
      <c r="XV231" s="73"/>
      <c r="XW231" s="73"/>
      <c r="XX231" s="73"/>
      <c r="XY231" s="73"/>
      <c r="XZ231" s="73"/>
      <c r="YA231" s="73"/>
      <c r="YB231" s="73"/>
      <c r="YC231" s="73"/>
      <c r="YD231" s="73"/>
      <c r="YE231" s="73"/>
      <c r="YF231" s="73"/>
      <c r="YG231" s="73"/>
      <c r="YH231" s="73"/>
      <c r="YI231" s="73"/>
      <c r="YJ231" s="73"/>
      <c r="YK231" s="73"/>
      <c r="YL231" s="73"/>
      <c r="YM231" s="73"/>
      <c r="YN231" s="73"/>
      <c r="YO231" s="73"/>
      <c r="YP231" s="73"/>
      <c r="YQ231" s="73"/>
      <c r="YR231" s="73"/>
      <c r="YS231" s="73"/>
    </row>
    <row r="232" spans="1:669" x14ac:dyDescent="0.25"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</row>
    <row r="233" spans="1:669" s="8" customFormat="1" ht="15.75" x14ac:dyDescent="0.25">
      <c r="A233" s="78" t="s">
        <v>177</v>
      </c>
      <c r="B233" s="75"/>
      <c r="C233" s="76"/>
      <c r="D233" s="76"/>
      <c r="E233" s="76"/>
      <c r="F233" s="55"/>
      <c r="G233" s="141"/>
      <c r="H233" s="141"/>
      <c r="I233" s="141"/>
      <c r="J233" s="141"/>
      <c r="K233" s="141"/>
      <c r="L233" s="141"/>
      <c r="M233" s="141"/>
      <c r="O233" s="15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  <c r="SK233" s="47"/>
      <c r="SL233" s="47"/>
      <c r="SM233" s="47"/>
      <c r="SN233" s="47"/>
      <c r="SO233" s="47"/>
      <c r="SP233" s="47"/>
      <c r="SQ233" s="47"/>
      <c r="SR233" s="47"/>
      <c r="SS233" s="47"/>
      <c r="ST233" s="47"/>
      <c r="SU233" s="47"/>
      <c r="SV233" s="47"/>
      <c r="SW233" s="47"/>
      <c r="SX233" s="47"/>
      <c r="SY233" s="47"/>
      <c r="SZ233" s="47"/>
      <c r="TA233" s="47"/>
      <c r="TB233" s="47"/>
      <c r="TC233" s="47"/>
      <c r="TD233" s="47"/>
      <c r="TE233" s="47"/>
      <c r="TF233" s="47"/>
      <c r="TG233" s="47"/>
      <c r="TH233" s="47"/>
      <c r="TI233" s="47"/>
      <c r="TJ233" s="47"/>
      <c r="TK233" s="47"/>
      <c r="TL233" s="47"/>
      <c r="TM233" s="47"/>
      <c r="TN233" s="47"/>
      <c r="TO233" s="47"/>
      <c r="TP233" s="47"/>
      <c r="TQ233" s="47"/>
      <c r="TR233" s="47"/>
      <c r="TS233" s="47"/>
      <c r="TT233" s="47"/>
      <c r="TU233" s="47"/>
      <c r="TV233" s="47"/>
      <c r="TW233" s="47"/>
      <c r="TX233" s="47"/>
      <c r="TY233" s="47"/>
      <c r="TZ233" s="47"/>
      <c r="UA233" s="47"/>
      <c r="UB233" s="47"/>
      <c r="UC233" s="47"/>
      <c r="UD233" s="47"/>
      <c r="UE233" s="47"/>
      <c r="UF233" s="47"/>
      <c r="UG233" s="47"/>
      <c r="UH233" s="47"/>
      <c r="UI233" s="47"/>
      <c r="UJ233" s="47"/>
      <c r="UK233" s="47"/>
      <c r="UL233" s="47"/>
      <c r="UM233" s="47"/>
      <c r="UN233" s="47"/>
      <c r="UO233" s="47"/>
      <c r="UP233" s="47"/>
      <c r="UQ233" s="47"/>
      <c r="UR233" s="47"/>
      <c r="US233" s="47"/>
      <c r="UT233" s="47"/>
      <c r="UU233" s="47"/>
      <c r="UV233" s="47"/>
      <c r="UW233" s="47"/>
      <c r="UX233" s="47"/>
      <c r="UY233" s="47"/>
      <c r="UZ233" s="47"/>
      <c r="VA233" s="47"/>
      <c r="VB233" s="47"/>
      <c r="VC233" s="47"/>
      <c r="VD233" s="47"/>
      <c r="VE233" s="47"/>
      <c r="VF233" s="47"/>
      <c r="VG233" s="47"/>
      <c r="VH233" s="47"/>
      <c r="VI233" s="47"/>
      <c r="VJ233" s="47"/>
      <c r="VK233" s="47"/>
      <c r="VL233" s="47"/>
      <c r="VM233" s="47"/>
      <c r="VN233" s="47"/>
      <c r="VO233" s="47"/>
      <c r="VP233" s="47"/>
      <c r="VQ233" s="47"/>
      <c r="VR233" s="47"/>
      <c r="VS233" s="47"/>
      <c r="VT233" s="47"/>
      <c r="VU233" s="47"/>
      <c r="VV233" s="47"/>
      <c r="VW233" s="47"/>
      <c r="VX233" s="47"/>
      <c r="VY233" s="47"/>
      <c r="VZ233" s="47"/>
      <c r="WA233" s="47"/>
      <c r="WB233" s="47"/>
      <c r="WC233" s="47"/>
      <c r="WD233" s="47"/>
      <c r="WE233" s="47"/>
      <c r="WF233" s="47"/>
      <c r="WG233" s="47"/>
      <c r="WH233" s="47"/>
      <c r="WI233" s="47"/>
      <c r="WJ233" s="47"/>
      <c r="WK233" s="47"/>
      <c r="WL233" s="47"/>
      <c r="WM233" s="47"/>
      <c r="WN233" s="47"/>
      <c r="WO233" s="47"/>
      <c r="WP233" s="47"/>
      <c r="WQ233" s="47"/>
      <c r="WR233" s="47"/>
      <c r="WS233" s="47"/>
      <c r="WT233" s="47"/>
      <c r="WU233" s="47"/>
      <c r="WV233" s="47"/>
      <c r="WW233" s="47"/>
      <c r="WX233" s="47"/>
      <c r="WY233" s="47"/>
      <c r="WZ233" s="47"/>
      <c r="XA233" s="47"/>
      <c r="XB233" s="47"/>
      <c r="XC233" s="47"/>
      <c r="XD233" s="47"/>
      <c r="XE233" s="47"/>
      <c r="XF233" s="47"/>
      <c r="XG233" s="47"/>
      <c r="XH233" s="47"/>
      <c r="XI233" s="47"/>
      <c r="XJ233" s="47"/>
      <c r="XK233" s="47"/>
      <c r="XL233" s="47"/>
      <c r="XM233" s="47"/>
      <c r="XN233" s="47"/>
      <c r="XO233" s="47"/>
      <c r="XP233" s="47"/>
      <c r="XQ233" s="47"/>
      <c r="XR233" s="47"/>
      <c r="XS233" s="47"/>
      <c r="XT233" s="47"/>
      <c r="XU233" s="47"/>
      <c r="XV233" s="47"/>
      <c r="XW233" s="47"/>
      <c r="XX233" s="47"/>
      <c r="XY233" s="47"/>
      <c r="XZ233" s="47"/>
      <c r="YA233" s="47"/>
      <c r="YB233" s="47"/>
      <c r="YC233" s="47"/>
      <c r="YD233" s="47"/>
      <c r="YE233" s="47"/>
      <c r="YF233" s="47"/>
      <c r="YG233" s="47"/>
      <c r="YH233" s="47"/>
      <c r="YI233" s="47"/>
      <c r="YJ233" s="47"/>
      <c r="YK233" s="47"/>
      <c r="YL233" s="47"/>
      <c r="YM233" s="47"/>
      <c r="YN233" s="47"/>
      <c r="YO233" s="47"/>
      <c r="YP233" s="47"/>
      <c r="YQ233" s="47"/>
      <c r="YR233" s="47"/>
      <c r="YS233" s="47"/>
    </row>
    <row r="234" spans="1:669" s="8" customFormat="1" ht="15.75" x14ac:dyDescent="0.25">
      <c r="A234" s="30" t="s">
        <v>105</v>
      </c>
      <c r="B234" s="75" t="s">
        <v>54</v>
      </c>
      <c r="C234" s="76" t="s">
        <v>71</v>
      </c>
      <c r="D234" s="76" t="s">
        <v>223</v>
      </c>
      <c r="E234" s="79">
        <v>44470</v>
      </c>
      <c r="F234" s="10" t="s">
        <v>108</v>
      </c>
      <c r="G234" s="135">
        <v>89500</v>
      </c>
      <c r="H234" s="135">
        <v>2568.65</v>
      </c>
      <c r="I234" s="135">
        <v>9635.51</v>
      </c>
      <c r="J234" s="135">
        <v>2720.8</v>
      </c>
      <c r="K234" s="135">
        <v>25</v>
      </c>
      <c r="L234" s="135">
        <v>14949.96</v>
      </c>
      <c r="M234" s="136">
        <v>74550.039999999994</v>
      </c>
      <c r="O234" s="15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  <c r="SK234" s="47"/>
      <c r="SL234" s="47"/>
      <c r="SM234" s="47"/>
      <c r="SN234" s="47"/>
      <c r="SO234" s="47"/>
      <c r="SP234" s="47"/>
      <c r="SQ234" s="47"/>
      <c r="SR234" s="47"/>
      <c r="SS234" s="47"/>
      <c r="ST234" s="47"/>
      <c r="SU234" s="47"/>
      <c r="SV234" s="47"/>
      <c r="SW234" s="47"/>
      <c r="SX234" s="47"/>
      <c r="SY234" s="47"/>
      <c r="SZ234" s="47"/>
      <c r="TA234" s="47"/>
      <c r="TB234" s="47"/>
      <c r="TC234" s="47"/>
      <c r="TD234" s="47"/>
      <c r="TE234" s="47"/>
      <c r="TF234" s="47"/>
      <c r="TG234" s="47"/>
      <c r="TH234" s="47"/>
      <c r="TI234" s="47"/>
      <c r="TJ234" s="47"/>
      <c r="TK234" s="47"/>
      <c r="TL234" s="47"/>
      <c r="TM234" s="47"/>
      <c r="TN234" s="47"/>
      <c r="TO234" s="47"/>
      <c r="TP234" s="47"/>
      <c r="TQ234" s="47"/>
      <c r="TR234" s="47"/>
      <c r="TS234" s="47"/>
      <c r="TT234" s="47"/>
      <c r="TU234" s="47"/>
      <c r="TV234" s="47"/>
      <c r="TW234" s="47"/>
      <c r="TX234" s="47"/>
      <c r="TY234" s="47"/>
      <c r="TZ234" s="47"/>
      <c r="UA234" s="47"/>
      <c r="UB234" s="47"/>
      <c r="UC234" s="47"/>
      <c r="UD234" s="47"/>
      <c r="UE234" s="47"/>
      <c r="UF234" s="47"/>
      <c r="UG234" s="47"/>
      <c r="UH234" s="47"/>
      <c r="UI234" s="47"/>
      <c r="UJ234" s="47"/>
      <c r="UK234" s="47"/>
      <c r="UL234" s="47"/>
      <c r="UM234" s="47"/>
      <c r="UN234" s="47"/>
      <c r="UO234" s="47"/>
      <c r="UP234" s="47"/>
      <c r="UQ234" s="47"/>
      <c r="UR234" s="47"/>
      <c r="US234" s="47"/>
      <c r="UT234" s="47"/>
      <c r="UU234" s="47"/>
      <c r="UV234" s="47"/>
      <c r="UW234" s="47"/>
      <c r="UX234" s="47"/>
      <c r="UY234" s="47"/>
      <c r="UZ234" s="47"/>
      <c r="VA234" s="47"/>
      <c r="VB234" s="47"/>
      <c r="VC234" s="47"/>
      <c r="VD234" s="47"/>
      <c r="VE234" s="47"/>
      <c r="VF234" s="47"/>
      <c r="VG234" s="47"/>
      <c r="VH234" s="47"/>
      <c r="VI234" s="47"/>
      <c r="VJ234" s="47"/>
      <c r="VK234" s="47"/>
      <c r="VL234" s="47"/>
      <c r="VM234" s="47"/>
      <c r="VN234" s="47"/>
      <c r="VO234" s="47"/>
      <c r="VP234" s="47"/>
      <c r="VQ234" s="47"/>
      <c r="VR234" s="47"/>
      <c r="VS234" s="47"/>
      <c r="VT234" s="47"/>
      <c r="VU234" s="47"/>
      <c r="VV234" s="47"/>
      <c r="VW234" s="47"/>
      <c r="VX234" s="47"/>
      <c r="VY234" s="47"/>
      <c r="VZ234" s="47"/>
      <c r="WA234" s="47"/>
      <c r="WB234" s="47"/>
      <c r="WC234" s="47"/>
      <c r="WD234" s="47"/>
      <c r="WE234" s="47"/>
      <c r="WF234" s="47"/>
      <c r="WG234" s="47"/>
      <c r="WH234" s="47"/>
      <c r="WI234" s="47"/>
      <c r="WJ234" s="47"/>
      <c r="WK234" s="47"/>
      <c r="WL234" s="47"/>
      <c r="WM234" s="47"/>
      <c r="WN234" s="47"/>
      <c r="WO234" s="47"/>
      <c r="WP234" s="47"/>
      <c r="WQ234" s="47"/>
      <c r="WR234" s="47"/>
      <c r="WS234" s="47"/>
      <c r="WT234" s="47"/>
      <c r="WU234" s="47"/>
      <c r="WV234" s="47"/>
      <c r="WW234" s="47"/>
      <c r="WX234" s="47"/>
      <c r="WY234" s="47"/>
      <c r="WZ234" s="47"/>
      <c r="XA234" s="47"/>
      <c r="XB234" s="47"/>
      <c r="XC234" s="47"/>
      <c r="XD234" s="47"/>
      <c r="XE234" s="47"/>
      <c r="XF234" s="47"/>
      <c r="XG234" s="47"/>
      <c r="XH234" s="47"/>
      <c r="XI234" s="47"/>
      <c r="XJ234" s="47"/>
      <c r="XK234" s="47"/>
      <c r="XL234" s="47"/>
      <c r="XM234" s="47"/>
      <c r="XN234" s="47"/>
      <c r="XO234" s="47"/>
      <c r="XP234" s="47"/>
      <c r="XQ234" s="47"/>
      <c r="XR234" s="47"/>
      <c r="XS234" s="47"/>
      <c r="XT234" s="47"/>
      <c r="XU234" s="47"/>
      <c r="XV234" s="47"/>
      <c r="XW234" s="47"/>
      <c r="XX234" s="47"/>
      <c r="XY234" s="47"/>
      <c r="XZ234" s="47"/>
      <c r="YA234" s="47"/>
      <c r="YB234" s="47"/>
      <c r="YC234" s="47"/>
      <c r="YD234" s="47"/>
      <c r="YE234" s="47"/>
      <c r="YF234" s="47"/>
      <c r="YG234" s="47"/>
      <c r="YH234" s="47"/>
      <c r="YI234" s="47"/>
      <c r="YJ234" s="47"/>
      <c r="YK234" s="47"/>
      <c r="YL234" s="47"/>
      <c r="YM234" s="47"/>
      <c r="YN234" s="47"/>
      <c r="YO234" s="47"/>
      <c r="YP234" s="47"/>
      <c r="YQ234" s="47"/>
      <c r="YR234" s="47"/>
      <c r="YS234" s="47"/>
    </row>
    <row r="235" spans="1:669" s="8" customFormat="1" ht="15.75" x14ac:dyDescent="0.25">
      <c r="A235" s="30" t="s">
        <v>152</v>
      </c>
      <c r="B235" s="75" t="s">
        <v>153</v>
      </c>
      <c r="C235" s="76" t="s">
        <v>71</v>
      </c>
      <c r="D235" s="76" t="s">
        <v>223</v>
      </c>
      <c r="E235" s="79">
        <v>44593</v>
      </c>
      <c r="F235" s="10" t="s">
        <v>108</v>
      </c>
      <c r="G235" s="135">
        <v>35000</v>
      </c>
      <c r="H235" s="135">
        <v>1004.5</v>
      </c>
      <c r="I235" s="135">
        <v>0</v>
      </c>
      <c r="J235" s="135">
        <v>1064</v>
      </c>
      <c r="K235" s="135">
        <v>25</v>
      </c>
      <c r="L235" s="135">
        <v>2093.5</v>
      </c>
      <c r="M235" s="136">
        <v>32906.5</v>
      </c>
      <c r="O235" s="15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47"/>
      <c r="KC235" s="47"/>
      <c r="KD235" s="47"/>
      <c r="KE235" s="47"/>
      <c r="KF235" s="47"/>
      <c r="KG235" s="47"/>
      <c r="KH235" s="47"/>
      <c r="KI235" s="47"/>
      <c r="KJ235" s="47"/>
      <c r="KK235" s="47"/>
      <c r="KL235" s="47"/>
      <c r="KM235" s="47"/>
      <c r="KN235" s="47"/>
      <c r="KO235" s="47"/>
      <c r="KP235" s="47"/>
      <c r="KQ235" s="47"/>
      <c r="KR235" s="47"/>
      <c r="KS235" s="47"/>
      <c r="KT235" s="47"/>
      <c r="KU235" s="47"/>
      <c r="KV235" s="47"/>
      <c r="KW235" s="47"/>
      <c r="KX235" s="47"/>
      <c r="KY235" s="47"/>
      <c r="KZ235" s="47"/>
      <c r="LA235" s="47"/>
      <c r="LB235" s="47"/>
      <c r="LC235" s="47"/>
      <c r="LD235" s="47"/>
      <c r="LE235" s="47"/>
      <c r="LF235" s="47"/>
      <c r="LG235" s="47"/>
      <c r="LH235" s="47"/>
      <c r="LI235" s="47"/>
      <c r="LJ235" s="47"/>
      <c r="LK235" s="47"/>
      <c r="LL235" s="47"/>
      <c r="LM235" s="47"/>
      <c r="LN235" s="47"/>
      <c r="LO235" s="47"/>
      <c r="LP235" s="47"/>
      <c r="LQ235" s="47"/>
      <c r="LR235" s="47"/>
      <c r="LS235" s="47"/>
      <c r="LT235" s="47"/>
      <c r="LU235" s="47"/>
      <c r="LV235" s="47"/>
      <c r="LW235" s="47"/>
      <c r="LX235" s="47"/>
      <c r="LY235" s="47"/>
      <c r="LZ235" s="47"/>
      <c r="MA235" s="47"/>
      <c r="MB235" s="47"/>
      <c r="MC235" s="47"/>
      <c r="MD235" s="47"/>
      <c r="ME235" s="47"/>
      <c r="MF235" s="47"/>
      <c r="MG235" s="47"/>
      <c r="MH235" s="47"/>
      <c r="MI235" s="47"/>
      <c r="MJ235" s="47"/>
      <c r="MK235" s="47"/>
      <c r="ML235" s="47"/>
      <c r="MM235" s="47"/>
      <c r="MN235" s="47"/>
      <c r="MO235" s="47"/>
      <c r="MP235" s="47"/>
      <c r="MQ235" s="47"/>
      <c r="MR235" s="47"/>
      <c r="MS235" s="47"/>
      <c r="MT235" s="47"/>
      <c r="MU235" s="47"/>
      <c r="MV235" s="47"/>
      <c r="MW235" s="47"/>
      <c r="MX235" s="47"/>
      <c r="MY235" s="47"/>
      <c r="MZ235" s="47"/>
      <c r="NA235" s="47"/>
      <c r="NB235" s="47"/>
      <c r="NC235" s="47"/>
      <c r="ND235" s="47"/>
      <c r="NE235" s="47"/>
      <c r="NF235" s="47"/>
      <c r="NG235" s="47"/>
      <c r="NH235" s="47"/>
      <c r="NI235" s="47"/>
      <c r="NJ235" s="47"/>
      <c r="NK235" s="47"/>
      <c r="NL235" s="47"/>
      <c r="NM235" s="47"/>
      <c r="NN235" s="47"/>
      <c r="NO235" s="47"/>
      <c r="NP235" s="47"/>
      <c r="NQ235" s="47"/>
      <c r="NR235" s="47"/>
      <c r="NS235" s="47"/>
      <c r="NT235" s="47"/>
      <c r="NU235" s="47"/>
      <c r="NV235" s="47"/>
      <c r="NW235" s="47"/>
      <c r="NX235" s="47"/>
      <c r="NY235" s="47"/>
      <c r="NZ235" s="47"/>
      <c r="OA235" s="47"/>
      <c r="OB235" s="47"/>
      <c r="OC235" s="47"/>
      <c r="OD235" s="47"/>
      <c r="OE235" s="47"/>
      <c r="OF235" s="47"/>
      <c r="OG235" s="47"/>
      <c r="OH235" s="47"/>
      <c r="OI235" s="47"/>
      <c r="OJ235" s="47"/>
      <c r="OK235" s="47"/>
      <c r="OL235" s="47"/>
      <c r="OM235" s="47"/>
      <c r="ON235" s="47"/>
      <c r="OO235" s="47"/>
      <c r="OP235" s="47"/>
      <c r="OQ235" s="47"/>
      <c r="OR235" s="47"/>
      <c r="OS235" s="47"/>
      <c r="OT235" s="47"/>
      <c r="OU235" s="47"/>
      <c r="OV235" s="47"/>
      <c r="OW235" s="47"/>
      <c r="OX235" s="47"/>
      <c r="OY235" s="47"/>
      <c r="OZ235" s="47"/>
      <c r="PA235" s="47"/>
      <c r="PB235" s="47"/>
      <c r="PC235" s="47"/>
      <c r="PD235" s="47"/>
      <c r="PE235" s="47"/>
      <c r="PF235" s="47"/>
      <c r="PG235" s="47"/>
      <c r="PH235" s="47"/>
      <c r="PI235" s="47"/>
      <c r="PJ235" s="47"/>
      <c r="PK235" s="47"/>
      <c r="PL235" s="47"/>
      <c r="PM235" s="47"/>
      <c r="PN235" s="47"/>
      <c r="PO235" s="47"/>
      <c r="PP235" s="47"/>
      <c r="PQ235" s="47"/>
      <c r="PR235" s="47"/>
      <c r="PS235" s="47"/>
      <c r="PT235" s="47"/>
      <c r="PU235" s="47"/>
      <c r="PV235" s="47"/>
      <c r="PW235" s="47"/>
      <c r="PX235" s="47"/>
      <c r="PY235" s="47"/>
      <c r="PZ235" s="47"/>
      <c r="QA235" s="47"/>
      <c r="QB235" s="47"/>
      <c r="QC235" s="47"/>
      <c r="QD235" s="47"/>
      <c r="QE235" s="47"/>
      <c r="QF235" s="47"/>
      <c r="QG235" s="47"/>
      <c r="QH235" s="47"/>
      <c r="QI235" s="47"/>
      <c r="QJ235" s="47"/>
      <c r="QK235" s="47"/>
      <c r="QL235" s="47"/>
      <c r="QM235" s="47"/>
      <c r="QN235" s="47"/>
      <c r="QO235" s="47"/>
      <c r="QP235" s="47"/>
      <c r="QQ235" s="47"/>
      <c r="QR235" s="47"/>
      <c r="QS235" s="47"/>
      <c r="QT235" s="47"/>
      <c r="QU235" s="47"/>
      <c r="QV235" s="47"/>
      <c r="QW235" s="47"/>
      <c r="QX235" s="47"/>
      <c r="QY235" s="47"/>
      <c r="QZ235" s="47"/>
      <c r="RA235" s="47"/>
      <c r="RB235" s="47"/>
      <c r="RC235" s="47"/>
      <c r="RD235" s="47"/>
      <c r="RE235" s="47"/>
      <c r="RF235" s="47"/>
      <c r="RG235" s="47"/>
      <c r="RH235" s="47"/>
      <c r="RI235" s="47"/>
      <c r="RJ235" s="47"/>
      <c r="RK235" s="47"/>
      <c r="RL235" s="47"/>
      <c r="RM235" s="47"/>
      <c r="RN235" s="47"/>
      <c r="RO235" s="47"/>
      <c r="RP235" s="47"/>
      <c r="RQ235" s="47"/>
      <c r="RR235" s="47"/>
      <c r="RS235" s="47"/>
      <c r="RT235" s="47"/>
      <c r="RU235" s="47"/>
      <c r="RV235" s="47"/>
      <c r="RW235" s="47"/>
      <c r="RX235" s="47"/>
      <c r="RY235" s="47"/>
      <c r="RZ235" s="47"/>
      <c r="SA235" s="47"/>
      <c r="SB235" s="47"/>
      <c r="SC235" s="47"/>
      <c r="SD235" s="47"/>
      <c r="SE235" s="47"/>
      <c r="SF235" s="47"/>
      <c r="SG235" s="47"/>
      <c r="SH235" s="47"/>
      <c r="SI235" s="47"/>
      <c r="SJ235" s="47"/>
      <c r="SK235" s="47"/>
      <c r="SL235" s="47"/>
      <c r="SM235" s="47"/>
      <c r="SN235" s="47"/>
      <c r="SO235" s="47"/>
      <c r="SP235" s="47"/>
      <c r="SQ235" s="47"/>
      <c r="SR235" s="47"/>
      <c r="SS235" s="47"/>
      <c r="ST235" s="47"/>
      <c r="SU235" s="47"/>
      <c r="SV235" s="47"/>
      <c r="SW235" s="47"/>
      <c r="SX235" s="47"/>
      <c r="SY235" s="47"/>
      <c r="SZ235" s="47"/>
      <c r="TA235" s="47"/>
      <c r="TB235" s="47"/>
      <c r="TC235" s="47"/>
      <c r="TD235" s="47"/>
      <c r="TE235" s="47"/>
      <c r="TF235" s="47"/>
      <c r="TG235" s="47"/>
      <c r="TH235" s="47"/>
      <c r="TI235" s="47"/>
      <c r="TJ235" s="47"/>
      <c r="TK235" s="47"/>
      <c r="TL235" s="47"/>
      <c r="TM235" s="47"/>
      <c r="TN235" s="47"/>
      <c r="TO235" s="47"/>
      <c r="TP235" s="47"/>
      <c r="TQ235" s="47"/>
      <c r="TR235" s="47"/>
      <c r="TS235" s="47"/>
      <c r="TT235" s="47"/>
      <c r="TU235" s="47"/>
      <c r="TV235" s="47"/>
      <c r="TW235" s="47"/>
      <c r="TX235" s="47"/>
      <c r="TY235" s="47"/>
      <c r="TZ235" s="47"/>
      <c r="UA235" s="47"/>
      <c r="UB235" s="47"/>
      <c r="UC235" s="47"/>
      <c r="UD235" s="47"/>
      <c r="UE235" s="47"/>
      <c r="UF235" s="47"/>
      <c r="UG235" s="47"/>
      <c r="UH235" s="47"/>
      <c r="UI235" s="47"/>
      <c r="UJ235" s="47"/>
      <c r="UK235" s="47"/>
      <c r="UL235" s="47"/>
      <c r="UM235" s="47"/>
      <c r="UN235" s="47"/>
      <c r="UO235" s="47"/>
      <c r="UP235" s="47"/>
      <c r="UQ235" s="47"/>
      <c r="UR235" s="47"/>
      <c r="US235" s="47"/>
      <c r="UT235" s="47"/>
      <c r="UU235" s="47"/>
      <c r="UV235" s="47"/>
      <c r="UW235" s="47"/>
      <c r="UX235" s="47"/>
      <c r="UY235" s="47"/>
      <c r="UZ235" s="47"/>
      <c r="VA235" s="47"/>
      <c r="VB235" s="47"/>
      <c r="VC235" s="47"/>
      <c r="VD235" s="47"/>
      <c r="VE235" s="47"/>
      <c r="VF235" s="47"/>
      <c r="VG235" s="47"/>
      <c r="VH235" s="47"/>
      <c r="VI235" s="47"/>
      <c r="VJ235" s="47"/>
      <c r="VK235" s="47"/>
      <c r="VL235" s="47"/>
      <c r="VM235" s="47"/>
      <c r="VN235" s="47"/>
      <c r="VO235" s="47"/>
      <c r="VP235" s="47"/>
      <c r="VQ235" s="47"/>
      <c r="VR235" s="47"/>
      <c r="VS235" s="47"/>
      <c r="VT235" s="47"/>
      <c r="VU235" s="47"/>
      <c r="VV235" s="47"/>
      <c r="VW235" s="47"/>
      <c r="VX235" s="47"/>
      <c r="VY235" s="47"/>
      <c r="VZ235" s="47"/>
      <c r="WA235" s="47"/>
      <c r="WB235" s="47"/>
      <c r="WC235" s="47"/>
      <c r="WD235" s="47"/>
      <c r="WE235" s="47"/>
      <c r="WF235" s="47"/>
      <c r="WG235" s="47"/>
      <c r="WH235" s="47"/>
      <c r="WI235" s="47"/>
      <c r="WJ235" s="47"/>
      <c r="WK235" s="47"/>
      <c r="WL235" s="47"/>
      <c r="WM235" s="47"/>
      <c r="WN235" s="47"/>
      <c r="WO235" s="47"/>
      <c r="WP235" s="47"/>
      <c r="WQ235" s="47"/>
      <c r="WR235" s="47"/>
      <c r="WS235" s="47"/>
      <c r="WT235" s="47"/>
      <c r="WU235" s="47"/>
      <c r="WV235" s="47"/>
      <c r="WW235" s="47"/>
      <c r="WX235" s="47"/>
      <c r="WY235" s="47"/>
      <c r="WZ235" s="47"/>
      <c r="XA235" s="47"/>
      <c r="XB235" s="47"/>
      <c r="XC235" s="47"/>
      <c r="XD235" s="47"/>
      <c r="XE235" s="47"/>
      <c r="XF235" s="47"/>
      <c r="XG235" s="47"/>
      <c r="XH235" s="47"/>
      <c r="XI235" s="47"/>
      <c r="XJ235" s="47"/>
      <c r="XK235" s="47"/>
      <c r="XL235" s="47"/>
      <c r="XM235" s="47"/>
      <c r="XN235" s="47"/>
      <c r="XO235" s="47"/>
      <c r="XP235" s="47"/>
      <c r="XQ235" s="47"/>
      <c r="XR235" s="47"/>
      <c r="XS235" s="47"/>
      <c r="XT235" s="47"/>
      <c r="XU235" s="47"/>
      <c r="XV235" s="47"/>
      <c r="XW235" s="47"/>
      <c r="XX235" s="47"/>
      <c r="XY235" s="47"/>
      <c r="XZ235" s="47"/>
      <c r="YA235" s="47"/>
      <c r="YB235" s="47"/>
      <c r="YC235" s="47"/>
      <c r="YD235" s="47"/>
      <c r="YE235" s="47"/>
      <c r="YF235" s="47"/>
      <c r="YG235" s="47"/>
      <c r="YH235" s="47"/>
      <c r="YI235" s="47"/>
      <c r="YJ235" s="47"/>
      <c r="YK235" s="47"/>
      <c r="YL235" s="47"/>
      <c r="YM235" s="47"/>
      <c r="YN235" s="47"/>
      <c r="YO235" s="47"/>
      <c r="YP235" s="47"/>
      <c r="YQ235" s="47"/>
      <c r="YR235" s="47"/>
      <c r="YS235" s="47"/>
    </row>
    <row r="236" spans="1:669" s="8" customFormat="1" ht="15.75" x14ac:dyDescent="0.25">
      <c r="A236" s="30" t="s">
        <v>154</v>
      </c>
      <c r="B236" s="75" t="s">
        <v>17</v>
      </c>
      <c r="C236" s="76" t="s">
        <v>70</v>
      </c>
      <c r="D236" s="76" t="s">
        <v>223</v>
      </c>
      <c r="E236" s="79">
        <v>44593</v>
      </c>
      <c r="F236" s="10" t="s">
        <v>108</v>
      </c>
      <c r="G236" s="135">
        <v>35000</v>
      </c>
      <c r="H236" s="135">
        <v>1004.5</v>
      </c>
      <c r="I236" s="135">
        <v>0</v>
      </c>
      <c r="J236" s="135">
        <v>1064</v>
      </c>
      <c r="K236" s="135">
        <v>25</v>
      </c>
      <c r="L236" s="135">
        <v>2093.5</v>
      </c>
      <c r="M236" s="136">
        <v>32906.5</v>
      </c>
      <c r="O236" s="15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  <c r="SK236" s="47"/>
      <c r="SL236" s="47"/>
      <c r="SM236" s="47"/>
      <c r="SN236" s="47"/>
      <c r="SO236" s="47"/>
      <c r="SP236" s="47"/>
      <c r="SQ236" s="47"/>
      <c r="SR236" s="47"/>
      <c r="SS236" s="47"/>
      <c r="ST236" s="47"/>
      <c r="SU236" s="47"/>
      <c r="SV236" s="47"/>
      <c r="SW236" s="47"/>
      <c r="SX236" s="47"/>
      <c r="SY236" s="47"/>
      <c r="SZ236" s="47"/>
      <c r="TA236" s="47"/>
      <c r="TB236" s="47"/>
      <c r="TC236" s="47"/>
      <c r="TD236" s="47"/>
      <c r="TE236" s="47"/>
      <c r="TF236" s="47"/>
      <c r="TG236" s="47"/>
      <c r="TH236" s="47"/>
      <c r="TI236" s="47"/>
      <c r="TJ236" s="47"/>
      <c r="TK236" s="47"/>
      <c r="TL236" s="47"/>
      <c r="TM236" s="47"/>
      <c r="TN236" s="47"/>
      <c r="TO236" s="47"/>
      <c r="TP236" s="47"/>
      <c r="TQ236" s="47"/>
      <c r="TR236" s="47"/>
      <c r="TS236" s="47"/>
      <c r="TT236" s="47"/>
      <c r="TU236" s="47"/>
      <c r="TV236" s="47"/>
      <c r="TW236" s="47"/>
      <c r="TX236" s="47"/>
      <c r="TY236" s="47"/>
      <c r="TZ236" s="47"/>
      <c r="UA236" s="47"/>
      <c r="UB236" s="47"/>
      <c r="UC236" s="47"/>
      <c r="UD236" s="47"/>
      <c r="UE236" s="47"/>
      <c r="UF236" s="47"/>
      <c r="UG236" s="47"/>
      <c r="UH236" s="47"/>
      <c r="UI236" s="47"/>
      <c r="UJ236" s="47"/>
      <c r="UK236" s="47"/>
      <c r="UL236" s="47"/>
      <c r="UM236" s="47"/>
      <c r="UN236" s="47"/>
      <c r="UO236" s="47"/>
      <c r="UP236" s="47"/>
      <c r="UQ236" s="47"/>
      <c r="UR236" s="47"/>
      <c r="US236" s="47"/>
      <c r="UT236" s="47"/>
      <c r="UU236" s="47"/>
      <c r="UV236" s="47"/>
      <c r="UW236" s="47"/>
      <c r="UX236" s="47"/>
      <c r="UY236" s="47"/>
      <c r="UZ236" s="47"/>
      <c r="VA236" s="47"/>
      <c r="VB236" s="47"/>
      <c r="VC236" s="47"/>
      <c r="VD236" s="47"/>
      <c r="VE236" s="47"/>
      <c r="VF236" s="47"/>
      <c r="VG236" s="47"/>
      <c r="VH236" s="47"/>
      <c r="VI236" s="47"/>
      <c r="VJ236" s="47"/>
      <c r="VK236" s="47"/>
      <c r="VL236" s="47"/>
      <c r="VM236" s="47"/>
      <c r="VN236" s="47"/>
      <c r="VO236" s="47"/>
      <c r="VP236" s="47"/>
      <c r="VQ236" s="47"/>
      <c r="VR236" s="47"/>
      <c r="VS236" s="47"/>
      <c r="VT236" s="47"/>
      <c r="VU236" s="47"/>
      <c r="VV236" s="47"/>
      <c r="VW236" s="47"/>
      <c r="VX236" s="47"/>
      <c r="VY236" s="47"/>
      <c r="VZ236" s="47"/>
      <c r="WA236" s="47"/>
      <c r="WB236" s="47"/>
      <c r="WC236" s="47"/>
      <c r="WD236" s="47"/>
      <c r="WE236" s="47"/>
      <c r="WF236" s="47"/>
      <c r="WG236" s="47"/>
      <c r="WH236" s="47"/>
      <c r="WI236" s="47"/>
      <c r="WJ236" s="47"/>
      <c r="WK236" s="47"/>
      <c r="WL236" s="47"/>
      <c r="WM236" s="47"/>
      <c r="WN236" s="47"/>
      <c r="WO236" s="47"/>
      <c r="WP236" s="47"/>
      <c r="WQ236" s="47"/>
      <c r="WR236" s="47"/>
      <c r="WS236" s="47"/>
      <c r="WT236" s="47"/>
      <c r="WU236" s="47"/>
      <c r="WV236" s="47"/>
      <c r="WW236" s="47"/>
      <c r="WX236" s="47"/>
      <c r="WY236" s="47"/>
      <c r="WZ236" s="47"/>
      <c r="XA236" s="47"/>
      <c r="XB236" s="47"/>
      <c r="XC236" s="47"/>
      <c r="XD236" s="47"/>
      <c r="XE236" s="47"/>
      <c r="XF236" s="47"/>
      <c r="XG236" s="47"/>
      <c r="XH236" s="47"/>
      <c r="XI236" s="47"/>
      <c r="XJ236" s="47"/>
      <c r="XK236" s="47"/>
      <c r="XL236" s="47"/>
      <c r="XM236" s="47"/>
      <c r="XN236" s="47"/>
      <c r="XO236" s="47"/>
      <c r="XP236" s="47"/>
      <c r="XQ236" s="47"/>
      <c r="XR236" s="47"/>
      <c r="XS236" s="47"/>
      <c r="XT236" s="47"/>
      <c r="XU236" s="47"/>
      <c r="XV236" s="47"/>
      <c r="XW236" s="47"/>
      <c r="XX236" s="47"/>
      <c r="XY236" s="47"/>
      <c r="XZ236" s="47"/>
      <c r="YA236" s="47"/>
      <c r="YB236" s="47"/>
      <c r="YC236" s="47"/>
      <c r="YD236" s="47"/>
      <c r="YE236" s="47"/>
      <c r="YF236" s="47"/>
      <c r="YG236" s="47"/>
      <c r="YH236" s="47"/>
      <c r="YI236" s="47"/>
      <c r="YJ236" s="47"/>
      <c r="YK236" s="47"/>
      <c r="YL236" s="47"/>
      <c r="YM236" s="47"/>
      <c r="YN236" s="47"/>
      <c r="YO236" s="47"/>
      <c r="YP236" s="47"/>
      <c r="YQ236" s="47"/>
      <c r="YR236" s="47"/>
      <c r="YS236" s="47"/>
    </row>
    <row r="237" spans="1:669" s="8" customFormat="1" ht="15.75" x14ac:dyDescent="0.25">
      <c r="A237" s="30" t="s">
        <v>155</v>
      </c>
      <c r="B237" s="75" t="s">
        <v>16</v>
      </c>
      <c r="C237" s="76" t="s">
        <v>70</v>
      </c>
      <c r="D237" s="76" t="s">
        <v>223</v>
      </c>
      <c r="E237" s="79">
        <v>44593</v>
      </c>
      <c r="F237" s="10" t="s">
        <v>108</v>
      </c>
      <c r="G237" s="135">
        <v>50000</v>
      </c>
      <c r="H237" s="135">
        <v>1435</v>
      </c>
      <c r="I237" s="135">
        <v>1854</v>
      </c>
      <c r="J237" s="135">
        <v>1520</v>
      </c>
      <c r="K237" s="135">
        <v>25</v>
      </c>
      <c r="L237" s="135">
        <v>4834</v>
      </c>
      <c r="M237" s="136">
        <v>45166</v>
      </c>
      <c r="O237" s="15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  <c r="SK237" s="47"/>
      <c r="SL237" s="47"/>
      <c r="SM237" s="47"/>
      <c r="SN237" s="47"/>
      <c r="SO237" s="47"/>
      <c r="SP237" s="47"/>
      <c r="SQ237" s="47"/>
      <c r="SR237" s="47"/>
      <c r="SS237" s="47"/>
      <c r="ST237" s="47"/>
      <c r="SU237" s="47"/>
      <c r="SV237" s="47"/>
      <c r="SW237" s="47"/>
      <c r="SX237" s="47"/>
      <c r="SY237" s="47"/>
      <c r="SZ237" s="47"/>
      <c r="TA237" s="47"/>
      <c r="TB237" s="47"/>
      <c r="TC237" s="47"/>
      <c r="TD237" s="47"/>
      <c r="TE237" s="47"/>
      <c r="TF237" s="47"/>
      <c r="TG237" s="47"/>
      <c r="TH237" s="47"/>
      <c r="TI237" s="47"/>
      <c r="TJ237" s="47"/>
      <c r="TK237" s="47"/>
      <c r="TL237" s="47"/>
      <c r="TM237" s="47"/>
      <c r="TN237" s="47"/>
      <c r="TO237" s="47"/>
      <c r="TP237" s="47"/>
      <c r="TQ237" s="47"/>
      <c r="TR237" s="47"/>
      <c r="TS237" s="47"/>
      <c r="TT237" s="47"/>
      <c r="TU237" s="47"/>
      <c r="TV237" s="47"/>
      <c r="TW237" s="47"/>
      <c r="TX237" s="47"/>
      <c r="TY237" s="47"/>
      <c r="TZ237" s="47"/>
      <c r="UA237" s="47"/>
      <c r="UB237" s="47"/>
      <c r="UC237" s="47"/>
      <c r="UD237" s="47"/>
      <c r="UE237" s="47"/>
      <c r="UF237" s="47"/>
      <c r="UG237" s="47"/>
      <c r="UH237" s="47"/>
      <c r="UI237" s="47"/>
      <c r="UJ237" s="47"/>
      <c r="UK237" s="47"/>
      <c r="UL237" s="47"/>
      <c r="UM237" s="47"/>
      <c r="UN237" s="47"/>
      <c r="UO237" s="47"/>
      <c r="UP237" s="47"/>
      <c r="UQ237" s="47"/>
      <c r="UR237" s="47"/>
      <c r="US237" s="47"/>
      <c r="UT237" s="47"/>
      <c r="UU237" s="47"/>
      <c r="UV237" s="47"/>
      <c r="UW237" s="47"/>
      <c r="UX237" s="47"/>
      <c r="UY237" s="47"/>
      <c r="UZ237" s="47"/>
      <c r="VA237" s="47"/>
      <c r="VB237" s="47"/>
      <c r="VC237" s="47"/>
      <c r="VD237" s="47"/>
      <c r="VE237" s="47"/>
      <c r="VF237" s="47"/>
      <c r="VG237" s="47"/>
      <c r="VH237" s="47"/>
      <c r="VI237" s="47"/>
      <c r="VJ237" s="47"/>
      <c r="VK237" s="47"/>
      <c r="VL237" s="47"/>
      <c r="VM237" s="47"/>
      <c r="VN237" s="47"/>
      <c r="VO237" s="47"/>
      <c r="VP237" s="47"/>
      <c r="VQ237" s="47"/>
      <c r="VR237" s="47"/>
      <c r="VS237" s="47"/>
      <c r="VT237" s="47"/>
      <c r="VU237" s="47"/>
      <c r="VV237" s="47"/>
      <c r="VW237" s="47"/>
      <c r="VX237" s="47"/>
      <c r="VY237" s="47"/>
      <c r="VZ237" s="47"/>
      <c r="WA237" s="47"/>
      <c r="WB237" s="47"/>
      <c r="WC237" s="47"/>
      <c r="WD237" s="47"/>
      <c r="WE237" s="47"/>
      <c r="WF237" s="47"/>
      <c r="WG237" s="47"/>
      <c r="WH237" s="47"/>
      <c r="WI237" s="47"/>
      <c r="WJ237" s="47"/>
      <c r="WK237" s="47"/>
      <c r="WL237" s="47"/>
      <c r="WM237" s="47"/>
      <c r="WN237" s="47"/>
      <c r="WO237" s="47"/>
      <c r="WP237" s="47"/>
      <c r="WQ237" s="47"/>
      <c r="WR237" s="47"/>
      <c r="WS237" s="47"/>
      <c r="WT237" s="47"/>
      <c r="WU237" s="47"/>
      <c r="WV237" s="47"/>
      <c r="WW237" s="47"/>
      <c r="WX237" s="47"/>
      <c r="WY237" s="47"/>
      <c r="WZ237" s="47"/>
      <c r="XA237" s="47"/>
      <c r="XB237" s="47"/>
      <c r="XC237" s="47"/>
      <c r="XD237" s="47"/>
      <c r="XE237" s="47"/>
      <c r="XF237" s="47"/>
      <c r="XG237" s="47"/>
      <c r="XH237" s="47"/>
      <c r="XI237" s="47"/>
      <c r="XJ237" s="47"/>
      <c r="XK237" s="47"/>
      <c r="XL237" s="47"/>
      <c r="XM237" s="47"/>
      <c r="XN237" s="47"/>
      <c r="XO237" s="47"/>
      <c r="XP237" s="47"/>
      <c r="XQ237" s="47"/>
      <c r="XR237" s="47"/>
      <c r="XS237" s="47"/>
      <c r="XT237" s="47"/>
      <c r="XU237" s="47"/>
      <c r="XV237" s="47"/>
      <c r="XW237" s="47"/>
      <c r="XX237" s="47"/>
      <c r="XY237" s="47"/>
      <c r="XZ237" s="47"/>
      <c r="YA237" s="47"/>
      <c r="YB237" s="47"/>
      <c r="YC237" s="47"/>
      <c r="YD237" s="47"/>
      <c r="YE237" s="47"/>
      <c r="YF237" s="47"/>
      <c r="YG237" s="47"/>
      <c r="YH237" s="47"/>
      <c r="YI237" s="47"/>
      <c r="YJ237" s="47"/>
      <c r="YK237" s="47"/>
      <c r="YL237" s="47"/>
      <c r="YM237" s="47"/>
      <c r="YN237" s="47"/>
      <c r="YO237" s="47"/>
      <c r="YP237" s="47"/>
      <c r="YQ237" s="47"/>
      <c r="YR237" s="47"/>
      <c r="YS237" s="47"/>
    </row>
    <row r="238" spans="1:669" s="8" customFormat="1" ht="15.75" x14ac:dyDescent="0.25">
      <c r="A238" s="30" t="s">
        <v>156</v>
      </c>
      <c r="B238" s="75" t="s">
        <v>17</v>
      </c>
      <c r="C238" s="76" t="s">
        <v>71</v>
      </c>
      <c r="D238" s="76" t="s">
        <v>223</v>
      </c>
      <c r="E238" s="79">
        <v>44593</v>
      </c>
      <c r="F238" s="10" t="s">
        <v>108</v>
      </c>
      <c r="G238" s="135">
        <v>35000</v>
      </c>
      <c r="H238" s="135">
        <v>1004.5</v>
      </c>
      <c r="I238" s="135">
        <v>0</v>
      </c>
      <c r="J238" s="135">
        <v>1064</v>
      </c>
      <c r="K238" s="135">
        <v>25</v>
      </c>
      <c r="L238" s="135">
        <v>2093.5</v>
      </c>
      <c r="M238" s="136">
        <v>32906.5</v>
      </c>
      <c r="O238" s="15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47"/>
      <c r="KC238" s="47"/>
      <c r="KD238" s="47"/>
      <c r="KE238" s="47"/>
      <c r="KF238" s="47"/>
      <c r="KG238" s="47"/>
      <c r="KH238" s="47"/>
      <c r="KI238" s="47"/>
      <c r="KJ238" s="47"/>
      <c r="KK238" s="47"/>
      <c r="KL238" s="47"/>
      <c r="KM238" s="47"/>
      <c r="KN238" s="47"/>
      <c r="KO238" s="47"/>
      <c r="KP238" s="47"/>
      <c r="KQ238" s="47"/>
      <c r="KR238" s="47"/>
      <c r="KS238" s="47"/>
      <c r="KT238" s="47"/>
      <c r="KU238" s="47"/>
      <c r="KV238" s="47"/>
      <c r="KW238" s="47"/>
      <c r="KX238" s="47"/>
      <c r="KY238" s="47"/>
      <c r="KZ238" s="47"/>
      <c r="LA238" s="47"/>
      <c r="LB238" s="47"/>
      <c r="LC238" s="47"/>
      <c r="LD238" s="47"/>
      <c r="LE238" s="47"/>
      <c r="LF238" s="47"/>
      <c r="LG238" s="47"/>
      <c r="LH238" s="47"/>
      <c r="LI238" s="47"/>
      <c r="LJ238" s="47"/>
      <c r="LK238" s="47"/>
      <c r="LL238" s="47"/>
      <c r="LM238" s="47"/>
      <c r="LN238" s="47"/>
      <c r="LO238" s="47"/>
      <c r="LP238" s="47"/>
      <c r="LQ238" s="47"/>
      <c r="LR238" s="47"/>
      <c r="LS238" s="47"/>
      <c r="LT238" s="47"/>
      <c r="LU238" s="47"/>
      <c r="LV238" s="47"/>
      <c r="LW238" s="47"/>
      <c r="LX238" s="47"/>
      <c r="LY238" s="47"/>
      <c r="LZ238" s="47"/>
      <c r="MA238" s="47"/>
      <c r="MB238" s="47"/>
      <c r="MC238" s="47"/>
      <c r="MD238" s="47"/>
      <c r="ME238" s="47"/>
      <c r="MF238" s="47"/>
      <c r="MG238" s="47"/>
      <c r="MH238" s="47"/>
      <c r="MI238" s="47"/>
      <c r="MJ238" s="47"/>
      <c r="MK238" s="47"/>
      <c r="ML238" s="47"/>
      <c r="MM238" s="47"/>
      <c r="MN238" s="47"/>
      <c r="MO238" s="47"/>
      <c r="MP238" s="47"/>
      <c r="MQ238" s="47"/>
      <c r="MR238" s="47"/>
      <c r="MS238" s="47"/>
      <c r="MT238" s="47"/>
      <c r="MU238" s="47"/>
      <c r="MV238" s="47"/>
      <c r="MW238" s="47"/>
      <c r="MX238" s="47"/>
      <c r="MY238" s="47"/>
      <c r="MZ238" s="47"/>
      <c r="NA238" s="47"/>
      <c r="NB238" s="47"/>
      <c r="NC238" s="47"/>
      <c r="ND238" s="47"/>
      <c r="NE238" s="47"/>
      <c r="NF238" s="47"/>
      <c r="NG238" s="47"/>
      <c r="NH238" s="47"/>
      <c r="NI238" s="47"/>
      <c r="NJ238" s="47"/>
      <c r="NK238" s="47"/>
      <c r="NL238" s="47"/>
      <c r="NM238" s="47"/>
      <c r="NN238" s="47"/>
      <c r="NO238" s="47"/>
      <c r="NP238" s="47"/>
      <c r="NQ238" s="47"/>
      <c r="NR238" s="47"/>
      <c r="NS238" s="47"/>
      <c r="NT238" s="47"/>
      <c r="NU238" s="47"/>
      <c r="NV238" s="47"/>
      <c r="NW238" s="47"/>
      <c r="NX238" s="47"/>
      <c r="NY238" s="47"/>
      <c r="NZ238" s="47"/>
      <c r="OA238" s="47"/>
      <c r="OB238" s="47"/>
      <c r="OC238" s="47"/>
      <c r="OD238" s="47"/>
      <c r="OE238" s="47"/>
      <c r="OF238" s="47"/>
      <c r="OG238" s="47"/>
      <c r="OH238" s="47"/>
      <c r="OI238" s="47"/>
      <c r="OJ238" s="47"/>
      <c r="OK238" s="47"/>
      <c r="OL238" s="47"/>
      <c r="OM238" s="47"/>
      <c r="ON238" s="47"/>
      <c r="OO238" s="47"/>
      <c r="OP238" s="47"/>
      <c r="OQ238" s="47"/>
      <c r="OR238" s="47"/>
      <c r="OS238" s="47"/>
      <c r="OT238" s="47"/>
      <c r="OU238" s="47"/>
      <c r="OV238" s="47"/>
      <c r="OW238" s="47"/>
      <c r="OX238" s="47"/>
      <c r="OY238" s="47"/>
      <c r="OZ238" s="47"/>
      <c r="PA238" s="47"/>
      <c r="PB238" s="47"/>
      <c r="PC238" s="47"/>
      <c r="PD238" s="47"/>
      <c r="PE238" s="47"/>
      <c r="PF238" s="47"/>
      <c r="PG238" s="47"/>
      <c r="PH238" s="47"/>
      <c r="PI238" s="47"/>
      <c r="PJ238" s="47"/>
      <c r="PK238" s="47"/>
      <c r="PL238" s="47"/>
      <c r="PM238" s="47"/>
      <c r="PN238" s="47"/>
      <c r="PO238" s="47"/>
      <c r="PP238" s="47"/>
      <c r="PQ238" s="47"/>
      <c r="PR238" s="47"/>
      <c r="PS238" s="47"/>
      <c r="PT238" s="47"/>
      <c r="PU238" s="47"/>
      <c r="PV238" s="47"/>
      <c r="PW238" s="47"/>
      <c r="PX238" s="47"/>
      <c r="PY238" s="47"/>
      <c r="PZ238" s="47"/>
      <c r="QA238" s="47"/>
      <c r="QB238" s="47"/>
      <c r="QC238" s="47"/>
      <c r="QD238" s="47"/>
      <c r="QE238" s="47"/>
      <c r="QF238" s="47"/>
      <c r="QG238" s="47"/>
      <c r="QH238" s="47"/>
      <c r="QI238" s="47"/>
      <c r="QJ238" s="47"/>
      <c r="QK238" s="47"/>
      <c r="QL238" s="47"/>
      <c r="QM238" s="47"/>
      <c r="QN238" s="47"/>
      <c r="QO238" s="47"/>
      <c r="QP238" s="47"/>
      <c r="QQ238" s="47"/>
      <c r="QR238" s="47"/>
      <c r="QS238" s="47"/>
      <c r="QT238" s="47"/>
      <c r="QU238" s="47"/>
      <c r="QV238" s="47"/>
      <c r="QW238" s="47"/>
      <c r="QX238" s="47"/>
      <c r="QY238" s="47"/>
      <c r="QZ238" s="47"/>
      <c r="RA238" s="47"/>
      <c r="RB238" s="47"/>
      <c r="RC238" s="47"/>
      <c r="RD238" s="47"/>
      <c r="RE238" s="47"/>
      <c r="RF238" s="47"/>
      <c r="RG238" s="47"/>
      <c r="RH238" s="47"/>
      <c r="RI238" s="47"/>
      <c r="RJ238" s="47"/>
      <c r="RK238" s="47"/>
      <c r="RL238" s="47"/>
      <c r="RM238" s="47"/>
      <c r="RN238" s="47"/>
      <c r="RO238" s="47"/>
      <c r="RP238" s="47"/>
      <c r="RQ238" s="47"/>
      <c r="RR238" s="47"/>
      <c r="RS238" s="47"/>
      <c r="RT238" s="47"/>
      <c r="RU238" s="47"/>
      <c r="RV238" s="47"/>
      <c r="RW238" s="47"/>
      <c r="RX238" s="47"/>
      <c r="RY238" s="47"/>
      <c r="RZ238" s="47"/>
      <c r="SA238" s="47"/>
      <c r="SB238" s="47"/>
      <c r="SC238" s="47"/>
      <c r="SD238" s="47"/>
      <c r="SE238" s="47"/>
      <c r="SF238" s="47"/>
      <c r="SG238" s="47"/>
      <c r="SH238" s="47"/>
      <c r="SI238" s="47"/>
      <c r="SJ238" s="47"/>
      <c r="SK238" s="47"/>
      <c r="SL238" s="47"/>
      <c r="SM238" s="47"/>
      <c r="SN238" s="47"/>
      <c r="SO238" s="47"/>
      <c r="SP238" s="47"/>
      <c r="SQ238" s="47"/>
      <c r="SR238" s="47"/>
      <c r="SS238" s="47"/>
      <c r="ST238" s="47"/>
      <c r="SU238" s="47"/>
      <c r="SV238" s="47"/>
      <c r="SW238" s="47"/>
      <c r="SX238" s="47"/>
      <c r="SY238" s="47"/>
      <c r="SZ238" s="47"/>
      <c r="TA238" s="47"/>
      <c r="TB238" s="47"/>
      <c r="TC238" s="47"/>
      <c r="TD238" s="47"/>
      <c r="TE238" s="47"/>
      <c r="TF238" s="47"/>
      <c r="TG238" s="47"/>
      <c r="TH238" s="47"/>
      <c r="TI238" s="47"/>
      <c r="TJ238" s="47"/>
      <c r="TK238" s="47"/>
      <c r="TL238" s="47"/>
      <c r="TM238" s="47"/>
      <c r="TN238" s="47"/>
      <c r="TO238" s="47"/>
      <c r="TP238" s="47"/>
      <c r="TQ238" s="47"/>
      <c r="TR238" s="47"/>
      <c r="TS238" s="47"/>
      <c r="TT238" s="47"/>
      <c r="TU238" s="47"/>
      <c r="TV238" s="47"/>
      <c r="TW238" s="47"/>
      <c r="TX238" s="47"/>
      <c r="TY238" s="47"/>
      <c r="TZ238" s="47"/>
      <c r="UA238" s="47"/>
      <c r="UB238" s="47"/>
      <c r="UC238" s="47"/>
      <c r="UD238" s="47"/>
      <c r="UE238" s="47"/>
      <c r="UF238" s="47"/>
      <c r="UG238" s="47"/>
      <c r="UH238" s="47"/>
      <c r="UI238" s="47"/>
      <c r="UJ238" s="47"/>
      <c r="UK238" s="47"/>
      <c r="UL238" s="47"/>
      <c r="UM238" s="47"/>
      <c r="UN238" s="47"/>
      <c r="UO238" s="47"/>
      <c r="UP238" s="47"/>
      <c r="UQ238" s="47"/>
      <c r="UR238" s="47"/>
      <c r="US238" s="47"/>
      <c r="UT238" s="47"/>
      <c r="UU238" s="47"/>
      <c r="UV238" s="47"/>
      <c r="UW238" s="47"/>
      <c r="UX238" s="47"/>
      <c r="UY238" s="47"/>
      <c r="UZ238" s="47"/>
      <c r="VA238" s="47"/>
      <c r="VB238" s="47"/>
      <c r="VC238" s="47"/>
      <c r="VD238" s="47"/>
      <c r="VE238" s="47"/>
      <c r="VF238" s="47"/>
      <c r="VG238" s="47"/>
      <c r="VH238" s="47"/>
      <c r="VI238" s="47"/>
      <c r="VJ238" s="47"/>
      <c r="VK238" s="47"/>
      <c r="VL238" s="47"/>
      <c r="VM238" s="47"/>
      <c r="VN238" s="47"/>
      <c r="VO238" s="47"/>
      <c r="VP238" s="47"/>
      <c r="VQ238" s="47"/>
      <c r="VR238" s="47"/>
      <c r="VS238" s="47"/>
      <c r="VT238" s="47"/>
      <c r="VU238" s="47"/>
      <c r="VV238" s="47"/>
      <c r="VW238" s="47"/>
      <c r="VX238" s="47"/>
      <c r="VY238" s="47"/>
      <c r="VZ238" s="47"/>
      <c r="WA238" s="47"/>
      <c r="WB238" s="47"/>
      <c r="WC238" s="47"/>
      <c r="WD238" s="47"/>
      <c r="WE238" s="47"/>
      <c r="WF238" s="47"/>
      <c r="WG238" s="47"/>
      <c r="WH238" s="47"/>
      <c r="WI238" s="47"/>
      <c r="WJ238" s="47"/>
      <c r="WK238" s="47"/>
      <c r="WL238" s="47"/>
      <c r="WM238" s="47"/>
      <c r="WN238" s="47"/>
      <c r="WO238" s="47"/>
      <c r="WP238" s="47"/>
      <c r="WQ238" s="47"/>
      <c r="WR238" s="47"/>
      <c r="WS238" s="47"/>
      <c r="WT238" s="47"/>
      <c r="WU238" s="47"/>
      <c r="WV238" s="47"/>
      <c r="WW238" s="47"/>
      <c r="WX238" s="47"/>
      <c r="WY238" s="47"/>
      <c r="WZ238" s="47"/>
      <c r="XA238" s="47"/>
      <c r="XB238" s="47"/>
      <c r="XC238" s="47"/>
      <c r="XD238" s="47"/>
      <c r="XE238" s="47"/>
      <c r="XF238" s="47"/>
      <c r="XG238" s="47"/>
      <c r="XH238" s="47"/>
      <c r="XI238" s="47"/>
      <c r="XJ238" s="47"/>
      <c r="XK238" s="47"/>
      <c r="XL238" s="47"/>
      <c r="XM238" s="47"/>
      <c r="XN238" s="47"/>
      <c r="XO238" s="47"/>
      <c r="XP238" s="47"/>
      <c r="XQ238" s="47"/>
      <c r="XR238" s="47"/>
      <c r="XS238" s="47"/>
      <c r="XT238" s="47"/>
      <c r="XU238" s="47"/>
      <c r="XV238" s="47"/>
      <c r="XW238" s="47"/>
      <c r="XX238" s="47"/>
      <c r="XY238" s="47"/>
      <c r="XZ238" s="47"/>
      <c r="YA238" s="47"/>
      <c r="YB238" s="47"/>
      <c r="YC238" s="47"/>
      <c r="YD238" s="47"/>
      <c r="YE238" s="47"/>
      <c r="YF238" s="47"/>
      <c r="YG238" s="47"/>
      <c r="YH238" s="47"/>
      <c r="YI238" s="47"/>
      <c r="YJ238" s="47"/>
      <c r="YK238" s="47"/>
      <c r="YL238" s="47"/>
      <c r="YM238" s="47"/>
      <c r="YN238" s="47"/>
      <c r="YO238" s="47"/>
      <c r="YP238" s="47"/>
      <c r="YQ238" s="47"/>
      <c r="YR238" s="47"/>
      <c r="YS238" s="47"/>
    </row>
    <row r="239" spans="1:669" s="8" customFormat="1" ht="15.75" x14ac:dyDescent="0.25">
      <c r="A239" s="30" t="s">
        <v>157</v>
      </c>
      <c r="B239" s="75" t="s">
        <v>158</v>
      </c>
      <c r="C239" s="76" t="s">
        <v>70</v>
      </c>
      <c r="D239" s="76" t="s">
        <v>223</v>
      </c>
      <c r="E239" s="79">
        <v>44593</v>
      </c>
      <c r="F239" s="10" t="s">
        <v>108</v>
      </c>
      <c r="G239" s="135">
        <v>35000</v>
      </c>
      <c r="H239" s="135">
        <v>1004.5</v>
      </c>
      <c r="I239" s="135">
        <v>0</v>
      </c>
      <c r="J239" s="135">
        <v>1064</v>
      </c>
      <c r="K239" s="135">
        <v>25</v>
      </c>
      <c r="L239" s="135">
        <v>2093.5</v>
      </c>
      <c r="M239" s="136">
        <v>32906.5</v>
      </c>
      <c r="O239" s="15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  <c r="OB239" s="47"/>
      <c r="OC239" s="47"/>
      <c r="OD239" s="47"/>
      <c r="OE239" s="47"/>
      <c r="OF239" s="47"/>
      <c r="OG239" s="47"/>
      <c r="OH239" s="47"/>
      <c r="OI239" s="47"/>
      <c r="OJ239" s="47"/>
      <c r="OK239" s="47"/>
      <c r="OL239" s="47"/>
      <c r="OM239" s="47"/>
      <c r="ON239" s="47"/>
      <c r="OO239" s="47"/>
      <c r="OP239" s="47"/>
      <c r="OQ239" s="47"/>
      <c r="OR239" s="47"/>
      <c r="OS239" s="47"/>
      <c r="OT239" s="47"/>
      <c r="OU239" s="47"/>
      <c r="OV239" s="47"/>
      <c r="OW239" s="47"/>
      <c r="OX239" s="47"/>
      <c r="OY239" s="47"/>
      <c r="OZ239" s="47"/>
      <c r="PA239" s="47"/>
      <c r="PB239" s="47"/>
      <c r="PC239" s="47"/>
      <c r="PD239" s="47"/>
      <c r="PE239" s="47"/>
      <c r="PF239" s="47"/>
      <c r="PG239" s="47"/>
      <c r="PH239" s="47"/>
      <c r="PI239" s="47"/>
      <c r="PJ239" s="47"/>
      <c r="PK239" s="47"/>
      <c r="PL239" s="47"/>
      <c r="PM239" s="47"/>
      <c r="PN239" s="47"/>
      <c r="PO239" s="47"/>
      <c r="PP239" s="47"/>
      <c r="PQ239" s="47"/>
      <c r="PR239" s="47"/>
      <c r="PS239" s="47"/>
      <c r="PT239" s="47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  <c r="SK239" s="47"/>
      <c r="SL239" s="47"/>
      <c r="SM239" s="47"/>
      <c r="SN239" s="47"/>
      <c r="SO239" s="47"/>
      <c r="SP239" s="47"/>
      <c r="SQ239" s="47"/>
      <c r="SR239" s="47"/>
      <c r="SS239" s="47"/>
      <c r="ST239" s="47"/>
      <c r="SU239" s="47"/>
      <c r="SV239" s="47"/>
      <c r="SW239" s="47"/>
      <c r="SX239" s="47"/>
      <c r="SY239" s="47"/>
      <c r="SZ239" s="47"/>
      <c r="TA239" s="47"/>
      <c r="TB239" s="47"/>
      <c r="TC239" s="47"/>
      <c r="TD239" s="47"/>
      <c r="TE239" s="47"/>
      <c r="TF239" s="47"/>
      <c r="TG239" s="47"/>
      <c r="TH239" s="47"/>
      <c r="TI239" s="47"/>
      <c r="TJ239" s="47"/>
      <c r="TK239" s="47"/>
      <c r="TL239" s="47"/>
      <c r="TM239" s="47"/>
      <c r="TN239" s="47"/>
      <c r="TO239" s="47"/>
      <c r="TP239" s="47"/>
      <c r="TQ239" s="47"/>
      <c r="TR239" s="47"/>
      <c r="TS239" s="47"/>
      <c r="TT239" s="47"/>
      <c r="TU239" s="47"/>
      <c r="TV239" s="47"/>
      <c r="TW239" s="47"/>
      <c r="TX239" s="47"/>
      <c r="TY239" s="47"/>
      <c r="TZ239" s="47"/>
      <c r="UA239" s="47"/>
      <c r="UB239" s="47"/>
      <c r="UC239" s="47"/>
      <c r="UD239" s="47"/>
      <c r="UE239" s="47"/>
      <c r="UF239" s="47"/>
      <c r="UG239" s="47"/>
      <c r="UH239" s="47"/>
      <c r="UI239" s="47"/>
      <c r="UJ239" s="47"/>
      <c r="UK239" s="47"/>
      <c r="UL239" s="47"/>
      <c r="UM239" s="47"/>
      <c r="UN239" s="47"/>
      <c r="UO239" s="47"/>
      <c r="UP239" s="47"/>
      <c r="UQ239" s="47"/>
      <c r="UR239" s="47"/>
      <c r="US239" s="47"/>
      <c r="UT239" s="47"/>
      <c r="UU239" s="47"/>
      <c r="UV239" s="47"/>
      <c r="UW239" s="47"/>
      <c r="UX239" s="47"/>
      <c r="UY239" s="47"/>
      <c r="UZ239" s="47"/>
      <c r="VA239" s="47"/>
      <c r="VB239" s="47"/>
      <c r="VC239" s="47"/>
      <c r="VD239" s="47"/>
      <c r="VE239" s="47"/>
      <c r="VF239" s="47"/>
      <c r="VG239" s="47"/>
      <c r="VH239" s="47"/>
      <c r="VI239" s="47"/>
      <c r="VJ239" s="47"/>
      <c r="VK239" s="47"/>
      <c r="VL239" s="47"/>
      <c r="VM239" s="47"/>
      <c r="VN239" s="47"/>
      <c r="VO239" s="47"/>
      <c r="VP239" s="47"/>
      <c r="VQ239" s="47"/>
      <c r="VR239" s="47"/>
      <c r="VS239" s="47"/>
      <c r="VT239" s="47"/>
      <c r="VU239" s="47"/>
      <c r="VV239" s="47"/>
      <c r="VW239" s="47"/>
      <c r="VX239" s="47"/>
      <c r="VY239" s="47"/>
      <c r="VZ239" s="47"/>
      <c r="WA239" s="47"/>
      <c r="WB239" s="47"/>
      <c r="WC239" s="47"/>
      <c r="WD239" s="47"/>
      <c r="WE239" s="47"/>
      <c r="WF239" s="47"/>
      <c r="WG239" s="47"/>
      <c r="WH239" s="47"/>
      <c r="WI239" s="47"/>
      <c r="WJ239" s="47"/>
      <c r="WK239" s="47"/>
      <c r="WL239" s="47"/>
      <c r="WM239" s="47"/>
      <c r="WN239" s="47"/>
      <c r="WO239" s="47"/>
      <c r="WP239" s="47"/>
      <c r="WQ239" s="47"/>
      <c r="WR239" s="47"/>
      <c r="WS239" s="47"/>
      <c r="WT239" s="47"/>
      <c r="WU239" s="47"/>
      <c r="WV239" s="47"/>
      <c r="WW239" s="47"/>
      <c r="WX239" s="47"/>
      <c r="WY239" s="47"/>
      <c r="WZ239" s="47"/>
      <c r="XA239" s="47"/>
      <c r="XB239" s="47"/>
      <c r="XC239" s="47"/>
      <c r="XD239" s="47"/>
      <c r="XE239" s="47"/>
      <c r="XF239" s="47"/>
      <c r="XG239" s="47"/>
      <c r="XH239" s="47"/>
      <c r="XI239" s="47"/>
      <c r="XJ239" s="47"/>
      <c r="XK239" s="47"/>
      <c r="XL239" s="47"/>
      <c r="XM239" s="47"/>
      <c r="XN239" s="47"/>
      <c r="XO239" s="47"/>
      <c r="XP239" s="47"/>
      <c r="XQ239" s="47"/>
      <c r="XR239" s="47"/>
      <c r="XS239" s="47"/>
      <c r="XT239" s="47"/>
      <c r="XU239" s="47"/>
      <c r="XV239" s="47"/>
      <c r="XW239" s="47"/>
      <c r="XX239" s="47"/>
      <c r="XY239" s="47"/>
      <c r="XZ239" s="47"/>
      <c r="YA239" s="47"/>
      <c r="YB239" s="47"/>
      <c r="YC239" s="47"/>
      <c r="YD239" s="47"/>
      <c r="YE239" s="47"/>
      <c r="YF239" s="47"/>
      <c r="YG239" s="47"/>
      <c r="YH239" s="47"/>
      <c r="YI239" s="47"/>
      <c r="YJ239" s="47"/>
      <c r="YK239" s="47"/>
      <c r="YL239" s="47"/>
      <c r="YM239" s="47"/>
      <c r="YN239" s="47"/>
      <c r="YO239" s="47"/>
      <c r="YP239" s="47"/>
      <c r="YQ239" s="47"/>
      <c r="YR239" s="47"/>
      <c r="YS239" s="47"/>
    </row>
    <row r="240" spans="1:669" s="8" customFormat="1" ht="15.75" x14ac:dyDescent="0.25">
      <c r="A240" s="30" t="s">
        <v>184</v>
      </c>
      <c r="B240" s="75" t="s">
        <v>158</v>
      </c>
      <c r="C240" s="76" t="s">
        <v>70</v>
      </c>
      <c r="D240" s="76" t="s">
        <v>223</v>
      </c>
      <c r="E240" s="79">
        <v>44627</v>
      </c>
      <c r="F240" s="10" t="s">
        <v>108</v>
      </c>
      <c r="G240" s="135">
        <v>35000</v>
      </c>
      <c r="H240" s="135">
        <v>1004.5</v>
      </c>
      <c r="I240" s="135">
        <v>0</v>
      </c>
      <c r="J240" s="135">
        <v>1064</v>
      </c>
      <c r="K240" s="135">
        <v>25</v>
      </c>
      <c r="L240" s="135">
        <v>2093.5</v>
      </c>
      <c r="M240" s="136">
        <v>32906.5</v>
      </c>
      <c r="O240" s="15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  <c r="PO240" s="47"/>
      <c r="PP240" s="47"/>
      <c r="PQ240" s="47"/>
      <c r="PR240" s="47"/>
      <c r="PS240" s="47"/>
      <c r="PT240" s="47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  <c r="SK240" s="47"/>
      <c r="SL240" s="47"/>
      <c r="SM240" s="47"/>
      <c r="SN240" s="47"/>
      <c r="SO240" s="47"/>
      <c r="SP240" s="47"/>
      <c r="SQ240" s="47"/>
      <c r="SR240" s="47"/>
      <c r="SS240" s="47"/>
      <c r="ST240" s="47"/>
      <c r="SU240" s="47"/>
      <c r="SV240" s="47"/>
      <c r="SW240" s="47"/>
      <c r="SX240" s="47"/>
      <c r="SY240" s="47"/>
      <c r="SZ240" s="47"/>
      <c r="TA240" s="47"/>
      <c r="TB240" s="47"/>
      <c r="TC240" s="47"/>
      <c r="TD240" s="47"/>
      <c r="TE240" s="47"/>
      <c r="TF240" s="47"/>
      <c r="TG240" s="47"/>
      <c r="TH240" s="47"/>
      <c r="TI240" s="47"/>
      <c r="TJ240" s="47"/>
      <c r="TK240" s="47"/>
      <c r="TL240" s="47"/>
      <c r="TM240" s="47"/>
      <c r="TN240" s="47"/>
      <c r="TO240" s="47"/>
      <c r="TP240" s="47"/>
      <c r="TQ240" s="47"/>
      <c r="TR240" s="47"/>
      <c r="TS240" s="47"/>
      <c r="TT240" s="47"/>
      <c r="TU240" s="47"/>
      <c r="TV240" s="47"/>
      <c r="TW240" s="47"/>
      <c r="TX240" s="47"/>
      <c r="TY240" s="47"/>
      <c r="TZ240" s="47"/>
      <c r="UA240" s="47"/>
      <c r="UB240" s="47"/>
      <c r="UC240" s="47"/>
      <c r="UD240" s="47"/>
      <c r="UE240" s="47"/>
      <c r="UF240" s="47"/>
      <c r="UG240" s="47"/>
      <c r="UH240" s="47"/>
      <c r="UI240" s="47"/>
      <c r="UJ240" s="47"/>
      <c r="UK240" s="47"/>
      <c r="UL240" s="47"/>
      <c r="UM240" s="47"/>
      <c r="UN240" s="47"/>
      <c r="UO240" s="47"/>
      <c r="UP240" s="47"/>
      <c r="UQ240" s="47"/>
      <c r="UR240" s="47"/>
      <c r="US240" s="47"/>
      <c r="UT240" s="47"/>
      <c r="UU240" s="47"/>
      <c r="UV240" s="47"/>
      <c r="UW240" s="47"/>
      <c r="UX240" s="47"/>
      <c r="UY240" s="47"/>
      <c r="UZ240" s="47"/>
      <c r="VA240" s="47"/>
      <c r="VB240" s="47"/>
      <c r="VC240" s="47"/>
      <c r="VD240" s="47"/>
      <c r="VE240" s="47"/>
      <c r="VF240" s="47"/>
      <c r="VG240" s="47"/>
      <c r="VH240" s="47"/>
      <c r="VI240" s="47"/>
      <c r="VJ240" s="47"/>
      <c r="VK240" s="47"/>
      <c r="VL240" s="47"/>
      <c r="VM240" s="47"/>
      <c r="VN240" s="47"/>
      <c r="VO240" s="47"/>
      <c r="VP240" s="47"/>
      <c r="VQ240" s="47"/>
      <c r="VR240" s="47"/>
      <c r="VS240" s="47"/>
      <c r="VT240" s="47"/>
      <c r="VU240" s="47"/>
      <c r="VV240" s="47"/>
      <c r="VW240" s="47"/>
      <c r="VX240" s="47"/>
      <c r="VY240" s="47"/>
      <c r="VZ240" s="47"/>
      <c r="WA240" s="47"/>
      <c r="WB240" s="47"/>
      <c r="WC240" s="47"/>
      <c r="WD240" s="47"/>
      <c r="WE240" s="47"/>
      <c r="WF240" s="47"/>
      <c r="WG240" s="47"/>
      <c r="WH240" s="47"/>
      <c r="WI240" s="47"/>
      <c r="WJ240" s="47"/>
      <c r="WK240" s="47"/>
      <c r="WL240" s="47"/>
      <c r="WM240" s="47"/>
      <c r="WN240" s="47"/>
      <c r="WO240" s="47"/>
      <c r="WP240" s="47"/>
      <c r="WQ240" s="47"/>
      <c r="WR240" s="47"/>
      <c r="WS240" s="47"/>
      <c r="WT240" s="47"/>
      <c r="WU240" s="47"/>
      <c r="WV240" s="47"/>
      <c r="WW240" s="47"/>
      <c r="WX240" s="47"/>
      <c r="WY240" s="47"/>
      <c r="WZ240" s="47"/>
      <c r="XA240" s="47"/>
      <c r="XB240" s="47"/>
      <c r="XC240" s="47"/>
      <c r="XD240" s="47"/>
      <c r="XE240" s="47"/>
      <c r="XF240" s="47"/>
      <c r="XG240" s="47"/>
      <c r="XH240" s="47"/>
      <c r="XI240" s="47"/>
      <c r="XJ240" s="47"/>
      <c r="XK240" s="47"/>
      <c r="XL240" s="47"/>
      <c r="XM240" s="47"/>
      <c r="XN240" s="47"/>
      <c r="XO240" s="47"/>
      <c r="XP240" s="47"/>
      <c r="XQ240" s="47"/>
      <c r="XR240" s="47"/>
      <c r="XS240" s="47"/>
      <c r="XT240" s="47"/>
      <c r="XU240" s="47"/>
      <c r="XV240" s="47"/>
      <c r="XW240" s="47"/>
      <c r="XX240" s="47"/>
      <c r="XY240" s="47"/>
      <c r="XZ240" s="47"/>
      <c r="YA240" s="47"/>
      <c r="YB240" s="47"/>
      <c r="YC240" s="47"/>
      <c r="YD240" s="47"/>
      <c r="YE240" s="47"/>
      <c r="YF240" s="47"/>
      <c r="YG240" s="47"/>
      <c r="YH240" s="47"/>
      <c r="YI240" s="47"/>
      <c r="YJ240" s="47"/>
      <c r="YK240" s="47"/>
      <c r="YL240" s="47"/>
      <c r="YM240" s="47"/>
      <c r="YN240" s="47"/>
      <c r="YO240" s="47"/>
      <c r="YP240" s="47"/>
      <c r="YQ240" s="47"/>
      <c r="YR240" s="47"/>
      <c r="YS240" s="47"/>
    </row>
    <row r="241" spans="1:669" s="8" customFormat="1" ht="15.75" x14ac:dyDescent="0.25">
      <c r="A241" s="30" t="s">
        <v>185</v>
      </c>
      <c r="B241" s="75" t="s">
        <v>158</v>
      </c>
      <c r="C241" s="76" t="s">
        <v>71</v>
      </c>
      <c r="D241" s="76" t="s">
        <v>223</v>
      </c>
      <c r="E241" s="79">
        <v>44627</v>
      </c>
      <c r="F241" s="10" t="s">
        <v>108</v>
      </c>
      <c r="G241" s="135">
        <v>35000</v>
      </c>
      <c r="H241" s="135">
        <v>1004.5</v>
      </c>
      <c r="I241" s="135">
        <v>0</v>
      </c>
      <c r="J241" s="135">
        <v>1064</v>
      </c>
      <c r="K241" s="135">
        <v>25</v>
      </c>
      <c r="L241" s="135">
        <v>2093.5</v>
      </c>
      <c r="M241" s="136">
        <v>32906.5</v>
      </c>
      <c r="O241" s="15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7"/>
      <c r="SY241" s="47"/>
      <c r="SZ241" s="47"/>
      <c r="TA241" s="47"/>
      <c r="TB241" s="47"/>
      <c r="TC241" s="47"/>
      <c r="TD241" s="47"/>
      <c r="TE241" s="47"/>
      <c r="TF241" s="47"/>
      <c r="TG241" s="47"/>
      <c r="TH241" s="47"/>
      <c r="TI241" s="47"/>
      <c r="TJ241" s="47"/>
      <c r="TK241" s="47"/>
      <c r="TL241" s="47"/>
      <c r="TM241" s="47"/>
      <c r="TN241" s="47"/>
      <c r="TO241" s="47"/>
      <c r="TP241" s="47"/>
      <c r="TQ241" s="47"/>
      <c r="TR241" s="47"/>
      <c r="TS241" s="47"/>
      <c r="TT241" s="47"/>
      <c r="TU241" s="47"/>
      <c r="TV241" s="47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  <c r="VG241" s="47"/>
      <c r="VH241" s="47"/>
      <c r="VI241" s="47"/>
      <c r="VJ241" s="47"/>
      <c r="VK241" s="47"/>
      <c r="VL241" s="47"/>
      <c r="VM241" s="47"/>
      <c r="VN241" s="47"/>
      <c r="VO241" s="47"/>
      <c r="VP241" s="47"/>
      <c r="VQ241" s="47"/>
      <c r="VR241" s="47"/>
      <c r="VS241" s="47"/>
      <c r="VT241" s="47"/>
      <c r="VU241" s="47"/>
      <c r="VV241" s="47"/>
      <c r="VW241" s="47"/>
      <c r="VX241" s="47"/>
      <c r="VY241" s="47"/>
      <c r="VZ241" s="47"/>
      <c r="WA241" s="47"/>
      <c r="WB241" s="47"/>
      <c r="WC241" s="47"/>
      <c r="WD241" s="47"/>
      <c r="WE241" s="47"/>
      <c r="WF241" s="47"/>
      <c r="WG241" s="47"/>
      <c r="WH241" s="47"/>
      <c r="WI241" s="47"/>
      <c r="WJ241" s="47"/>
      <c r="WK241" s="47"/>
      <c r="WL241" s="47"/>
      <c r="WM241" s="47"/>
      <c r="WN241" s="47"/>
      <c r="WO241" s="47"/>
      <c r="WP241" s="47"/>
      <c r="WQ241" s="47"/>
      <c r="WR241" s="47"/>
      <c r="WS241" s="47"/>
      <c r="WT241" s="47"/>
      <c r="WU241" s="47"/>
      <c r="WV241" s="47"/>
      <c r="WW241" s="47"/>
      <c r="WX241" s="47"/>
      <c r="WY241" s="47"/>
      <c r="WZ241" s="47"/>
      <c r="XA241" s="47"/>
      <c r="XB241" s="47"/>
      <c r="XC241" s="47"/>
      <c r="XD241" s="47"/>
      <c r="XE241" s="47"/>
      <c r="XF241" s="47"/>
      <c r="XG241" s="47"/>
      <c r="XH241" s="47"/>
      <c r="XI241" s="47"/>
      <c r="XJ241" s="47"/>
      <c r="XK241" s="47"/>
      <c r="XL241" s="47"/>
      <c r="XM241" s="47"/>
      <c r="XN241" s="47"/>
      <c r="XO241" s="47"/>
      <c r="XP241" s="47"/>
      <c r="XQ241" s="47"/>
      <c r="XR241" s="47"/>
      <c r="XS241" s="47"/>
      <c r="XT241" s="47"/>
      <c r="XU241" s="47"/>
      <c r="XV241" s="47"/>
      <c r="XW241" s="47"/>
      <c r="XX241" s="47"/>
      <c r="XY241" s="47"/>
      <c r="XZ241" s="47"/>
      <c r="YA241" s="47"/>
      <c r="YB241" s="47"/>
      <c r="YC241" s="47"/>
      <c r="YD241" s="47"/>
      <c r="YE241" s="47"/>
      <c r="YF241" s="47"/>
      <c r="YG241" s="47"/>
      <c r="YH241" s="47"/>
      <c r="YI241" s="47"/>
      <c r="YJ241" s="47"/>
      <c r="YK241" s="47"/>
      <c r="YL241" s="47"/>
      <c r="YM241" s="47"/>
      <c r="YN241" s="47"/>
      <c r="YO241" s="47"/>
      <c r="YP241" s="47"/>
      <c r="YQ241" s="47"/>
      <c r="YR241" s="47"/>
      <c r="YS241" s="47"/>
    </row>
    <row r="242" spans="1:669" s="8" customFormat="1" ht="15.75" x14ac:dyDescent="0.25">
      <c r="A242" s="30" t="s">
        <v>186</v>
      </c>
      <c r="B242" s="75" t="s">
        <v>158</v>
      </c>
      <c r="C242" s="76" t="s">
        <v>71</v>
      </c>
      <c r="D242" s="76" t="s">
        <v>223</v>
      </c>
      <c r="E242" s="79">
        <v>44652</v>
      </c>
      <c r="F242" s="10" t="s">
        <v>108</v>
      </c>
      <c r="G242" s="135">
        <v>35000</v>
      </c>
      <c r="H242" s="135">
        <v>1004.5</v>
      </c>
      <c r="I242" s="135">
        <v>0</v>
      </c>
      <c r="J242" s="135">
        <v>1064</v>
      </c>
      <c r="K242" s="135">
        <v>25</v>
      </c>
      <c r="L242" s="135">
        <v>2093.5</v>
      </c>
      <c r="M242" s="136">
        <v>32906.5</v>
      </c>
      <c r="O242" s="15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7"/>
      <c r="SY242" s="47"/>
      <c r="SZ242" s="47"/>
      <c r="TA242" s="47"/>
      <c r="TB242" s="47"/>
      <c r="TC242" s="47"/>
      <c r="TD242" s="47"/>
      <c r="TE242" s="47"/>
      <c r="TF242" s="47"/>
      <c r="TG242" s="47"/>
      <c r="TH242" s="47"/>
      <c r="TI242" s="47"/>
      <c r="TJ242" s="47"/>
      <c r="TK242" s="47"/>
      <c r="TL242" s="47"/>
      <c r="TM242" s="47"/>
      <c r="TN242" s="47"/>
      <c r="TO242" s="47"/>
      <c r="TP242" s="47"/>
      <c r="TQ242" s="47"/>
      <c r="TR242" s="47"/>
      <c r="TS242" s="47"/>
      <c r="TT242" s="47"/>
      <c r="TU242" s="47"/>
      <c r="TV242" s="47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  <c r="VG242" s="47"/>
      <c r="VH242" s="47"/>
      <c r="VI242" s="47"/>
      <c r="VJ242" s="47"/>
      <c r="VK242" s="47"/>
      <c r="VL242" s="47"/>
      <c r="VM242" s="47"/>
      <c r="VN242" s="47"/>
      <c r="VO242" s="47"/>
      <c r="VP242" s="47"/>
      <c r="VQ242" s="47"/>
      <c r="VR242" s="47"/>
      <c r="VS242" s="47"/>
      <c r="VT242" s="47"/>
      <c r="VU242" s="47"/>
      <c r="VV242" s="47"/>
      <c r="VW242" s="47"/>
      <c r="VX242" s="47"/>
      <c r="VY242" s="47"/>
      <c r="VZ242" s="47"/>
      <c r="WA242" s="47"/>
      <c r="WB242" s="47"/>
      <c r="WC242" s="47"/>
      <c r="WD242" s="47"/>
      <c r="WE242" s="47"/>
      <c r="WF242" s="47"/>
      <c r="WG242" s="47"/>
      <c r="WH242" s="47"/>
      <c r="WI242" s="47"/>
      <c r="WJ242" s="47"/>
      <c r="WK242" s="47"/>
      <c r="WL242" s="47"/>
      <c r="WM242" s="47"/>
      <c r="WN242" s="47"/>
      <c r="WO242" s="47"/>
      <c r="WP242" s="47"/>
      <c r="WQ242" s="47"/>
      <c r="WR242" s="47"/>
      <c r="WS242" s="47"/>
      <c r="WT242" s="47"/>
      <c r="WU242" s="47"/>
      <c r="WV242" s="47"/>
      <c r="WW242" s="47"/>
      <c r="WX242" s="47"/>
      <c r="WY242" s="47"/>
      <c r="WZ242" s="47"/>
      <c r="XA242" s="47"/>
      <c r="XB242" s="47"/>
      <c r="XC242" s="47"/>
      <c r="XD242" s="47"/>
      <c r="XE242" s="47"/>
      <c r="XF242" s="47"/>
      <c r="XG242" s="47"/>
      <c r="XH242" s="47"/>
      <c r="XI242" s="47"/>
      <c r="XJ242" s="47"/>
      <c r="XK242" s="47"/>
      <c r="XL242" s="47"/>
      <c r="XM242" s="47"/>
      <c r="XN242" s="47"/>
      <c r="XO242" s="47"/>
      <c r="XP242" s="47"/>
      <c r="XQ242" s="47"/>
      <c r="XR242" s="47"/>
      <c r="XS242" s="47"/>
      <c r="XT242" s="47"/>
      <c r="XU242" s="47"/>
      <c r="XV242" s="47"/>
      <c r="XW242" s="47"/>
      <c r="XX242" s="47"/>
      <c r="XY242" s="47"/>
      <c r="XZ242" s="47"/>
      <c r="YA242" s="47"/>
      <c r="YB242" s="47"/>
      <c r="YC242" s="47"/>
      <c r="YD242" s="47"/>
      <c r="YE242" s="47"/>
      <c r="YF242" s="47"/>
      <c r="YG242" s="47"/>
      <c r="YH242" s="47"/>
      <c r="YI242" s="47"/>
      <c r="YJ242" s="47"/>
      <c r="YK242" s="47"/>
      <c r="YL242" s="47"/>
      <c r="YM242" s="47"/>
      <c r="YN242" s="47"/>
      <c r="YO242" s="47"/>
      <c r="YP242" s="47"/>
      <c r="YQ242" s="47"/>
      <c r="YR242" s="47"/>
      <c r="YS242" s="47"/>
    </row>
    <row r="243" spans="1:669" s="80" customFormat="1" ht="15.75" x14ac:dyDescent="0.25">
      <c r="A243" s="97" t="s">
        <v>14</v>
      </c>
      <c r="B243" s="36">
        <v>9</v>
      </c>
      <c r="C243" s="58"/>
      <c r="D243" s="58"/>
      <c r="E243" s="81"/>
      <c r="F243" s="82"/>
      <c r="G243" s="166">
        <f>G234+G235+G236+G237+G238+G239+G240+G241+G242</f>
        <v>384500</v>
      </c>
      <c r="H243" s="166">
        <f>H234+H235+H236+H237+H238+H239+H240+H241+H242</f>
        <v>11035.15</v>
      </c>
      <c r="I243" s="166">
        <f>I234+I237</f>
        <v>11489.51</v>
      </c>
      <c r="J243" s="166">
        <f>J234+J235+J236+J237+J238+J239+J240+J241+J242</f>
        <v>11688.8</v>
      </c>
      <c r="K243" s="166">
        <f>K234+K235+K236+K237+K238+K239+K240+K241+K242</f>
        <v>225</v>
      </c>
      <c r="L243" s="166">
        <f>L234+L235+L236+L237+L238+L239+L240+L241+L242</f>
        <v>34438.46</v>
      </c>
      <c r="M243" s="192">
        <f>M234+M235+M236+M237+M238+M239+M240+M241+M242</f>
        <v>350061.54</v>
      </c>
      <c r="N243" s="15"/>
      <c r="O243" s="15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  <c r="HP243" s="73"/>
      <c r="HQ243" s="73"/>
      <c r="HR243" s="73"/>
      <c r="HS243" s="73"/>
      <c r="HT243" s="73"/>
      <c r="HU243" s="73"/>
      <c r="HV243" s="73"/>
      <c r="HW243" s="73"/>
      <c r="HX243" s="73"/>
      <c r="HY243" s="73"/>
      <c r="HZ243" s="73"/>
      <c r="IA243" s="73"/>
      <c r="IB243" s="73"/>
      <c r="IC243" s="73"/>
      <c r="ID243" s="73"/>
      <c r="IE243" s="73"/>
      <c r="IF243" s="73"/>
      <c r="IG243" s="73"/>
      <c r="IH243" s="73"/>
      <c r="II243" s="73"/>
      <c r="IJ243" s="73"/>
      <c r="IK243" s="73"/>
      <c r="IL243" s="73"/>
      <c r="IM243" s="73"/>
      <c r="IN243" s="73"/>
      <c r="IO243" s="73"/>
      <c r="IP243" s="73"/>
      <c r="IQ243" s="73"/>
      <c r="IR243" s="73"/>
      <c r="IS243" s="73"/>
      <c r="IT243" s="73"/>
      <c r="IU243" s="73"/>
      <c r="IV243" s="73"/>
      <c r="IW243" s="73"/>
      <c r="IX243" s="73"/>
      <c r="IY243" s="73"/>
      <c r="IZ243" s="73"/>
      <c r="JA243" s="73"/>
      <c r="JB243" s="73"/>
      <c r="JC243" s="73"/>
      <c r="JD243" s="73"/>
      <c r="JE243" s="73"/>
      <c r="JF243" s="73"/>
      <c r="JG243" s="73"/>
      <c r="JH243" s="73"/>
      <c r="JI243" s="73"/>
      <c r="JJ243" s="73"/>
      <c r="JK243" s="73"/>
      <c r="JL243" s="73"/>
      <c r="JM243" s="73"/>
      <c r="JN243" s="73"/>
      <c r="JO243" s="73"/>
      <c r="JP243" s="73"/>
      <c r="JQ243" s="73"/>
      <c r="JR243" s="73"/>
      <c r="JS243" s="73"/>
      <c r="JT243" s="73"/>
      <c r="JU243" s="73"/>
      <c r="JV243" s="73"/>
      <c r="JW243" s="73"/>
      <c r="JX243" s="73"/>
      <c r="JY243" s="73"/>
      <c r="JZ243" s="73"/>
      <c r="KA243" s="73"/>
      <c r="KB243" s="73"/>
      <c r="KC243" s="73"/>
      <c r="KD243" s="73"/>
      <c r="KE243" s="73"/>
      <c r="KF243" s="73"/>
      <c r="KG243" s="73"/>
      <c r="KH243" s="73"/>
      <c r="KI243" s="73"/>
      <c r="KJ243" s="73"/>
      <c r="KK243" s="73"/>
      <c r="KL243" s="73"/>
      <c r="KM243" s="73"/>
      <c r="KN243" s="73"/>
      <c r="KO243" s="73"/>
      <c r="KP243" s="73"/>
      <c r="KQ243" s="73"/>
      <c r="KR243" s="73"/>
      <c r="KS243" s="73"/>
      <c r="KT243" s="73"/>
      <c r="KU243" s="73"/>
      <c r="KV243" s="73"/>
      <c r="KW243" s="73"/>
      <c r="KX243" s="73"/>
      <c r="KY243" s="73"/>
      <c r="KZ243" s="73"/>
      <c r="LA243" s="73"/>
      <c r="LB243" s="73"/>
      <c r="LC243" s="73"/>
      <c r="LD243" s="73"/>
      <c r="LE243" s="73"/>
      <c r="LF243" s="73"/>
      <c r="LG243" s="73"/>
      <c r="LH243" s="73"/>
      <c r="LI243" s="73"/>
      <c r="LJ243" s="73"/>
      <c r="LK243" s="73"/>
      <c r="LL243" s="73"/>
      <c r="LM243" s="73"/>
      <c r="LN243" s="73"/>
      <c r="LO243" s="73"/>
      <c r="LP243" s="73"/>
      <c r="LQ243" s="73"/>
      <c r="LR243" s="73"/>
      <c r="LS243" s="73"/>
      <c r="LT243" s="73"/>
      <c r="LU243" s="73"/>
      <c r="LV243" s="73"/>
      <c r="LW243" s="73"/>
      <c r="LX243" s="73"/>
      <c r="LY243" s="73"/>
      <c r="LZ243" s="73"/>
      <c r="MA243" s="73"/>
      <c r="MB243" s="73"/>
      <c r="MC243" s="73"/>
      <c r="MD243" s="73"/>
      <c r="ME243" s="73"/>
      <c r="MF243" s="73"/>
      <c r="MG243" s="73"/>
      <c r="MH243" s="73"/>
      <c r="MI243" s="73"/>
      <c r="MJ243" s="73"/>
      <c r="MK243" s="73"/>
      <c r="ML243" s="73"/>
      <c r="MM243" s="73"/>
      <c r="MN243" s="73"/>
      <c r="MO243" s="73"/>
      <c r="MP243" s="73"/>
      <c r="MQ243" s="73"/>
      <c r="MR243" s="73"/>
      <c r="MS243" s="73"/>
      <c r="MT243" s="73"/>
      <c r="MU243" s="73"/>
      <c r="MV243" s="73"/>
      <c r="MW243" s="73"/>
      <c r="MX243" s="73"/>
      <c r="MY243" s="73"/>
      <c r="MZ243" s="73"/>
      <c r="NA243" s="73"/>
      <c r="NB243" s="73"/>
      <c r="NC243" s="73"/>
      <c r="ND243" s="73"/>
      <c r="NE243" s="73"/>
      <c r="NF243" s="73"/>
      <c r="NG243" s="73"/>
      <c r="NH243" s="73"/>
      <c r="NI243" s="73"/>
      <c r="NJ243" s="73"/>
      <c r="NK243" s="73"/>
      <c r="NL243" s="73"/>
      <c r="NM243" s="73"/>
      <c r="NN243" s="73"/>
      <c r="NO243" s="73"/>
      <c r="NP243" s="73"/>
      <c r="NQ243" s="73"/>
      <c r="NR243" s="73"/>
      <c r="NS243" s="73"/>
      <c r="NT243" s="73"/>
      <c r="NU243" s="73"/>
      <c r="NV243" s="73"/>
      <c r="NW243" s="73"/>
      <c r="NX243" s="73"/>
      <c r="NY243" s="73"/>
      <c r="NZ243" s="73"/>
      <c r="OA243" s="73"/>
      <c r="OB243" s="73"/>
      <c r="OC243" s="73"/>
      <c r="OD243" s="73"/>
      <c r="OE243" s="73"/>
      <c r="OF243" s="73"/>
      <c r="OG243" s="73"/>
      <c r="OH243" s="73"/>
      <c r="OI243" s="73"/>
      <c r="OJ243" s="73"/>
      <c r="OK243" s="73"/>
      <c r="OL243" s="73"/>
      <c r="OM243" s="73"/>
      <c r="ON243" s="73"/>
      <c r="OO243" s="73"/>
      <c r="OP243" s="73"/>
      <c r="OQ243" s="73"/>
      <c r="OR243" s="73"/>
      <c r="OS243" s="73"/>
      <c r="OT243" s="73"/>
      <c r="OU243" s="73"/>
      <c r="OV243" s="73"/>
      <c r="OW243" s="73"/>
      <c r="OX243" s="73"/>
      <c r="OY243" s="73"/>
      <c r="OZ243" s="73"/>
      <c r="PA243" s="73"/>
      <c r="PB243" s="73"/>
      <c r="PC243" s="73"/>
      <c r="PD243" s="73"/>
      <c r="PE243" s="73"/>
      <c r="PF243" s="73"/>
      <c r="PG243" s="73"/>
      <c r="PH243" s="73"/>
      <c r="PI243" s="73"/>
      <c r="PJ243" s="73"/>
      <c r="PK243" s="73"/>
      <c r="PL243" s="73"/>
      <c r="PM243" s="73"/>
      <c r="PN243" s="73"/>
      <c r="PO243" s="73"/>
      <c r="PP243" s="73"/>
      <c r="PQ243" s="73"/>
      <c r="PR243" s="73"/>
      <c r="PS243" s="73"/>
      <c r="PT243" s="73"/>
      <c r="PU243" s="73"/>
      <c r="PV243" s="73"/>
      <c r="PW243" s="73"/>
      <c r="PX243" s="73"/>
      <c r="PY243" s="73"/>
      <c r="PZ243" s="73"/>
      <c r="QA243" s="73"/>
      <c r="QB243" s="73"/>
      <c r="QC243" s="73"/>
      <c r="QD243" s="73"/>
      <c r="QE243" s="73"/>
      <c r="QF243" s="73"/>
      <c r="QG243" s="73"/>
      <c r="QH243" s="73"/>
      <c r="QI243" s="73"/>
      <c r="QJ243" s="73"/>
      <c r="QK243" s="73"/>
      <c r="QL243" s="73"/>
      <c r="QM243" s="73"/>
      <c r="QN243" s="73"/>
      <c r="QO243" s="73"/>
      <c r="QP243" s="73"/>
      <c r="QQ243" s="73"/>
      <c r="QR243" s="73"/>
      <c r="QS243" s="73"/>
      <c r="QT243" s="73"/>
      <c r="QU243" s="73"/>
      <c r="QV243" s="73"/>
      <c r="QW243" s="73"/>
      <c r="QX243" s="73"/>
      <c r="QY243" s="73"/>
      <c r="QZ243" s="73"/>
      <c r="RA243" s="73"/>
      <c r="RB243" s="73"/>
      <c r="RC243" s="73"/>
      <c r="RD243" s="73"/>
      <c r="RE243" s="73"/>
      <c r="RF243" s="73"/>
      <c r="RG243" s="73"/>
      <c r="RH243" s="73"/>
      <c r="RI243" s="73"/>
      <c r="RJ243" s="73"/>
      <c r="RK243" s="73"/>
      <c r="RL243" s="73"/>
      <c r="RM243" s="73"/>
      <c r="RN243" s="73"/>
      <c r="RO243" s="73"/>
      <c r="RP243" s="73"/>
      <c r="RQ243" s="73"/>
      <c r="RR243" s="73"/>
      <c r="RS243" s="73"/>
      <c r="RT243" s="73"/>
      <c r="RU243" s="73"/>
      <c r="RV243" s="73"/>
      <c r="RW243" s="73"/>
      <c r="RX243" s="73"/>
      <c r="RY243" s="73"/>
      <c r="RZ243" s="73"/>
      <c r="SA243" s="73"/>
      <c r="SB243" s="73"/>
      <c r="SC243" s="73"/>
      <c r="SD243" s="73"/>
      <c r="SE243" s="73"/>
      <c r="SF243" s="73"/>
      <c r="SG243" s="73"/>
      <c r="SH243" s="73"/>
      <c r="SI243" s="73"/>
      <c r="SJ243" s="73"/>
      <c r="SK243" s="73"/>
      <c r="SL243" s="73"/>
      <c r="SM243" s="73"/>
      <c r="SN243" s="73"/>
      <c r="SO243" s="73"/>
      <c r="SP243" s="73"/>
      <c r="SQ243" s="73"/>
      <c r="SR243" s="73"/>
      <c r="SS243" s="73"/>
      <c r="ST243" s="73"/>
      <c r="SU243" s="73"/>
      <c r="SV243" s="73"/>
      <c r="SW243" s="73"/>
      <c r="SX243" s="73"/>
      <c r="SY243" s="73"/>
      <c r="SZ243" s="73"/>
      <c r="TA243" s="73"/>
      <c r="TB243" s="73"/>
      <c r="TC243" s="73"/>
      <c r="TD243" s="73"/>
      <c r="TE243" s="73"/>
      <c r="TF243" s="73"/>
      <c r="TG243" s="73"/>
      <c r="TH243" s="73"/>
      <c r="TI243" s="73"/>
      <c r="TJ243" s="73"/>
      <c r="TK243" s="73"/>
      <c r="TL243" s="73"/>
      <c r="TM243" s="73"/>
      <c r="TN243" s="73"/>
      <c r="TO243" s="73"/>
      <c r="TP243" s="73"/>
      <c r="TQ243" s="73"/>
      <c r="TR243" s="73"/>
      <c r="TS243" s="73"/>
      <c r="TT243" s="73"/>
      <c r="TU243" s="73"/>
      <c r="TV243" s="73"/>
      <c r="TW243" s="73"/>
      <c r="TX243" s="73"/>
      <c r="TY243" s="73"/>
      <c r="TZ243" s="73"/>
      <c r="UA243" s="73"/>
      <c r="UB243" s="73"/>
      <c r="UC243" s="73"/>
      <c r="UD243" s="73"/>
      <c r="UE243" s="73"/>
      <c r="UF243" s="73"/>
      <c r="UG243" s="73"/>
      <c r="UH243" s="73"/>
      <c r="UI243" s="73"/>
      <c r="UJ243" s="73"/>
      <c r="UK243" s="73"/>
      <c r="UL243" s="73"/>
      <c r="UM243" s="73"/>
      <c r="UN243" s="73"/>
      <c r="UO243" s="73"/>
      <c r="UP243" s="73"/>
      <c r="UQ243" s="73"/>
      <c r="UR243" s="73"/>
      <c r="US243" s="73"/>
      <c r="UT243" s="73"/>
      <c r="UU243" s="73"/>
      <c r="UV243" s="73"/>
      <c r="UW243" s="73"/>
      <c r="UX243" s="73"/>
      <c r="UY243" s="73"/>
      <c r="UZ243" s="73"/>
      <c r="VA243" s="73"/>
      <c r="VB243" s="73"/>
      <c r="VC243" s="73"/>
      <c r="VD243" s="73"/>
      <c r="VE243" s="73"/>
      <c r="VF243" s="73"/>
      <c r="VG243" s="73"/>
      <c r="VH243" s="73"/>
      <c r="VI243" s="73"/>
      <c r="VJ243" s="73"/>
      <c r="VK243" s="73"/>
      <c r="VL243" s="73"/>
      <c r="VM243" s="73"/>
      <c r="VN243" s="73"/>
      <c r="VO243" s="73"/>
      <c r="VP243" s="73"/>
      <c r="VQ243" s="73"/>
      <c r="VR243" s="73"/>
      <c r="VS243" s="73"/>
      <c r="VT243" s="73"/>
      <c r="VU243" s="73"/>
      <c r="VV243" s="73"/>
      <c r="VW243" s="73"/>
      <c r="VX243" s="73"/>
      <c r="VY243" s="73"/>
      <c r="VZ243" s="73"/>
      <c r="WA243" s="73"/>
      <c r="WB243" s="73"/>
      <c r="WC243" s="73"/>
      <c r="WD243" s="73"/>
      <c r="WE243" s="73"/>
      <c r="WF243" s="73"/>
      <c r="WG243" s="73"/>
      <c r="WH243" s="73"/>
      <c r="WI243" s="73"/>
      <c r="WJ243" s="73"/>
      <c r="WK243" s="73"/>
      <c r="WL243" s="73"/>
      <c r="WM243" s="73"/>
      <c r="WN243" s="73"/>
      <c r="WO243" s="73"/>
      <c r="WP243" s="73"/>
      <c r="WQ243" s="73"/>
      <c r="WR243" s="73"/>
      <c r="WS243" s="73"/>
      <c r="WT243" s="73"/>
      <c r="WU243" s="73"/>
      <c r="WV243" s="73"/>
      <c r="WW243" s="73"/>
      <c r="WX243" s="73"/>
      <c r="WY243" s="73"/>
      <c r="WZ243" s="73"/>
      <c r="XA243" s="73"/>
      <c r="XB243" s="73"/>
      <c r="XC243" s="73"/>
      <c r="XD243" s="73"/>
      <c r="XE243" s="73"/>
      <c r="XF243" s="73"/>
      <c r="XG243" s="73"/>
      <c r="XH243" s="73"/>
      <c r="XI243" s="73"/>
      <c r="XJ243" s="73"/>
      <c r="XK243" s="73"/>
      <c r="XL243" s="73"/>
      <c r="XM243" s="73"/>
      <c r="XN243" s="73"/>
      <c r="XO243" s="73"/>
      <c r="XP243" s="73"/>
      <c r="XQ243" s="73"/>
      <c r="XR243" s="73"/>
      <c r="XS243" s="73"/>
      <c r="XT243" s="73"/>
      <c r="XU243" s="73"/>
      <c r="XV243" s="73"/>
      <c r="XW243" s="73"/>
      <c r="XX243" s="73"/>
      <c r="XY243" s="73"/>
      <c r="XZ243" s="73"/>
      <c r="YA243" s="73"/>
      <c r="YB243" s="73"/>
      <c r="YC243" s="73"/>
      <c r="YD243" s="73"/>
      <c r="YE243" s="73"/>
      <c r="YF243" s="73"/>
      <c r="YG243" s="73"/>
      <c r="YH243" s="73"/>
      <c r="YI243" s="73"/>
      <c r="YJ243" s="73"/>
      <c r="YK243" s="73"/>
      <c r="YL243" s="73"/>
      <c r="YM243" s="73"/>
      <c r="YN243" s="73"/>
      <c r="YO243" s="73"/>
      <c r="YP243" s="73"/>
      <c r="YQ243" s="73"/>
      <c r="YR243" s="73"/>
      <c r="YS243" s="73"/>
    </row>
    <row r="244" spans="1:669" s="15" customFormat="1" ht="15.75" x14ac:dyDescent="0.25">
      <c r="A244" s="206" t="s">
        <v>225</v>
      </c>
      <c r="B244" s="207"/>
      <c r="C244" s="101"/>
      <c r="D244" s="101"/>
      <c r="E244" s="102"/>
      <c r="F244" s="208"/>
      <c r="G244" s="209"/>
      <c r="H244" s="209"/>
      <c r="I244" s="209"/>
      <c r="J244" s="209"/>
      <c r="K244" s="209"/>
      <c r="L244" s="209"/>
      <c r="M244" s="210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  <c r="IW244" s="45"/>
      <c r="IX244" s="45"/>
      <c r="IY244" s="45"/>
      <c r="IZ244" s="45"/>
      <c r="JA244" s="45"/>
      <c r="JB244" s="45"/>
      <c r="JC244" s="45"/>
      <c r="JD244" s="45"/>
      <c r="JE244" s="45"/>
      <c r="JF244" s="45"/>
      <c r="JG244" s="45"/>
      <c r="JH244" s="45"/>
      <c r="JI244" s="45"/>
      <c r="JJ244" s="45"/>
      <c r="JK244" s="45"/>
      <c r="JL244" s="45"/>
      <c r="JM244" s="45"/>
      <c r="JN244" s="45"/>
      <c r="JO244" s="45"/>
      <c r="JP244" s="45"/>
      <c r="JQ244" s="45"/>
      <c r="JR244" s="45"/>
      <c r="JS244" s="45"/>
      <c r="JT244" s="45"/>
      <c r="JU244" s="45"/>
      <c r="JV244" s="45"/>
      <c r="JW244" s="45"/>
      <c r="JX244" s="45"/>
      <c r="JY244" s="45"/>
      <c r="JZ244" s="45"/>
      <c r="KA244" s="45"/>
      <c r="KB244" s="45"/>
      <c r="KC244" s="45"/>
      <c r="KD244" s="45"/>
      <c r="KE244" s="45"/>
      <c r="KF244" s="45"/>
      <c r="KG244" s="45"/>
      <c r="KH244" s="45"/>
      <c r="KI244" s="45"/>
      <c r="KJ244" s="45"/>
      <c r="KK244" s="45"/>
      <c r="KL244" s="45"/>
      <c r="KM244" s="45"/>
      <c r="KN244" s="45"/>
      <c r="KO244" s="45"/>
      <c r="KP244" s="45"/>
      <c r="KQ244" s="45"/>
      <c r="KR244" s="45"/>
      <c r="KS244" s="45"/>
      <c r="KT244" s="45"/>
      <c r="KU244" s="45"/>
      <c r="KV244" s="45"/>
      <c r="KW244" s="45"/>
      <c r="KX244" s="45"/>
      <c r="KY244" s="45"/>
      <c r="KZ244" s="45"/>
      <c r="LA244" s="45"/>
      <c r="LB244" s="45"/>
      <c r="LC244" s="45"/>
      <c r="LD244" s="45"/>
      <c r="LE244" s="45"/>
      <c r="LF244" s="45"/>
      <c r="LG244" s="45"/>
      <c r="LH244" s="45"/>
      <c r="LI244" s="45"/>
      <c r="LJ244" s="45"/>
      <c r="LK244" s="45"/>
      <c r="LL244" s="45"/>
      <c r="LM244" s="45"/>
      <c r="LN244" s="45"/>
      <c r="LO244" s="45"/>
      <c r="LP244" s="45"/>
      <c r="LQ244" s="45"/>
      <c r="LR244" s="45"/>
      <c r="LS244" s="45"/>
      <c r="LT244" s="45"/>
      <c r="LU244" s="45"/>
      <c r="LV244" s="45"/>
      <c r="LW244" s="45"/>
      <c r="LX244" s="45"/>
      <c r="LY244" s="45"/>
      <c r="LZ244" s="45"/>
      <c r="MA244" s="45"/>
      <c r="MB244" s="45"/>
      <c r="MC244" s="45"/>
      <c r="MD244" s="45"/>
      <c r="ME244" s="45"/>
      <c r="MF244" s="45"/>
      <c r="MG244" s="45"/>
      <c r="MH244" s="45"/>
      <c r="MI244" s="45"/>
      <c r="MJ244" s="45"/>
      <c r="MK244" s="45"/>
      <c r="ML244" s="45"/>
      <c r="MM244" s="45"/>
      <c r="MN244" s="45"/>
      <c r="MO244" s="45"/>
      <c r="MP244" s="45"/>
      <c r="MQ244" s="45"/>
      <c r="MR244" s="45"/>
      <c r="MS244" s="45"/>
      <c r="MT244" s="45"/>
      <c r="MU244" s="45"/>
      <c r="MV244" s="45"/>
      <c r="MW244" s="45"/>
      <c r="MX244" s="45"/>
      <c r="MY244" s="45"/>
      <c r="MZ244" s="45"/>
      <c r="NA244" s="45"/>
      <c r="NB244" s="45"/>
      <c r="NC244" s="45"/>
      <c r="ND244" s="45"/>
      <c r="NE244" s="45"/>
      <c r="NF244" s="45"/>
      <c r="NG244" s="45"/>
      <c r="NH244" s="45"/>
      <c r="NI244" s="45"/>
      <c r="NJ244" s="45"/>
      <c r="NK244" s="45"/>
      <c r="NL244" s="45"/>
      <c r="NM244" s="45"/>
      <c r="NN244" s="45"/>
      <c r="NO244" s="45"/>
      <c r="NP244" s="45"/>
      <c r="NQ244" s="45"/>
      <c r="NR244" s="45"/>
      <c r="NS244" s="45"/>
      <c r="NT244" s="45"/>
      <c r="NU244" s="45"/>
      <c r="NV244" s="45"/>
      <c r="NW244" s="45"/>
      <c r="NX244" s="45"/>
      <c r="NY244" s="45"/>
      <c r="NZ244" s="45"/>
      <c r="OA244" s="45"/>
      <c r="OB244" s="45"/>
      <c r="OC244" s="45"/>
      <c r="OD244" s="45"/>
      <c r="OE244" s="45"/>
      <c r="OF244" s="45"/>
      <c r="OG244" s="45"/>
      <c r="OH244" s="45"/>
      <c r="OI244" s="45"/>
      <c r="OJ244" s="45"/>
      <c r="OK244" s="45"/>
      <c r="OL244" s="45"/>
      <c r="OM244" s="45"/>
      <c r="ON244" s="45"/>
      <c r="OO244" s="45"/>
      <c r="OP244" s="45"/>
      <c r="OQ244" s="45"/>
      <c r="OR244" s="45"/>
      <c r="OS244" s="45"/>
      <c r="OT244" s="45"/>
      <c r="OU244" s="45"/>
      <c r="OV244" s="45"/>
      <c r="OW244" s="45"/>
      <c r="OX244" s="45"/>
      <c r="OY244" s="45"/>
      <c r="OZ244" s="45"/>
      <c r="PA244" s="45"/>
      <c r="PB244" s="45"/>
      <c r="PC244" s="45"/>
      <c r="PD244" s="45"/>
      <c r="PE244" s="45"/>
      <c r="PF244" s="45"/>
      <c r="PG244" s="45"/>
      <c r="PH244" s="45"/>
      <c r="PI244" s="45"/>
      <c r="PJ244" s="45"/>
      <c r="PK244" s="45"/>
      <c r="PL244" s="45"/>
      <c r="PM244" s="45"/>
      <c r="PN244" s="45"/>
      <c r="PO244" s="45"/>
      <c r="PP244" s="45"/>
      <c r="PQ244" s="45"/>
      <c r="PR244" s="45"/>
      <c r="PS244" s="45"/>
      <c r="PT244" s="45"/>
      <c r="PU244" s="45"/>
      <c r="PV244" s="45"/>
      <c r="PW244" s="45"/>
      <c r="PX244" s="45"/>
      <c r="PY244" s="45"/>
      <c r="PZ244" s="45"/>
      <c r="QA244" s="45"/>
      <c r="QB244" s="45"/>
      <c r="QC244" s="45"/>
      <c r="QD244" s="45"/>
      <c r="QE244" s="45"/>
      <c r="QF244" s="45"/>
      <c r="QG244" s="45"/>
      <c r="QH244" s="45"/>
      <c r="QI244" s="45"/>
      <c r="QJ244" s="45"/>
      <c r="QK244" s="45"/>
      <c r="QL244" s="45"/>
      <c r="QM244" s="45"/>
      <c r="QN244" s="45"/>
      <c r="QO244" s="45"/>
      <c r="QP244" s="45"/>
      <c r="QQ244" s="45"/>
      <c r="QR244" s="45"/>
      <c r="QS244" s="45"/>
      <c r="QT244" s="45"/>
      <c r="QU244" s="45"/>
      <c r="QV244" s="45"/>
      <c r="QW244" s="45"/>
      <c r="QX244" s="45"/>
      <c r="QY244" s="45"/>
      <c r="QZ244" s="45"/>
      <c r="RA244" s="45"/>
      <c r="RB244" s="45"/>
      <c r="RC244" s="45"/>
      <c r="RD244" s="45"/>
      <c r="RE244" s="45"/>
      <c r="RF244" s="45"/>
      <c r="RG244" s="45"/>
      <c r="RH244" s="45"/>
      <c r="RI244" s="45"/>
      <c r="RJ244" s="45"/>
      <c r="RK244" s="45"/>
      <c r="RL244" s="45"/>
      <c r="RM244" s="45"/>
      <c r="RN244" s="45"/>
      <c r="RO244" s="45"/>
      <c r="RP244" s="45"/>
      <c r="RQ244" s="45"/>
      <c r="RR244" s="45"/>
      <c r="RS244" s="45"/>
      <c r="RT244" s="45"/>
      <c r="RU244" s="45"/>
      <c r="RV244" s="45"/>
      <c r="RW244" s="45"/>
      <c r="RX244" s="45"/>
      <c r="RY244" s="45"/>
      <c r="RZ244" s="45"/>
      <c r="SA244" s="45"/>
      <c r="SB244" s="45"/>
      <c r="SC244" s="45"/>
      <c r="SD244" s="45"/>
      <c r="SE244" s="45"/>
      <c r="SF244" s="45"/>
      <c r="SG244" s="45"/>
      <c r="SH244" s="45"/>
      <c r="SI244" s="45"/>
      <c r="SJ244" s="45"/>
      <c r="SK244" s="45"/>
      <c r="SL244" s="45"/>
      <c r="SM244" s="45"/>
      <c r="SN244" s="45"/>
      <c r="SO244" s="45"/>
      <c r="SP244" s="45"/>
      <c r="SQ244" s="45"/>
      <c r="SR244" s="45"/>
      <c r="SS244" s="45"/>
      <c r="ST244" s="45"/>
      <c r="SU244" s="45"/>
      <c r="SV244" s="45"/>
      <c r="SW244" s="45"/>
      <c r="SX244" s="45"/>
      <c r="SY244" s="45"/>
      <c r="SZ244" s="45"/>
      <c r="TA244" s="45"/>
      <c r="TB244" s="45"/>
      <c r="TC244" s="45"/>
      <c r="TD244" s="45"/>
      <c r="TE244" s="45"/>
      <c r="TF244" s="45"/>
      <c r="TG244" s="45"/>
      <c r="TH244" s="45"/>
      <c r="TI244" s="45"/>
      <c r="TJ244" s="45"/>
      <c r="TK244" s="45"/>
      <c r="TL244" s="45"/>
      <c r="TM244" s="45"/>
      <c r="TN244" s="45"/>
      <c r="TO244" s="45"/>
      <c r="TP244" s="45"/>
      <c r="TQ244" s="45"/>
      <c r="TR244" s="45"/>
      <c r="TS244" s="45"/>
      <c r="TT244" s="45"/>
      <c r="TU244" s="45"/>
      <c r="TV244" s="45"/>
      <c r="TW244" s="45"/>
      <c r="TX244" s="45"/>
      <c r="TY244" s="45"/>
      <c r="TZ244" s="45"/>
      <c r="UA244" s="45"/>
      <c r="UB244" s="45"/>
      <c r="UC244" s="45"/>
      <c r="UD244" s="45"/>
      <c r="UE244" s="45"/>
      <c r="UF244" s="45"/>
      <c r="UG244" s="45"/>
      <c r="UH244" s="45"/>
      <c r="UI244" s="45"/>
      <c r="UJ244" s="45"/>
      <c r="UK244" s="45"/>
      <c r="UL244" s="45"/>
      <c r="UM244" s="45"/>
      <c r="UN244" s="45"/>
      <c r="UO244" s="45"/>
      <c r="UP244" s="45"/>
      <c r="UQ244" s="45"/>
      <c r="UR244" s="45"/>
      <c r="US244" s="45"/>
      <c r="UT244" s="45"/>
      <c r="UU244" s="45"/>
      <c r="UV244" s="45"/>
      <c r="UW244" s="45"/>
      <c r="UX244" s="45"/>
      <c r="UY244" s="45"/>
      <c r="UZ244" s="45"/>
      <c r="VA244" s="45"/>
      <c r="VB244" s="45"/>
      <c r="VC244" s="45"/>
      <c r="VD244" s="45"/>
      <c r="VE244" s="45"/>
      <c r="VF244" s="45"/>
      <c r="VG244" s="45"/>
      <c r="VH244" s="45"/>
      <c r="VI244" s="45"/>
      <c r="VJ244" s="45"/>
      <c r="VK244" s="45"/>
      <c r="VL244" s="45"/>
      <c r="VM244" s="45"/>
      <c r="VN244" s="45"/>
      <c r="VO244" s="45"/>
      <c r="VP244" s="45"/>
      <c r="VQ244" s="45"/>
      <c r="VR244" s="45"/>
      <c r="VS244" s="45"/>
      <c r="VT244" s="45"/>
      <c r="VU244" s="45"/>
      <c r="VV244" s="45"/>
      <c r="VW244" s="45"/>
      <c r="VX244" s="45"/>
      <c r="VY244" s="45"/>
      <c r="VZ244" s="45"/>
      <c r="WA244" s="45"/>
      <c r="WB244" s="45"/>
      <c r="WC244" s="45"/>
      <c r="WD244" s="45"/>
      <c r="WE244" s="45"/>
      <c r="WF244" s="45"/>
      <c r="WG244" s="45"/>
      <c r="WH244" s="45"/>
      <c r="WI244" s="45"/>
      <c r="WJ244" s="45"/>
      <c r="WK244" s="45"/>
      <c r="WL244" s="45"/>
      <c r="WM244" s="45"/>
      <c r="WN244" s="45"/>
      <c r="WO244" s="45"/>
      <c r="WP244" s="45"/>
      <c r="WQ244" s="45"/>
      <c r="WR244" s="45"/>
      <c r="WS244" s="45"/>
      <c r="WT244" s="45"/>
      <c r="WU244" s="45"/>
      <c r="WV244" s="45"/>
      <c r="WW244" s="45"/>
      <c r="WX244" s="45"/>
      <c r="WY244" s="45"/>
      <c r="WZ244" s="45"/>
      <c r="XA244" s="45"/>
      <c r="XB244" s="45"/>
      <c r="XC244" s="45"/>
      <c r="XD244" s="45"/>
      <c r="XE244" s="45"/>
      <c r="XF244" s="45"/>
      <c r="XG244" s="45"/>
      <c r="XH244" s="45"/>
      <c r="XI244" s="45"/>
      <c r="XJ244" s="45"/>
      <c r="XK244" s="45"/>
      <c r="XL244" s="45"/>
      <c r="XM244" s="45"/>
      <c r="XN244" s="45"/>
      <c r="XO244" s="45"/>
      <c r="XP244" s="45"/>
      <c r="XQ244" s="45"/>
      <c r="XR244" s="45"/>
      <c r="XS244" s="45"/>
      <c r="XT244" s="45"/>
      <c r="XU244" s="45"/>
      <c r="XV244" s="45"/>
      <c r="XW244" s="45"/>
      <c r="XX244" s="45"/>
      <c r="XY244" s="45"/>
      <c r="XZ244" s="45"/>
      <c r="YA244" s="45"/>
      <c r="YB244" s="45"/>
      <c r="YC244" s="45"/>
      <c r="YD244" s="45"/>
      <c r="YE244" s="45"/>
      <c r="YF244" s="45"/>
      <c r="YG244" s="45"/>
      <c r="YH244" s="45"/>
      <c r="YI244" s="45"/>
      <c r="YJ244" s="45"/>
      <c r="YK244" s="45"/>
      <c r="YL244" s="45"/>
      <c r="YM244" s="45"/>
      <c r="YN244" s="45"/>
      <c r="YO244" s="45"/>
      <c r="YP244" s="45"/>
      <c r="YQ244" s="45"/>
      <c r="YR244" s="45"/>
      <c r="YS244" s="45"/>
    </row>
    <row r="245" spans="1:669" s="15" customFormat="1" ht="15.75" x14ac:dyDescent="0.25">
      <c r="A245" s="99" t="s">
        <v>218</v>
      </c>
      <c r="B245" s="100" t="s">
        <v>54</v>
      </c>
      <c r="C245" s="101" t="s">
        <v>70</v>
      </c>
      <c r="D245" s="101" t="s">
        <v>223</v>
      </c>
      <c r="E245" s="102">
        <v>44719</v>
      </c>
      <c r="F245" s="103" t="s">
        <v>108</v>
      </c>
      <c r="G245" s="137">
        <v>89500</v>
      </c>
      <c r="H245" s="137">
        <v>2568.65</v>
      </c>
      <c r="I245" s="137">
        <v>9635.51</v>
      </c>
      <c r="J245" s="137">
        <v>2720.8</v>
      </c>
      <c r="K245" s="137">
        <v>25</v>
      </c>
      <c r="L245" s="137">
        <v>14949.96</v>
      </c>
      <c r="M245" s="191">
        <v>74550.039999999994</v>
      </c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  <c r="IW245" s="45"/>
      <c r="IX245" s="45"/>
      <c r="IY245" s="45"/>
      <c r="IZ245" s="45"/>
      <c r="JA245" s="45"/>
      <c r="JB245" s="45"/>
      <c r="JC245" s="45"/>
      <c r="JD245" s="45"/>
      <c r="JE245" s="45"/>
      <c r="JF245" s="45"/>
      <c r="JG245" s="45"/>
      <c r="JH245" s="45"/>
      <c r="JI245" s="45"/>
      <c r="JJ245" s="45"/>
      <c r="JK245" s="45"/>
      <c r="JL245" s="45"/>
      <c r="JM245" s="45"/>
      <c r="JN245" s="45"/>
      <c r="JO245" s="45"/>
      <c r="JP245" s="45"/>
      <c r="JQ245" s="45"/>
      <c r="JR245" s="45"/>
      <c r="JS245" s="45"/>
      <c r="JT245" s="45"/>
      <c r="JU245" s="45"/>
      <c r="JV245" s="45"/>
      <c r="JW245" s="45"/>
      <c r="JX245" s="45"/>
      <c r="JY245" s="45"/>
      <c r="JZ245" s="45"/>
      <c r="KA245" s="45"/>
      <c r="KB245" s="45"/>
      <c r="KC245" s="45"/>
      <c r="KD245" s="45"/>
      <c r="KE245" s="45"/>
      <c r="KF245" s="45"/>
      <c r="KG245" s="45"/>
      <c r="KH245" s="45"/>
      <c r="KI245" s="45"/>
      <c r="KJ245" s="45"/>
      <c r="KK245" s="45"/>
      <c r="KL245" s="45"/>
      <c r="KM245" s="45"/>
      <c r="KN245" s="45"/>
      <c r="KO245" s="45"/>
      <c r="KP245" s="45"/>
      <c r="KQ245" s="45"/>
      <c r="KR245" s="45"/>
      <c r="KS245" s="45"/>
      <c r="KT245" s="45"/>
      <c r="KU245" s="45"/>
      <c r="KV245" s="45"/>
      <c r="KW245" s="45"/>
      <c r="KX245" s="45"/>
      <c r="KY245" s="45"/>
      <c r="KZ245" s="45"/>
      <c r="LA245" s="45"/>
      <c r="LB245" s="45"/>
      <c r="LC245" s="45"/>
      <c r="LD245" s="45"/>
      <c r="LE245" s="45"/>
      <c r="LF245" s="45"/>
      <c r="LG245" s="45"/>
      <c r="LH245" s="45"/>
      <c r="LI245" s="45"/>
      <c r="LJ245" s="45"/>
      <c r="LK245" s="45"/>
      <c r="LL245" s="45"/>
      <c r="LM245" s="45"/>
      <c r="LN245" s="45"/>
      <c r="LO245" s="45"/>
      <c r="LP245" s="45"/>
      <c r="LQ245" s="45"/>
      <c r="LR245" s="45"/>
      <c r="LS245" s="45"/>
      <c r="LT245" s="45"/>
      <c r="LU245" s="45"/>
      <c r="LV245" s="45"/>
      <c r="LW245" s="45"/>
      <c r="LX245" s="45"/>
      <c r="LY245" s="45"/>
      <c r="LZ245" s="45"/>
      <c r="MA245" s="45"/>
      <c r="MB245" s="45"/>
      <c r="MC245" s="45"/>
      <c r="MD245" s="45"/>
      <c r="ME245" s="45"/>
      <c r="MF245" s="45"/>
      <c r="MG245" s="45"/>
      <c r="MH245" s="45"/>
      <c r="MI245" s="45"/>
      <c r="MJ245" s="45"/>
      <c r="MK245" s="45"/>
      <c r="ML245" s="45"/>
      <c r="MM245" s="45"/>
      <c r="MN245" s="45"/>
      <c r="MO245" s="45"/>
      <c r="MP245" s="45"/>
      <c r="MQ245" s="45"/>
      <c r="MR245" s="45"/>
      <c r="MS245" s="45"/>
      <c r="MT245" s="45"/>
      <c r="MU245" s="45"/>
      <c r="MV245" s="45"/>
      <c r="MW245" s="45"/>
      <c r="MX245" s="45"/>
      <c r="MY245" s="45"/>
      <c r="MZ245" s="45"/>
      <c r="NA245" s="45"/>
      <c r="NB245" s="45"/>
      <c r="NC245" s="45"/>
      <c r="ND245" s="45"/>
      <c r="NE245" s="45"/>
      <c r="NF245" s="45"/>
      <c r="NG245" s="45"/>
      <c r="NH245" s="45"/>
      <c r="NI245" s="45"/>
      <c r="NJ245" s="45"/>
      <c r="NK245" s="45"/>
      <c r="NL245" s="45"/>
      <c r="NM245" s="45"/>
      <c r="NN245" s="45"/>
      <c r="NO245" s="45"/>
      <c r="NP245" s="45"/>
      <c r="NQ245" s="45"/>
      <c r="NR245" s="45"/>
      <c r="NS245" s="45"/>
      <c r="NT245" s="45"/>
      <c r="NU245" s="45"/>
      <c r="NV245" s="45"/>
      <c r="NW245" s="45"/>
      <c r="NX245" s="45"/>
      <c r="NY245" s="45"/>
      <c r="NZ245" s="45"/>
      <c r="OA245" s="45"/>
      <c r="OB245" s="45"/>
      <c r="OC245" s="45"/>
      <c r="OD245" s="45"/>
      <c r="OE245" s="45"/>
      <c r="OF245" s="45"/>
      <c r="OG245" s="45"/>
      <c r="OH245" s="45"/>
      <c r="OI245" s="45"/>
      <c r="OJ245" s="45"/>
      <c r="OK245" s="45"/>
      <c r="OL245" s="45"/>
      <c r="OM245" s="45"/>
      <c r="ON245" s="45"/>
      <c r="OO245" s="45"/>
      <c r="OP245" s="45"/>
      <c r="OQ245" s="45"/>
      <c r="OR245" s="45"/>
      <c r="OS245" s="45"/>
      <c r="OT245" s="45"/>
      <c r="OU245" s="45"/>
      <c r="OV245" s="45"/>
      <c r="OW245" s="45"/>
      <c r="OX245" s="45"/>
      <c r="OY245" s="45"/>
      <c r="OZ245" s="45"/>
      <c r="PA245" s="45"/>
      <c r="PB245" s="45"/>
      <c r="PC245" s="45"/>
      <c r="PD245" s="45"/>
      <c r="PE245" s="45"/>
      <c r="PF245" s="45"/>
      <c r="PG245" s="45"/>
      <c r="PH245" s="45"/>
      <c r="PI245" s="45"/>
      <c r="PJ245" s="45"/>
      <c r="PK245" s="45"/>
      <c r="PL245" s="45"/>
      <c r="PM245" s="45"/>
      <c r="PN245" s="45"/>
      <c r="PO245" s="45"/>
      <c r="PP245" s="45"/>
      <c r="PQ245" s="45"/>
      <c r="PR245" s="45"/>
      <c r="PS245" s="45"/>
      <c r="PT245" s="45"/>
      <c r="PU245" s="45"/>
      <c r="PV245" s="45"/>
      <c r="PW245" s="45"/>
      <c r="PX245" s="45"/>
      <c r="PY245" s="45"/>
      <c r="PZ245" s="45"/>
      <c r="QA245" s="45"/>
      <c r="QB245" s="45"/>
      <c r="QC245" s="45"/>
      <c r="QD245" s="45"/>
      <c r="QE245" s="45"/>
      <c r="QF245" s="45"/>
      <c r="QG245" s="45"/>
      <c r="QH245" s="45"/>
      <c r="QI245" s="45"/>
      <c r="QJ245" s="45"/>
      <c r="QK245" s="45"/>
      <c r="QL245" s="45"/>
      <c r="QM245" s="45"/>
      <c r="QN245" s="45"/>
      <c r="QO245" s="45"/>
      <c r="QP245" s="45"/>
      <c r="QQ245" s="45"/>
      <c r="QR245" s="45"/>
      <c r="QS245" s="45"/>
      <c r="QT245" s="45"/>
      <c r="QU245" s="45"/>
      <c r="QV245" s="45"/>
      <c r="QW245" s="45"/>
      <c r="QX245" s="45"/>
      <c r="QY245" s="45"/>
      <c r="QZ245" s="45"/>
      <c r="RA245" s="45"/>
      <c r="RB245" s="45"/>
      <c r="RC245" s="45"/>
      <c r="RD245" s="45"/>
      <c r="RE245" s="45"/>
      <c r="RF245" s="45"/>
      <c r="RG245" s="45"/>
      <c r="RH245" s="45"/>
      <c r="RI245" s="45"/>
      <c r="RJ245" s="45"/>
      <c r="RK245" s="45"/>
      <c r="RL245" s="45"/>
      <c r="RM245" s="45"/>
      <c r="RN245" s="45"/>
      <c r="RO245" s="45"/>
      <c r="RP245" s="45"/>
      <c r="RQ245" s="45"/>
      <c r="RR245" s="45"/>
      <c r="RS245" s="45"/>
      <c r="RT245" s="45"/>
      <c r="RU245" s="45"/>
      <c r="RV245" s="45"/>
      <c r="RW245" s="45"/>
      <c r="RX245" s="45"/>
      <c r="RY245" s="45"/>
      <c r="RZ245" s="45"/>
      <c r="SA245" s="45"/>
      <c r="SB245" s="45"/>
      <c r="SC245" s="45"/>
      <c r="SD245" s="45"/>
      <c r="SE245" s="45"/>
      <c r="SF245" s="45"/>
      <c r="SG245" s="45"/>
      <c r="SH245" s="45"/>
      <c r="SI245" s="45"/>
      <c r="SJ245" s="45"/>
      <c r="SK245" s="45"/>
      <c r="SL245" s="45"/>
      <c r="SM245" s="45"/>
      <c r="SN245" s="45"/>
      <c r="SO245" s="45"/>
      <c r="SP245" s="45"/>
      <c r="SQ245" s="45"/>
      <c r="SR245" s="45"/>
      <c r="SS245" s="45"/>
      <c r="ST245" s="45"/>
      <c r="SU245" s="45"/>
      <c r="SV245" s="45"/>
      <c r="SW245" s="45"/>
      <c r="SX245" s="45"/>
      <c r="SY245" s="45"/>
      <c r="SZ245" s="45"/>
      <c r="TA245" s="45"/>
      <c r="TB245" s="45"/>
      <c r="TC245" s="45"/>
      <c r="TD245" s="45"/>
      <c r="TE245" s="45"/>
      <c r="TF245" s="45"/>
      <c r="TG245" s="45"/>
      <c r="TH245" s="45"/>
      <c r="TI245" s="45"/>
      <c r="TJ245" s="45"/>
      <c r="TK245" s="45"/>
      <c r="TL245" s="45"/>
      <c r="TM245" s="45"/>
      <c r="TN245" s="45"/>
      <c r="TO245" s="45"/>
      <c r="TP245" s="45"/>
      <c r="TQ245" s="45"/>
      <c r="TR245" s="45"/>
      <c r="TS245" s="45"/>
      <c r="TT245" s="45"/>
      <c r="TU245" s="45"/>
      <c r="TV245" s="45"/>
      <c r="TW245" s="45"/>
      <c r="TX245" s="45"/>
      <c r="TY245" s="45"/>
      <c r="TZ245" s="45"/>
      <c r="UA245" s="45"/>
      <c r="UB245" s="45"/>
      <c r="UC245" s="45"/>
      <c r="UD245" s="45"/>
      <c r="UE245" s="45"/>
      <c r="UF245" s="45"/>
      <c r="UG245" s="45"/>
      <c r="UH245" s="45"/>
      <c r="UI245" s="45"/>
      <c r="UJ245" s="45"/>
      <c r="UK245" s="45"/>
      <c r="UL245" s="45"/>
      <c r="UM245" s="45"/>
      <c r="UN245" s="45"/>
      <c r="UO245" s="45"/>
      <c r="UP245" s="45"/>
      <c r="UQ245" s="45"/>
      <c r="UR245" s="45"/>
      <c r="US245" s="45"/>
      <c r="UT245" s="45"/>
      <c r="UU245" s="45"/>
      <c r="UV245" s="45"/>
      <c r="UW245" s="45"/>
      <c r="UX245" s="45"/>
      <c r="UY245" s="45"/>
      <c r="UZ245" s="45"/>
      <c r="VA245" s="45"/>
      <c r="VB245" s="45"/>
      <c r="VC245" s="45"/>
      <c r="VD245" s="45"/>
      <c r="VE245" s="45"/>
      <c r="VF245" s="45"/>
      <c r="VG245" s="45"/>
      <c r="VH245" s="45"/>
      <c r="VI245" s="45"/>
      <c r="VJ245" s="45"/>
      <c r="VK245" s="45"/>
      <c r="VL245" s="45"/>
      <c r="VM245" s="45"/>
      <c r="VN245" s="45"/>
      <c r="VO245" s="45"/>
      <c r="VP245" s="45"/>
      <c r="VQ245" s="45"/>
      <c r="VR245" s="45"/>
      <c r="VS245" s="45"/>
      <c r="VT245" s="45"/>
      <c r="VU245" s="45"/>
      <c r="VV245" s="45"/>
      <c r="VW245" s="45"/>
      <c r="VX245" s="45"/>
      <c r="VY245" s="45"/>
      <c r="VZ245" s="45"/>
      <c r="WA245" s="45"/>
      <c r="WB245" s="45"/>
      <c r="WC245" s="45"/>
      <c r="WD245" s="45"/>
      <c r="WE245" s="45"/>
      <c r="WF245" s="45"/>
      <c r="WG245" s="45"/>
      <c r="WH245" s="45"/>
      <c r="WI245" s="45"/>
      <c r="WJ245" s="45"/>
      <c r="WK245" s="45"/>
      <c r="WL245" s="45"/>
      <c r="WM245" s="45"/>
      <c r="WN245" s="45"/>
      <c r="WO245" s="45"/>
      <c r="WP245" s="45"/>
      <c r="WQ245" s="45"/>
      <c r="WR245" s="45"/>
      <c r="WS245" s="45"/>
      <c r="WT245" s="45"/>
      <c r="WU245" s="45"/>
      <c r="WV245" s="45"/>
      <c r="WW245" s="45"/>
      <c r="WX245" s="45"/>
      <c r="WY245" s="45"/>
      <c r="WZ245" s="45"/>
      <c r="XA245" s="45"/>
      <c r="XB245" s="45"/>
      <c r="XC245" s="45"/>
      <c r="XD245" s="45"/>
      <c r="XE245" s="45"/>
      <c r="XF245" s="45"/>
      <c r="XG245" s="45"/>
      <c r="XH245" s="45"/>
      <c r="XI245" s="45"/>
      <c r="XJ245" s="45"/>
      <c r="XK245" s="45"/>
      <c r="XL245" s="45"/>
      <c r="XM245" s="45"/>
      <c r="XN245" s="45"/>
      <c r="XO245" s="45"/>
      <c r="XP245" s="45"/>
      <c r="XQ245" s="45"/>
      <c r="XR245" s="45"/>
      <c r="XS245" s="45"/>
      <c r="XT245" s="45"/>
      <c r="XU245" s="45"/>
      <c r="XV245" s="45"/>
      <c r="XW245" s="45"/>
      <c r="XX245" s="45"/>
      <c r="XY245" s="45"/>
      <c r="XZ245" s="45"/>
      <c r="YA245" s="45"/>
      <c r="YB245" s="45"/>
      <c r="YC245" s="45"/>
      <c r="YD245" s="45"/>
      <c r="YE245" s="45"/>
      <c r="YF245" s="45"/>
      <c r="YG245" s="45"/>
      <c r="YH245" s="45"/>
      <c r="YI245" s="45"/>
      <c r="YJ245" s="45"/>
      <c r="YK245" s="45"/>
      <c r="YL245" s="45"/>
      <c r="YM245" s="45"/>
      <c r="YN245" s="45"/>
      <c r="YO245" s="45"/>
      <c r="YP245" s="45"/>
      <c r="YQ245" s="45"/>
      <c r="YR245" s="45"/>
      <c r="YS245" s="45"/>
    </row>
    <row r="246" spans="1:669" s="80" customFormat="1" ht="15.75" x14ac:dyDescent="0.25">
      <c r="A246" s="41" t="s">
        <v>14</v>
      </c>
      <c r="B246" s="36">
        <v>1</v>
      </c>
      <c r="C246" s="58"/>
      <c r="D246" s="58"/>
      <c r="E246" s="58"/>
      <c r="F246" s="211"/>
      <c r="G246" s="166">
        <f t="shared" ref="G246:M246" si="35">G245</f>
        <v>89500</v>
      </c>
      <c r="H246" s="166">
        <f t="shared" si="35"/>
        <v>2568.65</v>
      </c>
      <c r="I246" s="166">
        <f t="shared" si="35"/>
        <v>9635.51</v>
      </c>
      <c r="J246" s="166">
        <f t="shared" si="35"/>
        <v>2720.8</v>
      </c>
      <c r="K246" s="166">
        <f t="shared" si="35"/>
        <v>25</v>
      </c>
      <c r="L246" s="166">
        <f t="shared" si="35"/>
        <v>14949.96</v>
      </c>
      <c r="M246" s="192">
        <f t="shared" si="35"/>
        <v>74550.039999999994</v>
      </c>
      <c r="N246" s="15"/>
      <c r="O246" s="15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  <c r="HP246" s="73"/>
      <c r="HQ246" s="73"/>
      <c r="HR246" s="73"/>
      <c r="HS246" s="73"/>
      <c r="HT246" s="73"/>
      <c r="HU246" s="73"/>
      <c r="HV246" s="73"/>
      <c r="HW246" s="73"/>
      <c r="HX246" s="73"/>
      <c r="HY246" s="73"/>
      <c r="HZ246" s="73"/>
      <c r="IA246" s="73"/>
      <c r="IB246" s="73"/>
      <c r="IC246" s="73"/>
      <c r="ID246" s="73"/>
      <c r="IE246" s="73"/>
      <c r="IF246" s="73"/>
      <c r="IG246" s="73"/>
      <c r="IH246" s="73"/>
      <c r="II246" s="73"/>
      <c r="IJ246" s="73"/>
      <c r="IK246" s="73"/>
      <c r="IL246" s="73"/>
      <c r="IM246" s="73"/>
      <c r="IN246" s="73"/>
      <c r="IO246" s="73"/>
      <c r="IP246" s="73"/>
      <c r="IQ246" s="73"/>
      <c r="IR246" s="73"/>
      <c r="IS246" s="73"/>
      <c r="IT246" s="73"/>
      <c r="IU246" s="73"/>
      <c r="IV246" s="73"/>
      <c r="IW246" s="73"/>
      <c r="IX246" s="73"/>
      <c r="IY246" s="73"/>
      <c r="IZ246" s="73"/>
      <c r="JA246" s="73"/>
      <c r="JB246" s="73"/>
      <c r="JC246" s="73"/>
      <c r="JD246" s="73"/>
      <c r="JE246" s="73"/>
      <c r="JF246" s="73"/>
      <c r="JG246" s="73"/>
      <c r="JH246" s="73"/>
      <c r="JI246" s="73"/>
      <c r="JJ246" s="73"/>
      <c r="JK246" s="73"/>
      <c r="JL246" s="73"/>
      <c r="JM246" s="73"/>
      <c r="JN246" s="73"/>
      <c r="JO246" s="73"/>
      <c r="JP246" s="73"/>
      <c r="JQ246" s="73"/>
      <c r="JR246" s="73"/>
      <c r="JS246" s="73"/>
      <c r="JT246" s="73"/>
      <c r="JU246" s="73"/>
      <c r="JV246" s="73"/>
      <c r="JW246" s="73"/>
      <c r="JX246" s="73"/>
      <c r="JY246" s="73"/>
      <c r="JZ246" s="73"/>
      <c r="KA246" s="73"/>
      <c r="KB246" s="73"/>
      <c r="KC246" s="73"/>
      <c r="KD246" s="73"/>
      <c r="KE246" s="73"/>
      <c r="KF246" s="73"/>
      <c r="KG246" s="73"/>
      <c r="KH246" s="73"/>
      <c r="KI246" s="73"/>
      <c r="KJ246" s="73"/>
      <c r="KK246" s="73"/>
      <c r="KL246" s="73"/>
      <c r="KM246" s="73"/>
      <c r="KN246" s="73"/>
      <c r="KO246" s="73"/>
      <c r="KP246" s="73"/>
      <c r="KQ246" s="73"/>
      <c r="KR246" s="73"/>
      <c r="KS246" s="73"/>
      <c r="KT246" s="73"/>
      <c r="KU246" s="73"/>
      <c r="KV246" s="73"/>
      <c r="KW246" s="73"/>
      <c r="KX246" s="73"/>
      <c r="KY246" s="73"/>
      <c r="KZ246" s="73"/>
      <c r="LA246" s="73"/>
      <c r="LB246" s="73"/>
      <c r="LC246" s="73"/>
      <c r="LD246" s="73"/>
      <c r="LE246" s="73"/>
      <c r="LF246" s="73"/>
      <c r="LG246" s="73"/>
      <c r="LH246" s="73"/>
      <c r="LI246" s="73"/>
      <c r="LJ246" s="73"/>
      <c r="LK246" s="73"/>
      <c r="LL246" s="73"/>
      <c r="LM246" s="73"/>
      <c r="LN246" s="73"/>
      <c r="LO246" s="73"/>
      <c r="LP246" s="73"/>
      <c r="LQ246" s="73"/>
      <c r="LR246" s="73"/>
      <c r="LS246" s="73"/>
      <c r="LT246" s="73"/>
      <c r="LU246" s="73"/>
      <c r="LV246" s="73"/>
      <c r="LW246" s="73"/>
      <c r="LX246" s="73"/>
      <c r="LY246" s="73"/>
      <c r="LZ246" s="73"/>
      <c r="MA246" s="73"/>
      <c r="MB246" s="73"/>
      <c r="MC246" s="73"/>
      <c r="MD246" s="73"/>
      <c r="ME246" s="73"/>
      <c r="MF246" s="73"/>
      <c r="MG246" s="73"/>
      <c r="MH246" s="73"/>
      <c r="MI246" s="73"/>
      <c r="MJ246" s="73"/>
      <c r="MK246" s="73"/>
      <c r="ML246" s="73"/>
      <c r="MM246" s="73"/>
      <c r="MN246" s="73"/>
      <c r="MO246" s="73"/>
      <c r="MP246" s="73"/>
      <c r="MQ246" s="73"/>
      <c r="MR246" s="73"/>
      <c r="MS246" s="73"/>
      <c r="MT246" s="73"/>
      <c r="MU246" s="73"/>
      <c r="MV246" s="73"/>
      <c r="MW246" s="73"/>
      <c r="MX246" s="73"/>
      <c r="MY246" s="73"/>
      <c r="MZ246" s="73"/>
      <c r="NA246" s="73"/>
      <c r="NB246" s="73"/>
      <c r="NC246" s="73"/>
      <c r="ND246" s="73"/>
      <c r="NE246" s="73"/>
      <c r="NF246" s="73"/>
      <c r="NG246" s="73"/>
      <c r="NH246" s="73"/>
      <c r="NI246" s="73"/>
      <c r="NJ246" s="73"/>
      <c r="NK246" s="73"/>
      <c r="NL246" s="73"/>
      <c r="NM246" s="73"/>
      <c r="NN246" s="73"/>
      <c r="NO246" s="73"/>
      <c r="NP246" s="73"/>
      <c r="NQ246" s="73"/>
      <c r="NR246" s="73"/>
      <c r="NS246" s="73"/>
      <c r="NT246" s="73"/>
      <c r="NU246" s="73"/>
      <c r="NV246" s="73"/>
      <c r="NW246" s="73"/>
      <c r="NX246" s="73"/>
      <c r="NY246" s="73"/>
      <c r="NZ246" s="73"/>
      <c r="OA246" s="73"/>
      <c r="OB246" s="73"/>
      <c r="OC246" s="73"/>
      <c r="OD246" s="73"/>
      <c r="OE246" s="73"/>
      <c r="OF246" s="73"/>
      <c r="OG246" s="73"/>
      <c r="OH246" s="73"/>
      <c r="OI246" s="73"/>
      <c r="OJ246" s="73"/>
      <c r="OK246" s="73"/>
      <c r="OL246" s="73"/>
      <c r="OM246" s="73"/>
      <c r="ON246" s="73"/>
      <c r="OO246" s="73"/>
      <c r="OP246" s="73"/>
      <c r="OQ246" s="73"/>
      <c r="OR246" s="73"/>
      <c r="OS246" s="73"/>
      <c r="OT246" s="73"/>
      <c r="OU246" s="73"/>
      <c r="OV246" s="73"/>
      <c r="OW246" s="73"/>
      <c r="OX246" s="73"/>
      <c r="OY246" s="73"/>
      <c r="OZ246" s="73"/>
      <c r="PA246" s="73"/>
      <c r="PB246" s="73"/>
      <c r="PC246" s="73"/>
      <c r="PD246" s="73"/>
      <c r="PE246" s="73"/>
      <c r="PF246" s="73"/>
      <c r="PG246" s="73"/>
      <c r="PH246" s="73"/>
      <c r="PI246" s="73"/>
      <c r="PJ246" s="73"/>
      <c r="PK246" s="73"/>
      <c r="PL246" s="73"/>
      <c r="PM246" s="73"/>
      <c r="PN246" s="73"/>
      <c r="PO246" s="73"/>
      <c r="PP246" s="73"/>
      <c r="PQ246" s="73"/>
      <c r="PR246" s="73"/>
      <c r="PS246" s="73"/>
      <c r="PT246" s="73"/>
      <c r="PU246" s="73"/>
      <c r="PV246" s="73"/>
      <c r="PW246" s="73"/>
      <c r="PX246" s="73"/>
      <c r="PY246" s="73"/>
      <c r="PZ246" s="73"/>
      <c r="QA246" s="73"/>
      <c r="QB246" s="73"/>
      <c r="QC246" s="73"/>
      <c r="QD246" s="73"/>
      <c r="QE246" s="73"/>
      <c r="QF246" s="73"/>
      <c r="QG246" s="73"/>
      <c r="QH246" s="73"/>
      <c r="QI246" s="73"/>
      <c r="QJ246" s="73"/>
      <c r="QK246" s="73"/>
      <c r="QL246" s="73"/>
      <c r="QM246" s="73"/>
      <c r="QN246" s="73"/>
      <c r="QO246" s="73"/>
      <c r="QP246" s="73"/>
      <c r="QQ246" s="73"/>
      <c r="QR246" s="73"/>
      <c r="QS246" s="73"/>
      <c r="QT246" s="73"/>
      <c r="QU246" s="73"/>
      <c r="QV246" s="73"/>
      <c r="QW246" s="73"/>
      <c r="QX246" s="73"/>
      <c r="QY246" s="73"/>
      <c r="QZ246" s="73"/>
      <c r="RA246" s="73"/>
      <c r="RB246" s="73"/>
      <c r="RC246" s="73"/>
      <c r="RD246" s="73"/>
      <c r="RE246" s="73"/>
      <c r="RF246" s="73"/>
      <c r="RG246" s="73"/>
      <c r="RH246" s="73"/>
      <c r="RI246" s="73"/>
      <c r="RJ246" s="73"/>
      <c r="RK246" s="73"/>
      <c r="RL246" s="73"/>
      <c r="RM246" s="73"/>
      <c r="RN246" s="73"/>
      <c r="RO246" s="73"/>
      <c r="RP246" s="73"/>
      <c r="RQ246" s="73"/>
      <c r="RR246" s="73"/>
      <c r="RS246" s="73"/>
      <c r="RT246" s="73"/>
      <c r="RU246" s="73"/>
      <c r="RV246" s="73"/>
      <c r="RW246" s="73"/>
      <c r="RX246" s="73"/>
      <c r="RY246" s="73"/>
      <c r="RZ246" s="73"/>
      <c r="SA246" s="73"/>
      <c r="SB246" s="73"/>
      <c r="SC246" s="73"/>
      <c r="SD246" s="73"/>
      <c r="SE246" s="73"/>
      <c r="SF246" s="73"/>
      <c r="SG246" s="73"/>
      <c r="SH246" s="73"/>
      <c r="SI246" s="73"/>
      <c r="SJ246" s="73"/>
      <c r="SK246" s="73"/>
      <c r="SL246" s="73"/>
      <c r="SM246" s="73"/>
      <c r="SN246" s="73"/>
      <c r="SO246" s="73"/>
      <c r="SP246" s="73"/>
      <c r="SQ246" s="73"/>
      <c r="SR246" s="73"/>
      <c r="SS246" s="73"/>
      <c r="ST246" s="73"/>
      <c r="SU246" s="73"/>
      <c r="SV246" s="73"/>
      <c r="SW246" s="73"/>
      <c r="SX246" s="73"/>
      <c r="SY246" s="73"/>
      <c r="SZ246" s="73"/>
      <c r="TA246" s="73"/>
      <c r="TB246" s="73"/>
      <c r="TC246" s="73"/>
      <c r="TD246" s="73"/>
      <c r="TE246" s="73"/>
      <c r="TF246" s="73"/>
      <c r="TG246" s="73"/>
      <c r="TH246" s="73"/>
      <c r="TI246" s="73"/>
      <c r="TJ246" s="73"/>
      <c r="TK246" s="73"/>
      <c r="TL246" s="73"/>
      <c r="TM246" s="73"/>
      <c r="TN246" s="73"/>
      <c r="TO246" s="73"/>
      <c r="TP246" s="73"/>
      <c r="TQ246" s="73"/>
      <c r="TR246" s="73"/>
      <c r="TS246" s="73"/>
      <c r="TT246" s="73"/>
      <c r="TU246" s="73"/>
      <c r="TV246" s="73"/>
      <c r="TW246" s="73"/>
      <c r="TX246" s="73"/>
      <c r="TY246" s="73"/>
      <c r="TZ246" s="73"/>
      <c r="UA246" s="73"/>
      <c r="UB246" s="73"/>
      <c r="UC246" s="73"/>
      <c r="UD246" s="73"/>
      <c r="UE246" s="73"/>
      <c r="UF246" s="73"/>
      <c r="UG246" s="73"/>
      <c r="UH246" s="73"/>
      <c r="UI246" s="73"/>
      <c r="UJ246" s="73"/>
      <c r="UK246" s="73"/>
      <c r="UL246" s="73"/>
      <c r="UM246" s="73"/>
      <c r="UN246" s="73"/>
      <c r="UO246" s="73"/>
      <c r="UP246" s="73"/>
      <c r="UQ246" s="73"/>
      <c r="UR246" s="73"/>
      <c r="US246" s="73"/>
      <c r="UT246" s="73"/>
      <c r="UU246" s="73"/>
      <c r="UV246" s="73"/>
      <c r="UW246" s="73"/>
      <c r="UX246" s="73"/>
      <c r="UY246" s="73"/>
      <c r="UZ246" s="73"/>
      <c r="VA246" s="73"/>
      <c r="VB246" s="73"/>
      <c r="VC246" s="73"/>
      <c r="VD246" s="73"/>
      <c r="VE246" s="73"/>
      <c r="VF246" s="73"/>
      <c r="VG246" s="73"/>
      <c r="VH246" s="73"/>
      <c r="VI246" s="73"/>
      <c r="VJ246" s="73"/>
      <c r="VK246" s="73"/>
      <c r="VL246" s="73"/>
      <c r="VM246" s="73"/>
      <c r="VN246" s="73"/>
      <c r="VO246" s="73"/>
      <c r="VP246" s="73"/>
      <c r="VQ246" s="73"/>
      <c r="VR246" s="73"/>
      <c r="VS246" s="73"/>
      <c r="VT246" s="73"/>
      <c r="VU246" s="73"/>
      <c r="VV246" s="73"/>
      <c r="VW246" s="73"/>
      <c r="VX246" s="73"/>
      <c r="VY246" s="73"/>
      <c r="VZ246" s="73"/>
      <c r="WA246" s="73"/>
      <c r="WB246" s="73"/>
      <c r="WC246" s="73"/>
      <c r="WD246" s="73"/>
      <c r="WE246" s="73"/>
      <c r="WF246" s="73"/>
      <c r="WG246" s="73"/>
      <c r="WH246" s="73"/>
      <c r="WI246" s="73"/>
      <c r="WJ246" s="73"/>
      <c r="WK246" s="73"/>
      <c r="WL246" s="73"/>
      <c r="WM246" s="73"/>
      <c r="WN246" s="73"/>
      <c r="WO246" s="73"/>
      <c r="WP246" s="73"/>
      <c r="WQ246" s="73"/>
      <c r="WR246" s="73"/>
      <c r="WS246" s="73"/>
      <c r="WT246" s="73"/>
      <c r="WU246" s="73"/>
      <c r="WV246" s="73"/>
      <c r="WW246" s="73"/>
      <c r="WX246" s="73"/>
      <c r="WY246" s="73"/>
      <c r="WZ246" s="73"/>
      <c r="XA246" s="73"/>
      <c r="XB246" s="73"/>
      <c r="XC246" s="73"/>
      <c r="XD246" s="73"/>
      <c r="XE246" s="73"/>
      <c r="XF246" s="73"/>
      <c r="XG246" s="73"/>
      <c r="XH246" s="73"/>
      <c r="XI246" s="73"/>
      <c r="XJ246" s="73"/>
      <c r="XK246" s="73"/>
      <c r="XL246" s="73"/>
      <c r="XM246" s="73"/>
      <c r="XN246" s="73"/>
      <c r="XO246" s="73"/>
      <c r="XP246" s="73"/>
      <c r="XQ246" s="73"/>
      <c r="XR246" s="73"/>
      <c r="XS246" s="73"/>
      <c r="XT246" s="73"/>
      <c r="XU246" s="73"/>
      <c r="XV246" s="73"/>
      <c r="XW246" s="73"/>
      <c r="XX246" s="73"/>
      <c r="XY246" s="73"/>
      <c r="XZ246" s="73"/>
      <c r="YA246" s="73"/>
      <c r="YB246" s="73"/>
      <c r="YC246" s="73"/>
      <c r="YD246" s="73"/>
      <c r="YE246" s="73"/>
      <c r="YF246" s="73"/>
      <c r="YG246" s="73"/>
      <c r="YH246" s="73"/>
      <c r="YI246" s="73"/>
      <c r="YJ246" s="73"/>
      <c r="YK246" s="73"/>
      <c r="YL246" s="73"/>
      <c r="YM246" s="73"/>
      <c r="YN246" s="73"/>
      <c r="YO246" s="73"/>
      <c r="YP246" s="73"/>
      <c r="YQ246" s="73"/>
      <c r="YR246" s="73"/>
      <c r="YS246" s="73"/>
    </row>
    <row r="247" spans="1:669" s="8" customFormat="1" ht="15.75" x14ac:dyDescent="0.25">
      <c r="A247" s="78" t="s">
        <v>87</v>
      </c>
      <c r="B247" s="75"/>
      <c r="C247" s="76"/>
      <c r="D247" s="76"/>
      <c r="E247" s="76"/>
      <c r="F247" s="55"/>
      <c r="G247" s="141"/>
      <c r="H247" s="141"/>
      <c r="I247" s="141"/>
      <c r="J247" s="141"/>
      <c r="K247" s="141"/>
      <c r="L247" s="141"/>
      <c r="M247" s="188"/>
      <c r="N247" s="15"/>
      <c r="O247" s="15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  <c r="OB247" s="47"/>
      <c r="OC247" s="47"/>
      <c r="OD247" s="47"/>
      <c r="OE247" s="47"/>
      <c r="OF247" s="47"/>
      <c r="OG247" s="47"/>
      <c r="OH247" s="47"/>
      <c r="OI247" s="47"/>
      <c r="OJ247" s="47"/>
      <c r="OK247" s="47"/>
      <c r="OL247" s="47"/>
      <c r="OM247" s="47"/>
      <c r="ON247" s="47"/>
      <c r="OO247" s="47"/>
      <c r="OP247" s="47"/>
      <c r="OQ247" s="47"/>
      <c r="OR247" s="47"/>
      <c r="OS247" s="47"/>
      <c r="OT247" s="47"/>
      <c r="OU247" s="47"/>
      <c r="OV247" s="47"/>
      <c r="OW247" s="47"/>
      <c r="OX247" s="47"/>
      <c r="OY247" s="47"/>
      <c r="OZ247" s="47"/>
      <c r="PA247" s="47"/>
      <c r="PB247" s="47"/>
      <c r="PC247" s="47"/>
      <c r="PD247" s="47"/>
      <c r="PE247" s="47"/>
      <c r="PF247" s="47"/>
      <c r="PG247" s="47"/>
      <c r="PH247" s="47"/>
      <c r="PI247" s="47"/>
      <c r="PJ247" s="47"/>
      <c r="PK247" s="47"/>
      <c r="PL247" s="47"/>
      <c r="PM247" s="47"/>
      <c r="PN247" s="47"/>
      <c r="PO247" s="47"/>
      <c r="PP247" s="47"/>
      <c r="PQ247" s="47"/>
      <c r="PR247" s="47"/>
      <c r="PS247" s="47"/>
      <c r="PT247" s="47"/>
      <c r="PU247" s="47"/>
      <c r="PV247" s="47"/>
      <c r="PW247" s="47"/>
      <c r="PX247" s="47"/>
      <c r="PY247" s="47"/>
      <c r="PZ247" s="47"/>
      <c r="QA247" s="47"/>
      <c r="QB247" s="47"/>
      <c r="QC247" s="47"/>
      <c r="QD247" s="47"/>
      <c r="QE247" s="47"/>
      <c r="QF247" s="47"/>
      <c r="QG247" s="47"/>
      <c r="QH247" s="47"/>
      <c r="QI247" s="47"/>
      <c r="QJ247" s="47"/>
      <c r="QK247" s="47"/>
      <c r="QL247" s="47"/>
      <c r="QM247" s="47"/>
      <c r="QN247" s="47"/>
      <c r="QO247" s="47"/>
      <c r="QP247" s="47"/>
      <c r="QQ247" s="47"/>
      <c r="QR247" s="47"/>
      <c r="QS247" s="47"/>
      <c r="QT247" s="47"/>
      <c r="QU247" s="47"/>
      <c r="QV247" s="47"/>
      <c r="QW247" s="47"/>
      <c r="QX247" s="47"/>
      <c r="QY247" s="47"/>
      <c r="QZ247" s="47"/>
      <c r="RA247" s="47"/>
      <c r="RB247" s="47"/>
      <c r="RC247" s="47"/>
      <c r="RD247" s="47"/>
      <c r="RE247" s="47"/>
      <c r="RF247" s="47"/>
      <c r="RG247" s="47"/>
      <c r="RH247" s="47"/>
      <c r="RI247" s="47"/>
      <c r="RJ247" s="47"/>
      <c r="RK247" s="47"/>
      <c r="RL247" s="47"/>
      <c r="RM247" s="47"/>
      <c r="RN247" s="47"/>
      <c r="RO247" s="47"/>
      <c r="RP247" s="47"/>
      <c r="RQ247" s="47"/>
      <c r="RR247" s="47"/>
      <c r="RS247" s="47"/>
      <c r="RT247" s="47"/>
      <c r="RU247" s="47"/>
      <c r="RV247" s="47"/>
      <c r="RW247" s="47"/>
      <c r="RX247" s="47"/>
      <c r="RY247" s="47"/>
      <c r="RZ247" s="47"/>
      <c r="SA247" s="47"/>
      <c r="SB247" s="47"/>
      <c r="SC247" s="47"/>
      <c r="SD247" s="47"/>
      <c r="SE247" s="47"/>
      <c r="SF247" s="47"/>
      <c r="SG247" s="47"/>
      <c r="SH247" s="47"/>
      <c r="SI247" s="47"/>
      <c r="SJ247" s="47"/>
      <c r="SK247" s="47"/>
      <c r="SL247" s="47"/>
      <c r="SM247" s="47"/>
      <c r="SN247" s="47"/>
      <c r="SO247" s="47"/>
      <c r="SP247" s="47"/>
      <c r="SQ247" s="47"/>
      <c r="SR247" s="47"/>
      <c r="SS247" s="47"/>
      <c r="ST247" s="47"/>
      <c r="SU247" s="47"/>
      <c r="SV247" s="47"/>
      <c r="SW247" s="47"/>
      <c r="SX247" s="47"/>
      <c r="SY247" s="47"/>
      <c r="SZ247" s="47"/>
      <c r="TA247" s="47"/>
      <c r="TB247" s="47"/>
      <c r="TC247" s="47"/>
      <c r="TD247" s="47"/>
      <c r="TE247" s="47"/>
      <c r="TF247" s="47"/>
      <c r="TG247" s="47"/>
      <c r="TH247" s="47"/>
      <c r="TI247" s="47"/>
      <c r="TJ247" s="47"/>
      <c r="TK247" s="47"/>
      <c r="TL247" s="47"/>
      <c r="TM247" s="47"/>
      <c r="TN247" s="47"/>
      <c r="TO247" s="47"/>
      <c r="TP247" s="47"/>
      <c r="TQ247" s="47"/>
      <c r="TR247" s="47"/>
      <c r="TS247" s="47"/>
      <c r="TT247" s="47"/>
      <c r="TU247" s="47"/>
      <c r="TV247" s="47"/>
      <c r="TW247" s="47"/>
      <c r="TX247" s="47"/>
      <c r="TY247" s="47"/>
      <c r="TZ247" s="47"/>
      <c r="UA247" s="47"/>
      <c r="UB247" s="47"/>
      <c r="UC247" s="47"/>
      <c r="UD247" s="47"/>
      <c r="UE247" s="47"/>
      <c r="UF247" s="47"/>
      <c r="UG247" s="47"/>
      <c r="UH247" s="47"/>
      <c r="UI247" s="47"/>
      <c r="UJ247" s="47"/>
      <c r="UK247" s="47"/>
      <c r="UL247" s="47"/>
      <c r="UM247" s="47"/>
      <c r="UN247" s="47"/>
      <c r="UO247" s="47"/>
      <c r="UP247" s="47"/>
      <c r="UQ247" s="47"/>
      <c r="UR247" s="47"/>
      <c r="US247" s="47"/>
      <c r="UT247" s="47"/>
      <c r="UU247" s="47"/>
      <c r="UV247" s="47"/>
      <c r="UW247" s="47"/>
      <c r="UX247" s="47"/>
      <c r="UY247" s="47"/>
      <c r="UZ247" s="47"/>
      <c r="VA247" s="47"/>
      <c r="VB247" s="47"/>
      <c r="VC247" s="47"/>
      <c r="VD247" s="47"/>
      <c r="VE247" s="47"/>
      <c r="VF247" s="47"/>
      <c r="VG247" s="47"/>
      <c r="VH247" s="47"/>
      <c r="VI247" s="47"/>
      <c r="VJ247" s="47"/>
      <c r="VK247" s="47"/>
      <c r="VL247" s="47"/>
      <c r="VM247" s="47"/>
      <c r="VN247" s="47"/>
      <c r="VO247" s="47"/>
      <c r="VP247" s="47"/>
      <c r="VQ247" s="47"/>
      <c r="VR247" s="47"/>
      <c r="VS247" s="47"/>
      <c r="VT247" s="47"/>
      <c r="VU247" s="47"/>
      <c r="VV247" s="47"/>
      <c r="VW247" s="47"/>
      <c r="VX247" s="47"/>
      <c r="VY247" s="47"/>
      <c r="VZ247" s="47"/>
      <c r="WA247" s="47"/>
      <c r="WB247" s="47"/>
      <c r="WC247" s="47"/>
      <c r="WD247" s="47"/>
      <c r="WE247" s="47"/>
      <c r="WF247" s="47"/>
      <c r="WG247" s="47"/>
      <c r="WH247" s="47"/>
      <c r="WI247" s="47"/>
      <c r="WJ247" s="47"/>
      <c r="WK247" s="47"/>
      <c r="WL247" s="47"/>
      <c r="WM247" s="47"/>
      <c r="WN247" s="47"/>
      <c r="WO247" s="47"/>
      <c r="WP247" s="47"/>
      <c r="WQ247" s="47"/>
      <c r="WR247" s="47"/>
      <c r="WS247" s="47"/>
      <c r="WT247" s="47"/>
      <c r="WU247" s="47"/>
      <c r="WV247" s="47"/>
      <c r="WW247" s="47"/>
      <c r="WX247" s="47"/>
      <c r="WY247" s="47"/>
      <c r="WZ247" s="47"/>
      <c r="XA247" s="47"/>
      <c r="XB247" s="47"/>
      <c r="XC247" s="47"/>
      <c r="XD247" s="47"/>
      <c r="XE247" s="47"/>
      <c r="XF247" s="47"/>
      <c r="XG247" s="47"/>
      <c r="XH247" s="47"/>
      <c r="XI247" s="47"/>
      <c r="XJ247" s="47"/>
      <c r="XK247" s="47"/>
      <c r="XL247" s="47"/>
      <c r="XM247" s="47"/>
      <c r="XN247" s="47"/>
      <c r="XO247" s="47"/>
      <c r="XP247" s="47"/>
      <c r="XQ247" s="47"/>
      <c r="XR247" s="47"/>
      <c r="XS247" s="47"/>
      <c r="XT247" s="47"/>
      <c r="XU247" s="47"/>
      <c r="XV247" s="47"/>
      <c r="XW247" s="47"/>
      <c r="XX247" s="47"/>
      <c r="XY247" s="47"/>
      <c r="XZ247" s="47"/>
      <c r="YA247" s="47"/>
      <c r="YB247" s="47"/>
      <c r="YC247" s="47"/>
      <c r="YD247" s="47"/>
      <c r="YE247" s="47"/>
      <c r="YF247" s="47"/>
      <c r="YG247" s="47"/>
      <c r="YH247" s="47"/>
      <c r="YI247" s="47"/>
      <c r="YJ247" s="47"/>
      <c r="YK247" s="47"/>
      <c r="YL247" s="47"/>
      <c r="YM247" s="47"/>
      <c r="YN247" s="47"/>
      <c r="YO247" s="47"/>
      <c r="YP247" s="47"/>
      <c r="YQ247" s="47"/>
      <c r="YR247" s="47"/>
      <c r="YS247" s="47"/>
    </row>
    <row r="248" spans="1:669" s="15" customFormat="1" ht="15.75" x14ac:dyDescent="0.25">
      <c r="A248" s="99" t="s">
        <v>107</v>
      </c>
      <c r="B248" s="100" t="s">
        <v>54</v>
      </c>
      <c r="C248" s="101" t="s">
        <v>71</v>
      </c>
      <c r="D248" s="101" t="s">
        <v>223</v>
      </c>
      <c r="E248" s="102">
        <v>44470</v>
      </c>
      <c r="F248" s="103" t="s">
        <v>108</v>
      </c>
      <c r="G248" s="137">
        <v>89500</v>
      </c>
      <c r="H248" s="137">
        <v>2568.65</v>
      </c>
      <c r="I248" s="137">
        <v>9635.51</v>
      </c>
      <c r="J248" s="137">
        <v>2720.8</v>
      </c>
      <c r="K248" s="137">
        <v>25</v>
      </c>
      <c r="L248" s="137">
        <v>14949.96</v>
      </c>
      <c r="M248" s="191">
        <f>G248-L248</f>
        <v>74550.040000000008</v>
      </c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  <c r="IW248" s="45"/>
      <c r="IX248" s="45"/>
      <c r="IY248" s="45"/>
      <c r="IZ248" s="45"/>
      <c r="JA248" s="45"/>
      <c r="JB248" s="45"/>
      <c r="JC248" s="45"/>
      <c r="JD248" s="45"/>
      <c r="JE248" s="45"/>
      <c r="JF248" s="45"/>
      <c r="JG248" s="45"/>
      <c r="JH248" s="45"/>
      <c r="JI248" s="45"/>
      <c r="JJ248" s="45"/>
      <c r="JK248" s="45"/>
      <c r="JL248" s="45"/>
      <c r="JM248" s="45"/>
      <c r="JN248" s="45"/>
      <c r="JO248" s="45"/>
      <c r="JP248" s="45"/>
      <c r="JQ248" s="45"/>
      <c r="JR248" s="45"/>
      <c r="JS248" s="45"/>
      <c r="JT248" s="45"/>
      <c r="JU248" s="45"/>
      <c r="JV248" s="45"/>
      <c r="JW248" s="45"/>
      <c r="JX248" s="45"/>
      <c r="JY248" s="45"/>
      <c r="JZ248" s="45"/>
      <c r="KA248" s="45"/>
      <c r="KB248" s="45"/>
      <c r="KC248" s="45"/>
      <c r="KD248" s="45"/>
      <c r="KE248" s="45"/>
      <c r="KF248" s="45"/>
      <c r="KG248" s="45"/>
      <c r="KH248" s="45"/>
      <c r="KI248" s="45"/>
      <c r="KJ248" s="45"/>
      <c r="KK248" s="45"/>
      <c r="KL248" s="45"/>
      <c r="KM248" s="45"/>
      <c r="KN248" s="45"/>
      <c r="KO248" s="45"/>
      <c r="KP248" s="45"/>
      <c r="KQ248" s="45"/>
      <c r="KR248" s="45"/>
      <c r="KS248" s="45"/>
      <c r="KT248" s="45"/>
      <c r="KU248" s="45"/>
      <c r="KV248" s="45"/>
      <c r="KW248" s="45"/>
      <c r="KX248" s="45"/>
      <c r="KY248" s="45"/>
      <c r="KZ248" s="45"/>
      <c r="LA248" s="45"/>
      <c r="LB248" s="45"/>
      <c r="LC248" s="45"/>
      <c r="LD248" s="45"/>
      <c r="LE248" s="45"/>
      <c r="LF248" s="45"/>
      <c r="LG248" s="45"/>
      <c r="LH248" s="45"/>
      <c r="LI248" s="45"/>
      <c r="LJ248" s="45"/>
      <c r="LK248" s="45"/>
      <c r="LL248" s="45"/>
      <c r="LM248" s="45"/>
      <c r="LN248" s="45"/>
      <c r="LO248" s="45"/>
      <c r="LP248" s="45"/>
      <c r="LQ248" s="45"/>
      <c r="LR248" s="45"/>
      <c r="LS248" s="45"/>
      <c r="LT248" s="45"/>
      <c r="LU248" s="45"/>
      <c r="LV248" s="45"/>
      <c r="LW248" s="45"/>
      <c r="LX248" s="45"/>
      <c r="LY248" s="45"/>
      <c r="LZ248" s="45"/>
      <c r="MA248" s="45"/>
      <c r="MB248" s="45"/>
      <c r="MC248" s="45"/>
      <c r="MD248" s="45"/>
      <c r="ME248" s="45"/>
      <c r="MF248" s="45"/>
      <c r="MG248" s="45"/>
      <c r="MH248" s="45"/>
      <c r="MI248" s="45"/>
      <c r="MJ248" s="45"/>
      <c r="MK248" s="45"/>
      <c r="ML248" s="45"/>
      <c r="MM248" s="45"/>
      <c r="MN248" s="45"/>
      <c r="MO248" s="45"/>
      <c r="MP248" s="45"/>
      <c r="MQ248" s="45"/>
      <c r="MR248" s="45"/>
      <c r="MS248" s="45"/>
      <c r="MT248" s="45"/>
      <c r="MU248" s="45"/>
      <c r="MV248" s="45"/>
      <c r="MW248" s="45"/>
      <c r="MX248" s="45"/>
      <c r="MY248" s="45"/>
      <c r="MZ248" s="45"/>
      <c r="NA248" s="45"/>
      <c r="NB248" s="45"/>
      <c r="NC248" s="45"/>
      <c r="ND248" s="45"/>
      <c r="NE248" s="45"/>
      <c r="NF248" s="45"/>
      <c r="NG248" s="45"/>
      <c r="NH248" s="45"/>
      <c r="NI248" s="45"/>
      <c r="NJ248" s="45"/>
      <c r="NK248" s="45"/>
      <c r="NL248" s="45"/>
      <c r="NM248" s="45"/>
      <c r="NN248" s="45"/>
      <c r="NO248" s="45"/>
      <c r="NP248" s="45"/>
      <c r="NQ248" s="45"/>
      <c r="NR248" s="45"/>
      <c r="NS248" s="45"/>
      <c r="NT248" s="45"/>
      <c r="NU248" s="45"/>
      <c r="NV248" s="45"/>
      <c r="NW248" s="45"/>
      <c r="NX248" s="45"/>
      <c r="NY248" s="45"/>
      <c r="NZ248" s="45"/>
      <c r="OA248" s="45"/>
      <c r="OB248" s="45"/>
      <c r="OC248" s="45"/>
      <c r="OD248" s="45"/>
      <c r="OE248" s="45"/>
      <c r="OF248" s="45"/>
      <c r="OG248" s="45"/>
      <c r="OH248" s="45"/>
      <c r="OI248" s="45"/>
      <c r="OJ248" s="45"/>
      <c r="OK248" s="45"/>
      <c r="OL248" s="45"/>
      <c r="OM248" s="45"/>
      <c r="ON248" s="45"/>
      <c r="OO248" s="45"/>
      <c r="OP248" s="45"/>
      <c r="OQ248" s="45"/>
      <c r="OR248" s="45"/>
      <c r="OS248" s="45"/>
      <c r="OT248" s="45"/>
      <c r="OU248" s="45"/>
      <c r="OV248" s="45"/>
      <c r="OW248" s="45"/>
      <c r="OX248" s="45"/>
      <c r="OY248" s="45"/>
      <c r="OZ248" s="45"/>
      <c r="PA248" s="45"/>
      <c r="PB248" s="45"/>
      <c r="PC248" s="45"/>
      <c r="PD248" s="45"/>
      <c r="PE248" s="45"/>
      <c r="PF248" s="45"/>
      <c r="PG248" s="45"/>
      <c r="PH248" s="45"/>
      <c r="PI248" s="45"/>
      <c r="PJ248" s="45"/>
      <c r="PK248" s="45"/>
      <c r="PL248" s="45"/>
      <c r="PM248" s="45"/>
      <c r="PN248" s="45"/>
      <c r="PO248" s="45"/>
      <c r="PP248" s="45"/>
      <c r="PQ248" s="45"/>
      <c r="PR248" s="45"/>
      <c r="PS248" s="45"/>
      <c r="PT248" s="45"/>
      <c r="PU248" s="45"/>
      <c r="PV248" s="45"/>
      <c r="PW248" s="45"/>
      <c r="PX248" s="45"/>
      <c r="PY248" s="45"/>
      <c r="PZ248" s="45"/>
      <c r="QA248" s="45"/>
      <c r="QB248" s="45"/>
      <c r="QC248" s="45"/>
      <c r="QD248" s="45"/>
      <c r="QE248" s="45"/>
      <c r="QF248" s="45"/>
      <c r="QG248" s="45"/>
      <c r="QH248" s="45"/>
      <c r="QI248" s="45"/>
      <c r="QJ248" s="45"/>
      <c r="QK248" s="45"/>
      <c r="QL248" s="45"/>
      <c r="QM248" s="45"/>
      <c r="QN248" s="45"/>
      <c r="QO248" s="45"/>
      <c r="QP248" s="45"/>
      <c r="QQ248" s="45"/>
      <c r="QR248" s="45"/>
      <c r="QS248" s="45"/>
      <c r="QT248" s="45"/>
      <c r="QU248" s="45"/>
      <c r="QV248" s="45"/>
      <c r="QW248" s="45"/>
      <c r="QX248" s="45"/>
      <c r="QY248" s="45"/>
      <c r="QZ248" s="45"/>
      <c r="RA248" s="45"/>
      <c r="RB248" s="45"/>
      <c r="RC248" s="45"/>
      <c r="RD248" s="45"/>
      <c r="RE248" s="45"/>
      <c r="RF248" s="45"/>
      <c r="RG248" s="45"/>
      <c r="RH248" s="45"/>
      <c r="RI248" s="45"/>
      <c r="RJ248" s="45"/>
      <c r="RK248" s="45"/>
      <c r="RL248" s="45"/>
      <c r="RM248" s="45"/>
      <c r="RN248" s="45"/>
      <c r="RO248" s="45"/>
      <c r="RP248" s="45"/>
      <c r="RQ248" s="45"/>
      <c r="RR248" s="45"/>
      <c r="RS248" s="45"/>
      <c r="RT248" s="45"/>
      <c r="RU248" s="45"/>
      <c r="RV248" s="45"/>
      <c r="RW248" s="45"/>
      <c r="RX248" s="45"/>
      <c r="RY248" s="45"/>
      <c r="RZ248" s="45"/>
      <c r="SA248" s="45"/>
      <c r="SB248" s="45"/>
      <c r="SC248" s="45"/>
      <c r="SD248" s="45"/>
      <c r="SE248" s="45"/>
      <c r="SF248" s="45"/>
      <c r="SG248" s="45"/>
      <c r="SH248" s="45"/>
      <c r="SI248" s="45"/>
      <c r="SJ248" s="45"/>
      <c r="SK248" s="45"/>
      <c r="SL248" s="45"/>
      <c r="SM248" s="45"/>
      <c r="SN248" s="45"/>
      <c r="SO248" s="45"/>
      <c r="SP248" s="45"/>
      <c r="SQ248" s="45"/>
      <c r="SR248" s="45"/>
      <c r="SS248" s="45"/>
      <c r="ST248" s="45"/>
      <c r="SU248" s="45"/>
      <c r="SV248" s="45"/>
      <c r="SW248" s="45"/>
      <c r="SX248" s="45"/>
      <c r="SY248" s="45"/>
      <c r="SZ248" s="45"/>
      <c r="TA248" s="45"/>
      <c r="TB248" s="45"/>
      <c r="TC248" s="45"/>
      <c r="TD248" s="45"/>
      <c r="TE248" s="45"/>
      <c r="TF248" s="45"/>
      <c r="TG248" s="45"/>
      <c r="TH248" s="45"/>
      <c r="TI248" s="45"/>
      <c r="TJ248" s="45"/>
      <c r="TK248" s="45"/>
      <c r="TL248" s="45"/>
      <c r="TM248" s="45"/>
      <c r="TN248" s="45"/>
      <c r="TO248" s="45"/>
      <c r="TP248" s="45"/>
      <c r="TQ248" s="45"/>
      <c r="TR248" s="45"/>
      <c r="TS248" s="45"/>
      <c r="TT248" s="45"/>
      <c r="TU248" s="45"/>
      <c r="TV248" s="45"/>
      <c r="TW248" s="45"/>
      <c r="TX248" s="45"/>
      <c r="TY248" s="45"/>
      <c r="TZ248" s="45"/>
      <c r="UA248" s="45"/>
      <c r="UB248" s="45"/>
      <c r="UC248" s="45"/>
      <c r="UD248" s="45"/>
      <c r="UE248" s="45"/>
      <c r="UF248" s="45"/>
      <c r="UG248" s="45"/>
      <c r="UH248" s="45"/>
      <c r="UI248" s="45"/>
      <c r="UJ248" s="45"/>
      <c r="UK248" s="45"/>
      <c r="UL248" s="45"/>
      <c r="UM248" s="45"/>
      <c r="UN248" s="45"/>
      <c r="UO248" s="45"/>
      <c r="UP248" s="45"/>
      <c r="UQ248" s="45"/>
      <c r="UR248" s="45"/>
      <c r="US248" s="45"/>
      <c r="UT248" s="45"/>
      <c r="UU248" s="45"/>
      <c r="UV248" s="45"/>
      <c r="UW248" s="45"/>
      <c r="UX248" s="45"/>
      <c r="UY248" s="45"/>
      <c r="UZ248" s="45"/>
      <c r="VA248" s="45"/>
      <c r="VB248" s="45"/>
      <c r="VC248" s="45"/>
      <c r="VD248" s="45"/>
      <c r="VE248" s="45"/>
      <c r="VF248" s="45"/>
      <c r="VG248" s="45"/>
      <c r="VH248" s="45"/>
      <c r="VI248" s="45"/>
      <c r="VJ248" s="45"/>
      <c r="VK248" s="45"/>
      <c r="VL248" s="45"/>
      <c r="VM248" s="45"/>
      <c r="VN248" s="45"/>
      <c r="VO248" s="45"/>
      <c r="VP248" s="45"/>
      <c r="VQ248" s="45"/>
      <c r="VR248" s="45"/>
      <c r="VS248" s="45"/>
      <c r="VT248" s="45"/>
      <c r="VU248" s="45"/>
      <c r="VV248" s="45"/>
      <c r="VW248" s="45"/>
      <c r="VX248" s="45"/>
      <c r="VY248" s="45"/>
      <c r="VZ248" s="45"/>
      <c r="WA248" s="45"/>
      <c r="WB248" s="45"/>
      <c r="WC248" s="45"/>
      <c r="WD248" s="45"/>
      <c r="WE248" s="45"/>
      <c r="WF248" s="45"/>
      <c r="WG248" s="45"/>
      <c r="WH248" s="45"/>
      <c r="WI248" s="45"/>
      <c r="WJ248" s="45"/>
      <c r="WK248" s="45"/>
      <c r="WL248" s="45"/>
      <c r="WM248" s="45"/>
      <c r="WN248" s="45"/>
      <c r="WO248" s="45"/>
      <c r="WP248" s="45"/>
      <c r="WQ248" s="45"/>
      <c r="WR248" s="45"/>
      <c r="WS248" s="45"/>
      <c r="WT248" s="45"/>
      <c r="WU248" s="45"/>
      <c r="WV248" s="45"/>
      <c r="WW248" s="45"/>
      <c r="WX248" s="45"/>
      <c r="WY248" s="45"/>
      <c r="WZ248" s="45"/>
      <c r="XA248" s="45"/>
      <c r="XB248" s="45"/>
      <c r="XC248" s="45"/>
      <c r="XD248" s="45"/>
      <c r="XE248" s="45"/>
      <c r="XF248" s="45"/>
      <c r="XG248" s="45"/>
      <c r="XH248" s="45"/>
      <c r="XI248" s="45"/>
      <c r="XJ248" s="45"/>
      <c r="XK248" s="45"/>
      <c r="XL248" s="45"/>
      <c r="XM248" s="45"/>
      <c r="XN248" s="45"/>
      <c r="XO248" s="45"/>
      <c r="XP248" s="45"/>
      <c r="XQ248" s="45"/>
      <c r="XR248" s="45"/>
      <c r="XS248" s="45"/>
      <c r="XT248" s="45"/>
      <c r="XU248" s="45"/>
      <c r="XV248" s="45"/>
      <c r="XW248" s="45"/>
      <c r="XX248" s="45"/>
      <c r="XY248" s="45"/>
      <c r="XZ248" s="45"/>
      <c r="YA248" s="45"/>
      <c r="YB248" s="45"/>
      <c r="YC248" s="45"/>
      <c r="YD248" s="45"/>
      <c r="YE248" s="45"/>
      <c r="YF248" s="45"/>
      <c r="YG248" s="45"/>
      <c r="YH248" s="45"/>
      <c r="YI248" s="45"/>
      <c r="YJ248" s="45"/>
      <c r="YK248" s="45"/>
      <c r="YL248" s="45"/>
      <c r="YM248" s="45"/>
      <c r="YN248" s="45"/>
      <c r="YO248" s="45"/>
      <c r="YP248" s="45"/>
      <c r="YQ248" s="45"/>
      <c r="YR248" s="45"/>
      <c r="YS248" s="45"/>
    </row>
    <row r="249" spans="1:669" s="15" customFormat="1" ht="15.75" x14ac:dyDescent="0.25">
      <c r="A249" s="99" t="s">
        <v>159</v>
      </c>
      <c r="B249" s="100" t="s">
        <v>16</v>
      </c>
      <c r="C249" s="101" t="s">
        <v>71</v>
      </c>
      <c r="D249" s="101" t="s">
        <v>223</v>
      </c>
      <c r="E249" s="102">
        <v>44593</v>
      </c>
      <c r="F249" s="103" t="s">
        <v>108</v>
      </c>
      <c r="G249" s="137">
        <v>50000</v>
      </c>
      <c r="H249" s="137">
        <v>1435</v>
      </c>
      <c r="I249" s="137">
        <v>1854</v>
      </c>
      <c r="J249" s="137">
        <v>1520</v>
      </c>
      <c r="K249" s="137">
        <v>25</v>
      </c>
      <c r="L249" s="137">
        <v>4834</v>
      </c>
      <c r="M249" s="191">
        <v>45166</v>
      </c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5"/>
      <c r="IW249" s="45"/>
      <c r="IX249" s="45"/>
      <c r="IY249" s="45"/>
      <c r="IZ249" s="45"/>
      <c r="JA249" s="45"/>
      <c r="JB249" s="45"/>
      <c r="JC249" s="45"/>
      <c r="JD249" s="45"/>
      <c r="JE249" s="45"/>
      <c r="JF249" s="45"/>
      <c r="JG249" s="45"/>
      <c r="JH249" s="45"/>
      <c r="JI249" s="45"/>
      <c r="JJ249" s="45"/>
      <c r="JK249" s="45"/>
      <c r="JL249" s="45"/>
      <c r="JM249" s="45"/>
      <c r="JN249" s="45"/>
      <c r="JO249" s="45"/>
      <c r="JP249" s="45"/>
      <c r="JQ249" s="45"/>
      <c r="JR249" s="45"/>
      <c r="JS249" s="45"/>
      <c r="JT249" s="45"/>
      <c r="JU249" s="45"/>
      <c r="JV249" s="45"/>
      <c r="JW249" s="45"/>
      <c r="JX249" s="45"/>
      <c r="JY249" s="45"/>
      <c r="JZ249" s="45"/>
      <c r="KA249" s="45"/>
      <c r="KB249" s="45"/>
      <c r="KC249" s="45"/>
      <c r="KD249" s="45"/>
      <c r="KE249" s="45"/>
      <c r="KF249" s="45"/>
      <c r="KG249" s="45"/>
      <c r="KH249" s="45"/>
      <c r="KI249" s="45"/>
      <c r="KJ249" s="45"/>
      <c r="KK249" s="45"/>
      <c r="KL249" s="45"/>
      <c r="KM249" s="45"/>
      <c r="KN249" s="45"/>
      <c r="KO249" s="45"/>
      <c r="KP249" s="45"/>
      <c r="KQ249" s="45"/>
      <c r="KR249" s="45"/>
      <c r="KS249" s="45"/>
      <c r="KT249" s="45"/>
      <c r="KU249" s="45"/>
      <c r="KV249" s="45"/>
      <c r="KW249" s="45"/>
      <c r="KX249" s="45"/>
      <c r="KY249" s="45"/>
      <c r="KZ249" s="45"/>
      <c r="LA249" s="45"/>
      <c r="LB249" s="45"/>
      <c r="LC249" s="45"/>
      <c r="LD249" s="45"/>
      <c r="LE249" s="45"/>
      <c r="LF249" s="45"/>
      <c r="LG249" s="45"/>
      <c r="LH249" s="45"/>
      <c r="LI249" s="45"/>
      <c r="LJ249" s="45"/>
      <c r="LK249" s="45"/>
      <c r="LL249" s="45"/>
      <c r="LM249" s="45"/>
      <c r="LN249" s="45"/>
      <c r="LO249" s="45"/>
      <c r="LP249" s="45"/>
      <c r="LQ249" s="45"/>
      <c r="LR249" s="45"/>
      <c r="LS249" s="45"/>
      <c r="LT249" s="45"/>
      <c r="LU249" s="45"/>
      <c r="LV249" s="45"/>
      <c r="LW249" s="45"/>
      <c r="LX249" s="45"/>
      <c r="LY249" s="45"/>
      <c r="LZ249" s="45"/>
      <c r="MA249" s="45"/>
      <c r="MB249" s="45"/>
      <c r="MC249" s="45"/>
      <c r="MD249" s="45"/>
      <c r="ME249" s="45"/>
      <c r="MF249" s="45"/>
      <c r="MG249" s="45"/>
      <c r="MH249" s="45"/>
      <c r="MI249" s="45"/>
      <c r="MJ249" s="45"/>
      <c r="MK249" s="45"/>
      <c r="ML249" s="45"/>
      <c r="MM249" s="45"/>
      <c r="MN249" s="45"/>
      <c r="MO249" s="45"/>
      <c r="MP249" s="45"/>
      <c r="MQ249" s="45"/>
      <c r="MR249" s="45"/>
      <c r="MS249" s="45"/>
      <c r="MT249" s="45"/>
      <c r="MU249" s="45"/>
      <c r="MV249" s="45"/>
      <c r="MW249" s="45"/>
      <c r="MX249" s="45"/>
      <c r="MY249" s="45"/>
      <c r="MZ249" s="45"/>
      <c r="NA249" s="45"/>
      <c r="NB249" s="45"/>
      <c r="NC249" s="45"/>
      <c r="ND249" s="45"/>
      <c r="NE249" s="45"/>
      <c r="NF249" s="45"/>
      <c r="NG249" s="45"/>
      <c r="NH249" s="45"/>
      <c r="NI249" s="45"/>
      <c r="NJ249" s="45"/>
      <c r="NK249" s="45"/>
      <c r="NL249" s="45"/>
      <c r="NM249" s="45"/>
      <c r="NN249" s="45"/>
      <c r="NO249" s="45"/>
      <c r="NP249" s="45"/>
      <c r="NQ249" s="45"/>
      <c r="NR249" s="45"/>
      <c r="NS249" s="45"/>
      <c r="NT249" s="45"/>
      <c r="NU249" s="45"/>
      <c r="NV249" s="45"/>
      <c r="NW249" s="45"/>
      <c r="NX249" s="45"/>
      <c r="NY249" s="45"/>
      <c r="NZ249" s="45"/>
      <c r="OA249" s="45"/>
      <c r="OB249" s="45"/>
      <c r="OC249" s="45"/>
      <c r="OD249" s="45"/>
      <c r="OE249" s="45"/>
      <c r="OF249" s="45"/>
      <c r="OG249" s="45"/>
      <c r="OH249" s="45"/>
      <c r="OI249" s="45"/>
      <c r="OJ249" s="45"/>
      <c r="OK249" s="45"/>
      <c r="OL249" s="45"/>
      <c r="OM249" s="45"/>
      <c r="ON249" s="45"/>
      <c r="OO249" s="45"/>
      <c r="OP249" s="45"/>
      <c r="OQ249" s="45"/>
      <c r="OR249" s="45"/>
      <c r="OS249" s="45"/>
      <c r="OT249" s="45"/>
      <c r="OU249" s="45"/>
      <c r="OV249" s="45"/>
      <c r="OW249" s="45"/>
      <c r="OX249" s="45"/>
      <c r="OY249" s="45"/>
      <c r="OZ249" s="45"/>
      <c r="PA249" s="45"/>
      <c r="PB249" s="45"/>
      <c r="PC249" s="45"/>
      <c r="PD249" s="45"/>
      <c r="PE249" s="45"/>
      <c r="PF249" s="45"/>
      <c r="PG249" s="45"/>
      <c r="PH249" s="45"/>
      <c r="PI249" s="45"/>
      <c r="PJ249" s="45"/>
      <c r="PK249" s="45"/>
      <c r="PL249" s="45"/>
      <c r="PM249" s="45"/>
      <c r="PN249" s="45"/>
      <c r="PO249" s="45"/>
      <c r="PP249" s="45"/>
      <c r="PQ249" s="45"/>
      <c r="PR249" s="45"/>
      <c r="PS249" s="45"/>
      <c r="PT249" s="45"/>
      <c r="PU249" s="45"/>
      <c r="PV249" s="45"/>
      <c r="PW249" s="45"/>
      <c r="PX249" s="45"/>
      <c r="PY249" s="45"/>
      <c r="PZ249" s="45"/>
      <c r="QA249" s="45"/>
      <c r="QB249" s="45"/>
      <c r="QC249" s="45"/>
      <c r="QD249" s="45"/>
      <c r="QE249" s="45"/>
      <c r="QF249" s="45"/>
      <c r="QG249" s="45"/>
      <c r="QH249" s="45"/>
      <c r="QI249" s="45"/>
      <c r="QJ249" s="45"/>
      <c r="QK249" s="45"/>
      <c r="QL249" s="45"/>
      <c r="QM249" s="45"/>
      <c r="QN249" s="45"/>
      <c r="QO249" s="45"/>
      <c r="QP249" s="45"/>
      <c r="QQ249" s="45"/>
      <c r="QR249" s="45"/>
      <c r="QS249" s="45"/>
      <c r="QT249" s="45"/>
      <c r="QU249" s="45"/>
      <c r="QV249" s="45"/>
      <c r="QW249" s="45"/>
      <c r="QX249" s="45"/>
      <c r="QY249" s="45"/>
      <c r="QZ249" s="45"/>
      <c r="RA249" s="45"/>
      <c r="RB249" s="45"/>
      <c r="RC249" s="45"/>
      <c r="RD249" s="45"/>
      <c r="RE249" s="45"/>
      <c r="RF249" s="45"/>
      <c r="RG249" s="45"/>
      <c r="RH249" s="45"/>
      <c r="RI249" s="45"/>
      <c r="RJ249" s="45"/>
      <c r="RK249" s="45"/>
      <c r="RL249" s="45"/>
      <c r="RM249" s="45"/>
      <c r="RN249" s="45"/>
      <c r="RO249" s="45"/>
      <c r="RP249" s="45"/>
      <c r="RQ249" s="45"/>
      <c r="RR249" s="45"/>
      <c r="RS249" s="45"/>
      <c r="RT249" s="45"/>
      <c r="RU249" s="45"/>
      <c r="RV249" s="45"/>
      <c r="RW249" s="45"/>
      <c r="RX249" s="45"/>
      <c r="RY249" s="45"/>
      <c r="RZ249" s="45"/>
      <c r="SA249" s="45"/>
      <c r="SB249" s="45"/>
      <c r="SC249" s="45"/>
      <c r="SD249" s="45"/>
      <c r="SE249" s="45"/>
      <c r="SF249" s="45"/>
      <c r="SG249" s="45"/>
      <c r="SH249" s="45"/>
      <c r="SI249" s="45"/>
      <c r="SJ249" s="45"/>
      <c r="SK249" s="45"/>
      <c r="SL249" s="45"/>
      <c r="SM249" s="45"/>
      <c r="SN249" s="45"/>
      <c r="SO249" s="45"/>
      <c r="SP249" s="45"/>
      <c r="SQ249" s="45"/>
      <c r="SR249" s="45"/>
      <c r="SS249" s="45"/>
      <c r="ST249" s="45"/>
      <c r="SU249" s="45"/>
      <c r="SV249" s="45"/>
      <c r="SW249" s="45"/>
      <c r="SX249" s="45"/>
      <c r="SY249" s="45"/>
      <c r="SZ249" s="45"/>
      <c r="TA249" s="45"/>
      <c r="TB249" s="45"/>
      <c r="TC249" s="45"/>
      <c r="TD249" s="45"/>
      <c r="TE249" s="45"/>
      <c r="TF249" s="45"/>
      <c r="TG249" s="45"/>
      <c r="TH249" s="45"/>
      <c r="TI249" s="45"/>
      <c r="TJ249" s="45"/>
      <c r="TK249" s="45"/>
      <c r="TL249" s="45"/>
      <c r="TM249" s="45"/>
      <c r="TN249" s="45"/>
      <c r="TO249" s="45"/>
      <c r="TP249" s="45"/>
      <c r="TQ249" s="45"/>
      <c r="TR249" s="45"/>
      <c r="TS249" s="45"/>
      <c r="TT249" s="45"/>
      <c r="TU249" s="45"/>
      <c r="TV249" s="45"/>
      <c r="TW249" s="45"/>
      <c r="TX249" s="45"/>
      <c r="TY249" s="45"/>
      <c r="TZ249" s="45"/>
      <c r="UA249" s="45"/>
      <c r="UB249" s="45"/>
      <c r="UC249" s="45"/>
      <c r="UD249" s="45"/>
      <c r="UE249" s="45"/>
      <c r="UF249" s="45"/>
      <c r="UG249" s="45"/>
      <c r="UH249" s="45"/>
      <c r="UI249" s="45"/>
      <c r="UJ249" s="45"/>
      <c r="UK249" s="45"/>
      <c r="UL249" s="45"/>
      <c r="UM249" s="45"/>
      <c r="UN249" s="45"/>
      <c r="UO249" s="45"/>
      <c r="UP249" s="45"/>
      <c r="UQ249" s="45"/>
      <c r="UR249" s="45"/>
      <c r="US249" s="45"/>
      <c r="UT249" s="45"/>
      <c r="UU249" s="45"/>
      <c r="UV249" s="45"/>
      <c r="UW249" s="45"/>
      <c r="UX249" s="45"/>
      <c r="UY249" s="45"/>
      <c r="UZ249" s="45"/>
      <c r="VA249" s="45"/>
      <c r="VB249" s="45"/>
      <c r="VC249" s="45"/>
      <c r="VD249" s="45"/>
      <c r="VE249" s="45"/>
      <c r="VF249" s="45"/>
      <c r="VG249" s="45"/>
      <c r="VH249" s="45"/>
      <c r="VI249" s="45"/>
      <c r="VJ249" s="45"/>
      <c r="VK249" s="45"/>
      <c r="VL249" s="45"/>
      <c r="VM249" s="45"/>
      <c r="VN249" s="45"/>
      <c r="VO249" s="45"/>
      <c r="VP249" s="45"/>
      <c r="VQ249" s="45"/>
      <c r="VR249" s="45"/>
      <c r="VS249" s="45"/>
      <c r="VT249" s="45"/>
      <c r="VU249" s="45"/>
      <c r="VV249" s="45"/>
      <c r="VW249" s="45"/>
      <c r="VX249" s="45"/>
      <c r="VY249" s="45"/>
      <c r="VZ249" s="45"/>
      <c r="WA249" s="45"/>
      <c r="WB249" s="45"/>
      <c r="WC249" s="45"/>
      <c r="WD249" s="45"/>
      <c r="WE249" s="45"/>
      <c r="WF249" s="45"/>
      <c r="WG249" s="45"/>
      <c r="WH249" s="45"/>
      <c r="WI249" s="45"/>
      <c r="WJ249" s="45"/>
      <c r="WK249" s="45"/>
      <c r="WL249" s="45"/>
      <c r="WM249" s="45"/>
      <c r="WN249" s="45"/>
      <c r="WO249" s="45"/>
      <c r="WP249" s="45"/>
      <c r="WQ249" s="45"/>
      <c r="WR249" s="45"/>
      <c r="WS249" s="45"/>
      <c r="WT249" s="45"/>
      <c r="WU249" s="45"/>
      <c r="WV249" s="45"/>
      <c r="WW249" s="45"/>
      <c r="WX249" s="45"/>
      <c r="WY249" s="45"/>
      <c r="WZ249" s="45"/>
      <c r="XA249" s="45"/>
      <c r="XB249" s="45"/>
      <c r="XC249" s="45"/>
      <c r="XD249" s="45"/>
      <c r="XE249" s="45"/>
      <c r="XF249" s="45"/>
      <c r="XG249" s="45"/>
      <c r="XH249" s="45"/>
      <c r="XI249" s="45"/>
      <c r="XJ249" s="45"/>
      <c r="XK249" s="45"/>
      <c r="XL249" s="45"/>
      <c r="XM249" s="45"/>
      <c r="XN249" s="45"/>
      <c r="XO249" s="45"/>
      <c r="XP249" s="45"/>
      <c r="XQ249" s="45"/>
      <c r="XR249" s="45"/>
      <c r="XS249" s="45"/>
      <c r="XT249" s="45"/>
      <c r="XU249" s="45"/>
      <c r="XV249" s="45"/>
      <c r="XW249" s="45"/>
      <c r="XX249" s="45"/>
      <c r="XY249" s="45"/>
      <c r="XZ249" s="45"/>
      <c r="YA249" s="45"/>
      <c r="YB249" s="45"/>
      <c r="YC249" s="45"/>
      <c r="YD249" s="45"/>
      <c r="YE249" s="45"/>
      <c r="YF249" s="45"/>
      <c r="YG249" s="45"/>
      <c r="YH249" s="45"/>
      <c r="YI249" s="45"/>
      <c r="YJ249" s="45"/>
      <c r="YK249" s="45"/>
      <c r="YL249" s="45"/>
      <c r="YM249" s="45"/>
      <c r="YN249" s="45"/>
      <c r="YO249" s="45"/>
      <c r="YP249" s="45"/>
      <c r="YQ249" s="45"/>
      <c r="YR249" s="45"/>
      <c r="YS249" s="45"/>
    </row>
    <row r="250" spans="1:669" s="80" customFormat="1" ht="15.75" x14ac:dyDescent="0.25">
      <c r="A250" s="97" t="s">
        <v>14</v>
      </c>
      <c r="B250" s="36">
        <v>2</v>
      </c>
      <c r="C250" s="64"/>
      <c r="D250" s="64"/>
      <c r="E250" s="64"/>
      <c r="F250" s="98"/>
      <c r="G250" s="166">
        <f>SUM(G248:G249)</f>
        <v>139500</v>
      </c>
      <c r="H250" s="166">
        <f t="shared" ref="H250:M250" si="36">SUM(H248:H249)</f>
        <v>4003.65</v>
      </c>
      <c r="I250" s="166">
        <f t="shared" si="36"/>
        <v>11489.51</v>
      </c>
      <c r="J250" s="166">
        <f t="shared" si="36"/>
        <v>4240.8</v>
      </c>
      <c r="K250" s="166">
        <f t="shared" si="36"/>
        <v>50</v>
      </c>
      <c r="L250" s="166">
        <f t="shared" si="36"/>
        <v>19783.96</v>
      </c>
      <c r="M250" s="192">
        <f t="shared" si="36"/>
        <v>119716.04000000001</v>
      </c>
      <c r="N250" s="15"/>
      <c r="O250" s="15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  <c r="GX250" s="73"/>
      <c r="GY250" s="73"/>
      <c r="GZ250" s="73"/>
      <c r="HA250" s="73"/>
      <c r="HB250" s="73"/>
      <c r="HC250" s="73"/>
      <c r="HD250" s="73"/>
      <c r="HE250" s="73"/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  <c r="HP250" s="73"/>
      <c r="HQ250" s="73"/>
      <c r="HR250" s="73"/>
      <c r="HS250" s="73"/>
      <c r="HT250" s="73"/>
      <c r="HU250" s="73"/>
      <c r="HV250" s="73"/>
      <c r="HW250" s="73"/>
      <c r="HX250" s="73"/>
      <c r="HY250" s="73"/>
      <c r="HZ250" s="73"/>
      <c r="IA250" s="73"/>
      <c r="IB250" s="73"/>
      <c r="IC250" s="73"/>
      <c r="ID250" s="73"/>
      <c r="IE250" s="73"/>
      <c r="IF250" s="73"/>
      <c r="IG250" s="73"/>
      <c r="IH250" s="73"/>
      <c r="II250" s="73"/>
      <c r="IJ250" s="73"/>
      <c r="IK250" s="73"/>
      <c r="IL250" s="73"/>
      <c r="IM250" s="73"/>
      <c r="IN250" s="73"/>
      <c r="IO250" s="73"/>
      <c r="IP250" s="73"/>
      <c r="IQ250" s="73"/>
      <c r="IR250" s="73"/>
      <c r="IS250" s="73"/>
      <c r="IT250" s="73"/>
      <c r="IU250" s="73"/>
      <c r="IV250" s="73"/>
      <c r="IW250" s="73"/>
      <c r="IX250" s="73"/>
      <c r="IY250" s="73"/>
      <c r="IZ250" s="73"/>
      <c r="JA250" s="73"/>
      <c r="JB250" s="73"/>
      <c r="JC250" s="73"/>
      <c r="JD250" s="73"/>
      <c r="JE250" s="73"/>
      <c r="JF250" s="73"/>
      <c r="JG250" s="73"/>
      <c r="JH250" s="73"/>
      <c r="JI250" s="73"/>
      <c r="JJ250" s="73"/>
      <c r="JK250" s="73"/>
      <c r="JL250" s="73"/>
      <c r="JM250" s="73"/>
      <c r="JN250" s="73"/>
      <c r="JO250" s="73"/>
      <c r="JP250" s="73"/>
      <c r="JQ250" s="73"/>
      <c r="JR250" s="73"/>
      <c r="JS250" s="73"/>
      <c r="JT250" s="73"/>
      <c r="JU250" s="73"/>
      <c r="JV250" s="73"/>
      <c r="JW250" s="73"/>
      <c r="JX250" s="73"/>
      <c r="JY250" s="73"/>
      <c r="JZ250" s="73"/>
      <c r="KA250" s="73"/>
      <c r="KB250" s="73"/>
      <c r="KC250" s="73"/>
      <c r="KD250" s="73"/>
      <c r="KE250" s="73"/>
      <c r="KF250" s="73"/>
      <c r="KG250" s="73"/>
      <c r="KH250" s="73"/>
      <c r="KI250" s="73"/>
      <c r="KJ250" s="73"/>
      <c r="KK250" s="73"/>
      <c r="KL250" s="73"/>
      <c r="KM250" s="73"/>
      <c r="KN250" s="73"/>
      <c r="KO250" s="73"/>
      <c r="KP250" s="73"/>
      <c r="KQ250" s="73"/>
      <c r="KR250" s="73"/>
      <c r="KS250" s="73"/>
      <c r="KT250" s="73"/>
      <c r="KU250" s="73"/>
      <c r="KV250" s="73"/>
      <c r="KW250" s="73"/>
      <c r="KX250" s="73"/>
      <c r="KY250" s="73"/>
      <c r="KZ250" s="73"/>
      <c r="LA250" s="73"/>
      <c r="LB250" s="73"/>
      <c r="LC250" s="73"/>
      <c r="LD250" s="73"/>
      <c r="LE250" s="73"/>
      <c r="LF250" s="73"/>
      <c r="LG250" s="73"/>
      <c r="LH250" s="73"/>
      <c r="LI250" s="73"/>
      <c r="LJ250" s="73"/>
      <c r="LK250" s="73"/>
      <c r="LL250" s="73"/>
      <c r="LM250" s="73"/>
      <c r="LN250" s="73"/>
      <c r="LO250" s="73"/>
      <c r="LP250" s="73"/>
      <c r="LQ250" s="73"/>
      <c r="LR250" s="73"/>
      <c r="LS250" s="73"/>
      <c r="LT250" s="73"/>
      <c r="LU250" s="73"/>
      <c r="LV250" s="73"/>
      <c r="LW250" s="73"/>
      <c r="LX250" s="73"/>
      <c r="LY250" s="73"/>
      <c r="LZ250" s="73"/>
      <c r="MA250" s="73"/>
      <c r="MB250" s="73"/>
      <c r="MC250" s="73"/>
      <c r="MD250" s="73"/>
      <c r="ME250" s="73"/>
      <c r="MF250" s="73"/>
      <c r="MG250" s="73"/>
      <c r="MH250" s="73"/>
      <c r="MI250" s="73"/>
      <c r="MJ250" s="73"/>
      <c r="MK250" s="73"/>
      <c r="ML250" s="73"/>
      <c r="MM250" s="73"/>
      <c r="MN250" s="73"/>
      <c r="MO250" s="73"/>
      <c r="MP250" s="73"/>
      <c r="MQ250" s="73"/>
      <c r="MR250" s="73"/>
      <c r="MS250" s="73"/>
      <c r="MT250" s="73"/>
      <c r="MU250" s="73"/>
      <c r="MV250" s="73"/>
      <c r="MW250" s="73"/>
      <c r="MX250" s="73"/>
      <c r="MY250" s="73"/>
      <c r="MZ250" s="73"/>
      <c r="NA250" s="73"/>
      <c r="NB250" s="73"/>
      <c r="NC250" s="73"/>
      <c r="ND250" s="73"/>
      <c r="NE250" s="73"/>
      <c r="NF250" s="73"/>
      <c r="NG250" s="73"/>
      <c r="NH250" s="73"/>
      <c r="NI250" s="73"/>
      <c r="NJ250" s="73"/>
      <c r="NK250" s="73"/>
      <c r="NL250" s="73"/>
      <c r="NM250" s="73"/>
      <c r="NN250" s="73"/>
      <c r="NO250" s="73"/>
      <c r="NP250" s="73"/>
      <c r="NQ250" s="73"/>
      <c r="NR250" s="73"/>
      <c r="NS250" s="73"/>
      <c r="NT250" s="73"/>
      <c r="NU250" s="73"/>
      <c r="NV250" s="73"/>
      <c r="NW250" s="73"/>
      <c r="NX250" s="73"/>
      <c r="NY250" s="73"/>
      <c r="NZ250" s="73"/>
      <c r="OA250" s="73"/>
      <c r="OB250" s="73"/>
      <c r="OC250" s="73"/>
      <c r="OD250" s="73"/>
      <c r="OE250" s="73"/>
      <c r="OF250" s="73"/>
      <c r="OG250" s="73"/>
      <c r="OH250" s="73"/>
      <c r="OI250" s="73"/>
      <c r="OJ250" s="73"/>
      <c r="OK250" s="73"/>
      <c r="OL250" s="73"/>
      <c r="OM250" s="73"/>
      <c r="ON250" s="73"/>
      <c r="OO250" s="73"/>
      <c r="OP250" s="73"/>
      <c r="OQ250" s="73"/>
      <c r="OR250" s="73"/>
      <c r="OS250" s="73"/>
      <c r="OT250" s="73"/>
      <c r="OU250" s="73"/>
      <c r="OV250" s="73"/>
      <c r="OW250" s="73"/>
      <c r="OX250" s="73"/>
      <c r="OY250" s="73"/>
      <c r="OZ250" s="73"/>
      <c r="PA250" s="73"/>
      <c r="PB250" s="73"/>
      <c r="PC250" s="73"/>
      <c r="PD250" s="73"/>
      <c r="PE250" s="73"/>
      <c r="PF250" s="73"/>
      <c r="PG250" s="73"/>
      <c r="PH250" s="73"/>
      <c r="PI250" s="73"/>
      <c r="PJ250" s="73"/>
      <c r="PK250" s="73"/>
      <c r="PL250" s="73"/>
      <c r="PM250" s="73"/>
      <c r="PN250" s="73"/>
      <c r="PO250" s="73"/>
      <c r="PP250" s="73"/>
      <c r="PQ250" s="73"/>
      <c r="PR250" s="73"/>
      <c r="PS250" s="73"/>
      <c r="PT250" s="73"/>
      <c r="PU250" s="73"/>
      <c r="PV250" s="73"/>
      <c r="PW250" s="73"/>
      <c r="PX250" s="73"/>
      <c r="PY250" s="73"/>
      <c r="PZ250" s="73"/>
      <c r="QA250" s="73"/>
      <c r="QB250" s="73"/>
      <c r="QC250" s="73"/>
      <c r="QD250" s="73"/>
      <c r="QE250" s="73"/>
      <c r="QF250" s="73"/>
      <c r="QG250" s="73"/>
      <c r="QH250" s="73"/>
      <c r="QI250" s="73"/>
      <c r="QJ250" s="73"/>
      <c r="QK250" s="73"/>
      <c r="QL250" s="73"/>
      <c r="QM250" s="73"/>
      <c r="QN250" s="73"/>
      <c r="QO250" s="73"/>
      <c r="QP250" s="73"/>
      <c r="QQ250" s="73"/>
      <c r="QR250" s="73"/>
      <c r="QS250" s="73"/>
      <c r="QT250" s="73"/>
      <c r="QU250" s="73"/>
      <c r="QV250" s="73"/>
      <c r="QW250" s="73"/>
      <c r="QX250" s="73"/>
      <c r="QY250" s="73"/>
      <c r="QZ250" s="73"/>
      <c r="RA250" s="73"/>
      <c r="RB250" s="73"/>
      <c r="RC250" s="73"/>
      <c r="RD250" s="73"/>
      <c r="RE250" s="73"/>
      <c r="RF250" s="73"/>
      <c r="RG250" s="73"/>
      <c r="RH250" s="73"/>
      <c r="RI250" s="73"/>
      <c r="RJ250" s="73"/>
      <c r="RK250" s="73"/>
      <c r="RL250" s="73"/>
      <c r="RM250" s="73"/>
      <c r="RN250" s="73"/>
      <c r="RO250" s="73"/>
      <c r="RP250" s="73"/>
      <c r="RQ250" s="73"/>
      <c r="RR250" s="73"/>
      <c r="RS250" s="73"/>
      <c r="RT250" s="73"/>
      <c r="RU250" s="73"/>
      <c r="RV250" s="73"/>
      <c r="RW250" s="73"/>
      <c r="RX250" s="73"/>
      <c r="RY250" s="73"/>
      <c r="RZ250" s="73"/>
      <c r="SA250" s="73"/>
      <c r="SB250" s="73"/>
      <c r="SC250" s="73"/>
      <c r="SD250" s="73"/>
      <c r="SE250" s="73"/>
      <c r="SF250" s="73"/>
      <c r="SG250" s="73"/>
      <c r="SH250" s="73"/>
      <c r="SI250" s="73"/>
      <c r="SJ250" s="73"/>
      <c r="SK250" s="73"/>
      <c r="SL250" s="73"/>
      <c r="SM250" s="73"/>
      <c r="SN250" s="73"/>
      <c r="SO250" s="73"/>
      <c r="SP250" s="73"/>
      <c r="SQ250" s="73"/>
      <c r="SR250" s="73"/>
      <c r="SS250" s="73"/>
      <c r="ST250" s="73"/>
      <c r="SU250" s="73"/>
      <c r="SV250" s="73"/>
      <c r="SW250" s="73"/>
      <c r="SX250" s="73"/>
      <c r="SY250" s="73"/>
      <c r="SZ250" s="73"/>
      <c r="TA250" s="73"/>
      <c r="TB250" s="73"/>
      <c r="TC250" s="73"/>
      <c r="TD250" s="73"/>
      <c r="TE250" s="73"/>
      <c r="TF250" s="73"/>
      <c r="TG250" s="73"/>
      <c r="TH250" s="73"/>
      <c r="TI250" s="73"/>
      <c r="TJ250" s="73"/>
      <c r="TK250" s="73"/>
      <c r="TL250" s="73"/>
      <c r="TM250" s="73"/>
      <c r="TN250" s="73"/>
      <c r="TO250" s="73"/>
      <c r="TP250" s="73"/>
      <c r="TQ250" s="73"/>
      <c r="TR250" s="73"/>
      <c r="TS250" s="73"/>
      <c r="TT250" s="73"/>
      <c r="TU250" s="73"/>
      <c r="TV250" s="73"/>
      <c r="TW250" s="73"/>
      <c r="TX250" s="73"/>
      <c r="TY250" s="73"/>
      <c r="TZ250" s="73"/>
      <c r="UA250" s="73"/>
      <c r="UB250" s="73"/>
      <c r="UC250" s="73"/>
      <c r="UD250" s="73"/>
      <c r="UE250" s="73"/>
      <c r="UF250" s="73"/>
      <c r="UG250" s="73"/>
      <c r="UH250" s="73"/>
      <c r="UI250" s="73"/>
      <c r="UJ250" s="73"/>
      <c r="UK250" s="73"/>
      <c r="UL250" s="73"/>
      <c r="UM250" s="73"/>
      <c r="UN250" s="73"/>
      <c r="UO250" s="73"/>
      <c r="UP250" s="73"/>
      <c r="UQ250" s="73"/>
      <c r="UR250" s="73"/>
      <c r="US250" s="73"/>
      <c r="UT250" s="73"/>
      <c r="UU250" s="73"/>
      <c r="UV250" s="73"/>
      <c r="UW250" s="73"/>
      <c r="UX250" s="73"/>
      <c r="UY250" s="73"/>
      <c r="UZ250" s="73"/>
      <c r="VA250" s="73"/>
      <c r="VB250" s="73"/>
      <c r="VC250" s="73"/>
      <c r="VD250" s="73"/>
      <c r="VE250" s="73"/>
      <c r="VF250" s="73"/>
      <c r="VG250" s="73"/>
      <c r="VH250" s="73"/>
      <c r="VI250" s="73"/>
      <c r="VJ250" s="73"/>
      <c r="VK250" s="73"/>
      <c r="VL250" s="73"/>
      <c r="VM250" s="73"/>
      <c r="VN250" s="73"/>
      <c r="VO250" s="73"/>
      <c r="VP250" s="73"/>
      <c r="VQ250" s="73"/>
      <c r="VR250" s="73"/>
      <c r="VS250" s="73"/>
      <c r="VT250" s="73"/>
      <c r="VU250" s="73"/>
      <c r="VV250" s="73"/>
      <c r="VW250" s="73"/>
      <c r="VX250" s="73"/>
      <c r="VY250" s="73"/>
      <c r="VZ250" s="73"/>
      <c r="WA250" s="73"/>
      <c r="WB250" s="73"/>
      <c r="WC250" s="73"/>
      <c r="WD250" s="73"/>
      <c r="WE250" s="73"/>
      <c r="WF250" s="73"/>
      <c r="WG250" s="73"/>
      <c r="WH250" s="73"/>
      <c r="WI250" s="73"/>
      <c r="WJ250" s="73"/>
      <c r="WK250" s="73"/>
      <c r="WL250" s="73"/>
      <c r="WM250" s="73"/>
      <c r="WN250" s="73"/>
      <c r="WO250" s="73"/>
      <c r="WP250" s="73"/>
      <c r="WQ250" s="73"/>
      <c r="WR250" s="73"/>
      <c r="WS250" s="73"/>
      <c r="WT250" s="73"/>
      <c r="WU250" s="73"/>
      <c r="WV250" s="73"/>
      <c r="WW250" s="73"/>
      <c r="WX250" s="73"/>
      <c r="WY250" s="73"/>
      <c r="WZ250" s="73"/>
      <c r="XA250" s="73"/>
      <c r="XB250" s="73"/>
      <c r="XC250" s="73"/>
      <c r="XD250" s="73"/>
      <c r="XE250" s="73"/>
      <c r="XF250" s="73"/>
      <c r="XG250" s="73"/>
      <c r="XH250" s="73"/>
      <c r="XI250" s="73"/>
      <c r="XJ250" s="73"/>
      <c r="XK250" s="73"/>
      <c r="XL250" s="73"/>
      <c r="XM250" s="73"/>
      <c r="XN250" s="73"/>
      <c r="XO250" s="73"/>
      <c r="XP250" s="73"/>
      <c r="XQ250" s="73"/>
      <c r="XR250" s="73"/>
      <c r="XS250" s="73"/>
      <c r="XT250" s="73"/>
      <c r="XU250" s="73"/>
      <c r="XV250" s="73"/>
      <c r="XW250" s="73"/>
      <c r="XX250" s="73"/>
      <c r="XY250" s="73"/>
      <c r="XZ250" s="73"/>
      <c r="YA250" s="73"/>
      <c r="YB250" s="73"/>
      <c r="YC250" s="73"/>
      <c r="YD250" s="73"/>
      <c r="YE250" s="73"/>
      <c r="YF250" s="73"/>
      <c r="YG250" s="73"/>
      <c r="YH250" s="73"/>
      <c r="YI250" s="73"/>
      <c r="YJ250" s="73"/>
      <c r="YK250" s="73"/>
      <c r="YL250" s="73"/>
      <c r="YM250" s="73"/>
      <c r="YN250" s="73"/>
      <c r="YO250" s="73"/>
      <c r="YP250" s="73"/>
      <c r="YQ250" s="73"/>
      <c r="YR250" s="73"/>
      <c r="YS250" s="73"/>
    </row>
    <row r="251" spans="1:669" s="3" customFormat="1" ht="15.75" x14ac:dyDescent="0.25">
      <c r="B251" s="27"/>
      <c r="C251" s="27"/>
      <c r="D251" s="27"/>
      <c r="E251" s="27"/>
      <c r="F251" s="27"/>
      <c r="G251" s="159"/>
      <c r="H251" s="180"/>
      <c r="I251" s="180"/>
      <c r="J251" s="180"/>
      <c r="K251" s="180"/>
      <c r="L251" s="186"/>
      <c r="M251" s="193"/>
      <c r="O251" s="15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8"/>
      <c r="IP251" s="38"/>
      <c r="IQ251" s="38"/>
      <c r="IR251" s="38"/>
      <c r="IS251" s="38"/>
      <c r="IT251" s="38"/>
      <c r="IU251" s="38"/>
      <c r="IV251" s="38"/>
      <c r="IW251" s="38"/>
      <c r="IX251" s="38"/>
      <c r="IY251" s="38"/>
      <c r="IZ251" s="38"/>
      <c r="JA251" s="38"/>
      <c r="JB251" s="38"/>
      <c r="JC251" s="38"/>
      <c r="JD251" s="38"/>
      <c r="JE251" s="38"/>
      <c r="JF251" s="38"/>
      <c r="JG251" s="38"/>
      <c r="JH251" s="38"/>
      <c r="JI251" s="38"/>
      <c r="JJ251" s="38"/>
      <c r="JK251" s="38"/>
      <c r="JL251" s="38"/>
      <c r="JM251" s="38"/>
      <c r="JN251" s="38"/>
      <c r="JO251" s="38"/>
      <c r="JP251" s="38"/>
      <c r="JQ251" s="38"/>
      <c r="JR251" s="38"/>
      <c r="JS251" s="38"/>
      <c r="JT251" s="38"/>
      <c r="JU251" s="38"/>
      <c r="JV251" s="38"/>
      <c r="JW251" s="38"/>
      <c r="JX251" s="38"/>
      <c r="JY251" s="38"/>
      <c r="JZ251" s="38"/>
      <c r="KA251" s="38"/>
      <c r="KB251" s="38"/>
      <c r="KC251" s="38"/>
      <c r="KD251" s="38"/>
      <c r="KE251" s="38"/>
      <c r="KF251" s="38"/>
      <c r="KG251" s="38"/>
      <c r="KH251" s="38"/>
      <c r="KI251" s="38"/>
      <c r="KJ251" s="38"/>
      <c r="KK251" s="38"/>
      <c r="KL251" s="38"/>
      <c r="KM251" s="38"/>
      <c r="KN251" s="38"/>
      <c r="KO251" s="38"/>
      <c r="KP251" s="38"/>
      <c r="KQ251" s="38"/>
      <c r="KR251" s="38"/>
      <c r="KS251" s="38"/>
      <c r="KT251" s="38"/>
      <c r="KU251" s="38"/>
      <c r="KV251" s="38"/>
      <c r="KW251" s="38"/>
      <c r="KX251" s="38"/>
      <c r="KY251" s="38"/>
      <c r="KZ251" s="38"/>
      <c r="LA251" s="38"/>
      <c r="LB251" s="38"/>
      <c r="LC251" s="38"/>
      <c r="LD251" s="38"/>
      <c r="LE251" s="38"/>
      <c r="LF251" s="38"/>
      <c r="LG251" s="38"/>
      <c r="LH251" s="38"/>
      <c r="LI251" s="38"/>
      <c r="LJ251" s="38"/>
      <c r="LK251" s="38"/>
      <c r="LL251" s="38"/>
      <c r="LM251" s="38"/>
      <c r="LN251" s="38"/>
      <c r="LO251" s="38"/>
      <c r="LP251" s="38"/>
      <c r="LQ251" s="38"/>
      <c r="LR251" s="38"/>
      <c r="LS251" s="38"/>
      <c r="LT251" s="38"/>
      <c r="LU251" s="38"/>
      <c r="LV251" s="38"/>
      <c r="LW251" s="38"/>
      <c r="LX251" s="38"/>
      <c r="LY251" s="38"/>
      <c r="LZ251" s="38"/>
      <c r="MA251" s="38"/>
      <c r="MB251" s="38"/>
      <c r="MC251" s="38"/>
      <c r="MD251" s="38"/>
      <c r="ME251" s="38"/>
      <c r="MF251" s="38"/>
      <c r="MG251" s="38"/>
      <c r="MH251" s="38"/>
      <c r="MI251" s="38"/>
      <c r="MJ251" s="38"/>
      <c r="MK251" s="38"/>
      <c r="ML251" s="38"/>
      <c r="MM251" s="38"/>
      <c r="MN251" s="38"/>
      <c r="MO251" s="38"/>
      <c r="MP251" s="38"/>
      <c r="MQ251" s="38"/>
      <c r="MR251" s="38"/>
      <c r="MS251" s="38"/>
      <c r="MT251" s="38"/>
      <c r="MU251" s="38"/>
      <c r="MV251" s="38"/>
      <c r="MW251" s="38"/>
      <c r="MX251" s="38"/>
      <c r="MY251" s="38"/>
      <c r="MZ251" s="38"/>
      <c r="NA251" s="38"/>
      <c r="NB251" s="38"/>
      <c r="NC251" s="38"/>
      <c r="ND251" s="38"/>
      <c r="NE251" s="38"/>
      <c r="NF251" s="38"/>
      <c r="NG251" s="38"/>
      <c r="NH251" s="38"/>
      <c r="NI251" s="38"/>
      <c r="NJ251" s="38"/>
      <c r="NK251" s="38"/>
      <c r="NL251" s="38"/>
      <c r="NM251" s="38"/>
      <c r="NN251" s="38"/>
      <c r="NO251" s="38"/>
      <c r="NP251" s="38"/>
      <c r="NQ251" s="38"/>
      <c r="NR251" s="38"/>
      <c r="NS251" s="38"/>
      <c r="NT251" s="38"/>
      <c r="NU251" s="38"/>
      <c r="NV251" s="38"/>
      <c r="NW251" s="38"/>
      <c r="NX251" s="38"/>
      <c r="NY251" s="38"/>
      <c r="NZ251" s="38"/>
      <c r="OA251" s="38"/>
      <c r="OB251" s="38"/>
      <c r="OC251" s="38"/>
      <c r="OD251" s="38"/>
      <c r="OE251" s="38"/>
      <c r="OF251" s="38"/>
      <c r="OG251" s="38"/>
      <c r="OH251" s="38"/>
      <c r="OI251" s="38"/>
      <c r="OJ251" s="38"/>
      <c r="OK251" s="38"/>
      <c r="OL251" s="38"/>
      <c r="OM251" s="38"/>
      <c r="ON251" s="38"/>
      <c r="OO251" s="38"/>
      <c r="OP251" s="38"/>
      <c r="OQ251" s="38"/>
      <c r="OR251" s="38"/>
      <c r="OS251" s="38"/>
      <c r="OT251" s="38"/>
      <c r="OU251" s="38"/>
      <c r="OV251" s="38"/>
      <c r="OW251" s="38"/>
      <c r="OX251" s="38"/>
      <c r="OY251" s="38"/>
      <c r="OZ251" s="38"/>
      <c r="PA251" s="38"/>
      <c r="PB251" s="38"/>
      <c r="PC251" s="38"/>
      <c r="PD251" s="38"/>
      <c r="PE251" s="38"/>
      <c r="PF251" s="38"/>
      <c r="PG251" s="38"/>
      <c r="PH251" s="38"/>
      <c r="PI251" s="38"/>
      <c r="PJ251" s="38"/>
      <c r="PK251" s="38"/>
      <c r="PL251" s="38"/>
      <c r="PM251" s="38"/>
      <c r="PN251" s="38"/>
      <c r="PO251" s="38"/>
      <c r="PP251" s="38"/>
      <c r="PQ251" s="38"/>
      <c r="PR251" s="38"/>
      <c r="PS251" s="38"/>
      <c r="PT251" s="38"/>
      <c r="PU251" s="38"/>
      <c r="PV251" s="38"/>
      <c r="PW251" s="38"/>
      <c r="PX251" s="38"/>
      <c r="PY251" s="38"/>
      <c r="PZ251" s="38"/>
      <c r="QA251" s="38"/>
      <c r="QB251" s="38"/>
      <c r="QC251" s="38"/>
      <c r="QD251" s="38"/>
      <c r="QE251" s="38"/>
      <c r="QF251" s="38"/>
      <c r="QG251" s="38"/>
      <c r="QH251" s="38"/>
      <c r="QI251" s="38"/>
      <c r="QJ251" s="38"/>
      <c r="QK251" s="38"/>
      <c r="QL251" s="38"/>
      <c r="QM251" s="38"/>
      <c r="QN251" s="38"/>
      <c r="QO251" s="38"/>
      <c r="QP251" s="38"/>
      <c r="QQ251" s="38"/>
      <c r="QR251" s="38"/>
      <c r="QS251" s="38"/>
      <c r="QT251" s="38"/>
      <c r="QU251" s="38"/>
      <c r="QV251" s="38"/>
      <c r="QW251" s="38"/>
      <c r="QX251" s="38"/>
      <c r="QY251" s="38"/>
      <c r="QZ251" s="38"/>
      <c r="RA251" s="38"/>
      <c r="RB251" s="38"/>
      <c r="RC251" s="38"/>
      <c r="RD251" s="38"/>
      <c r="RE251" s="38"/>
      <c r="RF251" s="38"/>
      <c r="RG251" s="38"/>
      <c r="RH251" s="38"/>
      <c r="RI251" s="38"/>
      <c r="RJ251" s="38"/>
      <c r="RK251" s="38"/>
      <c r="RL251" s="38"/>
      <c r="RM251" s="38"/>
      <c r="RN251" s="38"/>
      <c r="RO251" s="38"/>
      <c r="RP251" s="38"/>
      <c r="RQ251" s="38"/>
      <c r="RR251" s="38"/>
      <c r="RS251" s="38"/>
      <c r="RT251" s="38"/>
      <c r="RU251" s="38"/>
      <c r="RV251" s="38"/>
      <c r="RW251" s="38"/>
      <c r="RX251" s="38"/>
      <c r="RY251" s="38"/>
      <c r="RZ251" s="38"/>
      <c r="SA251" s="38"/>
      <c r="SB251" s="38"/>
      <c r="SC251" s="38"/>
      <c r="SD251" s="38"/>
      <c r="SE251" s="38"/>
      <c r="SF251" s="38"/>
      <c r="SG251" s="38"/>
      <c r="SH251" s="38"/>
      <c r="SI251" s="38"/>
      <c r="SJ251" s="38"/>
      <c r="SK251" s="38"/>
      <c r="SL251" s="38"/>
      <c r="SM251" s="38"/>
      <c r="SN251" s="38"/>
      <c r="SO251" s="38"/>
      <c r="SP251" s="38"/>
      <c r="SQ251" s="38"/>
      <c r="SR251" s="38"/>
      <c r="SS251" s="38"/>
      <c r="ST251" s="38"/>
      <c r="SU251" s="38"/>
      <c r="SV251" s="38"/>
      <c r="SW251" s="38"/>
      <c r="SX251" s="38"/>
      <c r="SY251" s="38"/>
      <c r="SZ251" s="38"/>
      <c r="TA251" s="38"/>
      <c r="TB251" s="38"/>
      <c r="TC251" s="38"/>
      <c r="TD251" s="38"/>
      <c r="TE251" s="38"/>
      <c r="TF251" s="38"/>
      <c r="TG251" s="38"/>
      <c r="TH251" s="38"/>
      <c r="TI251" s="38"/>
      <c r="TJ251" s="38"/>
      <c r="TK251" s="38"/>
      <c r="TL251" s="38"/>
      <c r="TM251" s="38"/>
      <c r="TN251" s="38"/>
      <c r="TO251" s="38"/>
      <c r="TP251" s="38"/>
      <c r="TQ251" s="38"/>
      <c r="TR251" s="38"/>
      <c r="TS251" s="38"/>
      <c r="TT251" s="38"/>
      <c r="TU251" s="38"/>
      <c r="TV251" s="38"/>
      <c r="TW251" s="38"/>
      <c r="TX251" s="38"/>
      <c r="TY251" s="38"/>
      <c r="TZ251" s="38"/>
      <c r="UA251" s="38"/>
      <c r="UB251" s="38"/>
      <c r="UC251" s="38"/>
      <c r="UD251" s="38"/>
      <c r="UE251" s="38"/>
      <c r="UF251" s="38"/>
      <c r="UG251" s="38"/>
      <c r="UH251" s="38"/>
      <c r="UI251" s="38"/>
      <c r="UJ251" s="38"/>
      <c r="UK251" s="38"/>
      <c r="UL251" s="38"/>
      <c r="UM251" s="38"/>
      <c r="UN251" s="38"/>
      <c r="UO251" s="38"/>
      <c r="UP251" s="38"/>
      <c r="UQ251" s="38"/>
      <c r="UR251" s="38"/>
      <c r="US251" s="38"/>
      <c r="UT251" s="38"/>
      <c r="UU251" s="38"/>
      <c r="UV251" s="38"/>
      <c r="UW251" s="38"/>
      <c r="UX251" s="38"/>
      <c r="UY251" s="38"/>
      <c r="UZ251" s="38"/>
      <c r="VA251" s="38"/>
      <c r="VB251" s="38"/>
      <c r="VC251" s="38"/>
      <c r="VD251" s="38"/>
      <c r="VE251" s="38"/>
      <c r="VF251" s="38"/>
      <c r="VG251" s="38"/>
      <c r="VH251" s="38"/>
      <c r="VI251" s="38"/>
      <c r="VJ251" s="38"/>
      <c r="VK251" s="38"/>
      <c r="VL251" s="38"/>
      <c r="VM251" s="38"/>
      <c r="VN251" s="38"/>
      <c r="VO251" s="38"/>
      <c r="VP251" s="38"/>
      <c r="VQ251" s="38"/>
      <c r="VR251" s="38"/>
      <c r="VS251" s="38"/>
      <c r="VT251" s="38"/>
      <c r="VU251" s="38"/>
      <c r="VV251" s="38"/>
      <c r="VW251" s="38"/>
      <c r="VX251" s="38"/>
      <c r="VY251" s="38"/>
      <c r="VZ251" s="38"/>
      <c r="WA251" s="38"/>
      <c r="WB251" s="38"/>
      <c r="WC251" s="38"/>
      <c r="WD251" s="38"/>
      <c r="WE251" s="38"/>
      <c r="WF251" s="38"/>
      <c r="WG251" s="38"/>
      <c r="WH251" s="38"/>
      <c r="WI251" s="38"/>
      <c r="WJ251" s="38"/>
      <c r="WK251" s="38"/>
      <c r="WL251" s="38"/>
      <c r="WM251" s="38"/>
      <c r="WN251" s="38"/>
      <c r="WO251" s="38"/>
      <c r="WP251" s="38"/>
      <c r="WQ251" s="38"/>
      <c r="WR251" s="38"/>
      <c r="WS251" s="38"/>
      <c r="WT251" s="38"/>
      <c r="WU251" s="38"/>
      <c r="WV251" s="38"/>
      <c r="WW251" s="38"/>
      <c r="WX251" s="38"/>
      <c r="WY251" s="38"/>
      <c r="WZ251" s="38"/>
      <c r="XA251" s="38"/>
      <c r="XB251" s="38"/>
      <c r="XC251" s="38"/>
      <c r="XD251" s="38"/>
      <c r="XE251" s="38"/>
      <c r="XF251" s="38"/>
      <c r="XG251" s="38"/>
      <c r="XH251" s="38"/>
      <c r="XI251" s="38"/>
      <c r="XJ251" s="38"/>
      <c r="XK251" s="38"/>
      <c r="XL251" s="38"/>
      <c r="XM251" s="38"/>
      <c r="XN251" s="38"/>
      <c r="XO251" s="38"/>
      <c r="XP251" s="38"/>
      <c r="XQ251" s="38"/>
      <c r="XR251" s="38"/>
      <c r="XS251" s="38"/>
      <c r="XT251" s="38"/>
      <c r="XU251" s="38"/>
      <c r="XV251" s="38"/>
      <c r="XW251" s="38"/>
      <c r="XX251" s="38"/>
      <c r="XY251" s="38"/>
      <c r="XZ251" s="38"/>
      <c r="YA251" s="38"/>
      <c r="YB251" s="38"/>
      <c r="YC251" s="38"/>
      <c r="YD251" s="38"/>
      <c r="YE251" s="38"/>
      <c r="YF251" s="38"/>
      <c r="YG251" s="38"/>
      <c r="YH251" s="38"/>
      <c r="YI251" s="38"/>
      <c r="YJ251" s="38"/>
      <c r="YK251" s="38"/>
      <c r="YL251" s="38"/>
      <c r="YM251" s="38"/>
      <c r="YN251" s="38"/>
      <c r="YO251" s="38"/>
      <c r="YP251" s="38"/>
      <c r="YQ251" s="38"/>
      <c r="YR251" s="38"/>
      <c r="YS251" s="38"/>
    </row>
    <row r="252" spans="1:669" ht="15.75" x14ac:dyDescent="0.25">
      <c r="A252" s="122" t="s">
        <v>15</v>
      </c>
      <c r="B252" s="123">
        <f>+B250+B243+B231+B225+B218+B210+B203+B191+B185+B180+B176+B172+B164+B155+B147+B138+B134+B127+B121+B113+B106+B102+B95+B91+B86+B79+B75+B71+B66+B62+B57+B50+B46+B42+B38+B33+B28+B24+B20+B14+B11+B214+B142+B246+B110+B83</f>
        <v>115</v>
      </c>
      <c r="C252" s="28"/>
      <c r="D252" s="28"/>
      <c r="E252" s="28"/>
      <c r="F252" s="28"/>
      <c r="G252" s="167">
        <f>G250+G243+G231+G225+G218+G214+G203+G191+G185+G180+G176+G172+G164+G155+G147+G138+G134+G127+G121+G113+G106+G102+G95+G91+G86+G79+G75+G71+G62+G66+G57+G50+G46+G42+G38+G33+G28+G24+G20+G14+G11+G210+G142+G246+G83+G110</f>
        <v>7258200</v>
      </c>
      <c r="H252" s="167">
        <f>+H250+H243+H231+H225+H218+H210+H203+H191+H185+H180+H176+H172+H164+H155+H147+H138+H134+H127+H121+H113+H106+H102+H95+H91+H86+H79+H75+H71+H66+H62+H57+H50+H46+H42+H38+H33+H28+H24+H20+H14+H11+H214+H142+H246+H83+H110</f>
        <v>208310.33999999997</v>
      </c>
      <c r="I252" s="167">
        <f>+I250+I243+I231+I225+I218++I203+I191+I185+I180+I176+I172+I164+I155+I147+I138+I134+I127+I121+I113+I106+I102+I95+I91+I86+I79+I75+I71+I66+I62+I57+I50+I46+I42+I38+I33+I28+I24+I20+I14+I11+I214+I142+I210+I246+I83+I110</f>
        <v>543967.24</v>
      </c>
      <c r="J252" s="167">
        <f>+J250+J243+J231+J225+J218+J210+J203+J191+J185+J180+J176+J172+J164+J155+J147+J138+J134+J127+J121+J113+J106+J102+J95+J91+J86+J79+J75+J71+J66+J62+J57+J50+J46+J42+J38+J33+J28+J24+J20+J14+J11+J214+J142+J246+J83+J110</f>
        <v>220432.68100000001</v>
      </c>
      <c r="K252" s="167">
        <f>+K250+K243+K231+K225+K218+K210+K203+K191+K185+K180+K176+K172+K164+K155+K147+K138+K134+K127+K121+K113+K106+K102+K95+K91+K86+K79+K75+K71+K66+K62+K57+K50+K46+K42+K38+K33+K28+K24+K20+K14+K11+K214+K142+K246+K83+K110</f>
        <v>138285.00999999998</v>
      </c>
      <c r="L252" s="167">
        <f>L250+L243+L231+L225+L218+L210+L203+L191+L185+L180+L176+L172+L164+L155+L147+L138+L134+L127+L121+L113+L106+L102+L95+L91+L86+L79+L75+L71+L66+L62+L57+L50+L46+L42+L38+L33+L28+L24+L20+L14+L11+L214+L142+L246+L83+L110</f>
        <v>1110994.3700000001</v>
      </c>
      <c r="M252" s="167">
        <f>+M250+M243+M231+M225+M218+M210+M203+M191+M185+M180+M176+M172+M164+M155+M147+M138+M134+M127+M121+M113+M106+M102+M95+M91+M86+M79+M75+M71+M66+M62+M57+M50+M46+M42+M38+M33+M28+M24+M20+M14+M11+M214+M142+M246+M83+M110</f>
        <v>6147205.8600000022</v>
      </c>
      <c r="O252" s="45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</row>
    <row r="253" spans="1:669" ht="33.75" x14ac:dyDescent="0.5">
      <c r="A253" s="30"/>
      <c r="B253" s="29"/>
      <c r="C253" s="29"/>
      <c r="D253" s="29"/>
      <c r="E253" s="29"/>
      <c r="F253" s="29"/>
      <c r="G253" s="142"/>
      <c r="H253" s="171"/>
      <c r="I253" s="142"/>
      <c r="J253" s="142"/>
      <c r="K253" s="142"/>
      <c r="L253" s="142"/>
      <c r="M253" s="171"/>
      <c r="O253" s="45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</row>
    <row r="254" spans="1:669" ht="15.75" x14ac:dyDescent="0.25">
      <c r="A254" s="47"/>
      <c r="B254" s="30"/>
      <c r="C254" s="30"/>
      <c r="D254" s="30"/>
      <c r="E254" s="30"/>
      <c r="F254" s="30"/>
      <c r="G254" s="143"/>
      <c r="H254" s="172"/>
      <c r="I254" s="143"/>
      <c r="J254" s="143"/>
      <c r="K254" s="143"/>
      <c r="L254" s="143"/>
      <c r="M254" s="172"/>
      <c r="O254" s="45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</row>
    <row r="255" spans="1:669" x14ac:dyDescent="0.25">
      <c r="A255" s="47"/>
      <c r="B255" s="8"/>
      <c r="C255" s="8"/>
      <c r="D255" s="8"/>
      <c r="E255" s="47"/>
      <c r="F255" s="47"/>
      <c r="G255" s="144"/>
      <c r="H255" s="173"/>
      <c r="I255" s="144"/>
      <c r="J255" s="144"/>
      <c r="K255" s="144"/>
      <c r="L255" s="144"/>
      <c r="M255" s="173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</row>
    <row r="256" spans="1:669" x14ac:dyDescent="0.25">
      <c r="A256" s="62"/>
      <c r="B256" s="8"/>
      <c r="C256" s="8"/>
      <c r="D256" s="8"/>
      <c r="E256" s="47"/>
      <c r="F256" s="47"/>
      <c r="G256" s="144"/>
      <c r="H256" s="173"/>
      <c r="I256" s="144"/>
      <c r="J256" s="144"/>
      <c r="K256" s="144"/>
      <c r="L256" s="144"/>
      <c r="M256" s="173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</row>
    <row r="257" spans="1:175" x14ac:dyDescent="0.25">
      <c r="A257" s="47"/>
      <c r="B257" s="62"/>
      <c r="C257" s="62"/>
      <c r="D257" s="62"/>
      <c r="E257" s="62"/>
      <c r="F257" s="62"/>
      <c r="G257" s="154"/>
      <c r="H257" s="177"/>
      <c r="I257" s="154"/>
      <c r="J257" s="154"/>
      <c r="K257" s="154"/>
      <c r="L257" s="154"/>
      <c r="M257" s="154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</row>
    <row r="258" spans="1:175" x14ac:dyDescent="0.25">
      <c r="A258" s="39"/>
      <c r="B258" s="8"/>
      <c r="C258" s="8"/>
      <c r="D258" s="8"/>
      <c r="E258" s="52"/>
      <c r="F258" s="52"/>
      <c r="G258" s="144"/>
      <c r="H258" s="173"/>
      <c r="I258" s="144"/>
      <c r="J258" s="144"/>
      <c r="K258" s="144"/>
      <c r="L258" s="144"/>
      <c r="M258" s="173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</row>
    <row r="259" spans="1:175" x14ac:dyDescent="0.25">
      <c r="A259" s="47"/>
      <c r="B259" s="13"/>
      <c r="C259" s="13"/>
      <c r="D259" s="13"/>
      <c r="E259" s="39"/>
      <c r="F259" s="39"/>
      <c r="G259" s="145"/>
      <c r="H259" s="164"/>
      <c r="I259" s="145"/>
      <c r="J259" s="145"/>
      <c r="K259" s="145"/>
      <c r="L259" s="145"/>
      <c r="M259" s="164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</row>
    <row r="260" spans="1:175" x14ac:dyDescent="0.25">
      <c r="A260" s="62"/>
      <c r="B260" s="8"/>
      <c r="C260" s="8"/>
      <c r="D260" s="8"/>
      <c r="E260" s="47"/>
      <c r="F260" s="47"/>
      <c r="G260" s="144"/>
      <c r="H260" s="173"/>
      <c r="I260" s="144"/>
      <c r="J260" s="144"/>
      <c r="K260" s="144"/>
      <c r="L260" s="144"/>
      <c r="M260" s="173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</row>
    <row r="261" spans="1:175" x14ac:dyDescent="0.25">
      <c r="A261" s="47"/>
      <c r="B261" s="62"/>
      <c r="C261" s="62"/>
      <c r="D261" s="62"/>
      <c r="E261" s="62"/>
      <c r="F261" s="62"/>
      <c r="G261" s="154"/>
      <c r="H261" s="177"/>
      <c r="I261" s="154"/>
      <c r="J261" s="154"/>
      <c r="K261" s="154"/>
      <c r="L261" s="154"/>
      <c r="M261" s="154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</row>
    <row r="262" spans="1:175" x14ac:dyDescent="0.25">
      <c r="A262" s="39"/>
      <c r="B262" s="8"/>
      <c r="C262" s="8"/>
      <c r="D262" s="8"/>
      <c r="E262" s="52"/>
      <c r="F262" s="52"/>
      <c r="G262" s="144"/>
      <c r="H262" s="173"/>
      <c r="I262" s="144"/>
      <c r="J262" s="144"/>
      <c r="K262" s="144"/>
      <c r="L262" s="144"/>
      <c r="M262" s="173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</row>
    <row r="263" spans="1:175" x14ac:dyDescent="0.25">
      <c r="A263" s="47"/>
      <c r="B263" s="13"/>
      <c r="C263" s="13"/>
      <c r="D263" s="13"/>
      <c r="E263" s="39"/>
      <c r="F263" s="39"/>
      <c r="G263" s="145"/>
      <c r="H263" s="164"/>
      <c r="I263" s="145"/>
      <c r="J263" s="145"/>
      <c r="K263" s="145"/>
      <c r="L263" s="145"/>
      <c r="M263" s="164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</row>
    <row r="264" spans="1:175" x14ac:dyDescent="0.25">
      <c r="A264" s="62"/>
      <c r="B264" s="8"/>
      <c r="C264" s="8"/>
      <c r="D264" s="8"/>
      <c r="E264" s="47"/>
      <c r="F264" s="47"/>
      <c r="G264" s="144"/>
      <c r="H264" s="173"/>
      <c r="I264" s="144"/>
      <c r="J264" s="144"/>
      <c r="K264" s="144"/>
      <c r="L264" s="144"/>
      <c r="M264" s="173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</row>
    <row r="265" spans="1:175" x14ac:dyDescent="0.25">
      <c r="A265" s="47"/>
      <c r="B265" s="62"/>
      <c r="C265" s="62"/>
      <c r="D265" s="62"/>
      <c r="E265" s="62"/>
      <c r="F265" s="62"/>
      <c r="G265" s="154"/>
      <c r="H265" s="177"/>
      <c r="I265" s="154"/>
      <c r="J265" s="154"/>
      <c r="K265" s="154"/>
      <c r="L265" s="154"/>
      <c r="M265" s="154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</row>
    <row r="266" spans="1:175" x14ac:dyDescent="0.25">
      <c r="A266" s="39"/>
      <c r="B266" s="8"/>
      <c r="C266" s="8"/>
      <c r="D266" s="8"/>
      <c r="E266" s="52"/>
      <c r="F266" s="52"/>
      <c r="G266" s="144"/>
      <c r="H266" s="173"/>
      <c r="I266" s="144"/>
      <c r="J266" s="144"/>
      <c r="K266" s="144"/>
      <c r="L266" s="144"/>
      <c r="M266" s="173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</row>
    <row r="267" spans="1:175" x14ac:dyDescent="0.25">
      <c r="A267" s="47"/>
      <c r="B267" s="13"/>
      <c r="C267" s="13"/>
      <c r="D267" s="13"/>
      <c r="E267" s="39"/>
      <c r="F267" s="39"/>
      <c r="G267" s="145"/>
      <c r="H267" s="164"/>
      <c r="I267" s="145"/>
      <c r="J267" s="145"/>
      <c r="K267" s="145"/>
      <c r="L267" s="145"/>
      <c r="M267" s="164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</row>
    <row r="268" spans="1:175" x14ac:dyDescent="0.25">
      <c r="A268" s="62"/>
      <c r="B268" s="8"/>
      <c r="C268" s="8"/>
      <c r="D268" s="8"/>
      <c r="E268" s="47"/>
      <c r="F268" s="47"/>
      <c r="G268" s="144"/>
      <c r="H268" s="173"/>
      <c r="I268" s="144"/>
      <c r="J268" s="144"/>
      <c r="K268" s="144"/>
      <c r="L268" s="144"/>
      <c r="M268" s="173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</row>
    <row r="269" spans="1:175" x14ac:dyDescent="0.25">
      <c r="A269" s="47"/>
      <c r="B269" s="62"/>
      <c r="C269" s="62"/>
      <c r="D269" s="62"/>
      <c r="E269" s="62"/>
      <c r="F269" s="62"/>
      <c r="G269" s="154"/>
      <c r="H269" s="177"/>
      <c r="I269" s="154"/>
      <c r="J269" s="154"/>
      <c r="K269" s="154"/>
      <c r="L269" s="154"/>
      <c r="M269" s="154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</row>
    <row r="270" spans="1:175" x14ac:dyDescent="0.25">
      <c r="A270" s="39"/>
      <c r="B270" s="8"/>
      <c r="C270" s="8"/>
      <c r="D270" s="8"/>
      <c r="E270" s="52"/>
      <c r="F270" s="52"/>
      <c r="G270" s="144"/>
      <c r="H270" s="173"/>
      <c r="I270" s="144"/>
      <c r="J270" s="144"/>
      <c r="K270" s="144"/>
      <c r="L270" s="144"/>
      <c r="M270" s="173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</row>
    <row r="271" spans="1:175" x14ac:dyDescent="0.25">
      <c r="A271" s="47"/>
      <c r="B271" s="13"/>
      <c r="C271" s="13"/>
      <c r="D271" s="13"/>
      <c r="E271" s="39"/>
      <c r="F271" s="39"/>
      <c r="G271" s="145"/>
      <c r="H271" s="164"/>
      <c r="I271" s="145"/>
      <c r="J271" s="145"/>
      <c r="K271" s="145"/>
      <c r="L271" s="145"/>
      <c r="M271" s="164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</row>
    <row r="272" spans="1:175" x14ac:dyDescent="0.25">
      <c r="A272" s="47"/>
      <c r="B272" s="8"/>
      <c r="C272" s="8"/>
      <c r="D272" s="8"/>
      <c r="E272" s="47"/>
      <c r="F272" s="47"/>
      <c r="G272" s="144"/>
      <c r="H272" s="173"/>
      <c r="I272" s="144"/>
      <c r="J272" s="144"/>
      <c r="K272" s="144"/>
      <c r="L272" s="144"/>
      <c r="M272" s="173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</row>
    <row r="273" spans="1:669" s="50" customFormat="1" ht="24.95" customHeight="1" x14ac:dyDescent="0.25">
      <c r="A273" s="38"/>
      <c r="B273" s="8"/>
      <c r="C273" s="8"/>
      <c r="D273" s="8"/>
      <c r="E273" s="47"/>
      <c r="F273" s="47"/>
      <c r="G273" s="144"/>
      <c r="H273" s="173"/>
      <c r="I273" s="144"/>
      <c r="J273" s="144"/>
      <c r="K273" s="144"/>
      <c r="L273" s="144"/>
      <c r="M273" s="173"/>
      <c r="O273" s="86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  <c r="IQ273" s="38"/>
      <c r="IR273" s="38"/>
      <c r="IS273" s="38"/>
      <c r="IT273" s="38"/>
      <c r="IU273" s="38"/>
      <c r="IV273" s="38"/>
      <c r="IW273" s="38"/>
      <c r="IX273" s="38"/>
      <c r="IY273" s="38"/>
      <c r="IZ273" s="38"/>
      <c r="JA273" s="38"/>
      <c r="JB273" s="38"/>
      <c r="JC273" s="38"/>
      <c r="JD273" s="38"/>
      <c r="JE273" s="38"/>
      <c r="JF273" s="38"/>
      <c r="JG273" s="38"/>
      <c r="JH273" s="38"/>
      <c r="JI273" s="38"/>
      <c r="JJ273" s="38"/>
      <c r="JK273" s="38"/>
      <c r="JL273" s="38"/>
      <c r="JM273" s="38"/>
      <c r="JN273" s="38"/>
      <c r="JO273" s="38"/>
      <c r="JP273" s="38"/>
      <c r="JQ273" s="38"/>
      <c r="JR273" s="38"/>
      <c r="JS273" s="38"/>
      <c r="JT273" s="38"/>
      <c r="JU273" s="38"/>
      <c r="JV273" s="38"/>
      <c r="JW273" s="38"/>
      <c r="JX273" s="38"/>
      <c r="JY273" s="38"/>
      <c r="JZ273" s="38"/>
      <c r="KA273" s="38"/>
      <c r="KB273" s="38"/>
      <c r="KC273" s="38"/>
      <c r="KD273" s="38"/>
      <c r="KE273" s="38"/>
      <c r="KF273" s="38"/>
      <c r="KG273" s="38"/>
      <c r="KH273" s="38"/>
      <c r="KI273" s="38"/>
      <c r="KJ273" s="38"/>
      <c r="KK273" s="38"/>
      <c r="KL273" s="38"/>
      <c r="KM273" s="38"/>
      <c r="KN273" s="38"/>
      <c r="KO273" s="38"/>
      <c r="KP273" s="38"/>
      <c r="KQ273" s="38"/>
      <c r="KR273" s="38"/>
      <c r="KS273" s="38"/>
      <c r="KT273" s="38"/>
      <c r="KU273" s="38"/>
      <c r="KV273" s="38"/>
      <c r="KW273" s="38"/>
      <c r="KX273" s="38"/>
      <c r="KY273" s="38"/>
      <c r="KZ273" s="38"/>
      <c r="LA273" s="38"/>
      <c r="LB273" s="38"/>
      <c r="LC273" s="38"/>
      <c r="LD273" s="38"/>
      <c r="LE273" s="38"/>
      <c r="LF273" s="38"/>
      <c r="LG273" s="38"/>
      <c r="LH273" s="38"/>
      <c r="LI273" s="38"/>
      <c r="LJ273" s="38"/>
      <c r="LK273" s="38"/>
      <c r="LL273" s="38"/>
      <c r="LM273" s="38"/>
      <c r="LN273" s="38"/>
      <c r="LO273" s="38"/>
      <c r="LP273" s="38"/>
      <c r="LQ273" s="38"/>
      <c r="LR273" s="38"/>
      <c r="LS273" s="38"/>
      <c r="LT273" s="38"/>
      <c r="LU273" s="38"/>
      <c r="LV273" s="38"/>
      <c r="LW273" s="38"/>
      <c r="LX273" s="38"/>
      <c r="LY273" s="38"/>
      <c r="LZ273" s="38"/>
      <c r="MA273" s="38"/>
      <c r="MB273" s="38"/>
      <c r="MC273" s="38"/>
      <c r="MD273" s="38"/>
      <c r="ME273" s="38"/>
      <c r="MF273" s="38"/>
      <c r="MG273" s="38"/>
      <c r="MH273" s="38"/>
      <c r="MI273" s="38"/>
      <c r="MJ273" s="38"/>
      <c r="MK273" s="38"/>
      <c r="ML273" s="38"/>
      <c r="MM273" s="38"/>
      <c r="MN273" s="38"/>
      <c r="MO273" s="38"/>
      <c r="MP273" s="38"/>
      <c r="MQ273" s="38"/>
      <c r="MR273" s="38"/>
      <c r="MS273" s="38"/>
      <c r="MT273" s="38"/>
      <c r="MU273" s="38"/>
      <c r="MV273" s="38"/>
      <c r="MW273" s="38"/>
      <c r="MX273" s="38"/>
      <c r="MY273" s="38"/>
      <c r="MZ273" s="38"/>
      <c r="NA273" s="38"/>
      <c r="NB273" s="38"/>
      <c r="NC273" s="38"/>
      <c r="ND273" s="38"/>
      <c r="NE273" s="38"/>
      <c r="NF273" s="38"/>
      <c r="NG273" s="38"/>
      <c r="NH273" s="38"/>
      <c r="NI273" s="38"/>
      <c r="NJ273" s="38"/>
      <c r="NK273" s="38"/>
      <c r="NL273" s="38"/>
      <c r="NM273" s="38"/>
      <c r="NN273" s="38"/>
      <c r="NO273" s="38"/>
      <c r="NP273" s="38"/>
      <c r="NQ273" s="38"/>
      <c r="NR273" s="38"/>
      <c r="NS273" s="38"/>
      <c r="NT273" s="38"/>
      <c r="NU273" s="38"/>
      <c r="NV273" s="38"/>
      <c r="NW273" s="38"/>
      <c r="NX273" s="38"/>
      <c r="NY273" s="38"/>
      <c r="NZ273" s="38"/>
      <c r="OA273" s="38"/>
      <c r="OB273" s="38"/>
      <c r="OC273" s="38"/>
      <c r="OD273" s="38"/>
      <c r="OE273" s="38"/>
      <c r="OF273" s="38"/>
      <c r="OG273" s="38"/>
      <c r="OH273" s="38"/>
      <c r="OI273" s="38"/>
      <c r="OJ273" s="38"/>
      <c r="OK273" s="38"/>
      <c r="OL273" s="38"/>
      <c r="OM273" s="38"/>
      <c r="ON273" s="38"/>
      <c r="OO273" s="38"/>
      <c r="OP273" s="38"/>
      <c r="OQ273" s="38"/>
      <c r="OR273" s="38"/>
      <c r="OS273" s="38"/>
      <c r="OT273" s="38"/>
      <c r="OU273" s="38"/>
      <c r="OV273" s="38"/>
      <c r="OW273" s="38"/>
      <c r="OX273" s="38"/>
      <c r="OY273" s="38"/>
      <c r="OZ273" s="38"/>
      <c r="PA273" s="38"/>
      <c r="PB273" s="38"/>
      <c r="PC273" s="38"/>
      <c r="PD273" s="38"/>
      <c r="PE273" s="38"/>
      <c r="PF273" s="38"/>
      <c r="PG273" s="38"/>
      <c r="PH273" s="38"/>
      <c r="PI273" s="38"/>
      <c r="PJ273" s="38"/>
      <c r="PK273" s="38"/>
      <c r="PL273" s="38"/>
      <c r="PM273" s="38"/>
      <c r="PN273" s="38"/>
      <c r="PO273" s="38"/>
      <c r="PP273" s="38"/>
      <c r="PQ273" s="38"/>
      <c r="PR273" s="38"/>
      <c r="PS273" s="38"/>
      <c r="PT273" s="38"/>
      <c r="PU273" s="38"/>
      <c r="PV273" s="38"/>
      <c r="PW273" s="38"/>
      <c r="PX273" s="38"/>
      <c r="PY273" s="38"/>
      <c r="PZ273" s="38"/>
      <c r="QA273" s="38"/>
      <c r="QB273" s="38"/>
      <c r="QC273" s="38"/>
      <c r="QD273" s="38"/>
      <c r="QE273" s="38"/>
      <c r="QF273" s="38"/>
      <c r="QG273" s="38"/>
      <c r="QH273" s="38"/>
      <c r="QI273" s="38"/>
      <c r="QJ273" s="38"/>
      <c r="QK273" s="38"/>
      <c r="QL273" s="38"/>
      <c r="QM273" s="38"/>
      <c r="QN273" s="38"/>
      <c r="QO273" s="38"/>
      <c r="QP273" s="38"/>
      <c r="QQ273" s="38"/>
      <c r="QR273" s="38"/>
      <c r="QS273" s="38"/>
      <c r="QT273" s="38"/>
      <c r="QU273" s="38"/>
      <c r="QV273" s="38"/>
      <c r="QW273" s="38"/>
      <c r="QX273" s="38"/>
      <c r="QY273" s="38"/>
      <c r="QZ273" s="38"/>
      <c r="RA273" s="38"/>
      <c r="RB273" s="38"/>
      <c r="RC273" s="38"/>
      <c r="RD273" s="38"/>
      <c r="RE273" s="38"/>
      <c r="RF273" s="38"/>
      <c r="RG273" s="38"/>
      <c r="RH273" s="38"/>
      <c r="RI273" s="38"/>
      <c r="RJ273" s="38"/>
      <c r="RK273" s="38"/>
      <c r="RL273" s="38"/>
      <c r="RM273" s="38"/>
      <c r="RN273" s="38"/>
      <c r="RO273" s="38"/>
      <c r="RP273" s="38"/>
      <c r="RQ273" s="38"/>
      <c r="RR273" s="38"/>
      <c r="RS273" s="38"/>
      <c r="RT273" s="38"/>
      <c r="RU273" s="38"/>
      <c r="RV273" s="38"/>
      <c r="RW273" s="38"/>
      <c r="RX273" s="38"/>
      <c r="RY273" s="38"/>
      <c r="RZ273" s="38"/>
      <c r="SA273" s="38"/>
      <c r="SB273" s="38"/>
      <c r="SC273" s="38"/>
      <c r="SD273" s="38"/>
      <c r="SE273" s="38"/>
      <c r="SF273" s="38"/>
      <c r="SG273" s="38"/>
      <c r="SH273" s="38"/>
      <c r="SI273" s="38"/>
      <c r="SJ273" s="38"/>
      <c r="SK273" s="38"/>
      <c r="SL273" s="38"/>
      <c r="SM273" s="38"/>
      <c r="SN273" s="38"/>
      <c r="SO273" s="38"/>
      <c r="SP273" s="38"/>
      <c r="SQ273" s="38"/>
      <c r="SR273" s="38"/>
      <c r="SS273" s="38"/>
      <c r="ST273" s="38"/>
      <c r="SU273" s="38"/>
      <c r="SV273" s="38"/>
      <c r="SW273" s="38"/>
      <c r="SX273" s="38"/>
      <c r="SY273" s="38"/>
      <c r="SZ273" s="38"/>
      <c r="TA273" s="38"/>
      <c r="TB273" s="38"/>
      <c r="TC273" s="38"/>
      <c r="TD273" s="38"/>
      <c r="TE273" s="38"/>
      <c r="TF273" s="38"/>
      <c r="TG273" s="38"/>
      <c r="TH273" s="38"/>
      <c r="TI273" s="38"/>
      <c r="TJ273" s="38"/>
      <c r="TK273" s="38"/>
      <c r="TL273" s="38"/>
      <c r="TM273" s="38"/>
      <c r="TN273" s="38"/>
      <c r="TO273" s="38"/>
      <c r="TP273" s="38"/>
      <c r="TQ273" s="38"/>
      <c r="TR273" s="38"/>
      <c r="TS273" s="38"/>
      <c r="TT273" s="38"/>
      <c r="TU273" s="38"/>
      <c r="TV273" s="38"/>
      <c r="TW273" s="38"/>
      <c r="TX273" s="38"/>
      <c r="TY273" s="38"/>
      <c r="TZ273" s="38"/>
      <c r="UA273" s="38"/>
      <c r="UB273" s="38"/>
      <c r="UC273" s="38"/>
      <c r="UD273" s="38"/>
      <c r="UE273" s="38"/>
      <c r="UF273" s="38"/>
      <c r="UG273" s="38"/>
      <c r="UH273" s="38"/>
      <c r="UI273" s="38"/>
      <c r="UJ273" s="38"/>
      <c r="UK273" s="38"/>
      <c r="UL273" s="38"/>
      <c r="UM273" s="38"/>
      <c r="UN273" s="38"/>
      <c r="UO273" s="38"/>
      <c r="UP273" s="38"/>
      <c r="UQ273" s="38"/>
      <c r="UR273" s="38"/>
      <c r="US273" s="38"/>
      <c r="UT273" s="38"/>
      <c r="UU273" s="38"/>
      <c r="UV273" s="38"/>
      <c r="UW273" s="38"/>
      <c r="UX273" s="38"/>
      <c r="UY273" s="38"/>
      <c r="UZ273" s="38"/>
      <c r="VA273" s="38"/>
      <c r="VB273" s="38"/>
      <c r="VC273" s="38"/>
      <c r="VD273" s="38"/>
      <c r="VE273" s="38"/>
      <c r="VF273" s="38"/>
      <c r="VG273" s="38"/>
      <c r="VH273" s="38"/>
      <c r="VI273" s="38"/>
      <c r="VJ273" s="38"/>
      <c r="VK273" s="38"/>
      <c r="VL273" s="38"/>
      <c r="VM273" s="38"/>
      <c r="VN273" s="38"/>
      <c r="VO273" s="38"/>
      <c r="VP273" s="38"/>
      <c r="VQ273" s="38"/>
      <c r="VR273" s="38"/>
      <c r="VS273" s="38"/>
      <c r="VT273" s="38"/>
      <c r="VU273" s="38"/>
      <c r="VV273" s="38"/>
      <c r="VW273" s="38"/>
      <c r="VX273" s="38"/>
      <c r="VY273" s="38"/>
      <c r="VZ273" s="38"/>
      <c r="WA273" s="38"/>
      <c r="WB273" s="38"/>
      <c r="WC273" s="38"/>
      <c r="WD273" s="38"/>
      <c r="WE273" s="38"/>
      <c r="WF273" s="38"/>
      <c r="WG273" s="38"/>
      <c r="WH273" s="38"/>
      <c r="WI273" s="38"/>
      <c r="WJ273" s="38"/>
      <c r="WK273" s="38"/>
      <c r="WL273" s="38"/>
      <c r="WM273" s="38"/>
      <c r="WN273" s="38"/>
      <c r="WO273" s="38"/>
      <c r="WP273" s="38"/>
      <c r="WQ273" s="38"/>
      <c r="WR273" s="38"/>
      <c r="WS273" s="38"/>
      <c r="WT273" s="38"/>
      <c r="WU273" s="38"/>
      <c r="WV273" s="38"/>
      <c r="WW273" s="38"/>
      <c r="WX273" s="38"/>
      <c r="WY273" s="38"/>
      <c r="WZ273" s="38"/>
      <c r="XA273" s="38"/>
      <c r="XB273" s="38"/>
      <c r="XC273" s="38"/>
      <c r="XD273" s="38"/>
      <c r="XE273" s="38"/>
      <c r="XF273" s="38"/>
      <c r="XG273" s="38"/>
      <c r="XH273" s="38"/>
      <c r="XI273" s="38"/>
      <c r="XJ273" s="38"/>
      <c r="XK273" s="38"/>
      <c r="XL273" s="38"/>
      <c r="XM273" s="38"/>
      <c r="XN273" s="38"/>
      <c r="XO273" s="38"/>
      <c r="XP273" s="38"/>
      <c r="XQ273" s="38"/>
      <c r="XR273" s="38"/>
      <c r="XS273" s="38"/>
      <c r="XT273" s="38"/>
      <c r="XU273" s="38"/>
      <c r="XV273" s="38"/>
      <c r="XW273" s="38"/>
      <c r="XX273" s="38"/>
      <c r="XY273" s="38"/>
      <c r="XZ273" s="38"/>
      <c r="YA273" s="38"/>
      <c r="YB273" s="38"/>
      <c r="YC273" s="38"/>
      <c r="YD273" s="38"/>
      <c r="YE273" s="38"/>
      <c r="YF273" s="38"/>
      <c r="YG273" s="38"/>
      <c r="YH273" s="38"/>
      <c r="YI273" s="38"/>
      <c r="YJ273" s="38"/>
      <c r="YK273" s="38"/>
      <c r="YL273" s="38"/>
      <c r="YM273" s="38"/>
      <c r="YN273" s="38"/>
      <c r="YO273" s="38"/>
      <c r="YP273" s="38"/>
      <c r="YQ273" s="38"/>
      <c r="YR273" s="38"/>
      <c r="YS273" s="38"/>
    </row>
    <row r="274" spans="1:669" s="50" customFormat="1" ht="15.75" x14ac:dyDescent="0.25">
      <c r="A274" s="38"/>
      <c r="B274" s="3"/>
      <c r="C274" s="3"/>
      <c r="D274" s="3"/>
      <c r="E274" s="38"/>
      <c r="F274" s="38"/>
      <c r="G274" s="130"/>
      <c r="H274" s="131"/>
      <c r="I274" s="130"/>
      <c r="J274" s="130"/>
      <c r="K274" s="130"/>
      <c r="L274" s="130"/>
      <c r="M274" s="131"/>
      <c r="O274" s="86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  <c r="IS274" s="38"/>
      <c r="IT274" s="38"/>
      <c r="IU274" s="38"/>
      <c r="IV274" s="38"/>
      <c r="IW274" s="38"/>
      <c r="IX274" s="38"/>
      <c r="IY274" s="38"/>
      <c r="IZ274" s="38"/>
      <c r="JA274" s="38"/>
      <c r="JB274" s="38"/>
      <c r="JC274" s="38"/>
      <c r="JD274" s="38"/>
      <c r="JE274" s="38"/>
      <c r="JF274" s="38"/>
      <c r="JG274" s="38"/>
      <c r="JH274" s="38"/>
      <c r="JI274" s="38"/>
      <c r="JJ274" s="38"/>
      <c r="JK274" s="38"/>
      <c r="JL274" s="38"/>
      <c r="JM274" s="38"/>
      <c r="JN274" s="38"/>
      <c r="JO274" s="38"/>
      <c r="JP274" s="38"/>
      <c r="JQ274" s="38"/>
      <c r="JR274" s="38"/>
      <c r="JS274" s="38"/>
      <c r="JT274" s="38"/>
      <c r="JU274" s="38"/>
      <c r="JV274" s="38"/>
      <c r="JW274" s="38"/>
      <c r="JX274" s="38"/>
      <c r="JY274" s="38"/>
      <c r="JZ274" s="38"/>
      <c r="KA274" s="38"/>
      <c r="KB274" s="38"/>
      <c r="KC274" s="38"/>
      <c r="KD274" s="38"/>
      <c r="KE274" s="38"/>
      <c r="KF274" s="38"/>
      <c r="KG274" s="38"/>
      <c r="KH274" s="38"/>
      <c r="KI274" s="38"/>
      <c r="KJ274" s="38"/>
      <c r="KK274" s="38"/>
      <c r="KL274" s="38"/>
      <c r="KM274" s="38"/>
      <c r="KN274" s="38"/>
      <c r="KO274" s="38"/>
      <c r="KP274" s="38"/>
      <c r="KQ274" s="38"/>
      <c r="KR274" s="38"/>
      <c r="KS274" s="38"/>
      <c r="KT274" s="38"/>
      <c r="KU274" s="38"/>
      <c r="KV274" s="38"/>
      <c r="KW274" s="38"/>
      <c r="KX274" s="38"/>
      <c r="KY274" s="38"/>
      <c r="KZ274" s="38"/>
      <c r="LA274" s="38"/>
      <c r="LB274" s="38"/>
      <c r="LC274" s="38"/>
      <c r="LD274" s="38"/>
      <c r="LE274" s="38"/>
      <c r="LF274" s="38"/>
      <c r="LG274" s="38"/>
      <c r="LH274" s="38"/>
      <c r="LI274" s="38"/>
      <c r="LJ274" s="38"/>
      <c r="LK274" s="38"/>
      <c r="LL274" s="38"/>
      <c r="LM274" s="38"/>
      <c r="LN274" s="38"/>
      <c r="LO274" s="38"/>
      <c r="LP274" s="38"/>
      <c r="LQ274" s="38"/>
      <c r="LR274" s="38"/>
      <c r="LS274" s="38"/>
      <c r="LT274" s="38"/>
      <c r="LU274" s="38"/>
      <c r="LV274" s="38"/>
      <c r="LW274" s="38"/>
      <c r="LX274" s="38"/>
      <c r="LY274" s="38"/>
      <c r="LZ274" s="38"/>
      <c r="MA274" s="38"/>
      <c r="MB274" s="38"/>
      <c r="MC274" s="38"/>
      <c r="MD274" s="38"/>
      <c r="ME274" s="38"/>
      <c r="MF274" s="38"/>
      <c r="MG274" s="38"/>
      <c r="MH274" s="38"/>
      <c r="MI274" s="38"/>
      <c r="MJ274" s="38"/>
      <c r="MK274" s="38"/>
      <c r="ML274" s="38"/>
      <c r="MM274" s="38"/>
      <c r="MN274" s="38"/>
      <c r="MO274" s="38"/>
      <c r="MP274" s="38"/>
      <c r="MQ274" s="38"/>
      <c r="MR274" s="38"/>
      <c r="MS274" s="38"/>
      <c r="MT274" s="38"/>
      <c r="MU274" s="38"/>
      <c r="MV274" s="38"/>
      <c r="MW274" s="38"/>
      <c r="MX274" s="38"/>
      <c r="MY274" s="38"/>
      <c r="MZ274" s="38"/>
      <c r="NA274" s="38"/>
      <c r="NB274" s="38"/>
      <c r="NC274" s="38"/>
      <c r="ND274" s="38"/>
      <c r="NE274" s="38"/>
      <c r="NF274" s="38"/>
      <c r="NG274" s="38"/>
      <c r="NH274" s="38"/>
      <c r="NI274" s="38"/>
      <c r="NJ274" s="38"/>
      <c r="NK274" s="38"/>
      <c r="NL274" s="38"/>
      <c r="NM274" s="38"/>
      <c r="NN274" s="38"/>
      <c r="NO274" s="38"/>
      <c r="NP274" s="38"/>
      <c r="NQ274" s="38"/>
      <c r="NR274" s="38"/>
      <c r="NS274" s="38"/>
      <c r="NT274" s="38"/>
      <c r="NU274" s="38"/>
      <c r="NV274" s="38"/>
      <c r="NW274" s="38"/>
      <c r="NX274" s="38"/>
      <c r="NY274" s="38"/>
      <c r="NZ274" s="38"/>
      <c r="OA274" s="38"/>
      <c r="OB274" s="38"/>
      <c r="OC274" s="38"/>
      <c r="OD274" s="38"/>
      <c r="OE274" s="38"/>
      <c r="OF274" s="38"/>
      <c r="OG274" s="38"/>
      <c r="OH274" s="38"/>
      <c r="OI274" s="38"/>
      <c r="OJ274" s="38"/>
      <c r="OK274" s="38"/>
      <c r="OL274" s="38"/>
      <c r="OM274" s="38"/>
      <c r="ON274" s="38"/>
      <c r="OO274" s="38"/>
      <c r="OP274" s="38"/>
      <c r="OQ274" s="38"/>
      <c r="OR274" s="38"/>
      <c r="OS274" s="38"/>
      <c r="OT274" s="38"/>
      <c r="OU274" s="38"/>
      <c r="OV274" s="38"/>
      <c r="OW274" s="38"/>
      <c r="OX274" s="38"/>
      <c r="OY274" s="38"/>
      <c r="OZ274" s="38"/>
      <c r="PA274" s="38"/>
      <c r="PB274" s="38"/>
      <c r="PC274" s="38"/>
      <c r="PD274" s="38"/>
      <c r="PE274" s="38"/>
      <c r="PF274" s="38"/>
      <c r="PG274" s="38"/>
      <c r="PH274" s="38"/>
      <c r="PI274" s="38"/>
      <c r="PJ274" s="38"/>
      <c r="PK274" s="38"/>
      <c r="PL274" s="38"/>
      <c r="PM274" s="38"/>
      <c r="PN274" s="38"/>
      <c r="PO274" s="38"/>
      <c r="PP274" s="38"/>
      <c r="PQ274" s="38"/>
      <c r="PR274" s="38"/>
      <c r="PS274" s="38"/>
      <c r="PT274" s="38"/>
      <c r="PU274" s="38"/>
      <c r="PV274" s="38"/>
      <c r="PW274" s="38"/>
      <c r="PX274" s="38"/>
      <c r="PY274" s="38"/>
      <c r="PZ274" s="38"/>
      <c r="QA274" s="38"/>
      <c r="QB274" s="38"/>
      <c r="QC274" s="38"/>
      <c r="QD274" s="38"/>
      <c r="QE274" s="38"/>
      <c r="QF274" s="38"/>
      <c r="QG274" s="38"/>
      <c r="QH274" s="38"/>
      <c r="QI274" s="38"/>
      <c r="QJ274" s="38"/>
      <c r="QK274" s="38"/>
      <c r="QL274" s="38"/>
      <c r="QM274" s="38"/>
      <c r="QN274" s="38"/>
      <c r="QO274" s="38"/>
      <c r="QP274" s="38"/>
      <c r="QQ274" s="38"/>
      <c r="QR274" s="38"/>
      <c r="QS274" s="38"/>
      <c r="QT274" s="38"/>
      <c r="QU274" s="38"/>
      <c r="QV274" s="38"/>
      <c r="QW274" s="38"/>
      <c r="QX274" s="38"/>
      <c r="QY274" s="38"/>
      <c r="QZ274" s="38"/>
      <c r="RA274" s="38"/>
      <c r="RB274" s="38"/>
      <c r="RC274" s="38"/>
      <c r="RD274" s="38"/>
      <c r="RE274" s="38"/>
      <c r="RF274" s="38"/>
      <c r="RG274" s="38"/>
      <c r="RH274" s="38"/>
      <c r="RI274" s="38"/>
      <c r="RJ274" s="38"/>
      <c r="RK274" s="38"/>
      <c r="RL274" s="38"/>
      <c r="RM274" s="38"/>
      <c r="RN274" s="38"/>
      <c r="RO274" s="38"/>
      <c r="RP274" s="38"/>
      <c r="RQ274" s="38"/>
      <c r="RR274" s="38"/>
      <c r="RS274" s="38"/>
      <c r="RT274" s="38"/>
      <c r="RU274" s="38"/>
      <c r="RV274" s="38"/>
      <c r="RW274" s="38"/>
      <c r="RX274" s="38"/>
      <c r="RY274" s="38"/>
      <c r="RZ274" s="38"/>
      <c r="SA274" s="38"/>
      <c r="SB274" s="38"/>
      <c r="SC274" s="38"/>
      <c r="SD274" s="38"/>
      <c r="SE274" s="38"/>
      <c r="SF274" s="38"/>
      <c r="SG274" s="38"/>
      <c r="SH274" s="38"/>
      <c r="SI274" s="38"/>
      <c r="SJ274" s="38"/>
      <c r="SK274" s="38"/>
      <c r="SL274" s="38"/>
      <c r="SM274" s="38"/>
      <c r="SN274" s="38"/>
      <c r="SO274" s="38"/>
      <c r="SP274" s="38"/>
      <c r="SQ274" s="38"/>
      <c r="SR274" s="38"/>
      <c r="SS274" s="38"/>
      <c r="ST274" s="38"/>
      <c r="SU274" s="38"/>
      <c r="SV274" s="38"/>
      <c r="SW274" s="38"/>
      <c r="SX274" s="38"/>
      <c r="SY274" s="38"/>
      <c r="SZ274" s="38"/>
      <c r="TA274" s="38"/>
      <c r="TB274" s="38"/>
      <c r="TC274" s="38"/>
      <c r="TD274" s="38"/>
      <c r="TE274" s="38"/>
      <c r="TF274" s="38"/>
      <c r="TG274" s="38"/>
      <c r="TH274" s="38"/>
      <c r="TI274" s="38"/>
      <c r="TJ274" s="38"/>
      <c r="TK274" s="38"/>
      <c r="TL274" s="38"/>
      <c r="TM274" s="38"/>
      <c r="TN274" s="38"/>
      <c r="TO274" s="38"/>
      <c r="TP274" s="38"/>
      <c r="TQ274" s="38"/>
      <c r="TR274" s="38"/>
      <c r="TS274" s="38"/>
      <c r="TT274" s="38"/>
      <c r="TU274" s="38"/>
      <c r="TV274" s="38"/>
      <c r="TW274" s="38"/>
      <c r="TX274" s="38"/>
      <c r="TY274" s="38"/>
      <c r="TZ274" s="38"/>
      <c r="UA274" s="38"/>
      <c r="UB274" s="38"/>
      <c r="UC274" s="38"/>
      <c r="UD274" s="38"/>
      <c r="UE274" s="38"/>
      <c r="UF274" s="38"/>
      <c r="UG274" s="38"/>
      <c r="UH274" s="38"/>
      <c r="UI274" s="38"/>
      <c r="UJ274" s="38"/>
      <c r="UK274" s="38"/>
      <c r="UL274" s="38"/>
      <c r="UM274" s="38"/>
      <c r="UN274" s="38"/>
      <c r="UO274" s="38"/>
      <c r="UP274" s="38"/>
      <c r="UQ274" s="38"/>
      <c r="UR274" s="38"/>
      <c r="US274" s="38"/>
      <c r="UT274" s="38"/>
      <c r="UU274" s="38"/>
      <c r="UV274" s="38"/>
      <c r="UW274" s="38"/>
      <c r="UX274" s="38"/>
      <c r="UY274" s="38"/>
      <c r="UZ274" s="38"/>
      <c r="VA274" s="38"/>
      <c r="VB274" s="38"/>
      <c r="VC274" s="38"/>
      <c r="VD274" s="38"/>
      <c r="VE274" s="38"/>
      <c r="VF274" s="38"/>
      <c r="VG274" s="38"/>
      <c r="VH274" s="38"/>
      <c r="VI274" s="38"/>
      <c r="VJ274" s="38"/>
      <c r="VK274" s="38"/>
      <c r="VL274" s="38"/>
      <c r="VM274" s="38"/>
      <c r="VN274" s="38"/>
      <c r="VO274" s="38"/>
      <c r="VP274" s="38"/>
      <c r="VQ274" s="38"/>
      <c r="VR274" s="38"/>
      <c r="VS274" s="38"/>
      <c r="VT274" s="38"/>
      <c r="VU274" s="38"/>
      <c r="VV274" s="38"/>
      <c r="VW274" s="38"/>
      <c r="VX274" s="38"/>
      <c r="VY274" s="38"/>
      <c r="VZ274" s="38"/>
      <c r="WA274" s="38"/>
      <c r="WB274" s="38"/>
      <c r="WC274" s="38"/>
      <c r="WD274" s="38"/>
      <c r="WE274" s="38"/>
      <c r="WF274" s="38"/>
      <c r="WG274" s="38"/>
      <c r="WH274" s="38"/>
      <c r="WI274" s="38"/>
      <c r="WJ274" s="38"/>
      <c r="WK274" s="38"/>
      <c r="WL274" s="38"/>
      <c r="WM274" s="38"/>
      <c r="WN274" s="38"/>
      <c r="WO274" s="38"/>
      <c r="WP274" s="38"/>
      <c r="WQ274" s="38"/>
      <c r="WR274" s="38"/>
      <c r="WS274" s="38"/>
      <c r="WT274" s="38"/>
      <c r="WU274" s="38"/>
      <c r="WV274" s="38"/>
      <c r="WW274" s="38"/>
      <c r="WX274" s="38"/>
      <c r="WY274" s="38"/>
      <c r="WZ274" s="38"/>
      <c r="XA274" s="38"/>
      <c r="XB274" s="38"/>
      <c r="XC274" s="38"/>
      <c r="XD274" s="38"/>
      <c r="XE274" s="38"/>
      <c r="XF274" s="38"/>
      <c r="XG274" s="38"/>
      <c r="XH274" s="38"/>
      <c r="XI274" s="38"/>
      <c r="XJ274" s="38"/>
      <c r="XK274" s="38"/>
      <c r="XL274" s="38"/>
      <c r="XM274" s="38"/>
      <c r="XN274" s="38"/>
      <c r="XO274" s="38"/>
      <c r="XP274" s="38"/>
      <c r="XQ274" s="38"/>
      <c r="XR274" s="38"/>
      <c r="XS274" s="38"/>
      <c r="XT274" s="38"/>
      <c r="XU274" s="38"/>
      <c r="XV274" s="38"/>
      <c r="XW274" s="38"/>
      <c r="XX274" s="38"/>
      <c r="XY274" s="38"/>
      <c r="XZ274" s="38"/>
      <c r="YA274" s="38"/>
      <c r="YB274" s="38"/>
      <c r="YC274" s="38"/>
      <c r="YD274" s="38"/>
      <c r="YE274" s="38"/>
      <c r="YF274" s="38"/>
      <c r="YG274" s="38"/>
      <c r="YH274" s="38"/>
      <c r="YI274" s="38"/>
      <c r="YJ274" s="38"/>
      <c r="YK274" s="38"/>
      <c r="YL274" s="38"/>
      <c r="YM274" s="38"/>
      <c r="YN274" s="38"/>
      <c r="YO274" s="38"/>
      <c r="YP274" s="38"/>
      <c r="YQ274" s="38"/>
      <c r="YR274" s="38"/>
      <c r="YS274" s="38"/>
    </row>
    <row r="275" spans="1:669" s="50" customFormat="1" ht="15.75" x14ac:dyDescent="0.25">
      <c r="A275" s="38"/>
      <c r="B275" s="3"/>
      <c r="C275" s="3"/>
      <c r="D275" s="3"/>
      <c r="E275" s="38"/>
      <c r="F275" s="38"/>
      <c r="G275" s="130"/>
      <c r="H275" s="131"/>
      <c r="I275" s="130"/>
      <c r="J275" s="130"/>
      <c r="K275" s="130"/>
      <c r="L275" s="130"/>
      <c r="M275" s="131"/>
      <c r="O275" s="86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  <c r="II275" s="38"/>
      <c r="IJ275" s="38"/>
      <c r="IK275" s="38"/>
      <c r="IL275" s="38"/>
      <c r="IM275" s="38"/>
      <c r="IN275" s="38"/>
      <c r="IO275" s="38"/>
      <c r="IP275" s="38"/>
      <c r="IQ275" s="38"/>
      <c r="IR275" s="38"/>
      <c r="IS275" s="38"/>
      <c r="IT275" s="38"/>
      <c r="IU275" s="38"/>
      <c r="IV275" s="38"/>
      <c r="IW275" s="38"/>
      <c r="IX275" s="38"/>
      <c r="IY275" s="38"/>
      <c r="IZ275" s="38"/>
      <c r="JA275" s="38"/>
      <c r="JB275" s="38"/>
      <c r="JC275" s="38"/>
      <c r="JD275" s="38"/>
      <c r="JE275" s="38"/>
      <c r="JF275" s="38"/>
      <c r="JG275" s="38"/>
      <c r="JH275" s="38"/>
      <c r="JI275" s="38"/>
      <c r="JJ275" s="38"/>
      <c r="JK275" s="38"/>
      <c r="JL275" s="38"/>
      <c r="JM275" s="38"/>
      <c r="JN275" s="38"/>
      <c r="JO275" s="38"/>
      <c r="JP275" s="38"/>
      <c r="JQ275" s="38"/>
      <c r="JR275" s="38"/>
      <c r="JS275" s="38"/>
      <c r="JT275" s="38"/>
      <c r="JU275" s="38"/>
      <c r="JV275" s="38"/>
      <c r="JW275" s="38"/>
      <c r="JX275" s="38"/>
      <c r="JY275" s="38"/>
      <c r="JZ275" s="38"/>
      <c r="KA275" s="38"/>
      <c r="KB275" s="38"/>
      <c r="KC275" s="38"/>
      <c r="KD275" s="38"/>
      <c r="KE275" s="38"/>
      <c r="KF275" s="38"/>
      <c r="KG275" s="38"/>
      <c r="KH275" s="38"/>
      <c r="KI275" s="38"/>
      <c r="KJ275" s="38"/>
      <c r="KK275" s="38"/>
      <c r="KL275" s="38"/>
      <c r="KM275" s="38"/>
      <c r="KN275" s="38"/>
      <c r="KO275" s="38"/>
      <c r="KP275" s="38"/>
      <c r="KQ275" s="38"/>
      <c r="KR275" s="38"/>
      <c r="KS275" s="38"/>
      <c r="KT275" s="38"/>
      <c r="KU275" s="38"/>
      <c r="KV275" s="38"/>
      <c r="KW275" s="38"/>
      <c r="KX275" s="38"/>
      <c r="KY275" s="38"/>
      <c r="KZ275" s="38"/>
      <c r="LA275" s="38"/>
      <c r="LB275" s="38"/>
      <c r="LC275" s="38"/>
      <c r="LD275" s="38"/>
      <c r="LE275" s="38"/>
      <c r="LF275" s="38"/>
      <c r="LG275" s="38"/>
      <c r="LH275" s="38"/>
      <c r="LI275" s="38"/>
      <c r="LJ275" s="38"/>
      <c r="LK275" s="38"/>
      <c r="LL275" s="38"/>
      <c r="LM275" s="38"/>
      <c r="LN275" s="38"/>
      <c r="LO275" s="38"/>
      <c r="LP275" s="38"/>
      <c r="LQ275" s="38"/>
      <c r="LR275" s="38"/>
      <c r="LS275" s="38"/>
      <c r="LT275" s="38"/>
      <c r="LU275" s="38"/>
      <c r="LV275" s="38"/>
      <c r="LW275" s="38"/>
      <c r="LX275" s="38"/>
      <c r="LY275" s="38"/>
      <c r="LZ275" s="38"/>
      <c r="MA275" s="38"/>
      <c r="MB275" s="38"/>
      <c r="MC275" s="38"/>
      <c r="MD275" s="38"/>
      <c r="ME275" s="38"/>
      <c r="MF275" s="38"/>
      <c r="MG275" s="38"/>
      <c r="MH275" s="38"/>
      <c r="MI275" s="38"/>
      <c r="MJ275" s="38"/>
      <c r="MK275" s="38"/>
      <c r="ML275" s="38"/>
      <c r="MM275" s="38"/>
      <c r="MN275" s="38"/>
      <c r="MO275" s="38"/>
      <c r="MP275" s="38"/>
      <c r="MQ275" s="38"/>
      <c r="MR275" s="38"/>
      <c r="MS275" s="38"/>
      <c r="MT275" s="38"/>
      <c r="MU275" s="38"/>
      <c r="MV275" s="38"/>
      <c r="MW275" s="38"/>
      <c r="MX275" s="38"/>
      <c r="MY275" s="38"/>
      <c r="MZ275" s="38"/>
      <c r="NA275" s="38"/>
      <c r="NB275" s="38"/>
      <c r="NC275" s="38"/>
      <c r="ND275" s="38"/>
      <c r="NE275" s="38"/>
      <c r="NF275" s="38"/>
      <c r="NG275" s="38"/>
      <c r="NH275" s="38"/>
      <c r="NI275" s="38"/>
      <c r="NJ275" s="38"/>
      <c r="NK275" s="38"/>
      <c r="NL275" s="38"/>
      <c r="NM275" s="38"/>
      <c r="NN275" s="38"/>
      <c r="NO275" s="38"/>
      <c r="NP275" s="38"/>
      <c r="NQ275" s="38"/>
      <c r="NR275" s="38"/>
      <c r="NS275" s="38"/>
      <c r="NT275" s="38"/>
      <c r="NU275" s="38"/>
      <c r="NV275" s="38"/>
      <c r="NW275" s="38"/>
      <c r="NX275" s="38"/>
      <c r="NY275" s="38"/>
      <c r="NZ275" s="38"/>
      <c r="OA275" s="38"/>
      <c r="OB275" s="38"/>
      <c r="OC275" s="38"/>
      <c r="OD275" s="38"/>
      <c r="OE275" s="38"/>
      <c r="OF275" s="38"/>
      <c r="OG275" s="38"/>
      <c r="OH275" s="38"/>
      <c r="OI275" s="38"/>
      <c r="OJ275" s="38"/>
      <c r="OK275" s="38"/>
      <c r="OL275" s="38"/>
      <c r="OM275" s="38"/>
      <c r="ON275" s="38"/>
      <c r="OO275" s="38"/>
      <c r="OP275" s="38"/>
      <c r="OQ275" s="38"/>
      <c r="OR275" s="38"/>
      <c r="OS275" s="38"/>
      <c r="OT275" s="38"/>
      <c r="OU275" s="38"/>
      <c r="OV275" s="38"/>
      <c r="OW275" s="38"/>
      <c r="OX275" s="38"/>
      <c r="OY275" s="38"/>
      <c r="OZ275" s="38"/>
      <c r="PA275" s="38"/>
      <c r="PB275" s="38"/>
      <c r="PC275" s="38"/>
      <c r="PD275" s="38"/>
      <c r="PE275" s="38"/>
      <c r="PF275" s="38"/>
      <c r="PG275" s="38"/>
      <c r="PH275" s="38"/>
      <c r="PI275" s="38"/>
      <c r="PJ275" s="38"/>
      <c r="PK275" s="38"/>
      <c r="PL275" s="38"/>
      <c r="PM275" s="38"/>
      <c r="PN275" s="38"/>
      <c r="PO275" s="38"/>
      <c r="PP275" s="38"/>
      <c r="PQ275" s="38"/>
      <c r="PR275" s="38"/>
      <c r="PS275" s="38"/>
      <c r="PT275" s="38"/>
      <c r="PU275" s="38"/>
      <c r="PV275" s="38"/>
      <c r="PW275" s="38"/>
      <c r="PX275" s="38"/>
      <c r="PY275" s="38"/>
      <c r="PZ275" s="38"/>
      <c r="QA275" s="38"/>
      <c r="QB275" s="38"/>
      <c r="QC275" s="38"/>
      <c r="QD275" s="38"/>
      <c r="QE275" s="38"/>
      <c r="QF275" s="38"/>
      <c r="QG275" s="38"/>
      <c r="QH275" s="38"/>
      <c r="QI275" s="38"/>
      <c r="QJ275" s="38"/>
      <c r="QK275" s="38"/>
      <c r="QL275" s="38"/>
      <c r="QM275" s="38"/>
      <c r="QN275" s="38"/>
      <c r="QO275" s="38"/>
      <c r="QP275" s="38"/>
      <c r="QQ275" s="38"/>
      <c r="QR275" s="38"/>
      <c r="QS275" s="38"/>
      <c r="QT275" s="38"/>
      <c r="QU275" s="38"/>
      <c r="QV275" s="38"/>
      <c r="QW275" s="38"/>
      <c r="QX275" s="38"/>
      <c r="QY275" s="38"/>
      <c r="QZ275" s="38"/>
      <c r="RA275" s="38"/>
      <c r="RB275" s="38"/>
      <c r="RC275" s="38"/>
      <c r="RD275" s="38"/>
      <c r="RE275" s="38"/>
      <c r="RF275" s="38"/>
      <c r="RG275" s="38"/>
      <c r="RH275" s="38"/>
      <c r="RI275" s="38"/>
      <c r="RJ275" s="38"/>
      <c r="RK275" s="38"/>
      <c r="RL275" s="38"/>
      <c r="RM275" s="38"/>
      <c r="RN275" s="38"/>
      <c r="RO275" s="38"/>
      <c r="RP275" s="38"/>
      <c r="RQ275" s="38"/>
      <c r="RR275" s="38"/>
      <c r="RS275" s="38"/>
      <c r="RT275" s="38"/>
      <c r="RU275" s="38"/>
      <c r="RV275" s="38"/>
      <c r="RW275" s="38"/>
      <c r="RX275" s="38"/>
      <c r="RY275" s="38"/>
      <c r="RZ275" s="38"/>
      <c r="SA275" s="38"/>
      <c r="SB275" s="38"/>
      <c r="SC275" s="38"/>
      <c r="SD275" s="38"/>
      <c r="SE275" s="38"/>
      <c r="SF275" s="38"/>
      <c r="SG275" s="38"/>
      <c r="SH275" s="38"/>
      <c r="SI275" s="38"/>
      <c r="SJ275" s="38"/>
      <c r="SK275" s="38"/>
      <c r="SL275" s="38"/>
      <c r="SM275" s="38"/>
      <c r="SN275" s="38"/>
      <c r="SO275" s="38"/>
      <c r="SP275" s="38"/>
      <c r="SQ275" s="38"/>
      <c r="SR275" s="38"/>
      <c r="SS275" s="38"/>
      <c r="ST275" s="38"/>
      <c r="SU275" s="38"/>
      <c r="SV275" s="38"/>
      <c r="SW275" s="38"/>
      <c r="SX275" s="38"/>
      <c r="SY275" s="38"/>
      <c r="SZ275" s="38"/>
      <c r="TA275" s="38"/>
      <c r="TB275" s="38"/>
      <c r="TC275" s="38"/>
      <c r="TD275" s="38"/>
      <c r="TE275" s="38"/>
      <c r="TF275" s="38"/>
      <c r="TG275" s="38"/>
      <c r="TH275" s="38"/>
      <c r="TI275" s="38"/>
      <c r="TJ275" s="38"/>
      <c r="TK275" s="38"/>
      <c r="TL275" s="38"/>
      <c r="TM275" s="38"/>
      <c r="TN275" s="38"/>
      <c r="TO275" s="38"/>
      <c r="TP275" s="38"/>
      <c r="TQ275" s="38"/>
      <c r="TR275" s="38"/>
      <c r="TS275" s="38"/>
      <c r="TT275" s="38"/>
      <c r="TU275" s="38"/>
      <c r="TV275" s="38"/>
      <c r="TW275" s="38"/>
      <c r="TX275" s="38"/>
      <c r="TY275" s="38"/>
      <c r="TZ275" s="38"/>
      <c r="UA275" s="38"/>
      <c r="UB275" s="38"/>
      <c r="UC275" s="38"/>
      <c r="UD275" s="38"/>
      <c r="UE275" s="38"/>
      <c r="UF275" s="38"/>
      <c r="UG275" s="38"/>
      <c r="UH275" s="38"/>
      <c r="UI275" s="38"/>
      <c r="UJ275" s="38"/>
      <c r="UK275" s="38"/>
      <c r="UL275" s="38"/>
      <c r="UM275" s="38"/>
      <c r="UN275" s="38"/>
      <c r="UO275" s="38"/>
      <c r="UP275" s="38"/>
      <c r="UQ275" s="38"/>
      <c r="UR275" s="38"/>
      <c r="US275" s="38"/>
      <c r="UT275" s="38"/>
      <c r="UU275" s="38"/>
      <c r="UV275" s="38"/>
      <c r="UW275" s="38"/>
      <c r="UX275" s="38"/>
      <c r="UY275" s="38"/>
      <c r="UZ275" s="38"/>
      <c r="VA275" s="38"/>
      <c r="VB275" s="38"/>
      <c r="VC275" s="38"/>
      <c r="VD275" s="38"/>
      <c r="VE275" s="38"/>
      <c r="VF275" s="38"/>
      <c r="VG275" s="38"/>
      <c r="VH275" s="38"/>
      <c r="VI275" s="38"/>
      <c r="VJ275" s="38"/>
      <c r="VK275" s="38"/>
      <c r="VL275" s="38"/>
      <c r="VM275" s="38"/>
      <c r="VN275" s="38"/>
      <c r="VO275" s="38"/>
      <c r="VP275" s="38"/>
      <c r="VQ275" s="38"/>
      <c r="VR275" s="38"/>
      <c r="VS275" s="38"/>
      <c r="VT275" s="38"/>
      <c r="VU275" s="38"/>
      <c r="VV275" s="38"/>
      <c r="VW275" s="38"/>
      <c r="VX275" s="38"/>
      <c r="VY275" s="38"/>
      <c r="VZ275" s="38"/>
      <c r="WA275" s="38"/>
      <c r="WB275" s="38"/>
      <c r="WC275" s="38"/>
      <c r="WD275" s="38"/>
      <c r="WE275" s="38"/>
      <c r="WF275" s="38"/>
      <c r="WG275" s="38"/>
      <c r="WH275" s="38"/>
      <c r="WI275" s="38"/>
      <c r="WJ275" s="38"/>
      <c r="WK275" s="38"/>
      <c r="WL275" s="38"/>
      <c r="WM275" s="38"/>
      <c r="WN275" s="38"/>
      <c r="WO275" s="38"/>
      <c r="WP275" s="38"/>
      <c r="WQ275" s="38"/>
      <c r="WR275" s="38"/>
      <c r="WS275" s="38"/>
      <c r="WT275" s="38"/>
      <c r="WU275" s="38"/>
      <c r="WV275" s="38"/>
      <c r="WW275" s="38"/>
      <c r="WX275" s="38"/>
      <c r="WY275" s="38"/>
      <c r="WZ275" s="38"/>
      <c r="XA275" s="38"/>
      <c r="XB275" s="38"/>
      <c r="XC275" s="38"/>
      <c r="XD275" s="38"/>
      <c r="XE275" s="38"/>
      <c r="XF275" s="38"/>
      <c r="XG275" s="38"/>
      <c r="XH275" s="38"/>
      <c r="XI275" s="38"/>
      <c r="XJ275" s="38"/>
      <c r="XK275" s="38"/>
      <c r="XL275" s="38"/>
      <c r="XM275" s="38"/>
      <c r="XN275" s="38"/>
      <c r="XO275" s="38"/>
      <c r="XP275" s="38"/>
      <c r="XQ275" s="38"/>
      <c r="XR275" s="38"/>
      <c r="XS275" s="38"/>
      <c r="XT275" s="38"/>
      <c r="XU275" s="38"/>
      <c r="XV275" s="38"/>
      <c r="XW275" s="38"/>
      <c r="XX275" s="38"/>
      <c r="XY275" s="38"/>
      <c r="XZ275" s="38"/>
      <c r="YA275" s="38"/>
      <c r="YB275" s="38"/>
      <c r="YC275" s="38"/>
      <c r="YD275" s="38"/>
      <c r="YE275" s="38"/>
      <c r="YF275" s="38"/>
      <c r="YG275" s="38"/>
      <c r="YH275" s="38"/>
      <c r="YI275" s="38"/>
      <c r="YJ275" s="38"/>
      <c r="YK275" s="38"/>
      <c r="YL275" s="38"/>
      <c r="YM275" s="38"/>
      <c r="YN275" s="38"/>
      <c r="YO275" s="38"/>
      <c r="YP275" s="38"/>
      <c r="YQ275" s="38"/>
      <c r="YR275" s="38"/>
      <c r="YS275" s="38"/>
    </row>
    <row r="276" spans="1:669" s="50" customFormat="1" ht="15.75" x14ac:dyDescent="0.25">
      <c r="A276" s="38"/>
      <c r="B276" s="3"/>
      <c r="C276" s="3"/>
      <c r="D276" s="3"/>
      <c r="E276" s="38"/>
      <c r="F276" s="38"/>
      <c r="G276" s="130"/>
      <c r="H276" s="131"/>
      <c r="I276" s="130"/>
      <c r="J276" s="130"/>
      <c r="K276" s="130"/>
      <c r="L276" s="130"/>
      <c r="M276" s="131"/>
      <c r="O276" s="86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  <c r="IW276" s="38"/>
      <c r="IX276" s="38"/>
      <c r="IY276" s="38"/>
      <c r="IZ276" s="38"/>
      <c r="JA276" s="38"/>
      <c r="JB276" s="38"/>
      <c r="JC276" s="38"/>
      <c r="JD276" s="38"/>
      <c r="JE276" s="38"/>
      <c r="JF276" s="38"/>
      <c r="JG276" s="38"/>
      <c r="JH276" s="38"/>
      <c r="JI276" s="38"/>
      <c r="JJ276" s="38"/>
      <c r="JK276" s="38"/>
      <c r="JL276" s="38"/>
      <c r="JM276" s="38"/>
      <c r="JN276" s="38"/>
      <c r="JO276" s="38"/>
      <c r="JP276" s="38"/>
      <c r="JQ276" s="38"/>
      <c r="JR276" s="38"/>
      <c r="JS276" s="38"/>
      <c r="JT276" s="38"/>
      <c r="JU276" s="38"/>
      <c r="JV276" s="38"/>
      <c r="JW276" s="38"/>
      <c r="JX276" s="38"/>
      <c r="JY276" s="38"/>
      <c r="JZ276" s="38"/>
      <c r="KA276" s="38"/>
      <c r="KB276" s="38"/>
      <c r="KC276" s="38"/>
      <c r="KD276" s="38"/>
      <c r="KE276" s="38"/>
      <c r="KF276" s="38"/>
      <c r="KG276" s="38"/>
      <c r="KH276" s="38"/>
      <c r="KI276" s="38"/>
      <c r="KJ276" s="38"/>
      <c r="KK276" s="38"/>
      <c r="KL276" s="38"/>
      <c r="KM276" s="38"/>
      <c r="KN276" s="38"/>
      <c r="KO276" s="38"/>
      <c r="KP276" s="38"/>
      <c r="KQ276" s="38"/>
      <c r="KR276" s="38"/>
      <c r="KS276" s="38"/>
      <c r="KT276" s="38"/>
      <c r="KU276" s="38"/>
      <c r="KV276" s="38"/>
      <c r="KW276" s="38"/>
      <c r="KX276" s="38"/>
      <c r="KY276" s="38"/>
      <c r="KZ276" s="38"/>
      <c r="LA276" s="38"/>
      <c r="LB276" s="38"/>
      <c r="LC276" s="38"/>
      <c r="LD276" s="38"/>
      <c r="LE276" s="38"/>
      <c r="LF276" s="38"/>
      <c r="LG276" s="38"/>
      <c r="LH276" s="38"/>
      <c r="LI276" s="38"/>
      <c r="LJ276" s="38"/>
      <c r="LK276" s="38"/>
      <c r="LL276" s="38"/>
      <c r="LM276" s="38"/>
      <c r="LN276" s="38"/>
      <c r="LO276" s="38"/>
      <c r="LP276" s="38"/>
      <c r="LQ276" s="38"/>
      <c r="LR276" s="38"/>
      <c r="LS276" s="38"/>
      <c r="LT276" s="38"/>
      <c r="LU276" s="38"/>
      <c r="LV276" s="38"/>
      <c r="LW276" s="38"/>
      <c r="LX276" s="38"/>
      <c r="LY276" s="38"/>
      <c r="LZ276" s="38"/>
      <c r="MA276" s="38"/>
      <c r="MB276" s="38"/>
      <c r="MC276" s="38"/>
      <c r="MD276" s="38"/>
      <c r="ME276" s="38"/>
      <c r="MF276" s="38"/>
      <c r="MG276" s="38"/>
      <c r="MH276" s="38"/>
      <c r="MI276" s="38"/>
      <c r="MJ276" s="38"/>
      <c r="MK276" s="38"/>
      <c r="ML276" s="38"/>
      <c r="MM276" s="38"/>
      <c r="MN276" s="38"/>
      <c r="MO276" s="38"/>
      <c r="MP276" s="38"/>
      <c r="MQ276" s="38"/>
      <c r="MR276" s="38"/>
      <c r="MS276" s="38"/>
      <c r="MT276" s="38"/>
      <c r="MU276" s="38"/>
      <c r="MV276" s="38"/>
      <c r="MW276" s="38"/>
      <c r="MX276" s="38"/>
      <c r="MY276" s="38"/>
      <c r="MZ276" s="38"/>
      <c r="NA276" s="38"/>
      <c r="NB276" s="38"/>
      <c r="NC276" s="38"/>
      <c r="ND276" s="38"/>
      <c r="NE276" s="38"/>
      <c r="NF276" s="38"/>
      <c r="NG276" s="38"/>
      <c r="NH276" s="38"/>
      <c r="NI276" s="38"/>
      <c r="NJ276" s="38"/>
      <c r="NK276" s="38"/>
      <c r="NL276" s="38"/>
      <c r="NM276" s="38"/>
      <c r="NN276" s="38"/>
      <c r="NO276" s="38"/>
      <c r="NP276" s="38"/>
      <c r="NQ276" s="38"/>
      <c r="NR276" s="38"/>
      <c r="NS276" s="38"/>
      <c r="NT276" s="38"/>
      <c r="NU276" s="38"/>
      <c r="NV276" s="38"/>
      <c r="NW276" s="38"/>
      <c r="NX276" s="38"/>
      <c r="NY276" s="38"/>
      <c r="NZ276" s="38"/>
      <c r="OA276" s="38"/>
      <c r="OB276" s="38"/>
      <c r="OC276" s="38"/>
      <c r="OD276" s="38"/>
      <c r="OE276" s="38"/>
      <c r="OF276" s="38"/>
      <c r="OG276" s="38"/>
      <c r="OH276" s="38"/>
      <c r="OI276" s="38"/>
      <c r="OJ276" s="38"/>
      <c r="OK276" s="38"/>
      <c r="OL276" s="38"/>
      <c r="OM276" s="38"/>
      <c r="ON276" s="38"/>
      <c r="OO276" s="38"/>
      <c r="OP276" s="38"/>
      <c r="OQ276" s="38"/>
      <c r="OR276" s="38"/>
      <c r="OS276" s="38"/>
      <c r="OT276" s="38"/>
      <c r="OU276" s="38"/>
      <c r="OV276" s="38"/>
      <c r="OW276" s="38"/>
      <c r="OX276" s="38"/>
      <c r="OY276" s="38"/>
      <c r="OZ276" s="38"/>
      <c r="PA276" s="38"/>
      <c r="PB276" s="38"/>
      <c r="PC276" s="38"/>
      <c r="PD276" s="38"/>
      <c r="PE276" s="38"/>
      <c r="PF276" s="38"/>
      <c r="PG276" s="38"/>
      <c r="PH276" s="38"/>
      <c r="PI276" s="38"/>
      <c r="PJ276" s="38"/>
      <c r="PK276" s="38"/>
      <c r="PL276" s="38"/>
      <c r="PM276" s="38"/>
      <c r="PN276" s="38"/>
      <c r="PO276" s="38"/>
      <c r="PP276" s="38"/>
      <c r="PQ276" s="38"/>
      <c r="PR276" s="38"/>
      <c r="PS276" s="38"/>
      <c r="PT276" s="38"/>
      <c r="PU276" s="38"/>
      <c r="PV276" s="38"/>
      <c r="PW276" s="38"/>
      <c r="PX276" s="38"/>
      <c r="PY276" s="38"/>
      <c r="PZ276" s="38"/>
      <c r="QA276" s="38"/>
      <c r="QB276" s="38"/>
      <c r="QC276" s="38"/>
      <c r="QD276" s="38"/>
      <c r="QE276" s="38"/>
      <c r="QF276" s="38"/>
      <c r="QG276" s="38"/>
      <c r="QH276" s="38"/>
      <c r="QI276" s="38"/>
      <c r="QJ276" s="38"/>
      <c r="QK276" s="38"/>
      <c r="QL276" s="38"/>
      <c r="QM276" s="38"/>
      <c r="QN276" s="38"/>
      <c r="QO276" s="38"/>
      <c r="QP276" s="38"/>
      <c r="QQ276" s="38"/>
      <c r="QR276" s="38"/>
      <c r="QS276" s="38"/>
      <c r="QT276" s="38"/>
      <c r="QU276" s="38"/>
      <c r="QV276" s="38"/>
      <c r="QW276" s="38"/>
      <c r="QX276" s="38"/>
      <c r="QY276" s="38"/>
      <c r="QZ276" s="38"/>
      <c r="RA276" s="38"/>
      <c r="RB276" s="38"/>
      <c r="RC276" s="38"/>
      <c r="RD276" s="38"/>
      <c r="RE276" s="38"/>
      <c r="RF276" s="38"/>
      <c r="RG276" s="38"/>
      <c r="RH276" s="38"/>
      <c r="RI276" s="38"/>
      <c r="RJ276" s="38"/>
      <c r="RK276" s="38"/>
      <c r="RL276" s="38"/>
      <c r="RM276" s="38"/>
      <c r="RN276" s="38"/>
      <c r="RO276" s="38"/>
      <c r="RP276" s="38"/>
      <c r="RQ276" s="38"/>
      <c r="RR276" s="38"/>
      <c r="RS276" s="38"/>
      <c r="RT276" s="38"/>
      <c r="RU276" s="38"/>
      <c r="RV276" s="38"/>
      <c r="RW276" s="38"/>
      <c r="RX276" s="38"/>
      <c r="RY276" s="38"/>
      <c r="RZ276" s="38"/>
      <c r="SA276" s="38"/>
      <c r="SB276" s="38"/>
      <c r="SC276" s="38"/>
      <c r="SD276" s="38"/>
      <c r="SE276" s="38"/>
      <c r="SF276" s="38"/>
      <c r="SG276" s="38"/>
      <c r="SH276" s="38"/>
      <c r="SI276" s="38"/>
      <c r="SJ276" s="38"/>
      <c r="SK276" s="38"/>
      <c r="SL276" s="38"/>
      <c r="SM276" s="38"/>
      <c r="SN276" s="38"/>
      <c r="SO276" s="38"/>
      <c r="SP276" s="38"/>
      <c r="SQ276" s="38"/>
      <c r="SR276" s="38"/>
      <c r="SS276" s="38"/>
      <c r="ST276" s="38"/>
      <c r="SU276" s="38"/>
      <c r="SV276" s="38"/>
      <c r="SW276" s="38"/>
      <c r="SX276" s="38"/>
      <c r="SY276" s="38"/>
      <c r="SZ276" s="38"/>
      <c r="TA276" s="38"/>
      <c r="TB276" s="38"/>
      <c r="TC276" s="38"/>
      <c r="TD276" s="38"/>
      <c r="TE276" s="38"/>
      <c r="TF276" s="38"/>
      <c r="TG276" s="38"/>
      <c r="TH276" s="38"/>
      <c r="TI276" s="38"/>
      <c r="TJ276" s="38"/>
      <c r="TK276" s="38"/>
      <c r="TL276" s="38"/>
      <c r="TM276" s="38"/>
      <c r="TN276" s="38"/>
      <c r="TO276" s="38"/>
      <c r="TP276" s="38"/>
      <c r="TQ276" s="38"/>
      <c r="TR276" s="38"/>
      <c r="TS276" s="38"/>
      <c r="TT276" s="38"/>
      <c r="TU276" s="38"/>
      <c r="TV276" s="38"/>
      <c r="TW276" s="38"/>
      <c r="TX276" s="38"/>
      <c r="TY276" s="38"/>
      <c r="TZ276" s="38"/>
      <c r="UA276" s="38"/>
      <c r="UB276" s="38"/>
      <c r="UC276" s="38"/>
      <c r="UD276" s="38"/>
      <c r="UE276" s="38"/>
      <c r="UF276" s="38"/>
      <c r="UG276" s="38"/>
      <c r="UH276" s="38"/>
      <c r="UI276" s="38"/>
      <c r="UJ276" s="38"/>
      <c r="UK276" s="38"/>
      <c r="UL276" s="38"/>
      <c r="UM276" s="38"/>
      <c r="UN276" s="38"/>
      <c r="UO276" s="38"/>
      <c r="UP276" s="38"/>
      <c r="UQ276" s="38"/>
      <c r="UR276" s="38"/>
      <c r="US276" s="38"/>
      <c r="UT276" s="38"/>
      <c r="UU276" s="38"/>
      <c r="UV276" s="38"/>
      <c r="UW276" s="38"/>
      <c r="UX276" s="38"/>
      <c r="UY276" s="38"/>
      <c r="UZ276" s="38"/>
      <c r="VA276" s="38"/>
      <c r="VB276" s="38"/>
      <c r="VC276" s="38"/>
      <c r="VD276" s="38"/>
      <c r="VE276" s="38"/>
      <c r="VF276" s="38"/>
      <c r="VG276" s="38"/>
      <c r="VH276" s="38"/>
      <c r="VI276" s="38"/>
      <c r="VJ276" s="38"/>
      <c r="VK276" s="38"/>
      <c r="VL276" s="38"/>
      <c r="VM276" s="38"/>
      <c r="VN276" s="38"/>
      <c r="VO276" s="38"/>
      <c r="VP276" s="38"/>
      <c r="VQ276" s="38"/>
      <c r="VR276" s="38"/>
      <c r="VS276" s="38"/>
      <c r="VT276" s="38"/>
      <c r="VU276" s="38"/>
      <c r="VV276" s="38"/>
      <c r="VW276" s="38"/>
      <c r="VX276" s="38"/>
      <c r="VY276" s="38"/>
      <c r="VZ276" s="38"/>
      <c r="WA276" s="38"/>
      <c r="WB276" s="38"/>
      <c r="WC276" s="38"/>
      <c r="WD276" s="38"/>
      <c r="WE276" s="38"/>
      <c r="WF276" s="38"/>
      <c r="WG276" s="38"/>
      <c r="WH276" s="38"/>
      <c r="WI276" s="38"/>
      <c r="WJ276" s="38"/>
      <c r="WK276" s="38"/>
      <c r="WL276" s="38"/>
      <c r="WM276" s="38"/>
      <c r="WN276" s="38"/>
      <c r="WO276" s="38"/>
      <c r="WP276" s="38"/>
      <c r="WQ276" s="38"/>
      <c r="WR276" s="38"/>
      <c r="WS276" s="38"/>
      <c r="WT276" s="38"/>
      <c r="WU276" s="38"/>
      <c r="WV276" s="38"/>
      <c r="WW276" s="38"/>
      <c r="WX276" s="38"/>
      <c r="WY276" s="38"/>
      <c r="WZ276" s="38"/>
      <c r="XA276" s="38"/>
      <c r="XB276" s="38"/>
      <c r="XC276" s="38"/>
      <c r="XD276" s="38"/>
      <c r="XE276" s="38"/>
      <c r="XF276" s="38"/>
      <c r="XG276" s="38"/>
      <c r="XH276" s="38"/>
      <c r="XI276" s="38"/>
      <c r="XJ276" s="38"/>
      <c r="XK276" s="38"/>
      <c r="XL276" s="38"/>
      <c r="XM276" s="38"/>
      <c r="XN276" s="38"/>
      <c r="XO276" s="38"/>
      <c r="XP276" s="38"/>
      <c r="XQ276" s="38"/>
      <c r="XR276" s="38"/>
      <c r="XS276" s="38"/>
      <c r="XT276" s="38"/>
      <c r="XU276" s="38"/>
      <c r="XV276" s="38"/>
      <c r="XW276" s="38"/>
      <c r="XX276" s="38"/>
      <c r="XY276" s="38"/>
      <c r="XZ276" s="38"/>
      <c r="YA276" s="38"/>
      <c r="YB276" s="38"/>
      <c r="YC276" s="38"/>
      <c r="YD276" s="38"/>
      <c r="YE276" s="38"/>
      <c r="YF276" s="38"/>
      <c r="YG276" s="38"/>
      <c r="YH276" s="38"/>
      <c r="YI276" s="38"/>
      <c r="YJ276" s="38"/>
      <c r="YK276" s="38"/>
      <c r="YL276" s="38"/>
      <c r="YM276" s="38"/>
      <c r="YN276" s="38"/>
      <c r="YO276" s="38"/>
      <c r="YP276" s="38"/>
      <c r="YQ276" s="38"/>
      <c r="YR276" s="38"/>
      <c r="YS276" s="38"/>
    </row>
    <row r="277" spans="1:669" s="50" customFormat="1" ht="15.75" x14ac:dyDescent="0.25">
      <c r="A277" s="38"/>
      <c r="B277" s="3"/>
      <c r="C277" s="3"/>
      <c r="D277" s="3"/>
      <c r="E277" s="38"/>
      <c r="F277" s="38"/>
      <c r="G277" s="130"/>
      <c r="H277" s="131"/>
      <c r="I277" s="130"/>
      <c r="J277" s="130"/>
      <c r="K277" s="130"/>
      <c r="L277" s="130"/>
      <c r="M277" s="131"/>
      <c r="O277" s="86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  <c r="IW277" s="38"/>
      <c r="IX277" s="38"/>
      <c r="IY277" s="38"/>
      <c r="IZ277" s="38"/>
      <c r="JA277" s="38"/>
      <c r="JB277" s="38"/>
      <c r="JC277" s="38"/>
      <c r="JD277" s="38"/>
      <c r="JE277" s="38"/>
      <c r="JF277" s="38"/>
      <c r="JG277" s="38"/>
      <c r="JH277" s="38"/>
      <c r="JI277" s="38"/>
      <c r="JJ277" s="38"/>
      <c r="JK277" s="38"/>
      <c r="JL277" s="38"/>
      <c r="JM277" s="38"/>
      <c r="JN277" s="38"/>
      <c r="JO277" s="38"/>
      <c r="JP277" s="38"/>
      <c r="JQ277" s="38"/>
      <c r="JR277" s="38"/>
      <c r="JS277" s="38"/>
      <c r="JT277" s="38"/>
      <c r="JU277" s="38"/>
      <c r="JV277" s="38"/>
      <c r="JW277" s="38"/>
      <c r="JX277" s="38"/>
      <c r="JY277" s="38"/>
      <c r="JZ277" s="38"/>
      <c r="KA277" s="38"/>
      <c r="KB277" s="38"/>
      <c r="KC277" s="38"/>
      <c r="KD277" s="38"/>
      <c r="KE277" s="38"/>
      <c r="KF277" s="38"/>
      <c r="KG277" s="38"/>
      <c r="KH277" s="38"/>
      <c r="KI277" s="38"/>
      <c r="KJ277" s="38"/>
      <c r="KK277" s="38"/>
      <c r="KL277" s="38"/>
      <c r="KM277" s="38"/>
      <c r="KN277" s="38"/>
      <c r="KO277" s="38"/>
      <c r="KP277" s="38"/>
      <c r="KQ277" s="38"/>
      <c r="KR277" s="38"/>
      <c r="KS277" s="38"/>
      <c r="KT277" s="38"/>
      <c r="KU277" s="38"/>
      <c r="KV277" s="38"/>
      <c r="KW277" s="38"/>
      <c r="KX277" s="38"/>
      <c r="KY277" s="38"/>
      <c r="KZ277" s="38"/>
      <c r="LA277" s="38"/>
      <c r="LB277" s="38"/>
      <c r="LC277" s="38"/>
      <c r="LD277" s="38"/>
      <c r="LE277" s="38"/>
      <c r="LF277" s="38"/>
      <c r="LG277" s="38"/>
      <c r="LH277" s="38"/>
      <c r="LI277" s="38"/>
      <c r="LJ277" s="38"/>
      <c r="LK277" s="38"/>
      <c r="LL277" s="38"/>
      <c r="LM277" s="38"/>
      <c r="LN277" s="38"/>
      <c r="LO277" s="38"/>
      <c r="LP277" s="38"/>
      <c r="LQ277" s="38"/>
      <c r="LR277" s="38"/>
      <c r="LS277" s="38"/>
      <c r="LT277" s="38"/>
      <c r="LU277" s="38"/>
      <c r="LV277" s="38"/>
      <c r="LW277" s="38"/>
      <c r="LX277" s="38"/>
      <c r="LY277" s="38"/>
      <c r="LZ277" s="38"/>
      <c r="MA277" s="38"/>
      <c r="MB277" s="38"/>
      <c r="MC277" s="38"/>
      <c r="MD277" s="38"/>
      <c r="ME277" s="38"/>
      <c r="MF277" s="38"/>
      <c r="MG277" s="38"/>
      <c r="MH277" s="38"/>
      <c r="MI277" s="38"/>
      <c r="MJ277" s="38"/>
      <c r="MK277" s="38"/>
      <c r="ML277" s="38"/>
      <c r="MM277" s="38"/>
      <c r="MN277" s="38"/>
      <c r="MO277" s="38"/>
      <c r="MP277" s="38"/>
      <c r="MQ277" s="38"/>
      <c r="MR277" s="38"/>
      <c r="MS277" s="38"/>
      <c r="MT277" s="38"/>
      <c r="MU277" s="38"/>
      <c r="MV277" s="38"/>
      <c r="MW277" s="38"/>
      <c r="MX277" s="38"/>
      <c r="MY277" s="38"/>
      <c r="MZ277" s="38"/>
      <c r="NA277" s="38"/>
      <c r="NB277" s="38"/>
      <c r="NC277" s="38"/>
      <c r="ND277" s="38"/>
      <c r="NE277" s="38"/>
      <c r="NF277" s="38"/>
      <c r="NG277" s="38"/>
      <c r="NH277" s="38"/>
      <c r="NI277" s="38"/>
      <c r="NJ277" s="38"/>
      <c r="NK277" s="38"/>
      <c r="NL277" s="38"/>
      <c r="NM277" s="38"/>
      <c r="NN277" s="38"/>
      <c r="NO277" s="38"/>
      <c r="NP277" s="38"/>
      <c r="NQ277" s="38"/>
      <c r="NR277" s="38"/>
      <c r="NS277" s="38"/>
      <c r="NT277" s="38"/>
      <c r="NU277" s="38"/>
      <c r="NV277" s="38"/>
      <c r="NW277" s="38"/>
      <c r="NX277" s="38"/>
      <c r="NY277" s="38"/>
      <c r="NZ277" s="38"/>
      <c r="OA277" s="38"/>
      <c r="OB277" s="38"/>
      <c r="OC277" s="38"/>
      <c r="OD277" s="38"/>
      <c r="OE277" s="38"/>
      <c r="OF277" s="38"/>
      <c r="OG277" s="38"/>
      <c r="OH277" s="38"/>
      <c r="OI277" s="38"/>
      <c r="OJ277" s="38"/>
      <c r="OK277" s="38"/>
      <c r="OL277" s="38"/>
      <c r="OM277" s="38"/>
      <c r="ON277" s="38"/>
      <c r="OO277" s="38"/>
      <c r="OP277" s="38"/>
      <c r="OQ277" s="38"/>
      <c r="OR277" s="38"/>
      <c r="OS277" s="38"/>
      <c r="OT277" s="38"/>
      <c r="OU277" s="38"/>
      <c r="OV277" s="38"/>
      <c r="OW277" s="38"/>
      <c r="OX277" s="38"/>
      <c r="OY277" s="38"/>
      <c r="OZ277" s="38"/>
      <c r="PA277" s="38"/>
      <c r="PB277" s="38"/>
      <c r="PC277" s="38"/>
      <c r="PD277" s="38"/>
      <c r="PE277" s="38"/>
      <c r="PF277" s="38"/>
      <c r="PG277" s="38"/>
      <c r="PH277" s="38"/>
      <c r="PI277" s="38"/>
      <c r="PJ277" s="38"/>
      <c r="PK277" s="38"/>
      <c r="PL277" s="38"/>
      <c r="PM277" s="38"/>
      <c r="PN277" s="38"/>
      <c r="PO277" s="38"/>
      <c r="PP277" s="38"/>
      <c r="PQ277" s="38"/>
      <c r="PR277" s="38"/>
      <c r="PS277" s="38"/>
      <c r="PT277" s="38"/>
      <c r="PU277" s="38"/>
      <c r="PV277" s="38"/>
      <c r="PW277" s="38"/>
      <c r="PX277" s="38"/>
      <c r="PY277" s="38"/>
      <c r="PZ277" s="38"/>
      <c r="QA277" s="38"/>
      <c r="QB277" s="38"/>
      <c r="QC277" s="38"/>
      <c r="QD277" s="38"/>
      <c r="QE277" s="38"/>
      <c r="QF277" s="38"/>
      <c r="QG277" s="38"/>
      <c r="QH277" s="38"/>
      <c r="QI277" s="38"/>
      <c r="QJ277" s="38"/>
      <c r="QK277" s="38"/>
      <c r="QL277" s="38"/>
      <c r="QM277" s="38"/>
      <c r="QN277" s="38"/>
      <c r="QO277" s="38"/>
      <c r="QP277" s="38"/>
      <c r="QQ277" s="38"/>
      <c r="QR277" s="38"/>
      <c r="QS277" s="38"/>
      <c r="QT277" s="38"/>
      <c r="QU277" s="38"/>
      <c r="QV277" s="38"/>
      <c r="QW277" s="38"/>
      <c r="QX277" s="38"/>
      <c r="QY277" s="38"/>
      <c r="QZ277" s="38"/>
      <c r="RA277" s="38"/>
      <c r="RB277" s="38"/>
      <c r="RC277" s="38"/>
      <c r="RD277" s="38"/>
      <c r="RE277" s="38"/>
      <c r="RF277" s="38"/>
      <c r="RG277" s="38"/>
      <c r="RH277" s="38"/>
      <c r="RI277" s="38"/>
      <c r="RJ277" s="38"/>
      <c r="RK277" s="38"/>
      <c r="RL277" s="38"/>
      <c r="RM277" s="38"/>
      <c r="RN277" s="38"/>
      <c r="RO277" s="38"/>
      <c r="RP277" s="38"/>
      <c r="RQ277" s="38"/>
      <c r="RR277" s="38"/>
      <c r="RS277" s="38"/>
      <c r="RT277" s="38"/>
      <c r="RU277" s="38"/>
      <c r="RV277" s="38"/>
      <c r="RW277" s="38"/>
      <c r="RX277" s="38"/>
      <c r="RY277" s="38"/>
      <c r="RZ277" s="38"/>
      <c r="SA277" s="38"/>
      <c r="SB277" s="38"/>
      <c r="SC277" s="38"/>
      <c r="SD277" s="38"/>
      <c r="SE277" s="38"/>
      <c r="SF277" s="38"/>
      <c r="SG277" s="38"/>
      <c r="SH277" s="38"/>
      <c r="SI277" s="38"/>
      <c r="SJ277" s="38"/>
      <c r="SK277" s="38"/>
      <c r="SL277" s="38"/>
      <c r="SM277" s="38"/>
      <c r="SN277" s="38"/>
      <c r="SO277" s="38"/>
      <c r="SP277" s="38"/>
      <c r="SQ277" s="38"/>
      <c r="SR277" s="38"/>
      <c r="SS277" s="38"/>
      <c r="ST277" s="38"/>
      <c r="SU277" s="38"/>
      <c r="SV277" s="38"/>
      <c r="SW277" s="38"/>
      <c r="SX277" s="38"/>
      <c r="SY277" s="38"/>
      <c r="SZ277" s="38"/>
      <c r="TA277" s="38"/>
      <c r="TB277" s="38"/>
      <c r="TC277" s="38"/>
      <c r="TD277" s="38"/>
      <c r="TE277" s="38"/>
      <c r="TF277" s="38"/>
      <c r="TG277" s="38"/>
      <c r="TH277" s="38"/>
      <c r="TI277" s="38"/>
      <c r="TJ277" s="38"/>
      <c r="TK277" s="38"/>
      <c r="TL277" s="38"/>
      <c r="TM277" s="38"/>
      <c r="TN277" s="38"/>
      <c r="TO277" s="38"/>
      <c r="TP277" s="38"/>
      <c r="TQ277" s="38"/>
      <c r="TR277" s="38"/>
      <c r="TS277" s="38"/>
      <c r="TT277" s="38"/>
      <c r="TU277" s="38"/>
      <c r="TV277" s="38"/>
      <c r="TW277" s="38"/>
      <c r="TX277" s="38"/>
      <c r="TY277" s="38"/>
      <c r="TZ277" s="38"/>
      <c r="UA277" s="38"/>
      <c r="UB277" s="38"/>
      <c r="UC277" s="38"/>
      <c r="UD277" s="38"/>
      <c r="UE277" s="38"/>
      <c r="UF277" s="38"/>
      <c r="UG277" s="38"/>
      <c r="UH277" s="38"/>
      <c r="UI277" s="38"/>
      <c r="UJ277" s="38"/>
      <c r="UK277" s="38"/>
      <c r="UL277" s="38"/>
      <c r="UM277" s="38"/>
      <c r="UN277" s="38"/>
      <c r="UO277" s="38"/>
      <c r="UP277" s="38"/>
      <c r="UQ277" s="38"/>
      <c r="UR277" s="38"/>
      <c r="US277" s="38"/>
      <c r="UT277" s="38"/>
      <c r="UU277" s="38"/>
      <c r="UV277" s="38"/>
      <c r="UW277" s="38"/>
      <c r="UX277" s="38"/>
      <c r="UY277" s="38"/>
      <c r="UZ277" s="38"/>
      <c r="VA277" s="38"/>
      <c r="VB277" s="38"/>
      <c r="VC277" s="38"/>
      <c r="VD277" s="38"/>
      <c r="VE277" s="38"/>
      <c r="VF277" s="38"/>
      <c r="VG277" s="38"/>
      <c r="VH277" s="38"/>
      <c r="VI277" s="38"/>
      <c r="VJ277" s="38"/>
      <c r="VK277" s="38"/>
      <c r="VL277" s="38"/>
      <c r="VM277" s="38"/>
      <c r="VN277" s="38"/>
      <c r="VO277" s="38"/>
      <c r="VP277" s="38"/>
      <c r="VQ277" s="38"/>
      <c r="VR277" s="38"/>
      <c r="VS277" s="38"/>
      <c r="VT277" s="38"/>
      <c r="VU277" s="38"/>
      <c r="VV277" s="38"/>
      <c r="VW277" s="38"/>
      <c r="VX277" s="38"/>
      <c r="VY277" s="38"/>
      <c r="VZ277" s="38"/>
      <c r="WA277" s="38"/>
      <c r="WB277" s="38"/>
      <c r="WC277" s="38"/>
      <c r="WD277" s="38"/>
      <c r="WE277" s="38"/>
      <c r="WF277" s="38"/>
      <c r="WG277" s="38"/>
      <c r="WH277" s="38"/>
      <c r="WI277" s="38"/>
      <c r="WJ277" s="38"/>
      <c r="WK277" s="38"/>
      <c r="WL277" s="38"/>
      <c r="WM277" s="38"/>
      <c r="WN277" s="38"/>
      <c r="WO277" s="38"/>
      <c r="WP277" s="38"/>
      <c r="WQ277" s="38"/>
      <c r="WR277" s="38"/>
      <c r="WS277" s="38"/>
      <c r="WT277" s="38"/>
      <c r="WU277" s="38"/>
      <c r="WV277" s="38"/>
      <c r="WW277" s="38"/>
      <c r="WX277" s="38"/>
      <c r="WY277" s="38"/>
      <c r="WZ277" s="38"/>
      <c r="XA277" s="38"/>
      <c r="XB277" s="38"/>
      <c r="XC277" s="38"/>
      <c r="XD277" s="38"/>
      <c r="XE277" s="38"/>
      <c r="XF277" s="38"/>
      <c r="XG277" s="38"/>
      <c r="XH277" s="38"/>
      <c r="XI277" s="38"/>
      <c r="XJ277" s="38"/>
      <c r="XK277" s="38"/>
      <c r="XL277" s="38"/>
      <c r="XM277" s="38"/>
      <c r="XN277" s="38"/>
      <c r="XO277" s="38"/>
      <c r="XP277" s="38"/>
      <c r="XQ277" s="38"/>
      <c r="XR277" s="38"/>
      <c r="XS277" s="38"/>
      <c r="XT277" s="38"/>
      <c r="XU277" s="38"/>
      <c r="XV277" s="38"/>
      <c r="XW277" s="38"/>
      <c r="XX277" s="38"/>
      <c r="XY277" s="38"/>
      <c r="XZ277" s="38"/>
      <c r="YA277" s="38"/>
      <c r="YB277" s="38"/>
      <c r="YC277" s="38"/>
      <c r="YD277" s="38"/>
      <c r="YE277" s="38"/>
      <c r="YF277" s="38"/>
      <c r="YG277" s="38"/>
      <c r="YH277" s="38"/>
      <c r="YI277" s="38"/>
      <c r="YJ277" s="38"/>
      <c r="YK277" s="38"/>
      <c r="YL277" s="38"/>
      <c r="YM277" s="38"/>
      <c r="YN277" s="38"/>
      <c r="YO277" s="38"/>
      <c r="YP277" s="38"/>
      <c r="YQ277" s="38"/>
      <c r="YR277" s="38"/>
      <c r="YS277" s="38"/>
    </row>
    <row r="278" spans="1:669" s="50" customFormat="1" ht="15.75" x14ac:dyDescent="0.25">
      <c r="A278" s="38"/>
      <c r="B278" s="3"/>
      <c r="C278" s="3"/>
      <c r="D278" s="3"/>
      <c r="E278" s="38"/>
      <c r="F278" s="38"/>
      <c r="G278" s="130"/>
      <c r="H278" s="131"/>
      <c r="I278" s="130"/>
      <c r="J278" s="130"/>
      <c r="K278" s="130"/>
      <c r="L278" s="130"/>
      <c r="M278" s="131"/>
      <c r="O278" s="86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  <c r="IW278" s="38"/>
      <c r="IX278" s="38"/>
      <c r="IY278" s="38"/>
      <c r="IZ278" s="38"/>
      <c r="JA278" s="38"/>
      <c r="JB278" s="38"/>
      <c r="JC278" s="38"/>
      <c r="JD278" s="38"/>
      <c r="JE278" s="38"/>
      <c r="JF278" s="38"/>
      <c r="JG278" s="38"/>
      <c r="JH278" s="38"/>
      <c r="JI278" s="38"/>
      <c r="JJ278" s="38"/>
      <c r="JK278" s="38"/>
      <c r="JL278" s="38"/>
      <c r="JM278" s="38"/>
      <c r="JN278" s="38"/>
      <c r="JO278" s="38"/>
      <c r="JP278" s="38"/>
      <c r="JQ278" s="38"/>
      <c r="JR278" s="38"/>
      <c r="JS278" s="38"/>
      <c r="JT278" s="38"/>
      <c r="JU278" s="38"/>
      <c r="JV278" s="38"/>
      <c r="JW278" s="38"/>
      <c r="JX278" s="38"/>
      <c r="JY278" s="38"/>
      <c r="JZ278" s="38"/>
      <c r="KA278" s="38"/>
      <c r="KB278" s="38"/>
      <c r="KC278" s="38"/>
      <c r="KD278" s="38"/>
      <c r="KE278" s="38"/>
      <c r="KF278" s="38"/>
      <c r="KG278" s="38"/>
      <c r="KH278" s="38"/>
      <c r="KI278" s="38"/>
      <c r="KJ278" s="38"/>
      <c r="KK278" s="38"/>
      <c r="KL278" s="38"/>
      <c r="KM278" s="38"/>
      <c r="KN278" s="38"/>
      <c r="KO278" s="38"/>
      <c r="KP278" s="38"/>
      <c r="KQ278" s="38"/>
      <c r="KR278" s="38"/>
      <c r="KS278" s="38"/>
      <c r="KT278" s="38"/>
      <c r="KU278" s="38"/>
      <c r="KV278" s="38"/>
      <c r="KW278" s="38"/>
      <c r="KX278" s="38"/>
      <c r="KY278" s="38"/>
      <c r="KZ278" s="38"/>
      <c r="LA278" s="38"/>
      <c r="LB278" s="38"/>
      <c r="LC278" s="38"/>
      <c r="LD278" s="38"/>
      <c r="LE278" s="38"/>
      <c r="LF278" s="38"/>
      <c r="LG278" s="38"/>
      <c r="LH278" s="38"/>
      <c r="LI278" s="38"/>
      <c r="LJ278" s="38"/>
      <c r="LK278" s="38"/>
      <c r="LL278" s="38"/>
      <c r="LM278" s="38"/>
      <c r="LN278" s="38"/>
      <c r="LO278" s="38"/>
      <c r="LP278" s="38"/>
      <c r="LQ278" s="38"/>
      <c r="LR278" s="38"/>
      <c r="LS278" s="38"/>
      <c r="LT278" s="38"/>
      <c r="LU278" s="38"/>
      <c r="LV278" s="38"/>
      <c r="LW278" s="38"/>
      <c r="LX278" s="38"/>
      <c r="LY278" s="38"/>
      <c r="LZ278" s="38"/>
      <c r="MA278" s="38"/>
      <c r="MB278" s="38"/>
      <c r="MC278" s="38"/>
      <c r="MD278" s="38"/>
      <c r="ME278" s="38"/>
      <c r="MF278" s="38"/>
      <c r="MG278" s="38"/>
      <c r="MH278" s="38"/>
      <c r="MI278" s="38"/>
      <c r="MJ278" s="38"/>
      <c r="MK278" s="38"/>
      <c r="ML278" s="38"/>
      <c r="MM278" s="38"/>
      <c r="MN278" s="38"/>
      <c r="MO278" s="38"/>
      <c r="MP278" s="38"/>
      <c r="MQ278" s="38"/>
      <c r="MR278" s="38"/>
      <c r="MS278" s="38"/>
      <c r="MT278" s="38"/>
      <c r="MU278" s="38"/>
      <c r="MV278" s="38"/>
      <c r="MW278" s="38"/>
      <c r="MX278" s="38"/>
      <c r="MY278" s="38"/>
      <c r="MZ278" s="38"/>
      <c r="NA278" s="38"/>
      <c r="NB278" s="38"/>
      <c r="NC278" s="38"/>
      <c r="ND278" s="38"/>
      <c r="NE278" s="38"/>
      <c r="NF278" s="38"/>
      <c r="NG278" s="38"/>
      <c r="NH278" s="38"/>
      <c r="NI278" s="38"/>
      <c r="NJ278" s="38"/>
      <c r="NK278" s="38"/>
      <c r="NL278" s="38"/>
      <c r="NM278" s="38"/>
      <c r="NN278" s="38"/>
      <c r="NO278" s="38"/>
      <c r="NP278" s="38"/>
      <c r="NQ278" s="38"/>
      <c r="NR278" s="38"/>
      <c r="NS278" s="38"/>
      <c r="NT278" s="38"/>
      <c r="NU278" s="38"/>
      <c r="NV278" s="38"/>
      <c r="NW278" s="38"/>
      <c r="NX278" s="38"/>
      <c r="NY278" s="38"/>
      <c r="NZ278" s="38"/>
      <c r="OA278" s="38"/>
      <c r="OB278" s="38"/>
      <c r="OC278" s="38"/>
      <c r="OD278" s="38"/>
      <c r="OE278" s="38"/>
      <c r="OF278" s="38"/>
      <c r="OG278" s="38"/>
      <c r="OH278" s="38"/>
      <c r="OI278" s="38"/>
      <c r="OJ278" s="38"/>
      <c r="OK278" s="38"/>
      <c r="OL278" s="38"/>
      <c r="OM278" s="38"/>
      <c r="ON278" s="38"/>
      <c r="OO278" s="38"/>
      <c r="OP278" s="38"/>
      <c r="OQ278" s="38"/>
      <c r="OR278" s="38"/>
      <c r="OS278" s="38"/>
      <c r="OT278" s="38"/>
      <c r="OU278" s="38"/>
      <c r="OV278" s="38"/>
      <c r="OW278" s="38"/>
      <c r="OX278" s="38"/>
      <c r="OY278" s="38"/>
      <c r="OZ278" s="38"/>
      <c r="PA278" s="38"/>
      <c r="PB278" s="38"/>
      <c r="PC278" s="38"/>
      <c r="PD278" s="38"/>
      <c r="PE278" s="38"/>
      <c r="PF278" s="38"/>
      <c r="PG278" s="38"/>
      <c r="PH278" s="38"/>
      <c r="PI278" s="38"/>
      <c r="PJ278" s="38"/>
      <c r="PK278" s="38"/>
      <c r="PL278" s="38"/>
      <c r="PM278" s="38"/>
      <c r="PN278" s="38"/>
      <c r="PO278" s="38"/>
      <c r="PP278" s="38"/>
      <c r="PQ278" s="38"/>
      <c r="PR278" s="38"/>
      <c r="PS278" s="38"/>
      <c r="PT278" s="38"/>
      <c r="PU278" s="38"/>
      <c r="PV278" s="38"/>
      <c r="PW278" s="38"/>
      <c r="PX278" s="38"/>
      <c r="PY278" s="38"/>
      <c r="PZ278" s="38"/>
      <c r="QA278" s="38"/>
      <c r="QB278" s="38"/>
      <c r="QC278" s="38"/>
      <c r="QD278" s="38"/>
      <c r="QE278" s="38"/>
      <c r="QF278" s="38"/>
      <c r="QG278" s="38"/>
      <c r="QH278" s="38"/>
      <c r="QI278" s="38"/>
      <c r="QJ278" s="38"/>
      <c r="QK278" s="38"/>
      <c r="QL278" s="38"/>
      <c r="QM278" s="38"/>
      <c r="QN278" s="38"/>
      <c r="QO278" s="38"/>
      <c r="QP278" s="38"/>
      <c r="QQ278" s="38"/>
      <c r="QR278" s="38"/>
      <c r="QS278" s="38"/>
      <c r="QT278" s="38"/>
      <c r="QU278" s="38"/>
      <c r="QV278" s="38"/>
      <c r="QW278" s="38"/>
      <c r="QX278" s="38"/>
      <c r="QY278" s="38"/>
      <c r="QZ278" s="38"/>
      <c r="RA278" s="38"/>
      <c r="RB278" s="38"/>
      <c r="RC278" s="38"/>
      <c r="RD278" s="38"/>
      <c r="RE278" s="38"/>
      <c r="RF278" s="38"/>
      <c r="RG278" s="38"/>
      <c r="RH278" s="38"/>
      <c r="RI278" s="38"/>
      <c r="RJ278" s="38"/>
      <c r="RK278" s="38"/>
      <c r="RL278" s="38"/>
      <c r="RM278" s="38"/>
      <c r="RN278" s="38"/>
      <c r="RO278" s="38"/>
      <c r="RP278" s="38"/>
      <c r="RQ278" s="38"/>
      <c r="RR278" s="38"/>
      <c r="RS278" s="38"/>
      <c r="RT278" s="38"/>
      <c r="RU278" s="38"/>
      <c r="RV278" s="38"/>
      <c r="RW278" s="38"/>
      <c r="RX278" s="38"/>
      <c r="RY278" s="38"/>
      <c r="RZ278" s="38"/>
      <c r="SA278" s="38"/>
      <c r="SB278" s="38"/>
      <c r="SC278" s="38"/>
      <c r="SD278" s="38"/>
      <c r="SE278" s="38"/>
      <c r="SF278" s="38"/>
      <c r="SG278" s="38"/>
      <c r="SH278" s="38"/>
      <c r="SI278" s="38"/>
      <c r="SJ278" s="38"/>
      <c r="SK278" s="38"/>
      <c r="SL278" s="38"/>
      <c r="SM278" s="38"/>
      <c r="SN278" s="38"/>
      <c r="SO278" s="38"/>
      <c r="SP278" s="38"/>
      <c r="SQ278" s="38"/>
      <c r="SR278" s="38"/>
      <c r="SS278" s="38"/>
      <c r="ST278" s="38"/>
      <c r="SU278" s="38"/>
      <c r="SV278" s="38"/>
      <c r="SW278" s="38"/>
      <c r="SX278" s="38"/>
      <c r="SY278" s="38"/>
      <c r="SZ278" s="38"/>
      <c r="TA278" s="38"/>
      <c r="TB278" s="38"/>
      <c r="TC278" s="38"/>
      <c r="TD278" s="38"/>
      <c r="TE278" s="38"/>
      <c r="TF278" s="38"/>
      <c r="TG278" s="38"/>
      <c r="TH278" s="38"/>
      <c r="TI278" s="38"/>
      <c r="TJ278" s="38"/>
      <c r="TK278" s="38"/>
      <c r="TL278" s="38"/>
      <c r="TM278" s="38"/>
      <c r="TN278" s="38"/>
      <c r="TO278" s="38"/>
      <c r="TP278" s="38"/>
      <c r="TQ278" s="38"/>
      <c r="TR278" s="38"/>
      <c r="TS278" s="38"/>
      <c r="TT278" s="38"/>
      <c r="TU278" s="38"/>
      <c r="TV278" s="38"/>
      <c r="TW278" s="38"/>
      <c r="TX278" s="38"/>
      <c r="TY278" s="38"/>
      <c r="TZ278" s="38"/>
      <c r="UA278" s="38"/>
      <c r="UB278" s="38"/>
      <c r="UC278" s="38"/>
      <c r="UD278" s="38"/>
      <c r="UE278" s="38"/>
      <c r="UF278" s="38"/>
      <c r="UG278" s="38"/>
      <c r="UH278" s="38"/>
      <c r="UI278" s="38"/>
      <c r="UJ278" s="38"/>
      <c r="UK278" s="38"/>
      <c r="UL278" s="38"/>
      <c r="UM278" s="38"/>
      <c r="UN278" s="38"/>
      <c r="UO278" s="38"/>
      <c r="UP278" s="38"/>
      <c r="UQ278" s="38"/>
      <c r="UR278" s="38"/>
      <c r="US278" s="38"/>
      <c r="UT278" s="38"/>
      <c r="UU278" s="38"/>
      <c r="UV278" s="38"/>
      <c r="UW278" s="38"/>
      <c r="UX278" s="38"/>
      <c r="UY278" s="38"/>
      <c r="UZ278" s="38"/>
      <c r="VA278" s="38"/>
      <c r="VB278" s="38"/>
      <c r="VC278" s="38"/>
      <c r="VD278" s="38"/>
      <c r="VE278" s="38"/>
      <c r="VF278" s="38"/>
      <c r="VG278" s="38"/>
      <c r="VH278" s="38"/>
      <c r="VI278" s="38"/>
      <c r="VJ278" s="38"/>
      <c r="VK278" s="38"/>
      <c r="VL278" s="38"/>
      <c r="VM278" s="38"/>
      <c r="VN278" s="38"/>
      <c r="VO278" s="38"/>
      <c r="VP278" s="38"/>
      <c r="VQ278" s="38"/>
      <c r="VR278" s="38"/>
      <c r="VS278" s="38"/>
      <c r="VT278" s="38"/>
      <c r="VU278" s="38"/>
      <c r="VV278" s="38"/>
      <c r="VW278" s="38"/>
      <c r="VX278" s="38"/>
      <c r="VY278" s="38"/>
      <c r="VZ278" s="38"/>
      <c r="WA278" s="38"/>
      <c r="WB278" s="38"/>
      <c r="WC278" s="38"/>
      <c r="WD278" s="38"/>
      <c r="WE278" s="38"/>
      <c r="WF278" s="38"/>
      <c r="WG278" s="38"/>
      <c r="WH278" s="38"/>
      <c r="WI278" s="38"/>
      <c r="WJ278" s="38"/>
      <c r="WK278" s="38"/>
      <c r="WL278" s="38"/>
      <c r="WM278" s="38"/>
      <c r="WN278" s="38"/>
      <c r="WO278" s="38"/>
      <c r="WP278" s="38"/>
      <c r="WQ278" s="38"/>
      <c r="WR278" s="38"/>
      <c r="WS278" s="38"/>
      <c r="WT278" s="38"/>
      <c r="WU278" s="38"/>
      <c r="WV278" s="38"/>
      <c r="WW278" s="38"/>
      <c r="WX278" s="38"/>
      <c r="WY278" s="38"/>
      <c r="WZ278" s="38"/>
      <c r="XA278" s="38"/>
      <c r="XB278" s="38"/>
      <c r="XC278" s="38"/>
      <c r="XD278" s="38"/>
      <c r="XE278" s="38"/>
      <c r="XF278" s="38"/>
      <c r="XG278" s="38"/>
      <c r="XH278" s="38"/>
      <c r="XI278" s="38"/>
      <c r="XJ278" s="38"/>
      <c r="XK278" s="38"/>
      <c r="XL278" s="38"/>
      <c r="XM278" s="38"/>
      <c r="XN278" s="38"/>
      <c r="XO278" s="38"/>
      <c r="XP278" s="38"/>
      <c r="XQ278" s="38"/>
      <c r="XR278" s="38"/>
      <c r="XS278" s="38"/>
      <c r="XT278" s="38"/>
      <c r="XU278" s="38"/>
      <c r="XV278" s="38"/>
      <c r="XW278" s="38"/>
      <c r="XX278" s="38"/>
      <c r="XY278" s="38"/>
      <c r="XZ278" s="38"/>
      <c r="YA278" s="38"/>
      <c r="YB278" s="38"/>
      <c r="YC278" s="38"/>
      <c r="YD278" s="38"/>
      <c r="YE278" s="38"/>
      <c r="YF278" s="38"/>
      <c r="YG278" s="38"/>
      <c r="YH278" s="38"/>
      <c r="YI278" s="38"/>
      <c r="YJ278" s="38"/>
      <c r="YK278" s="38"/>
      <c r="YL278" s="38"/>
      <c r="YM278" s="38"/>
      <c r="YN278" s="38"/>
      <c r="YO278" s="38"/>
      <c r="YP278" s="38"/>
      <c r="YQ278" s="38"/>
      <c r="YR278" s="38"/>
      <c r="YS278" s="38"/>
    </row>
    <row r="279" spans="1:669" s="50" customFormat="1" ht="15.75" x14ac:dyDescent="0.25">
      <c r="A279" s="61"/>
      <c r="B279" s="3"/>
      <c r="C279" s="3"/>
      <c r="D279" s="3"/>
      <c r="E279" s="38"/>
      <c r="F279" s="38"/>
      <c r="G279" s="130"/>
      <c r="H279" s="131"/>
      <c r="I279" s="130"/>
      <c r="J279" s="130"/>
      <c r="K279" s="130"/>
      <c r="L279" s="130"/>
      <c r="M279" s="131"/>
      <c r="O279" s="86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  <c r="IS279" s="38"/>
      <c r="IT279" s="38"/>
      <c r="IU279" s="38"/>
      <c r="IV279" s="38"/>
      <c r="IW279" s="38"/>
      <c r="IX279" s="38"/>
      <c r="IY279" s="38"/>
      <c r="IZ279" s="38"/>
      <c r="JA279" s="38"/>
      <c r="JB279" s="38"/>
      <c r="JC279" s="38"/>
      <c r="JD279" s="38"/>
      <c r="JE279" s="38"/>
      <c r="JF279" s="38"/>
      <c r="JG279" s="38"/>
      <c r="JH279" s="38"/>
      <c r="JI279" s="38"/>
      <c r="JJ279" s="38"/>
      <c r="JK279" s="38"/>
      <c r="JL279" s="38"/>
      <c r="JM279" s="38"/>
      <c r="JN279" s="38"/>
      <c r="JO279" s="38"/>
      <c r="JP279" s="38"/>
      <c r="JQ279" s="38"/>
      <c r="JR279" s="38"/>
      <c r="JS279" s="38"/>
      <c r="JT279" s="38"/>
      <c r="JU279" s="38"/>
      <c r="JV279" s="38"/>
      <c r="JW279" s="38"/>
      <c r="JX279" s="38"/>
      <c r="JY279" s="38"/>
      <c r="JZ279" s="38"/>
      <c r="KA279" s="38"/>
      <c r="KB279" s="38"/>
      <c r="KC279" s="38"/>
      <c r="KD279" s="38"/>
      <c r="KE279" s="38"/>
      <c r="KF279" s="38"/>
      <c r="KG279" s="38"/>
      <c r="KH279" s="38"/>
      <c r="KI279" s="38"/>
      <c r="KJ279" s="38"/>
      <c r="KK279" s="38"/>
      <c r="KL279" s="38"/>
      <c r="KM279" s="38"/>
      <c r="KN279" s="38"/>
      <c r="KO279" s="38"/>
      <c r="KP279" s="38"/>
      <c r="KQ279" s="38"/>
      <c r="KR279" s="38"/>
      <c r="KS279" s="38"/>
      <c r="KT279" s="38"/>
      <c r="KU279" s="38"/>
      <c r="KV279" s="38"/>
      <c r="KW279" s="38"/>
      <c r="KX279" s="38"/>
      <c r="KY279" s="38"/>
      <c r="KZ279" s="38"/>
      <c r="LA279" s="38"/>
      <c r="LB279" s="38"/>
      <c r="LC279" s="38"/>
      <c r="LD279" s="38"/>
      <c r="LE279" s="38"/>
      <c r="LF279" s="38"/>
      <c r="LG279" s="38"/>
      <c r="LH279" s="38"/>
      <c r="LI279" s="38"/>
      <c r="LJ279" s="38"/>
      <c r="LK279" s="38"/>
      <c r="LL279" s="38"/>
      <c r="LM279" s="38"/>
      <c r="LN279" s="38"/>
      <c r="LO279" s="38"/>
      <c r="LP279" s="38"/>
      <c r="LQ279" s="38"/>
      <c r="LR279" s="38"/>
      <c r="LS279" s="38"/>
      <c r="LT279" s="38"/>
      <c r="LU279" s="38"/>
      <c r="LV279" s="38"/>
      <c r="LW279" s="38"/>
      <c r="LX279" s="38"/>
      <c r="LY279" s="38"/>
      <c r="LZ279" s="38"/>
      <c r="MA279" s="38"/>
      <c r="MB279" s="38"/>
      <c r="MC279" s="38"/>
      <c r="MD279" s="38"/>
      <c r="ME279" s="38"/>
      <c r="MF279" s="38"/>
      <c r="MG279" s="38"/>
      <c r="MH279" s="38"/>
      <c r="MI279" s="38"/>
      <c r="MJ279" s="38"/>
      <c r="MK279" s="38"/>
      <c r="ML279" s="38"/>
      <c r="MM279" s="38"/>
      <c r="MN279" s="38"/>
      <c r="MO279" s="38"/>
      <c r="MP279" s="38"/>
      <c r="MQ279" s="38"/>
      <c r="MR279" s="38"/>
      <c r="MS279" s="38"/>
      <c r="MT279" s="38"/>
      <c r="MU279" s="38"/>
      <c r="MV279" s="38"/>
      <c r="MW279" s="38"/>
      <c r="MX279" s="38"/>
      <c r="MY279" s="38"/>
      <c r="MZ279" s="38"/>
      <c r="NA279" s="38"/>
      <c r="NB279" s="38"/>
      <c r="NC279" s="38"/>
      <c r="ND279" s="38"/>
      <c r="NE279" s="38"/>
      <c r="NF279" s="38"/>
      <c r="NG279" s="38"/>
      <c r="NH279" s="38"/>
      <c r="NI279" s="38"/>
      <c r="NJ279" s="38"/>
      <c r="NK279" s="38"/>
      <c r="NL279" s="38"/>
      <c r="NM279" s="38"/>
      <c r="NN279" s="38"/>
      <c r="NO279" s="38"/>
      <c r="NP279" s="38"/>
      <c r="NQ279" s="38"/>
      <c r="NR279" s="38"/>
      <c r="NS279" s="38"/>
      <c r="NT279" s="38"/>
      <c r="NU279" s="38"/>
      <c r="NV279" s="38"/>
      <c r="NW279" s="38"/>
      <c r="NX279" s="38"/>
      <c r="NY279" s="38"/>
      <c r="NZ279" s="38"/>
      <c r="OA279" s="38"/>
      <c r="OB279" s="38"/>
      <c r="OC279" s="38"/>
      <c r="OD279" s="38"/>
      <c r="OE279" s="38"/>
      <c r="OF279" s="38"/>
      <c r="OG279" s="38"/>
      <c r="OH279" s="38"/>
      <c r="OI279" s="38"/>
      <c r="OJ279" s="38"/>
      <c r="OK279" s="38"/>
      <c r="OL279" s="38"/>
      <c r="OM279" s="38"/>
      <c r="ON279" s="38"/>
      <c r="OO279" s="38"/>
      <c r="OP279" s="38"/>
      <c r="OQ279" s="38"/>
      <c r="OR279" s="38"/>
      <c r="OS279" s="38"/>
      <c r="OT279" s="38"/>
      <c r="OU279" s="38"/>
      <c r="OV279" s="38"/>
      <c r="OW279" s="38"/>
      <c r="OX279" s="38"/>
      <c r="OY279" s="38"/>
      <c r="OZ279" s="38"/>
      <c r="PA279" s="38"/>
      <c r="PB279" s="38"/>
      <c r="PC279" s="38"/>
      <c r="PD279" s="38"/>
      <c r="PE279" s="38"/>
      <c r="PF279" s="38"/>
      <c r="PG279" s="38"/>
      <c r="PH279" s="38"/>
      <c r="PI279" s="38"/>
      <c r="PJ279" s="38"/>
      <c r="PK279" s="38"/>
      <c r="PL279" s="38"/>
      <c r="PM279" s="38"/>
      <c r="PN279" s="38"/>
      <c r="PO279" s="38"/>
      <c r="PP279" s="38"/>
      <c r="PQ279" s="38"/>
      <c r="PR279" s="38"/>
      <c r="PS279" s="38"/>
      <c r="PT279" s="38"/>
      <c r="PU279" s="38"/>
      <c r="PV279" s="38"/>
      <c r="PW279" s="38"/>
      <c r="PX279" s="38"/>
      <c r="PY279" s="38"/>
      <c r="PZ279" s="38"/>
      <c r="QA279" s="38"/>
      <c r="QB279" s="38"/>
      <c r="QC279" s="38"/>
      <c r="QD279" s="38"/>
      <c r="QE279" s="38"/>
      <c r="QF279" s="38"/>
      <c r="QG279" s="38"/>
      <c r="QH279" s="38"/>
      <c r="QI279" s="38"/>
      <c r="QJ279" s="38"/>
      <c r="QK279" s="38"/>
      <c r="QL279" s="38"/>
      <c r="QM279" s="38"/>
      <c r="QN279" s="38"/>
      <c r="QO279" s="38"/>
      <c r="QP279" s="38"/>
      <c r="QQ279" s="38"/>
      <c r="QR279" s="38"/>
      <c r="QS279" s="38"/>
      <c r="QT279" s="38"/>
      <c r="QU279" s="38"/>
      <c r="QV279" s="38"/>
      <c r="QW279" s="38"/>
      <c r="QX279" s="38"/>
      <c r="QY279" s="38"/>
      <c r="QZ279" s="38"/>
      <c r="RA279" s="38"/>
      <c r="RB279" s="38"/>
      <c r="RC279" s="38"/>
      <c r="RD279" s="38"/>
      <c r="RE279" s="38"/>
      <c r="RF279" s="38"/>
      <c r="RG279" s="38"/>
      <c r="RH279" s="38"/>
      <c r="RI279" s="38"/>
      <c r="RJ279" s="38"/>
      <c r="RK279" s="38"/>
      <c r="RL279" s="38"/>
      <c r="RM279" s="38"/>
      <c r="RN279" s="38"/>
      <c r="RO279" s="38"/>
      <c r="RP279" s="38"/>
      <c r="RQ279" s="38"/>
      <c r="RR279" s="38"/>
      <c r="RS279" s="38"/>
      <c r="RT279" s="38"/>
      <c r="RU279" s="38"/>
      <c r="RV279" s="38"/>
      <c r="RW279" s="38"/>
      <c r="RX279" s="38"/>
      <c r="RY279" s="38"/>
      <c r="RZ279" s="38"/>
      <c r="SA279" s="38"/>
      <c r="SB279" s="38"/>
      <c r="SC279" s="38"/>
      <c r="SD279" s="38"/>
      <c r="SE279" s="38"/>
      <c r="SF279" s="38"/>
      <c r="SG279" s="38"/>
      <c r="SH279" s="38"/>
      <c r="SI279" s="38"/>
      <c r="SJ279" s="38"/>
      <c r="SK279" s="38"/>
      <c r="SL279" s="38"/>
      <c r="SM279" s="38"/>
      <c r="SN279" s="38"/>
      <c r="SO279" s="38"/>
      <c r="SP279" s="38"/>
      <c r="SQ279" s="38"/>
      <c r="SR279" s="38"/>
      <c r="SS279" s="38"/>
      <c r="ST279" s="38"/>
      <c r="SU279" s="38"/>
      <c r="SV279" s="38"/>
      <c r="SW279" s="38"/>
      <c r="SX279" s="38"/>
      <c r="SY279" s="38"/>
      <c r="SZ279" s="38"/>
      <c r="TA279" s="38"/>
      <c r="TB279" s="38"/>
      <c r="TC279" s="38"/>
      <c r="TD279" s="38"/>
      <c r="TE279" s="38"/>
      <c r="TF279" s="38"/>
      <c r="TG279" s="38"/>
      <c r="TH279" s="38"/>
      <c r="TI279" s="38"/>
      <c r="TJ279" s="38"/>
      <c r="TK279" s="38"/>
      <c r="TL279" s="38"/>
      <c r="TM279" s="38"/>
      <c r="TN279" s="38"/>
      <c r="TO279" s="38"/>
      <c r="TP279" s="38"/>
      <c r="TQ279" s="38"/>
      <c r="TR279" s="38"/>
      <c r="TS279" s="38"/>
      <c r="TT279" s="38"/>
      <c r="TU279" s="38"/>
      <c r="TV279" s="38"/>
      <c r="TW279" s="38"/>
      <c r="TX279" s="38"/>
      <c r="TY279" s="38"/>
      <c r="TZ279" s="38"/>
      <c r="UA279" s="38"/>
      <c r="UB279" s="38"/>
      <c r="UC279" s="38"/>
      <c r="UD279" s="38"/>
      <c r="UE279" s="38"/>
      <c r="UF279" s="38"/>
      <c r="UG279" s="38"/>
      <c r="UH279" s="38"/>
      <c r="UI279" s="38"/>
      <c r="UJ279" s="38"/>
      <c r="UK279" s="38"/>
      <c r="UL279" s="38"/>
      <c r="UM279" s="38"/>
      <c r="UN279" s="38"/>
      <c r="UO279" s="38"/>
      <c r="UP279" s="38"/>
      <c r="UQ279" s="38"/>
      <c r="UR279" s="38"/>
      <c r="US279" s="38"/>
      <c r="UT279" s="38"/>
      <c r="UU279" s="38"/>
      <c r="UV279" s="38"/>
      <c r="UW279" s="38"/>
      <c r="UX279" s="38"/>
      <c r="UY279" s="38"/>
      <c r="UZ279" s="38"/>
      <c r="VA279" s="38"/>
      <c r="VB279" s="38"/>
      <c r="VC279" s="38"/>
      <c r="VD279" s="38"/>
      <c r="VE279" s="38"/>
      <c r="VF279" s="38"/>
      <c r="VG279" s="38"/>
      <c r="VH279" s="38"/>
      <c r="VI279" s="38"/>
      <c r="VJ279" s="38"/>
      <c r="VK279" s="38"/>
      <c r="VL279" s="38"/>
      <c r="VM279" s="38"/>
      <c r="VN279" s="38"/>
      <c r="VO279" s="38"/>
      <c r="VP279" s="38"/>
      <c r="VQ279" s="38"/>
      <c r="VR279" s="38"/>
      <c r="VS279" s="38"/>
      <c r="VT279" s="38"/>
      <c r="VU279" s="38"/>
      <c r="VV279" s="38"/>
      <c r="VW279" s="38"/>
      <c r="VX279" s="38"/>
      <c r="VY279" s="38"/>
      <c r="VZ279" s="38"/>
      <c r="WA279" s="38"/>
      <c r="WB279" s="38"/>
      <c r="WC279" s="38"/>
      <c r="WD279" s="38"/>
      <c r="WE279" s="38"/>
      <c r="WF279" s="38"/>
      <c r="WG279" s="38"/>
      <c r="WH279" s="38"/>
      <c r="WI279" s="38"/>
      <c r="WJ279" s="38"/>
      <c r="WK279" s="38"/>
      <c r="WL279" s="38"/>
      <c r="WM279" s="38"/>
      <c r="WN279" s="38"/>
      <c r="WO279" s="38"/>
      <c r="WP279" s="38"/>
      <c r="WQ279" s="38"/>
      <c r="WR279" s="38"/>
      <c r="WS279" s="38"/>
      <c r="WT279" s="38"/>
      <c r="WU279" s="38"/>
      <c r="WV279" s="38"/>
      <c r="WW279" s="38"/>
      <c r="WX279" s="38"/>
      <c r="WY279" s="38"/>
      <c r="WZ279" s="38"/>
      <c r="XA279" s="38"/>
      <c r="XB279" s="38"/>
      <c r="XC279" s="38"/>
      <c r="XD279" s="38"/>
      <c r="XE279" s="38"/>
      <c r="XF279" s="38"/>
      <c r="XG279" s="38"/>
      <c r="XH279" s="38"/>
      <c r="XI279" s="38"/>
      <c r="XJ279" s="38"/>
      <c r="XK279" s="38"/>
      <c r="XL279" s="38"/>
      <c r="XM279" s="38"/>
      <c r="XN279" s="38"/>
      <c r="XO279" s="38"/>
      <c r="XP279" s="38"/>
      <c r="XQ279" s="38"/>
      <c r="XR279" s="38"/>
      <c r="XS279" s="38"/>
      <c r="XT279" s="38"/>
      <c r="XU279" s="38"/>
      <c r="XV279" s="38"/>
      <c r="XW279" s="38"/>
      <c r="XX279" s="38"/>
      <c r="XY279" s="38"/>
      <c r="XZ279" s="38"/>
      <c r="YA279" s="38"/>
      <c r="YB279" s="38"/>
      <c r="YC279" s="38"/>
      <c r="YD279" s="38"/>
      <c r="YE279" s="38"/>
      <c r="YF279" s="38"/>
      <c r="YG279" s="38"/>
      <c r="YH279" s="38"/>
      <c r="YI279" s="38"/>
      <c r="YJ279" s="38"/>
      <c r="YK279" s="38"/>
      <c r="YL279" s="38"/>
      <c r="YM279" s="38"/>
      <c r="YN279" s="38"/>
      <c r="YO279" s="38"/>
      <c r="YP279" s="38"/>
      <c r="YQ279" s="38"/>
      <c r="YR279" s="38"/>
      <c r="YS279" s="38"/>
    </row>
    <row r="280" spans="1:669" s="50" customFormat="1" ht="15.75" x14ac:dyDescent="0.25">
      <c r="A280" s="38"/>
      <c r="B280" s="61"/>
      <c r="C280" s="61"/>
      <c r="D280" s="203"/>
      <c r="E280" s="61"/>
      <c r="F280" s="61"/>
      <c r="G280" s="148"/>
      <c r="H280" s="162"/>
      <c r="I280" s="148"/>
      <c r="J280" s="148"/>
      <c r="K280" s="148"/>
      <c r="L280" s="148"/>
      <c r="M280" s="148"/>
      <c r="N280" s="53"/>
      <c r="O280" s="86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  <c r="IS280" s="38"/>
      <c r="IT280" s="38"/>
      <c r="IU280" s="38"/>
      <c r="IV280" s="38"/>
      <c r="IW280" s="38"/>
      <c r="IX280" s="38"/>
      <c r="IY280" s="38"/>
      <c r="IZ280" s="38"/>
      <c r="JA280" s="38"/>
      <c r="JB280" s="38"/>
      <c r="JC280" s="38"/>
      <c r="JD280" s="38"/>
      <c r="JE280" s="38"/>
      <c r="JF280" s="38"/>
      <c r="JG280" s="38"/>
      <c r="JH280" s="38"/>
      <c r="JI280" s="38"/>
      <c r="JJ280" s="38"/>
      <c r="JK280" s="38"/>
      <c r="JL280" s="38"/>
      <c r="JM280" s="38"/>
      <c r="JN280" s="38"/>
      <c r="JO280" s="38"/>
      <c r="JP280" s="38"/>
      <c r="JQ280" s="38"/>
      <c r="JR280" s="38"/>
      <c r="JS280" s="38"/>
      <c r="JT280" s="38"/>
      <c r="JU280" s="38"/>
      <c r="JV280" s="38"/>
      <c r="JW280" s="38"/>
      <c r="JX280" s="38"/>
      <c r="JY280" s="38"/>
      <c r="JZ280" s="38"/>
      <c r="KA280" s="38"/>
      <c r="KB280" s="38"/>
      <c r="KC280" s="38"/>
      <c r="KD280" s="38"/>
      <c r="KE280" s="38"/>
      <c r="KF280" s="38"/>
      <c r="KG280" s="38"/>
      <c r="KH280" s="38"/>
      <c r="KI280" s="38"/>
      <c r="KJ280" s="38"/>
      <c r="KK280" s="38"/>
      <c r="KL280" s="38"/>
      <c r="KM280" s="38"/>
      <c r="KN280" s="38"/>
      <c r="KO280" s="38"/>
      <c r="KP280" s="38"/>
      <c r="KQ280" s="38"/>
      <c r="KR280" s="38"/>
      <c r="KS280" s="38"/>
      <c r="KT280" s="38"/>
      <c r="KU280" s="38"/>
      <c r="KV280" s="38"/>
      <c r="KW280" s="38"/>
      <c r="KX280" s="38"/>
      <c r="KY280" s="38"/>
      <c r="KZ280" s="38"/>
      <c r="LA280" s="38"/>
      <c r="LB280" s="38"/>
      <c r="LC280" s="38"/>
      <c r="LD280" s="38"/>
      <c r="LE280" s="38"/>
      <c r="LF280" s="38"/>
      <c r="LG280" s="38"/>
      <c r="LH280" s="38"/>
      <c r="LI280" s="38"/>
      <c r="LJ280" s="38"/>
      <c r="LK280" s="38"/>
      <c r="LL280" s="38"/>
      <c r="LM280" s="38"/>
      <c r="LN280" s="38"/>
      <c r="LO280" s="38"/>
      <c r="LP280" s="38"/>
      <c r="LQ280" s="38"/>
      <c r="LR280" s="38"/>
      <c r="LS280" s="38"/>
      <c r="LT280" s="38"/>
      <c r="LU280" s="38"/>
      <c r="LV280" s="38"/>
      <c r="LW280" s="38"/>
      <c r="LX280" s="38"/>
      <c r="LY280" s="38"/>
      <c r="LZ280" s="38"/>
      <c r="MA280" s="38"/>
      <c r="MB280" s="38"/>
      <c r="MC280" s="38"/>
      <c r="MD280" s="38"/>
      <c r="ME280" s="38"/>
      <c r="MF280" s="38"/>
      <c r="MG280" s="38"/>
      <c r="MH280" s="38"/>
      <c r="MI280" s="38"/>
      <c r="MJ280" s="38"/>
      <c r="MK280" s="38"/>
      <c r="ML280" s="38"/>
      <c r="MM280" s="38"/>
      <c r="MN280" s="38"/>
      <c r="MO280" s="38"/>
      <c r="MP280" s="38"/>
      <c r="MQ280" s="38"/>
      <c r="MR280" s="38"/>
      <c r="MS280" s="38"/>
      <c r="MT280" s="38"/>
      <c r="MU280" s="38"/>
      <c r="MV280" s="38"/>
      <c r="MW280" s="38"/>
      <c r="MX280" s="38"/>
      <c r="MY280" s="38"/>
      <c r="MZ280" s="38"/>
      <c r="NA280" s="38"/>
      <c r="NB280" s="38"/>
      <c r="NC280" s="38"/>
      <c r="ND280" s="38"/>
      <c r="NE280" s="38"/>
      <c r="NF280" s="38"/>
      <c r="NG280" s="38"/>
      <c r="NH280" s="38"/>
      <c r="NI280" s="38"/>
      <c r="NJ280" s="38"/>
      <c r="NK280" s="38"/>
      <c r="NL280" s="38"/>
      <c r="NM280" s="38"/>
      <c r="NN280" s="38"/>
      <c r="NO280" s="38"/>
      <c r="NP280" s="38"/>
      <c r="NQ280" s="38"/>
      <c r="NR280" s="38"/>
      <c r="NS280" s="38"/>
      <c r="NT280" s="38"/>
      <c r="NU280" s="38"/>
      <c r="NV280" s="38"/>
      <c r="NW280" s="38"/>
      <c r="NX280" s="38"/>
      <c r="NY280" s="38"/>
      <c r="NZ280" s="38"/>
      <c r="OA280" s="38"/>
      <c r="OB280" s="38"/>
      <c r="OC280" s="38"/>
      <c r="OD280" s="38"/>
      <c r="OE280" s="38"/>
      <c r="OF280" s="38"/>
      <c r="OG280" s="38"/>
      <c r="OH280" s="38"/>
      <c r="OI280" s="38"/>
      <c r="OJ280" s="38"/>
      <c r="OK280" s="38"/>
      <c r="OL280" s="38"/>
      <c r="OM280" s="38"/>
      <c r="ON280" s="38"/>
      <c r="OO280" s="38"/>
      <c r="OP280" s="38"/>
      <c r="OQ280" s="38"/>
      <c r="OR280" s="38"/>
      <c r="OS280" s="38"/>
      <c r="OT280" s="38"/>
      <c r="OU280" s="38"/>
      <c r="OV280" s="38"/>
      <c r="OW280" s="38"/>
      <c r="OX280" s="38"/>
      <c r="OY280" s="38"/>
      <c r="OZ280" s="38"/>
      <c r="PA280" s="38"/>
      <c r="PB280" s="38"/>
      <c r="PC280" s="38"/>
      <c r="PD280" s="38"/>
      <c r="PE280" s="38"/>
      <c r="PF280" s="38"/>
      <c r="PG280" s="38"/>
      <c r="PH280" s="38"/>
      <c r="PI280" s="38"/>
      <c r="PJ280" s="38"/>
      <c r="PK280" s="38"/>
      <c r="PL280" s="38"/>
      <c r="PM280" s="38"/>
      <c r="PN280" s="38"/>
      <c r="PO280" s="38"/>
      <c r="PP280" s="38"/>
      <c r="PQ280" s="38"/>
      <c r="PR280" s="38"/>
      <c r="PS280" s="38"/>
      <c r="PT280" s="38"/>
      <c r="PU280" s="38"/>
      <c r="PV280" s="38"/>
      <c r="PW280" s="38"/>
      <c r="PX280" s="38"/>
      <c r="PY280" s="38"/>
      <c r="PZ280" s="38"/>
      <c r="QA280" s="38"/>
      <c r="QB280" s="38"/>
      <c r="QC280" s="38"/>
      <c r="QD280" s="38"/>
      <c r="QE280" s="38"/>
      <c r="QF280" s="38"/>
      <c r="QG280" s="38"/>
      <c r="QH280" s="38"/>
      <c r="QI280" s="38"/>
      <c r="QJ280" s="38"/>
      <c r="QK280" s="38"/>
      <c r="QL280" s="38"/>
      <c r="QM280" s="38"/>
      <c r="QN280" s="38"/>
      <c r="QO280" s="38"/>
      <c r="QP280" s="38"/>
      <c r="QQ280" s="38"/>
      <c r="QR280" s="38"/>
      <c r="QS280" s="38"/>
      <c r="QT280" s="38"/>
      <c r="QU280" s="38"/>
      <c r="QV280" s="38"/>
      <c r="QW280" s="38"/>
      <c r="QX280" s="38"/>
      <c r="QY280" s="38"/>
      <c r="QZ280" s="38"/>
      <c r="RA280" s="38"/>
      <c r="RB280" s="38"/>
      <c r="RC280" s="38"/>
      <c r="RD280" s="38"/>
      <c r="RE280" s="38"/>
      <c r="RF280" s="38"/>
      <c r="RG280" s="38"/>
      <c r="RH280" s="38"/>
      <c r="RI280" s="38"/>
      <c r="RJ280" s="38"/>
      <c r="RK280" s="38"/>
      <c r="RL280" s="38"/>
      <c r="RM280" s="38"/>
      <c r="RN280" s="38"/>
      <c r="RO280" s="38"/>
      <c r="RP280" s="38"/>
      <c r="RQ280" s="38"/>
      <c r="RR280" s="38"/>
      <c r="RS280" s="38"/>
      <c r="RT280" s="38"/>
      <c r="RU280" s="38"/>
      <c r="RV280" s="38"/>
      <c r="RW280" s="38"/>
      <c r="RX280" s="38"/>
      <c r="RY280" s="38"/>
      <c r="RZ280" s="38"/>
      <c r="SA280" s="38"/>
      <c r="SB280" s="38"/>
      <c r="SC280" s="38"/>
      <c r="SD280" s="38"/>
      <c r="SE280" s="38"/>
      <c r="SF280" s="38"/>
      <c r="SG280" s="38"/>
      <c r="SH280" s="38"/>
      <c r="SI280" s="38"/>
      <c r="SJ280" s="38"/>
      <c r="SK280" s="38"/>
      <c r="SL280" s="38"/>
      <c r="SM280" s="38"/>
      <c r="SN280" s="38"/>
      <c r="SO280" s="38"/>
      <c r="SP280" s="38"/>
      <c r="SQ280" s="38"/>
      <c r="SR280" s="38"/>
      <c r="SS280" s="38"/>
      <c r="ST280" s="38"/>
      <c r="SU280" s="38"/>
      <c r="SV280" s="38"/>
      <c r="SW280" s="38"/>
      <c r="SX280" s="38"/>
      <c r="SY280" s="38"/>
      <c r="SZ280" s="38"/>
      <c r="TA280" s="38"/>
      <c r="TB280" s="38"/>
      <c r="TC280" s="38"/>
      <c r="TD280" s="38"/>
      <c r="TE280" s="38"/>
      <c r="TF280" s="38"/>
      <c r="TG280" s="38"/>
      <c r="TH280" s="38"/>
      <c r="TI280" s="38"/>
      <c r="TJ280" s="38"/>
      <c r="TK280" s="38"/>
      <c r="TL280" s="38"/>
      <c r="TM280" s="38"/>
      <c r="TN280" s="38"/>
      <c r="TO280" s="38"/>
      <c r="TP280" s="38"/>
      <c r="TQ280" s="38"/>
      <c r="TR280" s="38"/>
      <c r="TS280" s="38"/>
      <c r="TT280" s="38"/>
      <c r="TU280" s="38"/>
      <c r="TV280" s="38"/>
      <c r="TW280" s="38"/>
      <c r="TX280" s="38"/>
      <c r="TY280" s="38"/>
      <c r="TZ280" s="38"/>
      <c r="UA280" s="38"/>
      <c r="UB280" s="38"/>
      <c r="UC280" s="38"/>
      <c r="UD280" s="38"/>
      <c r="UE280" s="38"/>
      <c r="UF280" s="38"/>
      <c r="UG280" s="38"/>
      <c r="UH280" s="38"/>
      <c r="UI280" s="38"/>
      <c r="UJ280" s="38"/>
      <c r="UK280" s="38"/>
      <c r="UL280" s="38"/>
      <c r="UM280" s="38"/>
      <c r="UN280" s="38"/>
      <c r="UO280" s="38"/>
      <c r="UP280" s="38"/>
      <c r="UQ280" s="38"/>
      <c r="UR280" s="38"/>
      <c r="US280" s="38"/>
      <c r="UT280" s="38"/>
      <c r="UU280" s="38"/>
      <c r="UV280" s="38"/>
      <c r="UW280" s="38"/>
      <c r="UX280" s="38"/>
      <c r="UY280" s="38"/>
      <c r="UZ280" s="38"/>
      <c r="VA280" s="38"/>
      <c r="VB280" s="38"/>
      <c r="VC280" s="38"/>
      <c r="VD280" s="38"/>
      <c r="VE280" s="38"/>
      <c r="VF280" s="38"/>
      <c r="VG280" s="38"/>
      <c r="VH280" s="38"/>
      <c r="VI280" s="38"/>
      <c r="VJ280" s="38"/>
      <c r="VK280" s="38"/>
      <c r="VL280" s="38"/>
      <c r="VM280" s="38"/>
      <c r="VN280" s="38"/>
      <c r="VO280" s="38"/>
      <c r="VP280" s="38"/>
      <c r="VQ280" s="38"/>
      <c r="VR280" s="38"/>
      <c r="VS280" s="38"/>
      <c r="VT280" s="38"/>
      <c r="VU280" s="38"/>
      <c r="VV280" s="38"/>
      <c r="VW280" s="38"/>
      <c r="VX280" s="38"/>
      <c r="VY280" s="38"/>
      <c r="VZ280" s="38"/>
      <c r="WA280" s="38"/>
      <c r="WB280" s="38"/>
      <c r="WC280" s="38"/>
      <c r="WD280" s="38"/>
      <c r="WE280" s="38"/>
      <c r="WF280" s="38"/>
      <c r="WG280" s="38"/>
      <c r="WH280" s="38"/>
      <c r="WI280" s="38"/>
      <c r="WJ280" s="38"/>
      <c r="WK280" s="38"/>
      <c r="WL280" s="38"/>
      <c r="WM280" s="38"/>
      <c r="WN280" s="38"/>
      <c r="WO280" s="38"/>
      <c r="WP280" s="38"/>
      <c r="WQ280" s="38"/>
      <c r="WR280" s="38"/>
      <c r="WS280" s="38"/>
      <c r="WT280" s="38"/>
      <c r="WU280" s="38"/>
      <c r="WV280" s="38"/>
      <c r="WW280" s="38"/>
      <c r="WX280" s="38"/>
      <c r="WY280" s="38"/>
      <c r="WZ280" s="38"/>
      <c r="XA280" s="38"/>
      <c r="XB280" s="38"/>
      <c r="XC280" s="38"/>
      <c r="XD280" s="38"/>
      <c r="XE280" s="38"/>
      <c r="XF280" s="38"/>
      <c r="XG280" s="38"/>
      <c r="XH280" s="38"/>
      <c r="XI280" s="38"/>
      <c r="XJ280" s="38"/>
      <c r="XK280" s="38"/>
      <c r="XL280" s="38"/>
      <c r="XM280" s="38"/>
      <c r="XN280" s="38"/>
      <c r="XO280" s="38"/>
      <c r="XP280" s="38"/>
      <c r="XQ280" s="38"/>
      <c r="XR280" s="38"/>
      <c r="XS280" s="38"/>
      <c r="XT280" s="38"/>
      <c r="XU280" s="38"/>
      <c r="XV280" s="38"/>
      <c r="XW280" s="38"/>
      <c r="XX280" s="38"/>
      <c r="XY280" s="38"/>
      <c r="XZ280" s="38"/>
      <c r="YA280" s="38"/>
      <c r="YB280" s="38"/>
      <c r="YC280" s="38"/>
      <c r="YD280" s="38"/>
      <c r="YE280" s="38"/>
      <c r="YF280" s="38"/>
      <c r="YG280" s="38"/>
      <c r="YH280" s="38"/>
      <c r="YI280" s="38"/>
      <c r="YJ280" s="38"/>
      <c r="YK280" s="38"/>
      <c r="YL280" s="38"/>
      <c r="YM280" s="38"/>
      <c r="YN280" s="38"/>
      <c r="YO280" s="38"/>
      <c r="YP280" s="38"/>
      <c r="YQ280" s="38"/>
      <c r="YR280" s="38"/>
      <c r="YS280" s="38"/>
    </row>
    <row r="281" spans="1:669" s="50" customFormat="1" ht="15.75" x14ac:dyDescent="0.25">
      <c r="A281" s="38"/>
      <c r="B281" s="2"/>
      <c r="C281" s="2"/>
      <c r="D281" s="2"/>
      <c r="E281" s="1"/>
      <c r="F281" s="1"/>
      <c r="G281" s="130"/>
      <c r="H281" s="131"/>
      <c r="I281" s="130"/>
      <c r="J281" s="130"/>
      <c r="K281" s="130"/>
      <c r="L281" s="130"/>
      <c r="M281" s="131"/>
      <c r="O281" s="86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  <c r="IW281" s="38"/>
      <c r="IX281" s="38"/>
      <c r="IY281" s="38"/>
      <c r="IZ281" s="38"/>
      <c r="JA281" s="38"/>
      <c r="JB281" s="38"/>
      <c r="JC281" s="38"/>
      <c r="JD281" s="38"/>
      <c r="JE281" s="38"/>
      <c r="JF281" s="38"/>
      <c r="JG281" s="38"/>
      <c r="JH281" s="38"/>
      <c r="JI281" s="38"/>
      <c r="JJ281" s="38"/>
      <c r="JK281" s="38"/>
      <c r="JL281" s="38"/>
      <c r="JM281" s="38"/>
      <c r="JN281" s="38"/>
      <c r="JO281" s="38"/>
      <c r="JP281" s="38"/>
      <c r="JQ281" s="38"/>
      <c r="JR281" s="38"/>
      <c r="JS281" s="38"/>
      <c r="JT281" s="38"/>
      <c r="JU281" s="38"/>
      <c r="JV281" s="38"/>
      <c r="JW281" s="38"/>
      <c r="JX281" s="38"/>
      <c r="JY281" s="38"/>
      <c r="JZ281" s="38"/>
      <c r="KA281" s="38"/>
      <c r="KB281" s="38"/>
      <c r="KC281" s="38"/>
      <c r="KD281" s="38"/>
      <c r="KE281" s="38"/>
      <c r="KF281" s="38"/>
      <c r="KG281" s="38"/>
      <c r="KH281" s="38"/>
      <c r="KI281" s="38"/>
      <c r="KJ281" s="38"/>
      <c r="KK281" s="38"/>
      <c r="KL281" s="38"/>
      <c r="KM281" s="38"/>
      <c r="KN281" s="38"/>
      <c r="KO281" s="38"/>
      <c r="KP281" s="38"/>
      <c r="KQ281" s="38"/>
      <c r="KR281" s="38"/>
      <c r="KS281" s="38"/>
      <c r="KT281" s="38"/>
      <c r="KU281" s="38"/>
      <c r="KV281" s="38"/>
      <c r="KW281" s="38"/>
      <c r="KX281" s="38"/>
      <c r="KY281" s="38"/>
      <c r="KZ281" s="38"/>
      <c r="LA281" s="38"/>
      <c r="LB281" s="38"/>
      <c r="LC281" s="38"/>
      <c r="LD281" s="38"/>
      <c r="LE281" s="38"/>
      <c r="LF281" s="38"/>
      <c r="LG281" s="38"/>
      <c r="LH281" s="38"/>
      <c r="LI281" s="38"/>
      <c r="LJ281" s="38"/>
      <c r="LK281" s="38"/>
      <c r="LL281" s="38"/>
      <c r="LM281" s="38"/>
      <c r="LN281" s="38"/>
      <c r="LO281" s="38"/>
      <c r="LP281" s="38"/>
      <c r="LQ281" s="38"/>
      <c r="LR281" s="38"/>
      <c r="LS281" s="38"/>
      <c r="LT281" s="38"/>
      <c r="LU281" s="38"/>
      <c r="LV281" s="38"/>
      <c r="LW281" s="38"/>
      <c r="LX281" s="38"/>
      <c r="LY281" s="38"/>
      <c r="LZ281" s="38"/>
      <c r="MA281" s="38"/>
      <c r="MB281" s="38"/>
      <c r="MC281" s="38"/>
      <c r="MD281" s="38"/>
      <c r="ME281" s="38"/>
      <c r="MF281" s="38"/>
      <c r="MG281" s="38"/>
      <c r="MH281" s="38"/>
      <c r="MI281" s="38"/>
      <c r="MJ281" s="38"/>
      <c r="MK281" s="38"/>
      <c r="ML281" s="38"/>
      <c r="MM281" s="38"/>
      <c r="MN281" s="38"/>
      <c r="MO281" s="38"/>
      <c r="MP281" s="38"/>
      <c r="MQ281" s="38"/>
      <c r="MR281" s="38"/>
      <c r="MS281" s="38"/>
      <c r="MT281" s="38"/>
      <c r="MU281" s="38"/>
      <c r="MV281" s="38"/>
      <c r="MW281" s="38"/>
      <c r="MX281" s="38"/>
      <c r="MY281" s="38"/>
      <c r="MZ281" s="38"/>
      <c r="NA281" s="38"/>
      <c r="NB281" s="38"/>
      <c r="NC281" s="38"/>
      <c r="ND281" s="38"/>
      <c r="NE281" s="38"/>
      <c r="NF281" s="38"/>
      <c r="NG281" s="38"/>
      <c r="NH281" s="38"/>
      <c r="NI281" s="38"/>
      <c r="NJ281" s="38"/>
      <c r="NK281" s="38"/>
      <c r="NL281" s="38"/>
      <c r="NM281" s="38"/>
      <c r="NN281" s="38"/>
      <c r="NO281" s="38"/>
      <c r="NP281" s="38"/>
      <c r="NQ281" s="38"/>
      <c r="NR281" s="38"/>
      <c r="NS281" s="38"/>
      <c r="NT281" s="38"/>
      <c r="NU281" s="38"/>
      <c r="NV281" s="38"/>
      <c r="NW281" s="38"/>
      <c r="NX281" s="38"/>
      <c r="NY281" s="38"/>
      <c r="NZ281" s="38"/>
      <c r="OA281" s="38"/>
      <c r="OB281" s="38"/>
      <c r="OC281" s="38"/>
      <c r="OD281" s="38"/>
      <c r="OE281" s="38"/>
      <c r="OF281" s="38"/>
      <c r="OG281" s="38"/>
      <c r="OH281" s="38"/>
      <c r="OI281" s="38"/>
      <c r="OJ281" s="38"/>
      <c r="OK281" s="38"/>
      <c r="OL281" s="38"/>
      <c r="OM281" s="38"/>
      <c r="ON281" s="38"/>
      <c r="OO281" s="38"/>
      <c r="OP281" s="38"/>
      <c r="OQ281" s="38"/>
      <c r="OR281" s="38"/>
      <c r="OS281" s="38"/>
      <c r="OT281" s="38"/>
      <c r="OU281" s="38"/>
      <c r="OV281" s="38"/>
      <c r="OW281" s="38"/>
      <c r="OX281" s="38"/>
      <c r="OY281" s="38"/>
      <c r="OZ281" s="38"/>
      <c r="PA281" s="38"/>
      <c r="PB281" s="38"/>
      <c r="PC281" s="38"/>
      <c r="PD281" s="38"/>
      <c r="PE281" s="38"/>
      <c r="PF281" s="38"/>
      <c r="PG281" s="38"/>
      <c r="PH281" s="38"/>
      <c r="PI281" s="38"/>
      <c r="PJ281" s="38"/>
      <c r="PK281" s="38"/>
      <c r="PL281" s="38"/>
      <c r="PM281" s="38"/>
      <c r="PN281" s="38"/>
      <c r="PO281" s="38"/>
      <c r="PP281" s="38"/>
      <c r="PQ281" s="38"/>
      <c r="PR281" s="38"/>
      <c r="PS281" s="38"/>
      <c r="PT281" s="38"/>
      <c r="PU281" s="38"/>
      <c r="PV281" s="38"/>
      <c r="PW281" s="38"/>
      <c r="PX281" s="38"/>
      <c r="PY281" s="38"/>
      <c r="PZ281" s="38"/>
      <c r="QA281" s="38"/>
      <c r="QB281" s="38"/>
      <c r="QC281" s="38"/>
      <c r="QD281" s="38"/>
      <c r="QE281" s="38"/>
      <c r="QF281" s="38"/>
      <c r="QG281" s="38"/>
      <c r="QH281" s="38"/>
      <c r="QI281" s="38"/>
      <c r="QJ281" s="38"/>
      <c r="QK281" s="38"/>
      <c r="QL281" s="38"/>
      <c r="QM281" s="38"/>
      <c r="QN281" s="38"/>
      <c r="QO281" s="38"/>
      <c r="QP281" s="38"/>
      <c r="QQ281" s="38"/>
      <c r="QR281" s="38"/>
      <c r="QS281" s="38"/>
      <c r="QT281" s="38"/>
      <c r="QU281" s="38"/>
      <c r="QV281" s="38"/>
      <c r="QW281" s="38"/>
      <c r="QX281" s="38"/>
      <c r="QY281" s="38"/>
      <c r="QZ281" s="38"/>
      <c r="RA281" s="38"/>
      <c r="RB281" s="38"/>
      <c r="RC281" s="38"/>
      <c r="RD281" s="38"/>
      <c r="RE281" s="38"/>
      <c r="RF281" s="38"/>
      <c r="RG281" s="38"/>
      <c r="RH281" s="38"/>
      <c r="RI281" s="38"/>
      <c r="RJ281" s="38"/>
      <c r="RK281" s="38"/>
      <c r="RL281" s="38"/>
      <c r="RM281" s="38"/>
      <c r="RN281" s="38"/>
      <c r="RO281" s="38"/>
      <c r="RP281" s="38"/>
      <c r="RQ281" s="38"/>
      <c r="RR281" s="38"/>
      <c r="RS281" s="38"/>
      <c r="RT281" s="38"/>
      <c r="RU281" s="38"/>
      <c r="RV281" s="38"/>
      <c r="RW281" s="38"/>
      <c r="RX281" s="38"/>
      <c r="RY281" s="38"/>
      <c r="RZ281" s="38"/>
      <c r="SA281" s="38"/>
      <c r="SB281" s="38"/>
      <c r="SC281" s="38"/>
      <c r="SD281" s="38"/>
      <c r="SE281" s="38"/>
      <c r="SF281" s="38"/>
      <c r="SG281" s="38"/>
      <c r="SH281" s="38"/>
      <c r="SI281" s="38"/>
      <c r="SJ281" s="38"/>
      <c r="SK281" s="38"/>
      <c r="SL281" s="38"/>
      <c r="SM281" s="38"/>
      <c r="SN281" s="38"/>
      <c r="SO281" s="38"/>
      <c r="SP281" s="38"/>
      <c r="SQ281" s="38"/>
      <c r="SR281" s="38"/>
      <c r="SS281" s="38"/>
      <c r="ST281" s="38"/>
      <c r="SU281" s="38"/>
      <c r="SV281" s="38"/>
      <c r="SW281" s="38"/>
      <c r="SX281" s="38"/>
      <c r="SY281" s="38"/>
      <c r="SZ281" s="38"/>
      <c r="TA281" s="38"/>
      <c r="TB281" s="38"/>
      <c r="TC281" s="38"/>
      <c r="TD281" s="38"/>
      <c r="TE281" s="38"/>
      <c r="TF281" s="38"/>
      <c r="TG281" s="38"/>
      <c r="TH281" s="38"/>
      <c r="TI281" s="38"/>
      <c r="TJ281" s="38"/>
      <c r="TK281" s="38"/>
      <c r="TL281" s="38"/>
      <c r="TM281" s="38"/>
      <c r="TN281" s="38"/>
      <c r="TO281" s="38"/>
      <c r="TP281" s="38"/>
      <c r="TQ281" s="38"/>
      <c r="TR281" s="38"/>
      <c r="TS281" s="38"/>
      <c r="TT281" s="38"/>
      <c r="TU281" s="38"/>
      <c r="TV281" s="38"/>
      <c r="TW281" s="38"/>
      <c r="TX281" s="38"/>
      <c r="TY281" s="38"/>
      <c r="TZ281" s="38"/>
      <c r="UA281" s="38"/>
      <c r="UB281" s="38"/>
      <c r="UC281" s="38"/>
      <c r="UD281" s="38"/>
      <c r="UE281" s="38"/>
      <c r="UF281" s="38"/>
      <c r="UG281" s="38"/>
      <c r="UH281" s="38"/>
      <c r="UI281" s="38"/>
      <c r="UJ281" s="38"/>
      <c r="UK281" s="38"/>
      <c r="UL281" s="38"/>
      <c r="UM281" s="38"/>
      <c r="UN281" s="38"/>
      <c r="UO281" s="38"/>
      <c r="UP281" s="38"/>
      <c r="UQ281" s="38"/>
      <c r="UR281" s="38"/>
      <c r="US281" s="38"/>
      <c r="UT281" s="38"/>
      <c r="UU281" s="38"/>
      <c r="UV281" s="38"/>
      <c r="UW281" s="38"/>
      <c r="UX281" s="38"/>
      <c r="UY281" s="38"/>
      <c r="UZ281" s="38"/>
      <c r="VA281" s="38"/>
      <c r="VB281" s="38"/>
      <c r="VC281" s="38"/>
      <c r="VD281" s="38"/>
      <c r="VE281" s="38"/>
      <c r="VF281" s="38"/>
      <c r="VG281" s="38"/>
      <c r="VH281" s="38"/>
      <c r="VI281" s="38"/>
      <c r="VJ281" s="38"/>
      <c r="VK281" s="38"/>
      <c r="VL281" s="38"/>
      <c r="VM281" s="38"/>
      <c r="VN281" s="38"/>
      <c r="VO281" s="38"/>
      <c r="VP281" s="38"/>
      <c r="VQ281" s="38"/>
      <c r="VR281" s="38"/>
      <c r="VS281" s="38"/>
      <c r="VT281" s="38"/>
      <c r="VU281" s="38"/>
      <c r="VV281" s="38"/>
      <c r="VW281" s="38"/>
      <c r="VX281" s="38"/>
      <c r="VY281" s="38"/>
      <c r="VZ281" s="38"/>
      <c r="WA281" s="38"/>
      <c r="WB281" s="38"/>
      <c r="WC281" s="38"/>
      <c r="WD281" s="38"/>
      <c r="WE281" s="38"/>
      <c r="WF281" s="38"/>
      <c r="WG281" s="38"/>
      <c r="WH281" s="38"/>
      <c r="WI281" s="38"/>
      <c r="WJ281" s="38"/>
      <c r="WK281" s="38"/>
      <c r="WL281" s="38"/>
      <c r="WM281" s="38"/>
      <c r="WN281" s="38"/>
      <c r="WO281" s="38"/>
      <c r="WP281" s="38"/>
      <c r="WQ281" s="38"/>
      <c r="WR281" s="38"/>
      <c r="WS281" s="38"/>
      <c r="WT281" s="38"/>
      <c r="WU281" s="38"/>
      <c r="WV281" s="38"/>
      <c r="WW281" s="38"/>
      <c r="WX281" s="38"/>
      <c r="WY281" s="38"/>
      <c r="WZ281" s="38"/>
      <c r="XA281" s="38"/>
      <c r="XB281" s="38"/>
      <c r="XC281" s="38"/>
      <c r="XD281" s="38"/>
      <c r="XE281" s="38"/>
      <c r="XF281" s="38"/>
      <c r="XG281" s="38"/>
      <c r="XH281" s="38"/>
      <c r="XI281" s="38"/>
      <c r="XJ281" s="38"/>
      <c r="XK281" s="38"/>
      <c r="XL281" s="38"/>
      <c r="XM281" s="38"/>
      <c r="XN281" s="38"/>
      <c r="XO281" s="38"/>
      <c r="XP281" s="38"/>
      <c r="XQ281" s="38"/>
      <c r="XR281" s="38"/>
      <c r="XS281" s="38"/>
      <c r="XT281" s="38"/>
      <c r="XU281" s="38"/>
      <c r="XV281" s="38"/>
      <c r="XW281" s="38"/>
      <c r="XX281" s="38"/>
      <c r="XY281" s="38"/>
      <c r="XZ281" s="38"/>
      <c r="YA281" s="38"/>
      <c r="YB281" s="38"/>
      <c r="YC281" s="38"/>
      <c r="YD281" s="38"/>
      <c r="YE281" s="38"/>
      <c r="YF281" s="38"/>
      <c r="YG281" s="38"/>
      <c r="YH281" s="38"/>
      <c r="YI281" s="38"/>
      <c r="YJ281" s="38"/>
      <c r="YK281" s="38"/>
      <c r="YL281" s="38"/>
      <c r="YM281" s="38"/>
      <c r="YN281" s="38"/>
      <c r="YO281" s="38"/>
      <c r="YP281" s="38"/>
      <c r="YQ281" s="38"/>
      <c r="YR281" s="38"/>
      <c r="YS281" s="38"/>
    </row>
    <row r="282" spans="1:669" s="50" customFormat="1" ht="15.75" x14ac:dyDescent="0.25">
      <c r="A282" s="38"/>
      <c r="B282" s="2"/>
      <c r="C282" s="2"/>
      <c r="D282" s="2"/>
      <c r="E282" s="1"/>
      <c r="F282" s="1"/>
      <c r="G282" s="130"/>
      <c r="H282" s="131"/>
      <c r="I282" s="130"/>
      <c r="J282" s="130"/>
      <c r="K282" s="130"/>
      <c r="L282" s="130"/>
      <c r="M282" s="131"/>
      <c r="O282" s="86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  <c r="IW282" s="38"/>
      <c r="IX282" s="38"/>
      <c r="IY282" s="38"/>
      <c r="IZ282" s="38"/>
      <c r="JA282" s="38"/>
      <c r="JB282" s="38"/>
      <c r="JC282" s="38"/>
      <c r="JD282" s="38"/>
      <c r="JE282" s="38"/>
      <c r="JF282" s="38"/>
      <c r="JG282" s="38"/>
      <c r="JH282" s="38"/>
      <c r="JI282" s="38"/>
      <c r="JJ282" s="38"/>
      <c r="JK282" s="38"/>
      <c r="JL282" s="38"/>
      <c r="JM282" s="38"/>
      <c r="JN282" s="38"/>
      <c r="JO282" s="38"/>
      <c r="JP282" s="38"/>
      <c r="JQ282" s="38"/>
      <c r="JR282" s="38"/>
      <c r="JS282" s="38"/>
      <c r="JT282" s="38"/>
      <c r="JU282" s="38"/>
      <c r="JV282" s="38"/>
      <c r="JW282" s="38"/>
      <c r="JX282" s="38"/>
      <c r="JY282" s="38"/>
      <c r="JZ282" s="38"/>
      <c r="KA282" s="38"/>
      <c r="KB282" s="38"/>
      <c r="KC282" s="38"/>
      <c r="KD282" s="38"/>
      <c r="KE282" s="38"/>
      <c r="KF282" s="38"/>
      <c r="KG282" s="38"/>
      <c r="KH282" s="38"/>
      <c r="KI282" s="38"/>
      <c r="KJ282" s="38"/>
      <c r="KK282" s="38"/>
      <c r="KL282" s="38"/>
      <c r="KM282" s="38"/>
      <c r="KN282" s="38"/>
      <c r="KO282" s="38"/>
      <c r="KP282" s="38"/>
      <c r="KQ282" s="38"/>
      <c r="KR282" s="38"/>
      <c r="KS282" s="38"/>
      <c r="KT282" s="38"/>
      <c r="KU282" s="38"/>
      <c r="KV282" s="38"/>
      <c r="KW282" s="38"/>
      <c r="KX282" s="38"/>
      <c r="KY282" s="38"/>
      <c r="KZ282" s="38"/>
      <c r="LA282" s="38"/>
      <c r="LB282" s="38"/>
      <c r="LC282" s="38"/>
      <c r="LD282" s="38"/>
      <c r="LE282" s="38"/>
      <c r="LF282" s="38"/>
      <c r="LG282" s="38"/>
      <c r="LH282" s="38"/>
      <c r="LI282" s="38"/>
      <c r="LJ282" s="38"/>
      <c r="LK282" s="38"/>
      <c r="LL282" s="38"/>
      <c r="LM282" s="38"/>
      <c r="LN282" s="38"/>
      <c r="LO282" s="38"/>
      <c r="LP282" s="38"/>
      <c r="LQ282" s="38"/>
      <c r="LR282" s="38"/>
      <c r="LS282" s="38"/>
      <c r="LT282" s="38"/>
      <c r="LU282" s="38"/>
      <c r="LV282" s="38"/>
      <c r="LW282" s="38"/>
      <c r="LX282" s="38"/>
      <c r="LY282" s="38"/>
      <c r="LZ282" s="38"/>
      <c r="MA282" s="38"/>
      <c r="MB282" s="38"/>
      <c r="MC282" s="38"/>
      <c r="MD282" s="38"/>
      <c r="ME282" s="38"/>
      <c r="MF282" s="38"/>
      <c r="MG282" s="38"/>
      <c r="MH282" s="38"/>
      <c r="MI282" s="38"/>
      <c r="MJ282" s="38"/>
      <c r="MK282" s="38"/>
      <c r="ML282" s="38"/>
      <c r="MM282" s="38"/>
      <c r="MN282" s="38"/>
      <c r="MO282" s="38"/>
      <c r="MP282" s="38"/>
      <c r="MQ282" s="38"/>
      <c r="MR282" s="38"/>
      <c r="MS282" s="38"/>
      <c r="MT282" s="38"/>
      <c r="MU282" s="38"/>
      <c r="MV282" s="38"/>
      <c r="MW282" s="38"/>
      <c r="MX282" s="38"/>
      <c r="MY282" s="38"/>
      <c r="MZ282" s="38"/>
      <c r="NA282" s="38"/>
      <c r="NB282" s="38"/>
      <c r="NC282" s="38"/>
      <c r="ND282" s="38"/>
      <c r="NE282" s="38"/>
      <c r="NF282" s="38"/>
      <c r="NG282" s="38"/>
      <c r="NH282" s="38"/>
      <c r="NI282" s="38"/>
      <c r="NJ282" s="38"/>
      <c r="NK282" s="38"/>
      <c r="NL282" s="38"/>
      <c r="NM282" s="38"/>
      <c r="NN282" s="38"/>
      <c r="NO282" s="38"/>
      <c r="NP282" s="38"/>
      <c r="NQ282" s="38"/>
      <c r="NR282" s="38"/>
      <c r="NS282" s="38"/>
      <c r="NT282" s="38"/>
      <c r="NU282" s="38"/>
      <c r="NV282" s="38"/>
      <c r="NW282" s="38"/>
      <c r="NX282" s="38"/>
      <c r="NY282" s="38"/>
      <c r="NZ282" s="38"/>
      <c r="OA282" s="38"/>
      <c r="OB282" s="38"/>
      <c r="OC282" s="38"/>
      <c r="OD282" s="38"/>
      <c r="OE282" s="38"/>
      <c r="OF282" s="38"/>
      <c r="OG282" s="38"/>
      <c r="OH282" s="38"/>
      <c r="OI282" s="38"/>
      <c r="OJ282" s="38"/>
      <c r="OK282" s="38"/>
      <c r="OL282" s="38"/>
      <c r="OM282" s="38"/>
      <c r="ON282" s="38"/>
      <c r="OO282" s="38"/>
      <c r="OP282" s="38"/>
      <c r="OQ282" s="38"/>
      <c r="OR282" s="38"/>
      <c r="OS282" s="38"/>
      <c r="OT282" s="38"/>
      <c r="OU282" s="38"/>
      <c r="OV282" s="38"/>
      <c r="OW282" s="38"/>
      <c r="OX282" s="38"/>
      <c r="OY282" s="38"/>
      <c r="OZ282" s="38"/>
      <c r="PA282" s="38"/>
      <c r="PB282" s="38"/>
      <c r="PC282" s="38"/>
      <c r="PD282" s="38"/>
      <c r="PE282" s="38"/>
      <c r="PF282" s="38"/>
      <c r="PG282" s="38"/>
      <c r="PH282" s="38"/>
      <c r="PI282" s="38"/>
      <c r="PJ282" s="38"/>
      <c r="PK282" s="38"/>
      <c r="PL282" s="38"/>
      <c r="PM282" s="38"/>
      <c r="PN282" s="38"/>
      <c r="PO282" s="38"/>
      <c r="PP282" s="38"/>
      <c r="PQ282" s="38"/>
      <c r="PR282" s="38"/>
      <c r="PS282" s="38"/>
      <c r="PT282" s="38"/>
      <c r="PU282" s="38"/>
      <c r="PV282" s="38"/>
      <c r="PW282" s="38"/>
      <c r="PX282" s="38"/>
      <c r="PY282" s="38"/>
      <c r="PZ282" s="38"/>
      <c r="QA282" s="38"/>
      <c r="QB282" s="38"/>
      <c r="QC282" s="38"/>
      <c r="QD282" s="38"/>
      <c r="QE282" s="38"/>
      <c r="QF282" s="38"/>
      <c r="QG282" s="38"/>
      <c r="QH282" s="38"/>
      <c r="QI282" s="38"/>
      <c r="QJ282" s="38"/>
      <c r="QK282" s="38"/>
      <c r="QL282" s="38"/>
      <c r="QM282" s="38"/>
      <c r="QN282" s="38"/>
      <c r="QO282" s="38"/>
      <c r="QP282" s="38"/>
      <c r="QQ282" s="38"/>
      <c r="QR282" s="38"/>
      <c r="QS282" s="38"/>
      <c r="QT282" s="38"/>
      <c r="QU282" s="38"/>
      <c r="QV282" s="38"/>
      <c r="QW282" s="38"/>
      <c r="QX282" s="38"/>
      <c r="QY282" s="38"/>
      <c r="QZ282" s="38"/>
      <c r="RA282" s="38"/>
      <c r="RB282" s="38"/>
      <c r="RC282" s="38"/>
      <c r="RD282" s="38"/>
      <c r="RE282" s="38"/>
      <c r="RF282" s="38"/>
      <c r="RG282" s="38"/>
      <c r="RH282" s="38"/>
      <c r="RI282" s="38"/>
      <c r="RJ282" s="38"/>
      <c r="RK282" s="38"/>
      <c r="RL282" s="38"/>
      <c r="RM282" s="38"/>
      <c r="RN282" s="38"/>
      <c r="RO282" s="38"/>
      <c r="RP282" s="38"/>
      <c r="RQ282" s="38"/>
      <c r="RR282" s="38"/>
      <c r="RS282" s="38"/>
      <c r="RT282" s="38"/>
      <c r="RU282" s="38"/>
      <c r="RV282" s="38"/>
      <c r="RW282" s="38"/>
      <c r="RX282" s="38"/>
      <c r="RY282" s="38"/>
      <c r="RZ282" s="38"/>
      <c r="SA282" s="38"/>
      <c r="SB282" s="38"/>
      <c r="SC282" s="38"/>
      <c r="SD282" s="38"/>
      <c r="SE282" s="38"/>
      <c r="SF282" s="38"/>
      <c r="SG282" s="38"/>
      <c r="SH282" s="38"/>
      <c r="SI282" s="38"/>
      <c r="SJ282" s="38"/>
      <c r="SK282" s="38"/>
      <c r="SL282" s="38"/>
      <c r="SM282" s="38"/>
      <c r="SN282" s="38"/>
      <c r="SO282" s="38"/>
      <c r="SP282" s="38"/>
      <c r="SQ282" s="38"/>
      <c r="SR282" s="38"/>
      <c r="SS282" s="38"/>
      <c r="ST282" s="38"/>
      <c r="SU282" s="38"/>
      <c r="SV282" s="38"/>
      <c r="SW282" s="38"/>
      <c r="SX282" s="38"/>
      <c r="SY282" s="38"/>
      <c r="SZ282" s="38"/>
      <c r="TA282" s="38"/>
      <c r="TB282" s="38"/>
      <c r="TC282" s="38"/>
      <c r="TD282" s="38"/>
      <c r="TE282" s="38"/>
      <c r="TF282" s="38"/>
      <c r="TG282" s="38"/>
      <c r="TH282" s="38"/>
      <c r="TI282" s="38"/>
      <c r="TJ282" s="38"/>
      <c r="TK282" s="38"/>
      <c r="TL282" s="38"/>
      <c r="TM282" s="38"/>
      <c r="TN282" s="38"/>
      <c r="TO282" s="38"/>
      <c r="TP282" s="38"/>
      <c r="TQ282" s="38"/>
      <c r="TR282" s="38"/>
      <c r="TS282" s="38"/>
      <c r="TT282" s="38"/>
      <c r="TU282" s="38"/>
      <c r="TV282" s="38"/>
      <c r="TW282" s="38"/>
      <c r="TX282" s="38"/>
      <c r="TY282" s="38"/>
      <c r="TZ282" s="38"/>
      <c r="UA282" s="38"/>
      <c r="UB282" s="38"/>
      <c r="UC282" s="38"/>
      <c r="UD282" s="38"/>
      <c r="UE282" s="38"/>
      <c r="UF282" s="38"/>
      <c r="UG282" s="38"/>
      <c r="UH282" s="38"/>
      <c r="UI282" s="38"/>
      <c r="UJ282" s="38"/>
      <c r="UK282" s="38"/>
      <c r="UL282" s="38"/>
      <c r="UM282" s="38"/>
      <c r="UN282" s="38"/>
      <c r="UO282" s="38"/>
      <c r="UP282" s="38"/>
      <c r="UQ282" s="38"/>
      <c r="UR282" s="38"/>
      <c r="US282" s="38"/>
      <c r="UT282" s="38"/>
      <c r="UU282" s="38"/>
      <c r="UV282" s="38"/>
      <c r="UW282" s="38"/>
      <c r="UX282" s="38"/>
      <c r="UY282" s="38"/>
      <c r="UZ282" s="38"/>
      <c r="VA282" s="38"/>
      <c r="VB282" s="38"/>
      <c r="VC282" s="38"/>
      <c r="VD282" s="38"/>
      <c r="VE282" s="38"/>
      <c r="VF282" s="38"/>
      <c r="VG282" s="38"/>
      <c r="VH282" s="38"/>
      <c r="VI282" s="38"/>
      <c r="VJ282" s="38"/>
      <c r="VK282" s="38"/>
      <c r="VL282" s="38"/>
      <c r="VM282" s="38"/>
      <c r="VN282" s="38"/>
      <c r="VO282" s="38"/>
      <c r="VP282" s="38"/>
      <c r="VQ282" s="38"/>
      <c r="VR282" s="38"/>
      <c r="VS282" s="38"/>
      <c r="VT282" s="38"/>
      <c r="VU282" s="38"/>
      <c r="VV282" s="38"/>
      <c r="VW282" s="38"/>
      <c r="VX282" s="38"/>
      <c r="VY282" s="38"/>
      <c r="VZ282" s="38"/>
      <c r="WA282" s="38"/>
      <c r="WB282" s="38"/>
      <c r="WC282" s="38"/>
      <c r="WD282" s="38"/>
      <c r="WE282" s="38"/>
      <c r="WF282" s="38"/>
      <c r="WG282" s="38"/>
      <c r="WH282" s="38"/>
      <c r="WI282" s="38"/>
      <c r="WJ282" s="38"/>
      <c r="WK282" s="38"/>
      <c r="WL282" s="38"/>
      <c r="WM282" s="38"/>
      <c r="WN282" s="38"/>
      <c r="WO282" s="38"/>
      <c r="WP282" s="38"/>
      <c r="WQ282" s="38"/>
      <c r="WR282" s="38"/>
      <c r="WS282" s="38"/>
      <c r="WT282" s="38"/>
      <c r="WU282" s="38"/>
      <c r="WV282" s="38"/>
      <c r="WW282" s="38"/>
      <c r="WX282" s="38"/>
      <c r="WY282" s="38"/>
      <c r="WZ282" s="38"/>
      <c r="XA282" s="38"/>
      <c r="XB282" s="38"/>
      <c r="XC282" s="38"/>
      <c r="XD282" s="38"/>
      <c r="XE282" s="38"/>
      <c r="XF282" s="38"/>
      <c r="XG282" s="38"/>
      <c r="XH282" s="38"/>
      <c r="XI282" s="38"/>
      <c r="XJ282" s="38"/>
      <c r="XK282" s="38"/>
      <c r="XL282" s="38"/>
      <c r="XM282" s="38"/>
      <c r="XN282" s="38"/>
      <c r="XO282" s="38"/>
      <c r="XP282" s="38"/>
      <c r="XQ282" s="38"/>
      <c r="XR282" s="38"/>
      <c r="XS282" s="38"/>
      <c r="XT282" s="38"/>
      <c r="XU282" s="38"/>
      <c r="XV282" s="38"/>
      <c r="XW282" s="38"/>
      <c r="XX282" s="38"/>
      <c r="XY282" s="38"/>
      <c r="XZ282" s="38"/>
      <c r="YA282" s="38"/>
      <c r="YB282" s="38"/>
      <c r="YC282" s="38"/>
      <c r="YD282" s="38"/>
      <c r="YE282" s="38"/>
      <c r="YF282" s="38"/>
      <c r="YG282" s="38"/>
      <c r="YH282" s="38"/>
      <c r="YI282" s="38"/>
      <c r="YJ282" s="38"/>
      <c r="YK282" s="38"/>
      <c r="YL282" s="38"/>
      <c r="YM282" s="38"/>
      <c r="YN282" s="38"/>
      <c r="YO282" s="38"/>
      <c r="YP282" s="38"/>
      <c r="YQ282" s="38"/>
      <c r="YR282" s="38"/>
      <c r="YS282" s="38"/>
    </row>
    <row r="283" spans="1:669" s="50" customFormat="1" ht="15.75" x14ac:dyDescent="0.25">
      <c r="A283" s="38"/>
      <c r="B283" s="2"/>
      <c r="C283" s="2"/>
      <c r="D283" s="2"/>
      <c r="E283" s="1"/>
      <c r="F283" s="1"/>
      <c r="G283" s="130"/>
      <c r="H283" s="131"/>
      <c r="I283" s="130"/>
      <c r="J283" s="130"/>
      <c r="K283" s="130"/>
      <c r="L283" s="130"/>
      <c r="M283" s="131"/>
      <c r="O283" s="86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  <c r="IW283" s="38"/>
      <c r="IX283" s="38"/>
      <c r="IY283" s="38"/>
      <c r="IZ283" s="38"/>
      <c r="JA283" s="38"/>
      <c r="JB283" s="38"/>
      <c r="JC283" s="38"/>
      <c r="JD283" s="38"/>
      <c r="JE283" s="38"/>
      <c r="JF283" s="38"/>
      <c r="JG283" s="38"/>
      <c r="JH283" s="38"/>
      <c r="JI283" s="38"/>
      <c r="JJ283" s="38"/>
      <c r="JK283" s="38"/>
      <c r="JL283" s="38"/>
      <c r="JM283" s="38"/>
      <c r="JN283" s="38"/>
      <c r="JO283" s="38"/>
      <c r="JP283" s="38"/>
      <c r="JQ283" s="38"/>
      <c r="JR283" s="38"/>
      <c r="JS283" s="38"/>
      <c r="JT283" s="38"/>
      <c r="JU283" s="38"/>
      <c r="JV283" s="38"/>
      <c r="JW283" s="38"/>
      <c r="JX283" s="38"/>
      <c r="JY283" s="38"/>
      <c r="JZ283" s="38"/>
      <c r="KA283" s="38"/>
      <c r="KB283" s="38"/>
      <c r="KC283" s="38"/>
      <c r="KD283" s="38"/>
      <c r="KE283" s="38"/>
      <c r="KF283" s="38"/>
      <c r="KG283" s="38"/>
      <c r="KH283" s="38"/>
      <c r="KI283" s="38"/>
      <c r="KJ283" s="38"/>
      <c r="KK283" s="38"/>
      <c r="KL283" s="38"/>
      <c r="KM283" s="38"/>
      <c r="KN283" s="38"/>
      <c r="KO283" s="38"/>
      <c r="KP283" s="38"/>
      <c r="KQ283" s="38"/>
      <c r="KR283" s="38"/>
      <c r="KS283" s="38"/>
      <c r="KT283" s="38"/>
      <c r="KU283" s="38"/>
      <c r="KV283" s="38"/>
      <c r="KW283" s="38"/>
      <c r="KX283" s="38"/>
      <c r="KY283" s="38"/>
      <c r="KZ283" s="38"/>
      <c r="LA283" s="38"/>
      <c r="LB283" s="38"/>
      <c r="LC283" s="38"/>
      <c r="LD283" s="38"/>
      <c r="LE283" s="38"/>
      <c r="LF283" s="38"/>
      <c r="LG283" s="38"/>
      <c r="LH283" s="38"/>
      <c r="LI283" s="38"/>
      <c r="LJ283" s="38"/>
      <c r="LK283" s="38"/>
      <c r="LL283" s="38"/>
      <c r="LM283" s="38"/>
      <c r="LN283" s="38"/>
      <c r="LO283" s="38"/>
      <c r="LP283" s="38"/>
      <c r="LQ283" s="38"/>
      <c r="LR283" s="38"/>
      <c r="LS283" s="38"/>
      <c r="LT283" s="38"/>
      <c r="LU283" s="38"/>
      <c r="LV283" s="38"/>
      <c r="LW283" s="38"/>
      <c r="LX283" s="38"/>
      <c r="LY283" s="38"/>
      <c r="LZ283" s="38"/>
      <c r="MA283" s="38"/>
      <c r="MB283" s="38"/>
      <c r="MC283" s="38"/>
      <c r="MD283" s="38"/>
      <c r="ME283" s="38"/>
      <c r="MF283" s="38"/>
      <c r="MG283" s="38"/>
      <c r="MH283" s="38"/>
      <c r="MI283" s="38"/>
      <c r="MJ283" s="38"/>
      <c r="MK283" s="38"/>
      <c r="ML283" s="38"/>
      <c r="MM283" s="38"/>
      <c r="MN283" s="38"/>
      <c r="MO283" s="38"/>
      <c r="MP283" s="38"/>
      <c r="MQ283" s="38"/>
      <c r="MR283" s="38"/>
      <c r="MS283" s="38"/>
      <c r="MT283" s="38"/>
      <c r="MU283" s="38"/>
      <c r="MV283" s="38"/>
      <c r="MW283" s="38"/>
      <c r="MX283" s="38"/>
      <c r="MY283" s="38"/>
      <c r="MZ283" s="38"/>
      <c r="NA283" s="38"/>
      <c r="NB283" s="38"/>
      <c r="NC283" s="38"/>
      <c r="ND283" s="38"/>
      <c r="NE283" s="38"/>
      <c r="NF283" s="38"/>
      <c r="NG283" s="38"/>
      <c r="NH283" s="38"/>
      <c r="NI283" s="38"/>
      <c r="NJ283" s="38"/>
      <c r="NK283" s="38"/>
      <c r="NL283" s="38"/>
      <c r="NM283" s="38"/>
      <c r="NN283" s="38"/>
      <c r="NO283" s="38"/>
      <c r="NP283" s="38"/>
      <c r="NQ283" s="38"/>
      <c r="NR283" s="38"/>
      <c r="NS283" s="38"/>
      <c r="NT283" s="38"/>
      <c r="NU283" s="38"/>
      <c r="NV283" s="38"/>
      <c r="NW283" s="38"/>
      <c r="NX283" s="38"/>
      <c r="NY283" s="38"/>
      <c r="NZ283" s="38"/>
      <c r="OA283" s="38"/>
      <c r="OB283" s="38"/>
      <c r="OC283" s="38"/>
      <c r="OD283" s="38"/>
      <c r="OE283" s="38"/>
      <c r="OF283" s="38"/>
      <c r="OG283" s="38"/>
      <c r="OH283" s="38"/>
      <c r="OI283" s="38"/>
      <c r="OJ283" s="38"/>
      <c r="OK283" s="38"/>
      <c r="OL283" s="38"/>
      <c r="OM283" s="38"/>
      <c r="ON283" s="38"/>
      <c r="OO283" s="38"/>
      <c r="OP283" s="38"/>
      <c r="OQ283" s="38"/>
      <c r="OR283" s="38"/>
      <c r="OS283" s="38"/>
      <c r="OT283" s="38"/>
      <c r="OU283" s="38"/>
      <c r="OV283" s="38"/>
      <c r="OW283" s="38"/>
      <c r="OX283" s="38"/>
      <c r="OY283" s="38"/>
      <c r="OZ283" s="38"/>
      <c r="PA283" s="38"/>
      <c r="PB283" s="38"/>
      <c r="PC283" s="38"/>
      <c r="PD283" s="38"/>
      <c r="PE283" s="38"/>
      <c r="PF283" s="38"/>
      <c r="PG283" s="38"/>
      <c r="PH283" s="38"/>
      <c r="PI283" s="38"/>
      <c r="PJ283" s="38"/>
      <c r="PK283" s="38"/>
      <c r="PL283" s="38"/>
      <c r="PM283" s="38"/>
      <c r="PN283" s="38"/>
      <c r="PO283" s="38"/>
      <c r="PP283" s="38"/>
      <c r="PQ283" s="38"/>
      <c r="PR283" s="38"/>
      <c r="PS283" s="38"/>
      <c r="PT283" s="38"/>
      <c r="PU283" s="38"/>
      <c r="PV283" s="38"/>
      <c r="PW283" s="38"/>
      <c r="PX283" s="38"/>
      <c r="PY283" s="38"/>
      <c r="PZ283" s="38"/>
      <c r="QA283" s="38"/>
      <c r="QB283" s="38"/>
      <c r="QC283" s="38"/>
      <c r="QD283" s="38"/>
      <c r="QE283" s="38"/>
      <c r="QF283" s="38"/>
      <c r="QG283" s="38"/>
      <c r="QH283" s="38"/>
      <c r="QI283" s="38"/>
      <c r="QJ283" s="38"/>
      <c r="QK283" s="38"/>
      <c r="QL283" s="38"/>
      <c r="QM283" s="38"/>
      <c r="QN283" s="38"/>
      <c r="QO283" s="38"/>
      <c r="QP283" s="38"/>
      <c r="QQ283" s="38"/>
      <c r="QR283" s="38"/>
      <c r="QS283" s="38"/>
      <c r="QT283" s="38"/>
      <c r="QU283" s="38"/>
      <c r="QV283" s="38"/>
      <c r="QW283" s="38"/>
      <c r="QX283" s="38"/>
      <c r="QY283" s="38"/>
      <c r="QZ283" s="38"/>
      <c r="RA283" s="38"/>
      <c r="RB283" s="38"/>
      <c r="RC283" s="38"/>
      <c r="RD283" s="38"/>
      <c r="RE283" s="38"/>
      <c r="RF283" s="38"/>
      <c r="RG283" s="38"/>
      <c r="RH283" s="38"/>
      <c r="RI283" s="38"/>
      <c r="RJ283" s="38"/>
      <c r="RK283" s="38"/>
      <c r="RL283" s="38"/>
      <c r="RM283" s="38"/>
      <c r="RN283" s="38"/>
      <c r="RO283" s="38"/>
      <c r="RP283" s="38"/>
      <c r="RQ283" s="38"/>
      <c r="RR283" s="38"/>
      <c r="RS283" s="38"/>
      <c r="RT283" s="38"/>
      <c r="RU283" s="38"/>
      <c r="RV283" s="38"/>
      <c r="RW283" s="38"/>
      <c r="RX283" s="38"/>
      <c r="RY283" s="38"/>
      <c r="RZ283" s="38"/>
      <c r="SA283" s="38"/>
      <c r="SB283" s="38"/>
      <c r="SC283" s="38"/>
      <c r="SD283" s="38"/>
      <c r="SE283" s="38"/>
      <c r="SF283" s="38"/>
      <c r="SG283" s="38"/>
      <c r="SH283" s="38"/>
      <c r="SI283" s="38"/>
      <c r="SJ283" s="38"/>
      <c r="SK283" s="38"/>
      <c r="SL283" s="38"/>
      <c r="SM283" s="38"/>
      <c r="SN283" s="38"/>
      <c r="SO283" s="38"/>
      <c r="SP283" s="38"/>
      <c r="SQ283" s="38"/>
      <c r="SR283" s="38"/>
      <c r="SS283" s="38"/>
      <c r="ST283" s="38"/>
      <c r="SU283" s="38"/>
      <c r="SV283" s="38"/>
      <c r="SW283" s="38"/>
      <c r="SX283" s="38"/>
      <c r="SY283" s="38"/>
      <c r="SZ283" s="38"/>
      <c r="TA283" s="38"/>
      <c r="TB283" s="38"/>
      <c r="TC283" s="38"/>
      <c r="TD283" s="38"/>
      <c r="TE283" s="38"/>
      <c r="TF283" s="38"/>
      <c r="TG283" s="38"/>
      <c r="TH283" s="38"/>
      <c r="TI283" s="38"/>
      <c r="TJ283" s="38"/>
      <c r="TK283" s="38"/>
      <c r="TL283" s="38"/>
      <c r="TM283" s="38"/>
      <c r="TN283" s="38"/>
      <c r="TO283" s="38"/>
      <c r="TP283" s="38"/>
      <c r="TQ283" s="38"/>
      <c r="TR283" s="38"/>
      <c r="TS283" s="38"/>
      <c r="TT283" s="38"/>
      <c r="TU283" s="38"/>
      <c r="TV283" s="38"/>
      <c r="TW283" s="38"/>
      <c r="TX283" s="38"/>
      <c r="TY283" s="38"/>
      <c r="TZ283" s="38"/>
      <c r="UA283" s="38"/>
      <c r="UB283" s="38"/>
      <c r="UC283" s="38"/>
      <c r="UD283" s="38"/>
      <c r="UE283" s="38"/>
      <c r="UF283" s="38"/>
      <c r="UG283" s="38"/>
      <c r="UH283" s="38"/>
      <c r="UI283" s="38"/>
      <c r="UJ283" s="38"/>
      <c r="UK283" s="38"/>
      <c r="UL283" s="38"/>
      <c r="UM283" s="38"/>
      <c r="UN283" s="38"/>
      <c r="UO283" s="38"/>
      <c r="UP283" s="38"/>
      <c r="UQ283" s="38"/>
      <c r="UR283" s="38"/>
      <c r="US283" s="38"/>
      <c r="UT283" s="38"/>
      <c r="UU283" s="38"/>
      <c r="UV283" s="38"/>
      <c r="UW283" s="38"/>
      <c r="UX283" s="38"/>
      <c r="UY283" s="38"/>
      <c r="UZ283" s="38"/>
      <c r="VA283" s="38"/>
      <c r="VB283" s="38"/>
      <c r="VC283" s="38"/>
      <c r="VD283" s="38"/>
      <c r="VE283" s="38"/>
      <c r="VF283" s="38"/>
      <c r="VG283" s="38"/>
      <c r="VH283" s="38"/>
      <c r="VI283" s="38"/>
      <c r="VJ283" s="38"/>
      <c r="VK283" s="38"/>
      <c r="VL283" s="38"/>
      <c r="VM283" s="38"/>
      <c r="VN283" s="38"/>
      <c r="VO283" s="38"/>
      <c r="VP283" s="38"/>
      <c r="VQ283" s="38"/>
      <c r="VR283" s="38"/>
      <c r="VS283" s="38"/>
      <c r="VT283" s="38"/>
      <c r="VU283" s="38"/>
      <c r="VV283" s="38"/>
      <c r="VW283" s="38"/>
      <c r="VX283" s="38"/>
      <c r="VY283" s="38"/>
      <c r="VZ283" s="38"/>
      <c r="WA283" s="38"/>
      <c r="WB283" s="38"/>
      <c r="WC283" s="38"/>
      <c r="WD283" s="38"/>
      <c r="WE283" s="38"/>
      <c r="WF283" s="38"/>
      <c r="WG283" s="38"/>
      <c r="WH283" s="38"/>
      <c r="WI283" s="38"/>
      <c r="WJ283" s="38"/>
      <c r="WK283" s="38"/>
      <c r="WL283" s="38"/>
      <c r="WM283" s="38"/>
      <c r="WN283" s="38"/>
      <c r="WO283" s="38"/>
      <c r="WP283" s="38"/>
      <c r="WQ283" s="38"/>
      <c r="WR283" s="38"/>
      <c r="WS283" s="38"/>
      <c r="WT283" s="38"/>
      <c r="WU283" s="38"/>
      <c r="WV283" s="38"/>
      <c r="WW283" s="38"/>
      <c r="WX283" s="38"/>
      <c r="WY283" s="38"/>
      <c r="WZ283" s="38"/>
      <c r="XA283" s="38"/>
      <c r="XB283" s="38"/>
      <c r="XC283" s="38"/>
      <c r="XD283" s="38"/>
      <c r="XE283" s="38"/>
      <c r="XF283" s="38"/>
      <c r="XG283" s="38"/>
      <c r="XH283" s="38"/>
      <c r="XI283" s="38"/>
      <c r="XJ283" s="38"/>
      <c r="XK283" s="38"/>
      <c r="XL283" s="38"/>
      <c r="XM283" s="38"/>
      <c r="XN283" s="38"/>
      <c r="XO283" s="38"/>
      <c r="XP283" s="38"/>
      <c r="XQ283" s="38"/>
      <c r="XR283" s="38"/>
      <c r="XS283" s="38"/>
      <c r="XT283" s="38"/>
      <c r="XU283" s="38"/>
      <c r="XV283" s="38"/>
      <c r="XW283" s="38"/>
      <c r="XX283" s="38"/>
      <c r="XY283" s="38"/>
      <c r="XZ283" s="38"/>
      <c r="YA283" s="38"/>
      <c r="YB283" s="38"/>
      <c r="YC283" s="38"/>
      <c r="YD283" s="38"/>
      <c r="YE283" s="38"/>
      <c r="YF283" s="38"/>
      <c r="YG283" s="38"/>
      <c r="YH283" s="38"/>
      <c r="YI283" s="38"/>
      <c r="YJ283" s="38"/>
      <c r="YK283" s="38"/>
      <c r="YL283" s="38"/>
      <c r="YM283" s="38"/>
      <c r="YN283" s="38"/>
      <c r="YO283" s="38"/>
      <c r="YP283" s="38"/>
      <c r="YQ283" s="38"/>
      <c r="YR283" s="38"/>
      <c r="YS283" s="38"/>
    </row>
    <row r="284" spans="1:669" s="50" customFormat="1" ht="15.75" x14ac:dyDescent="0.25">
      <c r="A284" s="38"/>
      <c r="B284" s="2"/>
      <c r="C284" s="2"/>
      <c r="D284" s="2"/>
      <c r="E284" s="1"/>
      <c r="F284" s="1"/>
      <c r="G284" s="130"/>
      <c r="H284" s="131"/>
      <c r="I284" s="130"/>
      <c r="J284" s="130"/>
      <c r="K284" s="130"/>
      <c r="L284" s="130"/>
      <c r="M284" s="131"/>
      <c r="O284" s="86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  <c r="IW284" s="38"/>
      <c r="IX284" s="38"/>
      <c r="IY284" s="38"/>
      <c r="IZ284" s="38"/>
      <c r="JA284" s="38"/>
      <c r="JB284" s="38"/>
      <c r="JC284" s="38"/>
      <c r="JD284" s="38"/>
      <c r="JE284" s="38"/>
      <c r="JF284" s="38"/>
      <c r="JG284" s="38"/>
      <c r="JH284" s="38"/>
      <c r="JI284" s="38"/>
      <c r="JJ284" s="38"/>
      <c r="JK284" s="38"/>
      <c r="JL284" s="38"/>
      <c r="JM284" s="38"/>
      <c r="JN284" s="38"/>
      <c r="JO284" s="38"/>
      <c r="JP284" s="38"/>
      <c r="JQ284" s="38"/>
      <c r="JR284" s="38"/>
      <c r="JS284" s="38"/>
      <c r="JT284" s="38"/>
      <c r="JU284" s="38"/>
      <c r="JV284" s="38"/>
      <c r="JW284" s="38"/>
      <c r="JX284" s="38"/>
      <c r="JY284" s="38"/>
      <c r="JZ284" s="38"/>
      <c r="KA284" s="38"/>
      <c r="KB284" s="38"/>
      <c r="KC284" s="38"/>
      <c r="KD284" s="38"/>
      <c r="KE284" s="38"/>
      <c r="KF284" s="38"/>
      <c r="KG284" s="38"/>
      <c r="KH284" s="38"/>
      <c r="KI284" s="38"/>
      <c r="KJ284" s="38"/>
      <c r="KK284" s="38"/>
      <c r="KL284" s="38"/>
      <c r="KM284" s="38"/>
      <c r="KN284" s="38"/>
      <c r="KO284" s="38"/>
      <c r="KP284" s="38"/>
      <c r="KQ284" s="38"/>
      <c r="KR284" s="38"/>
      <c r="KS284" s="38"/>
      <c r="KT284" s="38"/>
      <c r="KU284" s="38"/>
      <c r="KV284" s="38"/>
      <c r="KW284" s="38"/>
      <c r="KX284" s="38"/>
      <c r="KY284" s="38"/>
      <c r="KZ284" s="38"/>
      <c r="LA284" s="38"/>
      <c r="LB284" s="38"/>
      <c r="LC284" s="38"/>
      <c r="LD284" s="38"/>
      <c r="LE284" s="38"/>
      <c r="LF284" s="38"/>
      <c r="LG284" s="38"/>
      <c r="LH284" s="38"/>
      <c r="LI284" s="38"/>
      <c r="LJ284" s="38"/>
      <c r="LK284" s="38"/>
      <c r="LL284" s="38"/>
      <c r="LM284" s="38"/>
      <c r="LN284" s="38"/>
      <c r="LO284" s="38"/>
      <c r="LP284" s="38"/>
      <c r="LQ284" s="38"/>
      <c r="LR284" s="38"/>
      <c r="LS284" s="38"/>
      <c r="LT284" s="38"/>
      <c r="LU284" s="38"/>
      <c r="LV284" s="38"/>
      <c r="LW284" s="38"/>
      <c r="LX284" s="38"/>
      <c r="LY284" s="38"/>
      <c r="LZ284" s="38"/>
      <c r="MA284" s="38"/>
      <c r="MB284" s="38"/>
      <c r="MC284" s="38"/>
      <c r="MD284" s="38"/>
      <c r="ME284" s="38"/>
      <c r="MF284" s="38"/>
      <c r="MG284" s="38"/>
      <c r="MH284" s="38"/>
      <c r="MI284" s="38"/>
      <c r="MJ284" s="38"/>
      <c r="MK284" s="38"/>
      <c r="ML284" s="38"/>
      <c r="MM284" s="38"/>
      <c r="MN284" s="38"/>
      <c r="MO284" s="38"/>
      <c r="MP284" s="38"/>
      <c r="MQ284" s="38"/>
      <c r="MR284" s="38"/>
      <c r="MS284" s="38"/>
      <c r="MT284" s="38"/>
      <c r="MU284" s="38"/>
      <c r="MV284" s="38"/>
      <c r="MW284" s="38"/>
      <c r="MX284" s="38"/>
      <c r="MY284" s="38"/>
      <c r="MZ284" s="38"/>
      <c r="NA284" s="38"/>
      <c r="NB284" s="38"/>
      <c r="NC284" s="38"/>
      <c r="ND284" s="38"/>
      <c r="NE284" s="38"/>
      <c r="NF284" s="38"/>
      <c r="NG284" s="38"/>
      <c r="NH284" s="38"/>
      <c r="NI284" s="38"/>
      <c r="NJ284" s="38"/>
      <c r="NK284" s="38"/>
      <c r="NL284" s="38"/>
      <c r="NM284" s="38"/>
      <c r="NN284" s="38"/>
      <c r="NO284" s="38"/>
      <c r="NP284" s="38"/>
      <c r="NQ284" s="38"/>
      <c r="NR284" s="38"/>
      <c r="NS284" s="38"/>
      <c r="NT284" s="38"/>
      <c r="NU284" s="38"/>
      <c r="NV284" s="38"/>
      <c r="NW284" s="38"/>
      <c r="NX284" s="38"/>
      <c r="NY284" s="38"/>
      <c r="NZ284" s="38"/>
      <c r="OA284" s="38"/>
      <c r="OB284" s="38"/>
      <c r="OC284" s="38"/>
      <c r="OD284" s="38"/>
      <c r="OE284" s="38"/>
      <c r="OF284" s="38"/>
      <c r="OG284" s="38"/>
      <c r="OH284" s="38"/>
      <c r="OI284" s="38"/>
      <c r="OJ284" s="38"/>
      <c r="OK284" s="38"/>
      <c r="OL284" s="38"/>
      <c r="OM284" s="38"/>
      <c r="ON284" s="38"/>
      <c r="OO284" s="38"/>
      <c r="OP284" s="38"/>
      <c r="OQ284" s="38"/>
      <c r="OR284" s="38"/>
      <c r="OS284" s="38"/>
      <c r="OT284" s="38"/>
      <c r="OU284" s="38"/>
      <c r="OV284" s="38"/>
      <c r="OW284" s="38"/>
      <c r="OX284" s="38"/>
      <c r="OY284" s="38"/>
      <c r="OZ284" s="38"/>
      <c r="PA284" s="38"/>
      <c r="PB284" s="38"/>
      <c r="PC284" s="38"/>
      <c r="PD284" s="38"/>
      <c r="PE284" s="38"/>
      <c r="PF284" s="38"/>
      <c r="PG284" s="38"/>
      <c r="PH284" s="38"/>
      <c r="PI284" s="38"/>
      <c r="PJ284" s="38"/>
      <c r="PK284" s="38"/>
      <c r="PL284" s="38"/>
      <c r="PM284" s="38"/>
      <c r="PN284" s="38"/>
      <c r="PO284" s="38"/>
      <c r="PP284" s="38"/>
      <c r="PQ284" s="38"/>
      <c r="PR284" s="38"/>
      <c r="PS284" s="38"/>
      <c r="PT284" s="38"/>
      <c r="PU284" s="38"/>
      <c r="PV284" s="38"/>
      <c r="PW284" s="38"/>
      <c r="PX284" s="38"/>
      <c r="PY284" s="38"/>
      <c r="PZ284" s="38"/>
      <c r="QA284" s="38"/>
      <c r="QB284" s="38"/>
      <c r="QC284" s="38"/>
      <c r="QD284" s="38"/>
      <c r="QE284" s="38"/>
      <c r="QF284" s="38"/>
      <c r="QG284" s="38"/>
      <c r="QH284" s="38"/>
      <c r="QI284" s="38"/>
      <c r="QJ284" s="38"/>
      <c r="QK284" s="38"/>
      <c r="QL284" s="38"/>
      <c r="QM284" s="38"/>
      <c r="QN284" s="38"/>
      <c r="QO284" s="38"/>
      <c r="QP284" s="38"/>
      <c r="QQ284" s="38"/>
      <c r="QR284" s="38"/>
      <c r="QS284" s="38"/>
      <c r="QT284" s="38"/>
      <c r="QU284" s="38"/>
      <c r="QV284" s="38"/>
      <c r="QW284" s="38"/>
      <c r="QX284" s="38"/>
      <c r="QY284" s="38"/>
      <c r="QZ284" s="38"/>
      <c r="RA284" s="38"/>
      <c r="RB284" s="38"/>
      <c r="RC284" s="38"/>
      <c r="RD284" s="38"/>
      <c r="RE284" s="38"/>
      <c r="RF284" s="38"/>
      <c r="RG284" s="38"/>
      <c r="RH284" s="38"/>
      <c r="RI284" s="38"/>
      <c r="RJ284" s="38"/>
      <c r="RK284" s="38"/>
      <c r="RL284" s="38"/>
      <c r="RM284" s="38"/>
      <c r="RN284" s="38"/>
      <c r="RO284" s="38"/>
      <c r="RP284" s="38"/>
      <c r="RQ284" s="38"/>
      <c r="RR284" s="38"/>
      <c r="RS284" s="38"/>
      <c r="RT284" s="38"/>
      <c r="RU284" s="38"/>
      <c r="RV284" s="38"/>
      <c r="RW284" s="38"/>
      <c r="RX284" s="38"/>
      <c r="RY284" s="38"/>
      <c r="RZ284" s="38"/>
      <c r="SA284" s="38"/>
      <c r="SB284" s="38"/>
      <c r="SC284" s="38"/>
      <c r="SD284" s="38"/>
      <c r="SE284" s="38"/>
      <c r="SF284" s="38"/>
      <c r="SG284" s="38"/>
      <c r="SH284" s="38"/>
      <c r="SI284" s="38"/>
      <c r="SJ284" s="38"/>
      <c r="SK284" s="38"/>
      <c r="SL284" s="38"/>
      <c r="SM284" s="38"/>
      <c r="SN284" s="38"/>
      <c r="SO284" s="38"/>
      <c r="SP284" s="38"/>
      <c r="SQ284" s="38"/>
      <c r="SR284" s="38"/>
      <c r="SS284" s="38"/>
      <c r="ST284" s="38"/>
      <c r="SU284" s="38"/>
      <c r="SV284" s="38"/>
      <c r="SW284" s="38"/>
      <c r="SX284" s="38"/>
      <c r="SY284" s="38"/>
      <c r="SZ284" s="38"/>
      <c r="TA284" s="38"/>
      <c r="TB284" s="38"/>
      <c r="TC284" s="38"/>
      <c r="TD284" s="38"/>
      <c r="TE284" s="38"/>
      <c r="TF284" s="38"/>
      <c r="TG284" s="38"/>
      <c r="TH284" s="38"/>
      <c r="TI284" s="38"/>
      <c r="TJ284" s="38"/>
      <c r="TK284" s="38"/>
      <c r="TL284" s="38"/>
      <c r="TM284" s="38"/>
      <c r="TN284" s="38"/>
      <c r="TO284" s="38"/>
      <c r="TP284" s="38"/>
      <c r="TQ284" s="38"/>
      <c r="TR284" s="38"/>
      <c r="TS284" s="38"/>
      <c r="TT284" s="38"/>
      <c r="TU284" s="38"/>
      <c r="TV284" s="38"/>
      <c r="TW284" s="38"/>
      <c r="TX284" s="38"/>
      <c r="TY284" s="38"/>
      <c r="TZ284" s="38"/>
      <c r="UA284" s="38"/>
      <c r="UB284" s="38"/>
      <c r="UC284" s="38"/>
      <c r="UD284" s="38"/>
      <c r="UE284" s="38"/>
      <c r="UF284" s="38"/>
      <c r="UG284" s="38"/>
      <c r="UH284" s="38"/>
      <c r="UI284" s="38"/>
      <c r="UJ284" s="38"/>
      <c r="UK284" s="38"/>
      <c r="UL284" s="38"/>
      <c r="UM284" s="38"/>
      <c r="UN284" s="38"/>
      <c r="UO284" s="38"/>
      <c r="UP284" s="38"/>
      <c r="UQ284" s="38"/>
      <c r="UR284" s="38"/>
      <c r="US284" s="38"/>
      <c r="UT284" s="38"/>
      <c r="UU284" s="38"/>
      <c r="UV284" s="38"/>
      <c r="UW284" s="38"/>
      <c r="UX284" s="38"/>
      <c r="UY284" s="38"/>
      <c r="UZ284" s="38"/>
      <c r="VA284" s="38"/>
      <c r="VB284" s="38"/>
      <c r="VC284" s="38"/>
      <c r="VD284" s="38"/>
      <c r="VE284" s="38"/>
      <c r="VF284" s="38"/>
      <c r="VG284" s="38"/>
      <c r="VH284" s="38"/>
      <c r="VI284" s="38"/>
      <c r="VJ284" s="38"/>
      <c r="VK284" s="38"/>
      <c r="VL284" s="38"/>
      <c r="VM284" s="38"/>
      <c r="VN284" s="38"/>
      <c r="VO284" s="38"/>
      <c r="VP284" s="38"/>
      <c r="VQ284" s="38"/>
      <c r="VR284" s="38"/>
      <c r="VS284" s="38"/>
      <c r="VT284" s="38"/>
      <c r="VU284" s="38"/>
      <c r="VV284" s="38"/>
      <c r="VW284" s="38"/>
      <c r="VX284" s="38"/>
      <c r="VY284" s="38"/>
      <c r="VZ284" s="38"/>
      <c r="WA284" s="38"/>
      <c r="WB284" s="38"/>
      <c r="WC284" s="38"/>
      <c r="WD284" s="38"/>
      <c r="WE284" s="38"/>
      <c r="WF284" s="38"/>
      <c r="WG284" s="38"/>
      <c r="WH284" s="38"/>
      <c r="WI284" s="38"/>
      <c r="WJ284" s="38"/>
      <c r="WK284" s="38"/>
      <c r="WL284" s="38"/>
      <c r="WM284" s="38"/>
      <c r="WN284" s="38"/>
      <c r="WO284" s="38"/>
      <c r="WP284" s="38"/>
      <c r="WQ284" s="38"/>
      <c r="WR284" s="38"/>
      <c r="WS284" s="38"/>
      <c r="WT284" s="38"/>
      <c r="WU284" s="38"/>
      <c r="WV284" s="38"/>
      <c r="WW284" s="38"/>
      <c r="WX284" s="38"/>
      <c r="WY284" s="38"/>
      <c r="WZ284" s="38"/>
      <c r="XA284" s="38"/>
      <c r="XB284" s="38"/>
      <c r="XC284" s="38"/>
      <c r="XD284" s="38"/>
      <c r="XE284" s="38"/>
      <c r="XF284" s="38"/>
      <c r="XG284" s="38"/>
      <c r="XH284" s="38"/>
      <c r="XI284" s="38"/>
      <c r="XJ284" s="38"/>
      <c r="XK284" s="38"/>
      <c r="XL284" s="38"/>
      <c r="XM284" s="38"/>
      <c r="XN284" s="38"/>
      <c r="XO284" s="38"/>
      <c r="XP284" s="38"/>
      <c r="XQ284" s="38"/>
      <c r="XR284" s="38"/>
      <c r="XS284" s="38"/>
      <c r="XT284" s="38"/>
      <c r="XU284" s="38"/>
      <c r="XV284" s="38"/>
      <c r="XW284" s="38"/>
      <c r="XX284" s="38"/>
      <c r="XY284" s="38"/>
      <c r="XZ284" s="38"/>
      <c r="YA284" s="38"/>
      <c r="YB284" s="38"/>
      <c r="YC284" s="38"/>
      <c r="YD284" s="38"/>
      <c r="YE284" s="38"/>
      <c r="YF284" s="38"/>
      <c r="YG284" s="38"/>
      <c r="YH284" s="38"/>
      <c r="YI284" s="38"/>
      <c r="YJ284" s="38"/>
      <c r="YK284" s="38"/>
      <c r="YL284" s="38"/>
      <c r="YM284" s="38"/>
      <c r="YN284" s="38"/>
      <c r="YO284" s="38"/>
      <c r="YP284" s="38"/>
      <c r="YQ284" s="38"/>
      <c r="YR284" s="38"/>
      <c r="YS284" s="38"/>
    </row>
    <row r="285" spans="1:669" s="50" customFormat="1" ht="15.75" x14ac:dyDescent="0.25">
      <c r="A285" s="38"/>
      <c r="B285" s="2"/>
      <c r="C285" s="2"/>
      <c r="D285" s="2"/>
      <c r="E285" s="1"/>
      <c r="F285" s="1"/>
      <c r="G285" s="130"/>
      <c r="H285" s="131"/>
      <c r="I285" s="130"/>
      <c r="J285" s="130"/>
      <c r="K285" s="130"/>
      <c r="L285" s="130"/>
      <c r="M285" s="131"/>
      <c r="O285" s="86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  <c r="IP285" s="38"/>
      <c r="IQ285" s="38"/>
      <c r="IR285" s="38"/>
      <c r="IS285" s="38"/>
      <c r="IT285" s="38"/>
      <c r="IU285" s="38"/>
      <c r="IV285" s="38"/>
      <c r="IW285" s="38"/>
      <c r="IX285" s="38"/>
      <c r="IY285" s="38"/>
      <c r="IZ285" s="38"/>
      <c r="JA285" s="38"/>
      <c r="JB285" s="38"/>
      <c r="JC285" s="38"/>
      <c r="JD285" s="38"/>
      <c r="JE285" s="38"/>
      <c r="JF285" s="38"/>
      <c r="JG285" s="38"/>
      <c r="JH285" s="38"/>
      <c r="JI285" s="38"/>
      <c r="JJ285" s="38"/>
      <c r="JK285" s="38"/>
      <c r="JL285" s="38"/>
      <c r="JM285" s="38"/>
      <c r="JN285" s="38"/>
      <c r="JO285" s="38"/>
      <c r="JP285" s="38"/>
      <c r="JQ285" s="38"/>
      <c r="JR285" s="38"/>
      <c r="JS285" s="38"/>
      <c r="JT285" s="38"/>
      <c r="JU285" s="38"/>
      <c r="JV285" s="38"/>
      <c r="JW285" s="38"/>
      <c r="JX285" s="38"/>
      <c r="JY285" s="38"/>
      <c r="JZ285" s="38"/>
      <c r="KA285" s="38"/>
      <c r="KB285" s="38"/>
      <c r="KC285" s="38"/>
      <c r="KD285" s="38"/>
      <c r="KE285" s="38"/>
      <c r="KF285" s="38"/>
      <c r="KG285" s="38"/>
      <c r="KH285" s="38"/>
      <c r="KI285" s="38"/>
      <c r="KJ285" s="38"/>
      <c r="KK285" s="38"/>
      <c r="KL285" s="38"/>
      <c r="KM285" s="38"/>
      <c r="KN285" s="38"/>
      <c r="KO285" s="38"/>
      <c r="KP285" s="38"/>
      <c r="KQ285" s="38"/>
      <c r="KR285" s="38"/>
      <c r="KS285" s="38"/>
      <c r="KT285" s="38"/>
      <c r="KU285" s="38"/>
      <c r="KV285" s="38"/>
      <c r="KW285" s="38"/>
      <c r="KX285" s="38"/>
      <c r="KY285" s="38"/>
      <c r="KZ285" s="38"/>
      <c r="LA285" s="38"/>
      <c r="LB285" s="38"/>
      <c r="LC285" s="38"/>
      <c r="LD285" s="38"/>
      <c r="LE285" s="38"/>
      <c r="LF285" s="38"/>
      <c r="LG285" s="38"/>
      <c r="LH285" s="38"/>
      <c r="LI285" s="38"/>
      <c r="LJ285" s="38"/>
      <c r="LK285" s="38"/>
      <c r="LL285" s="38"/>
      <c r="LM285" s="38"/>
      <c r="LN285" s="38"/>
      <c r="LO285" s="38"/>
      <c r="LP285" s="38"/>
      <c r="LQ285" s="38"/>
      <c r="LR285" s="38"/>
      <c r="LS285" s="38"/>
      <c r="LT285" s="38"/>
      <c r="LU285" s="38"/>
      <c r="LV285" s="38"/>
      <c r="LW285" s="38"/>
      <c r="LX285" s="38"/>
      <c r="LY285" s="38"/>
      <c r="LZ285" s="38"/>
      <c r="MA285" s="38"/>
      <c r="MB285" s="38"/>
      <c r="MC285" s="38"/>
      <c r="MD285" s="38"/>
      <c r="ME285" s="38"/>
      <c r="MF285" s="38"/>
      <c r="MG285" s="38"/>
      <c r="MH285" s="38"/>
      <c r="MI285" s="38"/>
      <c r="MJ285" s="38"/>
      <c r="MK285" s="38"/>
      <c r="ML285" s="38"/>
      <c r="MM285" s="38"/>
      <c r="MN285" s="38"/>
      <c r="MO285" s="38"/>
      <c r="MP285" s="38"/>
      <c r="MQ285" s="38"/>
      <c r="MR285" s="38"/>
      <c r="MS285" s="38"/>
      <c r="MT285" s="38"/>
      <c r="MU285" s="38"/>
      <c r="MV285" s="38"/>
      <c r="MW285" s="38"/>
      <c r="MX285" s="38"/>
      <c r="MY285" s="38"/>
      <c r="MZ285" s="38"/>
      <c r="NA285" s="38"/>
      <c r="NB285" s="38"/>
      <c r="NC285" s="38"/>
      <c r="ND285" s="38"/>
      <c r="NE285" s="38"/>
      <c r="NF285" s="38"/>
      <c r="NG285" s="38"/>
      <c r="NH285" s="38"/>
      <c r="NI285" s="38"/>
      <c r="NJ285" s="38"/>
      <c r="NK285" s="38"/>
      <c r="NL285" s="38"/>
      <c r="NM285" s="38"/>
      <c r="NN285" s="38"/>
      <c r="NO285" s="38"/>
      <c r="NP285" s="38"/>
      <c r="NQ285" s="38"/>
      <c r="NR285" s="38"/>
      <c r="NS285" s="38"/>
      <c r="NT285" s="38"/>
      <c r="NU285" s="38"/>
      <c r="NV285" s="38"/>
      <c r="NW285" s="38"/>
      <c r="NX285" s="38"/>
      <c r="NY285" s="38"/>
      <c r="NZ285" s="38"/>
      <c r="OA285" s="38"/>
      <c r="OB285" s="38"/>
      <c r="OC285" s="38"/>
      <c r="OD285" s="38"/>
      <c r="OE285" s="38"/>
      <c r="OF285" s="38"/>
      <c r="OG285" s="38"/>
      <c r="OH285" s="38"/>
      <c r="OI285" s="38"/>
      <c r="OJ285" s="38"/>
      <c r="OK285" s="38"/>
      <c r="OL285" s="38"/>
      <c r="OM285" s="38"/>
      <c r="ON285" s="38"/>
      <c r="OO285" s="38"/>
      <c r="OP285" s="38"/>
      <c r="OQ285" s="38"/>
      <c r="OR285" s="38"/>
      <c r="OS285" s="38"/>
      <c r="OT285" s="38"/>
      <c r="OU285" s="38"/>
      <c r="OV285" s="38"/>
      <c r="OW285" s="38"/>
      <c r="OX285" s="38"/>
      <c r="OY285" s="38"/>
      <c r="OZ285" s="38"/>
      <c r="PA285" s="38"/>
      <c r="PB285" s="38"/>
      <c r="PC285" s="38"/>
      <c r="PD285" s="38"/>
      <c r="PE285" s="38"/>
      <c r="PF285" s="38"/>
      <c r="PG285" s="38"/>
      <c r="PH285" s="38"/>
      <c r="PI285" s="38"/>
      <c r="PJ285" s="38"/>
      <c r="PK285" s="38"/>
      <c r="PL285" s="38"/>
      <c r="PM285" s="38"/>
      <c r="PN285" s="38"/>
      <c r="PO285" s="38"/>
      <c r="PP285" s="38"/>
      <c r="PQ285" s="38"/>
      <c r="PR285" s="38"/>
      <c r="PS285" s="38"/>
      <c r="PT285" s="38"/>
      <c r="PU285" s="38"/>
      <c r="PV285" s="38"/>
      <c r="PW285" s="38"/>
      <c r="PX285" s="38"/>
      <c r="PY285" s="38"/>
      <c r="PZ285" s="38"/>
      <c r="QA285" s="38"/>
      <c r="QB285" s="38"/>
      <c r="QC285" s="38"/>
      <c r="QD285" s="38"/>
      <c r="QE285" s="38"/>
      <c r="QF285" s="38"/>
      <c r="QG285" s="38"/>
      <c r="QH285" s="38"/>
      <c r="QI285" s="38"/>
      <c r="QJ285" s="38"/>
      <c r="QK285" s="38"/>
      <c r="QL285" s="38"/>
      <c r="QM285" s="38"/>
      <c r="QN285" s="38"/>
      <c r="QO285" s="38"/>
      <c r="QP285" s="38"/>
      <c r="QQ285" s="38"/>
      <c r="QR285" s="38"/>
      <c r="QS285" s="38"/>
      <c r="QT285" s="38"/>
      <c r="QU285" s="38"/>
      <c r="QV285" s="38"/>
      <c r="QW285" s="38"/>
      <c r="QX285" s="38"/>
      <c r="QY285" s="38"/>
      <c r="QZ285" s="38"/>
      <c r="RA285" s="38"/>
      <c r="RB285" s="38"/>
      <c r="RC285" s="38"/>
      <c r="RD285" s="38"/>
      <c r="RE285" s="38"/>
      <c r="RF285" s="38"/>
      <c r="RG285" s="38"/>
      <c r="RH285" s="38"/>
      <c r="RI285" s="38"/>
      <c r="RJ285" s="38"/>
      <c r="RK285" s="38"/>
      <c r="RL285" s="38"/>
      <c r="RM285" s="38"/>
      <c r="RN285" s="38"/>
      <c r="RO285" s="38"/>
      <c r="RP285" s="38"/>
      <c r="RQ285" s="38"/>
      <c r="RR285" s="38"/>
      <c r="RS285" s="38"/>
      <c r="RT285" s="38"/>
      <c r="RU285" s="38"/>
      <c r="RV285" s="38"/>
      <c r="RW285" s="38"/>
      <c r="RX285" s="38"/>
      <c r="RY285" s="38"/>
      <c r="RZ285" s="38"/>
      <c r="SA285" s="38"/>
      <c r="SB285" s="38"/>
      <c r="SC285" s="38"/>
      <c r="SD285" s="38"/>
      <c r="SE285" s="38"/>
      <c r="SF285" s="38"/>
      <c r="SG285" s="38"/>
      <c r="SH285" s="38"/>
      <c r="SI285" s="38"/>
      <c r="SJ285" s="38"/>
      <c r="SK285" s="38"/>
      <c r="SL285" s="38"/>
      <c r="SM285" s="38"/>
      <c r="SN285" s="38"/>
      <c r="SO285" s="38"/>
      <c r="SP285" s="38"/>
      <c r="SQ285" s="38"/>
      <c r="SR285" s="38"/>
      <c r="SS285" s="38"/>
      <c r="ST285" s="38"/>
      <c r="SU285" s="38"/>
      <c r="SV285" s="38"/>
      <c r="SW285" s="38"/>
      <c r="SX285" s="38"/>
      <c r="SY285" s="38"/>
      <c r="SZ285" s="38"/>
      <c r="TA285" s="38"/>
      <c r="TB285" s="38"/>
      <c r="TC285" s="38"/>
      <c r="TD285" s="38"/>
      <c r="TE285" s="38"/>
      <c r="TF285" s="38"/>
      <c r="TG285" s="38"/>
      <c r="TH285" s="38"/>
      <c r="TI285" s="38"/>
      <c r="TJ285" s="38"/>
      <c r="TK285" s="38"/>
      <c r="TL285" s="38"/>
      <c r="TM285" s="38"/>
      <c r="TN285" s="38"/>
      <c r="TO285" s="38"/>
      <c r="TP285" s="38"/>
      <c r="TQ285" s="38"/>
      <c r="TR285" s="38"/>
      <c r="TS285" s="38"/>
      <c r="TT285" s="38"/>
      <c r="TU285" s="38"/>
      <c r="TV285" s="38"/>
      <c r="TW285" s="38"/>
      <c r="TX285" s="38"/>
      <c r="TY285" s="38"/>
      <c r="TZ285" s="38"/>
      <c r="UA285" s="38"/>
      <c r="UB285" s="38"/>
      <c r="UC285" s="38"/>
      <c r="UD285" s="38"/>
      <c r="UE285" s="38"/>
      <c r="UF285" s="38"/>
      <c r="UG285" s="38"/>
      <c r="UH285" s="38"/>
      <c r="UI285" s="38"/>
      <c r="UJ285" s="38"/>
      <c r="UK285" s="38"/>
      <c r="UL285" s="38"/>
      <c r="UM285" s="38"/>
      <c r="UN285" s="38"/>
      <c r="UO285" s="38"/>
      <c r="UP285" s="38"/>
      <c r="UQ285" s="38"/>
      <c r="UR285" s="38"/>
      <c r="US285" s="38"/>
      <c r="UT285" s="38"/>
      <c r="UU285" s="38"/>
      <c r="UV285" s="38"/>
      <c r="UW285" s="38"/>
      <c r="UX285" s="38"/>
      <c r="UY285" s="38"/>
      <c r="UZ285" s="38"/>
      <c r="VA285" s="38"/>
      <c r="VB285" s="38"/>
      <c r="VC285" s="38"/>
      <c r="VD285" s="38"/>
      <c r="VE285" s="38"/>
      <c r="VF285" s="38"/>
      <c r="VG285" s="38"/>
      <c r="VH285" s="38"/>
      <c r="VI285" s="38"/>
      <c r="VJ285" s="38"/>
      <c r="VK285" s="38"/>
      <c r="VL285" s="38"/>
      <c r="VM285" s="38"/>
      <c r="VN285" s="38"/>
      <c r="VO285" s="38"/>
      <c r="VP285" s="38"/>
      <c r="VQ285" s="38"/>
      <c r="VR285" s="38"/>
      <c r="VS285" s="38"/>
      <c r="VT285" s="38"/>
      <c r="VU285" s="38"/>
      <c r="VV285" s="38"/>
      <c r="VW285" s="38"/>
      <c r="VX285" s="38"/>
      <c r="VY285" s="38"/>
      <c r="VZ285" s="38"/>
      <c r="WA285" s="38"/>
      <c r="WB285" s="38"/>
      <c r="WC285" s="38"/>
      <c r="WD285" s="38"/>
      <c r="WE285" s="38"/>
      <c r="WF285" s="38"/>
      <c r="WG285" s="38"/>
      <c r="WH285" s="38"/>
      <c r="WI285" s="38"/>
      <c r="WJ285" s="38"/>
      <c r="WK285" s="38"/>
      <c r="WL285" s="38"/>
      <c r="WM285" s="38"/>
      <c r="WN285" s="38"/>
      <c r="WO285" s="38"/>
      <c r="WP285" s="38"/>
      <c r="WQ285" s="38"/>
      <c r="WR285" s="38"/>
      <c r="WS285" s="38"/>
      <c r="WT285" s="38"/>
      <c r="WU285" s="38"/>
      <c r="WV285" s="38"/>
      <c r="WW285" s="38"/>
      <c r="WX285" s="38"/>
      <c r="WY285" s="38"/>
      <c r="WZ285" s="38"/>
      <c r="XA285" s="38"/>
      <c r="XB285" s="38"/>
      <c r="XC285" s="38"/>
      <c r="XD285" s="38"/>
      <c r="XE285" s="38"/>
      <c r="XF285" s="38"/>
      <c r="XG285" s="38"/>
      <c r="XH285" s="38"/>
      <c r="XI285" s="38"/>
      <c r="XJ285" s="38"/>
      <c r="XK285" s="38"/>
      <c r="XL285" s="38"/>
      <c r="XM285" s="38"/>
      <c r="XN285" s="38"/>
      <c r="XO285" s="38"/>
      <c r="XP285" s="38"/>
      <c r="XQ285" s="38"/>
      <c r="XR285" s="38"/>
      <c r="XS285" s="38"/>
      <c r="XT285" s="38"/>
      <c r="XU285" s="38"/>
      <c r="XV285" s="38"/>
      <c r="XW285" s="38"/>
      <c r="XX285" s="38"/>
      <c r="XY285" s="38"/>
      <c r="XZ285" s="38"/>
      <c r="YA285" s="38"/>
      <c r="YB285" s="38"/>
      <c r="YC285" s="38"/>
      <c r="YD285" s="38"/>
      <c r="YE285" s="38"/>
      <c r="YF285" s="38"/>
      <c r="YG285" s="38"/>
      <c r="YH285" s="38"/>
      <c r="YI285" s="38"/>
      <c r="YJ285" s="38"/>
      <c r="YK285" s="38"/>
      <c r="YL285" s="38"/>
      <c r="YM285" s="38"/>
      <c r="YN285" s="38"/>
      <c r="YO285" s="38"/>
      <c r="YP285" s="38"/>
      <c r="YQ285" s="38"/>
      <c r="YR285" s="38"/>
      <c r="YS285" s="38"/>
    </row>
    <row r="286" spans="1:669" s="50" customFormat="1" ht="15.75" x14ac:dyDescent="0.25">
      <c r="A286" s="38"/>
      <c r="B286" s="2"/>
      <c r="C286" s="2"/>
      <c r="D286" s="2"/>
      <c r="E286" s="1"/>
      <c r="F286" s="1"/>
      <c r="G286" s="130"/>
      <c r="H286" s="131"/>
      <c r="I286" s="130"/>
      <c r="J286" s="130"/>
      <c r="K286" s="130"/>
      <c r="L286" s="130"/>
      <c r="M286" s="131"/>
      <c r="O286" s="86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  <c r="IS286" s="38"/>
      <c r="IT286" s="38"/>
      <c r="IU286" s="38"/>
      <c r="IV286" s="38"/>
      <c r="IW286" s="38"/>
      <c r="IX286" s="38"/>
      <c r="IY286" s="38"/>
      <c r="IZ286" s="38"/>
      <c r="JA286" s="38"/>
      <c r="JB286" s="38"/>
      <c r="JC286" s="38"/>
      <c r="JD286" s="38"/>
      <c r="JE286" s="38"/>
      <c r="JF286" s="38"/>
      <c r="JG286" s="38"/>
      <c r="JH286" s="38"/>
      <c r="JI286" s="38"/>
      <c r="JJ286" s="38"/>
      <c r="JK286" s="38"/>
      <c r="JL286" s="38"/>
      <c r="JM286" s="38"/>
      <c r="JN286" s="38"/>
      <c r="JO286" s="38"/>
      <c r="JP286" s="38"/>
      <c r="JQ286" s="38"/>
      <c r="JR286" s="38"/>
      <c r="JS286" s="38"/>
      <c r="JT286" s="38"/>
      <c r="JU286" s="38"/>
      <c r="JV286" s="38"/>
      <c r="JW286" s="38"/>
      <c r="JX286" s="38"/>
      <c r="JY286" s="38"/>
      <c r="JZ286" s="38"/>
      <c r="KA286" s="38"/>
      <c r="KB286" s="38"/>
      <c r="KC286" s="38"/>
      <c r="KD286" s="38"/>
      <c r="KE286" s="38"/>
      <c r="KF286" s="38"/>
      <c r="KG286" s="38"/>
      <c r="KH286" s="38"/>
      <c r="KI286" s="38"/>
      <c r="KJ286" s="38"/>
      <c r="KK286" s="38"/>
      <c r="KL286" s="38"/>
      <c r="KM286" s="38"/>
      <c r="KN286" s="38"/>
      <c r="KO286" s="38"/>
      <c r="KP286" s="38"/>
      <c r="KQ286" s="38"/>
      <c r="KR286" s="38"/>
      <c r="KS286" s="38"/>
      <c r="KT286" s="38"/>
      <c r="KU286" s="38"/>
      <c r="KV286" s="38"/>
      <c r="KW286" s="38"/>
      <c r="KX286" s="38"/>
      <c r="KY286" s="38"/>
      <c r="KZ286" s="38"/>
      <c r="LA286" s="38"/>
      <c r="LB286" s="38"/>
      <c r="LC286" s="38"/>
      <c r="LD286" s="38"/>
      <c r="LE286" s="38"/>
      <c r="LF286" s="38"/>
      <c r="LG286" s="38"/>
      <c r="LH286" s="38"/>
      <c r="LI286" s="38"/>
      <c r="LJ286" s="38"/>
      <c r="LK286" s="38"/>
      <c r="LL286" s="38"/>
      <c r="LM286" s="38"/>
      <c r="LN286" s="38"/>
      <c r="LO286" s="38"/>
      <c r="LP286" s="38"/>
      <c r="LQ286" s="38"/>
      <c r="LR286" s="38"/>
      <c r="LS286" s="38"/>
      <c r="LT286" s="38"/>
      <c r="LU286" s="38"/>
      <c r="LV286" s="38"/>
      <c r="LW286" s="38"/>
      <c r="LX286" s="38"/>
      <c r="LY286" s="38"/>
      <c r="LZ286" s="38"/>
      <c r="MA286" s="38"/>
      <c r="MB286" s="38"/>
      <c r="MC286" s="38"/>
      <c r="MD286" s="38"/>
      <c r="ME286" s="38"/>
      <c r="MF286" s="38"/>
      <c r="MG286" s="38"/>
      <c r="MH286" s="38"/>
      <c r="MI286" s="38"/>
      <c r="MJ286" s="38"/>
      <c r="MK286" s="38"/>
      <c r="ML286" s="38"/>
      <c r="MM286" s="38"/>
      <c r="MN286" s="38"/>
      <c r="MO286" s="38"/>
      <c r="MP286" s="38"/>
      <c r="MQ286" s="38"/>
      <c r="MR286" s="38"/>
      <c r="MS286" s="38"/>
      <c r="MT286" s="38"/>
      <c r="MU286" s="38"/>
      <c r="MV286" s="38"/>
      <c r="MW286" s="38"/>
      <c r="MX286" s="38"/>
      <c r="MY286" s="38"/>
      <c r="MZ286" s="38"/>
      <c r="NA286" s="38"/>
      <c r="NB286" s="38"/>
      <c r="NC286" s="38"/>
      <c r="ND286" s="38"/>
      <c r="NE286" s="38"/>
      <c r="NF286" s="38"/>
      <c r="NG286" s="38"/>
      <c r="NH286" s="38"/>
      <c r="NI286" s="38"/>
      <c r="NJ286" s="38"/>
      <c r="NK286" s="38"/>
      <c r="NL286" s="38"/>
      <c r="NM286" s="38"/>
      <c r="NN286" s="38"/>
      <c r="NO286" s="38"/>
      <c r="NP286" s="38"/>
      <c r="NQ286" s="38"/>
      <c r="NR286" s="38"/>
      <c r="NS286" s="38"/>
      <c r="NT286" s="38"/>
      <c r="NU286" s="38"/>
      <c r="NV286" s="38"/>
      <c r="NW286" s="38"/>
      <c r="NX286" s="38"/>
      <c r="NY286" s="38"/>
      <c r="NZ286" s="38"/>
      <c r="OA286" s="38"/>
      <c r="OB286" s="38"/>
      <c r="OC286" s="38"/>
      <c r="OD286" s="38"/>
      <c r="OE286" s="38"/>
      <c r="OF286" s="38"/>
      <c r="OG286" s="38"/>
      <c r="OH286" s="38"/>
      <c r="OI286" s="38"/>
      <c r="OJ286" s="38"/>
      <c r="OK286" s="38"/>
      <c r="OL286" s="38"/>
      <c r="OM286" s="38"/>
      <c r="ON286" s="38"/>
      <c r="OO286" s="38"/>
      <c r="OP286" s="38"/>
      <c r="OQ286" s="38"/>
      <c r="OR286" s="38"/>
      <c r="OS286" s="38"/>
      <c r="OT286" s="38"/>
      <c r="OU286" s="38"/>
      <c r="OV286" s="38"/>
      <c r="OW286" s="38"/>
      <c r="OX286" s="38"/>
      <c r="OY286" s="38"/>
      <c r="OZ286" s="38"/>
      <c r="PA286" s="38"/>
      <c r="PB286" s="38"/>
      <c r="PC286" s="38"/>
      <c r="PD286" s="38"/>
      <c r="PE286" s="38"/>
      <c r="PF286" s="38"/>
      <c r="PG286" s="38"/>
      <c r="PH286" s="38"/>
      <c r="PI286" s="38"/>
      <c r="PJ286" s="38"/>
      <c r="PK286" s="38"/>
      <c r="PL286" s="38"/>
      <c r="PM286" s="38"/>
      <c r="PN286" s="38"/>
      <c r="PO286" s="38"/>
      <c r="PP286" s="38"/>
      <c r="PQ286" s="38"/>
      <c r="PR286" s="38"/>
      <c r="PS286" s="38"/>
      <c r="PT286" s="38"/>
      <c r="PU286" s="38"/>
      <c r="PV286" s="38"/>
      <c r="PW286" s="38"/>
      <c r="PX286" s="38"/>
      <c r="PY286" s="38"/>
      <c r="PZ286" s="38"/>
      <c r="QA286" s="38"/>
      <c r="QB286" s="38"/>
      <c r="QC286" s="38"/>
      <c r="QD286" s="38"/>
      <c r="QE286" s="38"/>
      <c r="QF286" s="38"/>
      <c r="QG286" s="38"/>
      <c r="QH286" s="38"/>
      <c r="QI286" s="38"/>
      <c r="QJ286" s="38"/>
      <c r="QK286" s="38"/>
      <c r="QL286" s="38"/>
      <c r="QM286" s="38"/>
      <c r="QN286" s="38"/>
      <c r="QO286" s="38"/>
      <c r="QP286" s="38"/>
      <c r="QQ286" s="38"/>
      <c r="QR286" s="38"/>
      <c r="QS286" s="38"/>
      <c r="QT286" s="38"/>
      <c r="QU286" s="38"/>
      <c r="QV286" s="38"/>
      <c r="QW286" s="38"/>
      <c r="QX286" s="38"/>
      <c r="QY286" s="38"/>
      <c r="QZ286" s="38"/>
      <c r="RA286" s="38"/>
      <c r="RB286" s="38"/>
      <c r="RC286" s="38"/>
      <c r="RD286" s="38"/>
      <c r="RE286" s="38"/>
      <c r="RF286" s="38"/>
      <c r="RG286" s="38"/>
      <c r="RH286" s="38"/>
      <c r="RI286" s="38"/>
      <c r="RJ286" s="38"/>
      <c r="RK286" s="38"/>
      <c r="RL286" s="38"/>
      <c r="RM286" s="38"/>
      <c r="RN286" s="38"/>
      <c r="RO286" s="38"/>
      <c r="RP286" s="38"/>
      <c r="RQ286" s="38"/>
      <c r="RR286" s="38"/>
      <c r="RS286" s="38"/>
      <c r="RT286" s="38"/>
      <c r="RU286" s="38"/>
      <c r="RV286" s="38"/>
      <c r="RW286" s="38"/>
      <c r="RX286" s="38"/>
      <c r="RY286" s="38"/>
      <c r="RZ286" s="38"/>
      <c r="SA286" s="38"/>
      <c r="SB286" s="38"/>
      <c r="SC286" s="38"/>
      <c r="SD286" s="38"/>
      <c r="SE286" s="38"/>
      <c r="SF286" s="38"/>
      <c r="SG286" s="38"/>
      <c r="SH286" s="38"/>
      <c r="SI286" s="38"/>
      <c r="SJ286" s="38"/>
      <c r="SK286" s="38"/>
      <c r="SL286" s="38"/>
      <c r="SM286" s="38"/>
      <c r="SN286" s="38"/>
      <c r="SO286" s="38"/>
      <c r="SP286" s="38"/>
      <c r="SQ286" s="38"/>
      <c r="SR286" s="38"/>
      <c r="SS286" s="38"/>
      <c r="ST286" s="38"/>
      <c r="SU286" s="38"/>
      <c r="SV286" s="38"/>
      <c r="SW286" s="38"/>
      <c r="SX286" s="38"/>
      <c r="SY286" s="38"/>
      <c r="SZ286" s="38"/>
      <c r="TA286" s="38"/>
      <c r="TB286" s="38"/>
      <c r="TC286" s="38"/>
      <c r="TD286" s="38"/>
      <c r="TE286" s="38"/>
      <c r="TF286" s="38"/>
      <c r="TG286" s="38"/>
      <c r="TH286" s="38"/>
      <c r="TI286" s="38"/>
      <c r="TJ286" s="38"/>
      <c r="TK286" s="38"/>
      <c r="TL286" s="38"/>
      <c r="TM286" s="38"/>
      <c r="TN286" s="38"/>
      <c r="TO286" s="38"/>
      <c r="TP286" s="38"/>
      <c r="TQ286" s="38"/>
      <c r="TR286" s="38"/>
      <c r="TS286" s="38"/>
      <c r="TT286" s="38"/>
      <c r="TU286" s="38"/>
      <c r="TV286" s="38"/>
      <c r="TW286" s="38"/>
      <c r="TX286" s="38"/>
      <c r="TY286" s="38"/>
      <c r="TZ286" s="38"/>
      <c r="UA286" s="38"/>
      <c r="UB286" s="38"/>
      <c r="UC286" s="38"/>
      <c r="UD286" s="38"/>
      <c r="UE286" s="38"/>
      <c r="UF286" s="38"/>
      <c r="UG286" s="38"/>
      <c r="UH286" s="38"/>
      <c r="UI286" s="38"/>
      <c r="UJ286" s="38"/>
      <c r="UK286" s="38"/>
      <c r="UL286" s="38"/>
      <c r="UM286" s="38"/>
      <c r="UN286" s="38"/>
      <c r="UO286" s="38"/>
      <c r="UP286" s="38"/>
      <c r="UQ286" s="38"/>
      <c r="UR286" s="38"/>
      <c r="US286" s="38"/>
      <c r="UT286" s="38"/>
      <c r="UU286" s="38"/>
      <c r="UV286" s="38"/>
      <c r="UW286" s="38"/>
      <c r="UX286" s="38"/>
      <c r="UY286" s="38"/>
      <c r="UZ286" s="38"/>
      <c r="VA286" s="38"/>
      <c r="VB286" s="38"/>
      <c r="VC286" s="38"/>
      <c r="VD286" s="38"/>
      <c r="VE286" s="38"/>
      <c r="VF286" s="38"/>
      <c r="VG286" s="38"/>
      <c r="VH286" s="38"/>
      <c r="VI286" s="38"/>
      <c r="VJ286" s="38"/>
      <c r="VK286" s="38"/>
      <c r="VL286" s="38"/>
      <c r="VM286" s="38"/>
      <c r="VN286" s="38"/>
      <c r="VO286" s="38"/>
      <c r="VP286" s="38"/>
      <c r="VQ286" s="38"/>
      <c r="VR286" s="38"/>
      <c r="VS286" s="38"/>
      <c r="VT286" s="38"/>
      <c r="VU286" s="38"/>
      <c r="VV286" s="38"/>
      <c r="VW286" s="38"/>
      <c r="VX286" s="38"/>
      <c r="VY286" s="38"/>
      <c r="VZ286" s="38"/>
      <c r="WA286" s="38"/>
      <c r="WB286" s="38"/>
      <c r="WC286" s="38"/>
      <c r="WD286" s="38"/>
      <c r="WE286" s="38"/>
      <c r="WF286" s="38"/>
      <c r="WG286" s="38"/>
      <c r="WH286" s="38"/>
      <c r="WI286" s="38"/>
      <c r="WJ286" s="38"/>
      <c r="WK286" s="38"/>
      <c r="WL286" s="38"/>
      <c r="WM286" s="38"/>
      <c r="WN286" s="38"/>
      <c r="WO286" s="38"/>
      <c r="WP286" s="38"/>
      <c r="WQ286" s="38"/>
      <c r="WR286" s="38"/>
      <c r="WS286" s="38"/>
      <c r="WT286" s="38"/>
      <c r="WU286" s="38"/>
      <c r="WV286" s="38"/>
      <c r="WW286" s="38"/>
      <c r="WX286" s="38"/>
      <c r="WY286" s="38"/>
      <c r="WZ286" s="38"/>
      <c r="XA286" s="38"/>
      <c r="XB286" s="38"/>
      <c r="XC286" s="38"/>
      <c r="XD286" s="38"/>
      <c r="XE286" s="38"/>
      <c r="XF286" s="38"/>
      <c r="XG286" s="38"/>
      <c r="XH286" s="38"/>
      <c r="XI286" s="38"/>
      <c r="XJ286" s="38"/>
      <c r="XK286" s="38"/>
      <c r="XL286" s="38"/>
      <c r="XM286" s="38"/>
      <c r="XN286" s="38"/>
      <c r="XO286" s="38"/>
      <c r="XP286" s="38"/>
      <c r="XQ286" s="38"/>
      <c r="XR286" s="38"/>
      <c r="XS286" s="38"/>
      <c r="XT286" s="38"/>
      <c r="XU286" s="38"/>
      <c r="XV286" s="38"/>
      <c r="XW286" s="38"/>
      <c r="XX286" s="38"/>
      <c r="XY286" s="38"/>
      <c r="XZ286" s="38"/>
      <c r="YA286" s="38"/>
      <c r="YB286" s="38"/>
      <c r="YC286" s="38"/>
      <c r="YD286" s="38"/>
      <c r="YE286" s="38"/>
      <c r="YF286" s="38"/>
      <c r="YG286" s="38"/>
      <c r="YH286" s="38"/>
      <c r="YI286" s="38"/>
      <c r="YJ286" s="38"/>
      <c r="YK286" s="38"/>
      <c r="YL286" s="38"/>
      <c r="YM286" s="38"/>
      <c r="YN286" s="38"/>
      <c r="YO286" s="38"/>
      <c r="YP286" s="38"/>
      <c r="YQ286" s="38"/>
      <c r="YR286" s="38"/>
      <c r="YS286" s="38"/>
    </row>
    <row r="287" spans="1:669" s="50" customFormat="1" ht="15.75" x14ac:dyDescent="0.25">
      <c r="A287" s="38"/>
      <c r="B287" s="2"/>
      <c r="C287" s="2"/>
      <c r="D287" s="2"/>
      <c r="E287" s="1"/>
      <c r="F287" s="1"/>
      <c r="G287" s="130"/>
      <c r="H287" s="131"/>
      <c r="I287" s="130"/>
      <c r="J287" s="130"/>
      <c r="K287" s="130"/>
      <c r="L287" s="130"/>
      <c r="M287" s="131"/>
      <c r="O287" s="86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  <c r="IW287" s="38"/>
      <c r="IX287" s="38"/>
      <c r="IY287" s="38"/>
      <c r="IZ287" s="38"/>
      <c r="JA287" s="38"/>
      <c r="JB287" s="38"/>
      <c r="JC287" s="38"/>
      <c r="JD287" s="38"/>
      <c r="JE287" s="38"/>
      <c r="JF287" s="38"/>
      <c r="JG287" s="38"/>
      <c r="JH287" s="38"/>
      <c r="JI287" s="38"/>
      <c r="JJ287" s="38"/>
      <c r="JK287" s="38"/>
      <c r="JL287" s="38"/>
      <c r="JM287" s="38"/>
      <c r="JN287" s="38"/>
      <c r="JO287" s="38"/>
      <c r="JP287" s="38"/>
      <c r="JQ287" s="38"/>
      <c r="JR287" s="38"/>
      <c r="JS287" s="38"/>
      <c r="JT287" s="38"/>
      <c r="JU287" s="38"/>
      <c r="JV287" s="38"/>
      <c r="JW287" s="38"/>
      <c r="JX287" s="38"/>
      <c r="JY287" s="38"/>
      <c r="JZ287" s="38"/>
      <c r="KA287" s="38"/>
      <c r="KB287" s="38"/>
      <c r="KC287" s="38"/>
      <c r="KD287" s="38"/>
      <c r="KE287" s="38"/>
      <c r="KF287" s="38"/>
      <c r="KG287" s="38"/>
      <c r="KH287" s="38"/>
      <c r="KI287" s="38"/>
      <c r="KJ287" s="38"/>
      <c r="KK287" s="38"/>
      <c r="KL287" s="38"/>
      <c r="KM287" s="38"/>
      <c r="KN287" s="38"/>
      <c r="KO287" s="38"/>
      <c r="KP287" s="38"/>
      <c r="KQ287" s="38"/>
      <c r="KR287" s="38"/>
      <c r="KS287" s="38"/>
      <c r="KT287" s="38"/>
      <c r="KU287" s="38"/>
      <c r="KV287" s="38"/>
      <c r="KW287" s="38"/>
      <c r="KX287" s="38"/>
      <c r="KY287" s="38"/>
      <c r="KZ287" s="38"/>
      <c r="LA287" s="38"/>
      <c r="LB287" s="38"/>
      <c r="LC287" s="38"/>
      <c r="LD287" s="38"/>
      <c r="LE287" s="38"/>
      <c r="LF287" s="38"/>
      <c r="LG287" s="38"/>
      <c r="LH287" s="38"/>
      <c r="LI287" s="38"/>
      <c r="LJ287" s="38"/>
      <c r="LK287" s="38"/>
      <c r="LL287" s="38"/>
      <c r="LM287" s="38"/>
      <c r="LN287" s="38"/>
      <c r="LO287" s="38"/>
      <c r="LP287" s="38"/>
      <c r="LQ287" s="38"/>
      <c r="LR287" s="38"/>
      <c r="LS287" s="38"/>
      <c r="LT287" s="38"/>
      <c r="LU287" s="38"/>
      <c r="LV287" s="38"/>
      <c r="LW287" s="38"/>
      <c r="LX287" s="38"/>
      <c r="LY287" s="38"/>
      <c r="LZ287" s="38"/>
      <c r="MA287" s="38"/>
      <c r="MB287" s="38"/>
      <c r="MC287" s="38"/>
      <c r="MD287" s="38"/>
      <c r="ME287" s="38"/>
      <c r="MF287" s="38"/>
      <c r="MG287" s="38"/>
      <c r="MH287" s="38"/>
      <c r="MI287" s="38"/>
      <c r="MJ287" s="38"/>
      <c r="MK287" s="38"/>
      <c r="ML287" s="38"/>
      <c r="MM287" s="38"/>
      <c r="MN287" s="38"/>
      <c r="MO287" s="38"/>
      <c r="MP287" s="38"/>
      <c r="MQ287" s="38"/>
      <c r="MR287" s="38"/>
      <c r="MS287" s="38"/>
      <c r="MT287" s="38"/>
      <c r="MU287" s="38"/>
      <c r="MV287" s="38"/>
      <c r="MW287" s="38"/>
      <c r="MX287" s="38"/>
      <c r="MY287" s="38"/>
      <c r="MZ287" s="38"/>
      <c r="NA287" s="38"/>
      <c r="NB287" s="38"/>
      <c r="NC287" s="38"/>
      <c r="ND287" s="38"/>
      <c r="NE287" s="38"/>
      <c r="NF287" s="38"/>
      <c r="NG287" s="38"/>
      <c r="NH287" s="38"/>
      <c r="NI287" s="38"/>
      <c r="NJ287" s="38"/>
      <c r="NK287" s="38"/>
      <c r="NL287" s="38"/>
      <c r="NM287" s="38"/>
      <c r="NN287" s="38"/>
      <c r="NO287" s="38"/>
      <c r="NP287" s="38"/>
      <c r="NQ287" s="38"/>
      <c r="NR287" s="38"/>
      <c r="NS287" s="38"/>
      <c r="NT287" s="38"/>
      <c r="NU287" s="38"/>
      <c r="NV287" s="38"/>
      <c r="NW287" s="38"/>
      <c r="NX287" s="38"/>
      <c r="NY287" s="38"/>
      <c r="NZ287" s="38"/>
      <c r="OA287" s="38"/>
      <c r="OB287" s="38"/>
      <c r="OC287" s="38"/>
      <c r="OD287" s="38"/>
      <c r="OE287" s="38"/>
      <c r="OF287" s="38"/>
      <c r="OG287" s="38"/>
      <c r="OH287" s="38"/>
      <c r="OI287" s="38"/>
      <c r="OJ287" s="38"/>
      <c r="OK287" s="38"/>
      <c r="OL287" s="38"/>
      <c r="OM287" s="38"/>
      <c r="ON287" s="38"/>
      <c r="OO287" s="38"/>
      <c r="OP287" s="38"/>
      <c r="OQ287" s="38"/>
      <c r="OR287" s="38"/>
      <c r="OS287" s="38"/>
      <c r="OT287" s="38"/>
      <c r="OU287" s="38"/>
      <c r="OV287" s="38"/>
      <c r="OW287" s="38"/>
      <c r="OX287" s="38"/>
      <c r="OY287" s="38"/>
      <c r="OZ287" s="38"/>
      <c r="PA287" s="38"/>
      <c r="PB287" s="38"/>
      <c r="PC287" s="38"/>
      <c r="PD287" s="38"/>
      <c r="PE287" s="38"/>
      <c r="PF287" s="38"/>
      <c r="PG287" s="38"/>
      <c r="PH287" s="38"/>
      <c r="PI287" s="38"/>
      <c r="PJ287" s="38"/>
      <c r="PK287" s="38"/>
      <c r="PL287" s="38"/>
      <c r="PM287" s="38"/>
      <c r="PN287" s="38"/>
      <c r="PO287" s="38"/>
      <c r="PP287" s="38"/>
      <c r="PQ287" s="38"/>
      <c r="PR287" s="38"/>
      <c r="PS287" s="38"/>
      <c r="PT287" s="38"/>
      <c r="PU287" s="38"/>
      <c r="PV287" s="38"/>
      <c r="PW287" s="38"/>
      <c r="PX287" s="38"/>
      <c r="PY287" s="38"/>
      <c r="PZ287" s="38"/>
      <c r="QA287" s="38"/>
      <c r="QB287" s="38"/>
      <c r="QC287" s="38"/>
      <c r="QD287" s="38"/>
      <c r="QE287" s="38"/>
      <c r="QF287" s="38"/>
      <c r="QG287" s="38"/>
      <c r="QH287" s="38"/>
      <c r="QI287" s="38"/>
      <c r="QJ287" s="38"/>
      <c r="QK287" s="38"/>
      <c r="QL287" s="38"/>
      <c r="QM287" s="38"/>
      <c r="QN287" s="38"/>
      <c r="QO287" s="38"/>
      <c r="QP287" s="38"/>
      <c r="QQ287" s="38"/>
      <c r="QR287" s="38"/>
      <c r="QS287" s="38"/>
      <c r="QT287" s="38"/>
      <c r="QU287" s="38"/>
      <c r="QV287" s="38"/>
      <c r="QW287" s="38"/>
      <c r="QX287" s="38"/>
      <c r="QY287" s="38"/>
      <c r="QZ287" s="38"/>
      <c r="RA287" s="38"/>
      <c r="RB287" s="38"/>
      <c r="RC287" s="38"/>
      <c r="RD287" s="38"/>
      <c r="RE287" s="38"/>
      <c r="RF287" s="38"/>
      <c r="RG287" s="38"/>
      <c r="RH287" s="38"/>
      <c r="RI287" s="38"/>
      <c r="RJ287" s="38"/>
      <c r="RK287" s="38"/>
      <c r="RL287" s="38"/>
      <c r="RM287" s="38"/>
      <c r="RN287" s="38"/>
      <c r="RO287" s="38"/>
      <c r="RP287" s="38"/>
      <c r="RQ287" s="38"/>
      <c r="RR287" s="38"/>
      <c r="RS287" s="38"/>
      <c r="RT287" s="38"/>
      <c r="RU287" s="38"/>
      <c r="RV287" s="38"/>
      <c r="RW287" s="38"/>
      <c r="RX287" s="38"/>
      <c r="RY287" s="38"/>
      <c r="RZ287" s="38"/>
      <c r="SA287" s="38"/>
      <c r="SB287" s="38"/>
      <c r="SC287" s="38"/>
      <c r="SD287" s="38"/>
      <c r="SE287" s="38"/>
      <c r="SF287" s="38"/>
      <c r="SG287" s="38"/>
      <c r="SH287" s="38"/>
      <c r="SI287" s="38"/>
      <c r="SJ287" s="38"/>
      <c r="SK287" s="38"/>
      <c r="SL287" s="38"/>
      <c r="SM287" s="38"/>
      <c r="SN287" s="38"/>
      <c r="SO287" s="38"/>
      <c r="SP287" s="38"/>
      <c r="SQ287" s="38"/>
      <c r="SR287" s="38"/>
      <c r="SS287" s="38"/>
      <c r="ST287" s="38"/>
      <c r="SU287" s="38"/>
      <c r="SV287" s="38"/>
      <c r="SW287" s="38"/>
      <c r="SX287" s="38"/>
      <c r="SY287" s="38"/>
      <c r="SZ287" s="38"/>
      <c r="TA287" s="38"/>
      <c r="TB287" s="38"/>
      <c r="TC287" s="38"/>
      <c r="TD287" s="38"/>
      <c r="TE287" s="38"/>
      <c r="TF287" s="38"/>
      <c r="TG287" s="38"/>
      <c r="TH287" s="38"/>
      <c r="TI287" s="38"/>
      <c r="TJ287" s="38"/>
      <c r="TK287" s="38"/>
      <c r="TL287" s="38"/>
      <c r="TM287" s="38"/>
      <c r="TN287" s="38"/>
      <c r="TO287" s="38"/>
      <c r="TP287" s="38"/>
      <c r="TQ287" s="38"/>
      <c r="TR287" s="38"/>
      <c r="TS287" s="38"/>
      <c r="TT287" s="38"/>
      <c r="TU287" s="38"/>
      <c r="TV287" s="38"/>
      <c r="TW287" s="38"/>
      <c r="TX287" s="38"/>
      <c r="TY287" s="38"/>
      <c r="TZ287" s="38"/>
      <c r="UA287" s="38"/>
      <c r="UB287" s="38"/>
      <c r="UC287" s="38"/>
      <c r="UD287" s="38"/>
      <c r="UE287" s="38"/>
      <c r="UF287" s="38"/>
      <c r="UG287" s="38"/>
      <c r="UH287" s="38"/>
      <c r="UI287" s="38"/>
      <c r="UJ287" s="38"/>
      <c r="UK287" s="38"/>
      <c r="UL287" s="38"/>
      <c r="UM287" s="38"/>
      <c r="UN287" s="38"/>
      <c r="UO287" s="38"/>
      <c r="UP287" s="38"/>
      <c r="UQ287" s="38"/>
      <c r="UR287" s="38"/>
      <c r="US287" s="38"/>
      <c r="UT287" s="38"/>
      <c r="UU287" s="38"/>
      <c r="UV287" s="38"/>
      <c r="UW287" s="38"/>
      <c r="UX287" s="38"/>
      <c r="UY287" s="38"/>
      <c r="UZ287" s="38"/>
      <c r="VA287" s="38"/>
      <c r="VB287" s="38"/>
      <c r="VC287" s="38"/>
      <c r="VD287" s="38"/>
      <c r="VE287" s="38"/>
      <c r="VF287" s="38"/>
      <c r="VG287" s="38"/>
      <c r="VH287" s="38"/>
      <c r="VI287" s="38"/>
      <c r="VJ287" s="38"/>
      <c r="VK287" s="38"/>
      <c r="VL287" s="38"/>
      <c r="VM287" s="38"/>
      <c r="VN287" s="38"/>
      <c r="VO287" s="38"/>
      <c r="VP287" s="38"/>
      <c r="VQ287" s="38"/>
      <c r="VR287" s="38"/>
      <c r="VS287" s="38"/>
      <c r="VT287" s="38"/>
      <c r="VU287" s="38"/>
      <c r="VV287" s="38"/>
      <c r="VW287" s="38"/>
      <c r="VX287" s="38"/>
      <c r="VY287" s="38"/>
      <c r="VZ287" s="38"/>
      <c r="WA287" s="38"/>
      <c r="WB287" s="38"/>
      <c r="WC287" s="38"/>
      <c r="WD287" s="38"/>
      <c r="WE287" s="38"/>
      <c r="WF287" s="38"/>
      <c r="WG287" s="38"/>
      <c r="WH287" s="38"/>
      <c r="WI287" s="38"/>
      <c r="WJ287" s="38"/>
      <c r="WK287" s="38"/>
      <c r="WL287" s="38"/>
      <c r="WM287" s="38"/>
      <c r="WN287" s="38"/>
      <c r="WO287" s="38"/>
      <c r="WP287" s="38"/>
      <c r="WQ287" s="38"/>
      <c r="WR287" s="38"/>
      <c r="WS287" s="38"/>
      <c r="WT287" s="38"/>
      <c r="WU287" s="38"/>
      <c r="WV287" s="38"/>
      <c r="WW287" s="38"/>
      <c r="WX287" s="38"/>
      <c r="WY287" s="38"/>
      <c r="WZ287" s="38"/>
      <c r="XA287" s="38"/>
      <c r="XB287" s="38"/>
      <c r="XC287" s="38"/>
      <c r="XD287" s="38"/>
      <c r="XE287" s="38"/>
      <c r="XF287" s="38"/>
      <c r="XG287" s="38"/>
      <c r="XH287" s="38"/>
      <c r="XI287" s="38"/>
      <c r="XJ287" s="38"/>
      <c r="XK287" s="38"/>
      <c r="XL287" s="38"/>
      <c r="XM287" s="38"/>
      <c r="XN287" s="38"/>
      <c r="XO287" s="38"/>
      <c r="XP287" s="38"/>
      <c r="XQ287" s="38"/>
      <c r="XR287" s="38"/>
      <c r="XS287" s="38"/>
      <c r="XT287" s="38"/>
      <c r="XU287" s="38"/>
      <c r="XV287" s="38"/>
      <c r="XW287" s="38"/>
      <c r="XX287" s="38"/>
      <c r="XY287" s="38"/>
      <c r="XZ287" s="38"/>
      <c r="YA287" s="38"/>
      <c r="YB287" s="38"/>
      <c r="YC287" s="38"/>
      <c r="YD287" s="38"/>
      <c r="YE287" s="38"/>
      <c r="YF287" s="38"/>
      <c r="YG287" s="38"/>
      <c r="YH287" s="38"/>
      <c r="YI287" s="38"/>
      <c r="YJ287" s="38"/>
      <c r="YK287" s="38"/>
      <c r="YL287" s="38"/>
      <c r="YM287" s="38"/>
      <c r="YN287" s="38"/>
      <c r="YO287" s="38"/>
      <c r="YP287" s="38"/>
      <c r="YQ287" s="38"/>
      <c r="YR287" s="38"/>
      <c r="YS287" s="38"/>
    </row>
    <row r="288" spans="1:669" x14ac:dyDescent="0.25">
      <c r="B288" s="2"/>
      <c r="C288" s="2"/>
      <c r="D288" s="2"/>
      <c r="E288" s="1"/>
      <c r="F288" s="1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</row>
    <row r="289" spans="2:175" x14ac:dyDescent="0.25">
      <c r="B289" s="2"/>
      <c r="C289" s="2"/>
      <c r="D289" s="2"/>
      <c r="E289" s="1"/>
      <c r="F289" s="1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</row>
    <row r="290" spans="2:175" x14ac:dyDescent="0.25">
      <c r="B290" s="2"/>
      <c r="C290" s="2"/>
      <c r="D290" s="2"/>
      <c r="E290" s="1"/>
      <c r="F290" s="1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</row>
    <row r="291" spans="2:175" x14ac:dyDescent="0.25">
      <c r="B291" s="2"/>
      <c r="C291" s="2"/>
      <c r="D291" s="2"/>
      <c r="E291" s="1"/>
      <c r="F291" s="1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</row>
    <row r="292" spans="2:175" x14ac:dyDescent="0.25">
      <c r="B292" s="2"/>
      <c r="C292" s="2"/>
      <c r="D292" s="2"/>
      <c r="E292" s="1"/>
      <c r="F292" s="1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</row>
    <row r="293" spans="2:175" x14ac:dyDescent="0.25">
      <c r="B293" s="2"/>
      <c r="C293" s="2"/>
      <c r="D293" s="2"/>
      <c r="E293" s="1"/>
      <c r="F293" s="1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</row>
    <row r="294" spans="2:175" x14ac:dyDescent="0.25">
      <c r="B294" s="2"/>
      <c r="C294" s="2"/>
      <c r="D294" s="2"/>
      <c r="E294" s="1"/>
      <c r="F294" s="1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</row>
    <row r="295" spans="2:175" x14ac:dyDescent="0.25"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</row>
    <row r="296" spans="2:175" x14ac:dyDescent="0.25"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</row>
    <row r="297" spans="2:175" x14ac:dyDescent="0.25"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</row>
    <row r="298" spans="2:175" x14ac:dyDescent="0.25"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</row>
    <row r="299" spans="2:175" x14ac:dyDescent="0.25"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</row>
    <row r="300" spans="2:175" x14ac:dyDescent="0.25"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</row>
    <row r="301" spans="2:175" x14ac:dyDescent="0.25"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</row>
    <row r="302" spans="2:175" x14ac:dyDescent="0.25"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</row>
    <row r="303" spans="2:175" x14ac:dyDescent="0.25"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</row>
    <row r="304" spans="2:175" x14ac:dyDescent="0.25"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</row>
    <row r="305" spans="15:175" x14ac:dyDescent="0.25"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</row>
    <row r="306" spans="15:175" x14ac:dyDescent="0.25"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</row>
    <row r="307" spans="15:175" x14ac:dyDescent="0.25"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</row>
    <row r="308" spans="15:175" x14ac:dyDescent="0.25"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</row>
    <row r="309" spans="15:175" x14ac:dyDescent="0.25"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</row>
    <row r="310" spans="15:175" x14ac:dyDescent="0.25"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</row>
    <row r="311" spans="15:175" x14ac:dyDescent="0.25"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</row>
    <row r="312" spans="15:175" x14ac:dyDescent="0.25"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</row>
    <row r="313" spans="15:175" x14ac:dyDescent="0.25"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</row>
    <row r="314" spans="15:175" x14ac:dyDescent="0.25"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</row>
    <row r="315" spans="15:175" x14ac:dyDescent="0.25"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</row>
    <row r="316" spans="15:175" x14ac:dyDescent="0.25"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</row>
    <row r="317" spans="15:175" x14ac:dyDescent="0.25"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</row>
    <row r="318" spans="15:175" x14ac:dyDescent="0.25"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</row>
    <row r="319" spans="15:175" x14ac:dyDescent="0.25"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</row>
    <row r="320" spans="15:175" x14ac:dyDescent="0.25"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</row>
    <row r="321" spans="15:175" x14ac:dyDescent="0.25"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</row>
    <row r="322" spans="15:175" x14ac:dyDescent="0.25"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</row>
    <row r="323" spans="15:175" x14ac:dyDescent="0.25"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</row>
    <row r="324" spans="15:175" x14ac:dyDescent="0.25"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</row>
    <row r="325" spans="15:175" x14ac:dyDescent="0.25"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</row>
    <row r="326" spans="15:175" x14ac:dyDescent="0.25"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</row>
    <row r="327" spans="15:175" x14ac:dyDescent="0.25"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</row>
    <row r="328" spans="15:175" x14ac:dyDescent="0.25"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</row>
    <row r="329" spans="15:175" x14ac:dyDescent="0.25"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</row>
    <row r="330" spans="15:175" x14ac:dyDescent="0.25"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</row>
    <row r="331" spans="15:175" x14ac:dyDescent="0.25"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</row>
    <row r="332" spans="15:175" x14ac:dyDescent="0.25"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</row>
    <row r="333" spans="15:175" x14ac:dyDescent="0.25"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</row>
    <row r="334" spans="15:175" x14ac:dyDescent="0.25"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</row>
    <row r="335" spans="15:175" x14ac:dyDescent="0.25"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</row>
    <row r="336" spans="15:175" x14ac:dyDescent="0.25"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</row>
    <row r="337" spans="15:175" x14ac:dyDescent="0.25"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</row>
    <row r="338" spans="15:175" x14ac:dyDescent="0.25"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</row>
    <row r="339" spans="15:175" x14ac:dyDescent="0.25"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</row>
    <row r="340" spans="15:175" x14ac:dyDescent="0.25"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</row>
    <row r="341" spans="15:175" x14ac:dyDescent="0.25"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</row>
    <row r="342" spans="15:175" x14ac:dyDescent="0.25"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</row>
    <row r="343" spans="15:175" x14ac:dyDescent="0.25"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</row>
    <row r="344" spans="15:175" x14ac:dyDescent="0.25"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</row>
    <row r="345" spans="15:175" x14ac:dyDescent="0.25"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</row>
    <row r="346" spans="15:175" x14ac:dyDescent="0.25"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</row>
    <row r="347" spans="15:175" x14ac:dyDescent="0.25"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</row>
    <row r="348" spans="15:175" x14ac:dyDescent="0.25"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</row>
    <row r="349" spans="15:175" x14ac:dyDescent="0.25"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</row>
    <row r="350" spans="15:175" x14ac:dyDescent="0.25"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</row>
    <row r="351" spans="15:175" x14ac:dyDescent="0.25"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</row>
    <row r="352" spans="15:175" x14ac:dyDescent="0.25"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</row>
    <row r="353" spans="15:175" x14ac:dyDescent="0.25"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</row>
    <row r="354" spans="15:175" x14ac:dyDescent="0.25"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</row>
    <row r="355" spans="15:175" x14ac:dyDescent="0.25"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</row>
    <row r="356" spans="15:175" x14ac:dyDescent="0.25"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</row>
    <row r="357" spans="15:175" x14ac:dyDescent="0.25"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</row>
    <row r="358" spans="15:175" x14ac:dyDescent="0.25"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</row>
    <row r="359" spans="15:175" x14ac:dyDescent="0.25"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</row>
    <row r="360" spans="15:175" x14ac:dyDescent="0.25"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</row>
    <row r="361" spans="15:175" x14ac:dyDescent="0.25"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</row>
    <row r="362" spans="15:175" x14ac:dyDescent="0.25"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</row>
    <row r="363" spans="15:175" x14ac:dyDescent="0.25"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</row>
    <row r="364" spans="15:175" x14ac:dyDescent="0.25"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</row>
    <row r="365" spans="15:175" x14ac:dyDescent="0.25"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</row>
    <row r="366" spans="15:175" x14ac:dyDescent="0.25"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</row>
    <row r="367" spans="15:175" x14ac:dyDescent="0.25"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</row>
    <row r="368" spans="15:175" x14ac:dyDescent="0.25"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</row>
    <row r="369" spans="43:175" x14ac:dyDescent="0.25"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</row>
    <row r="370" spans="43:175" x14ac:dyDescent="0.25"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</row>
    <row r="371" spans="43:175" x14ac:dyDescent="0.25"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</row>
    <row r="372" spans="43:175" x14ac:dyDescent="0.25"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</row>
    <row r="373" spans="43:175" x14ac:dyDescent="0.25"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</row>
    <row r="374" spans="43:175" x14ac:dyDescent="0.25"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</row>
    <row r="375" spans="43:175" x14ac:dyDescent="0.25"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</row>
    <row r="376" spans="43:175" x14ac:dyDescent="0.25"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</row>
    <row r="377" spans="43:175" x14ac:dyDescent="0.25"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</row>
    <row r="378" spans="43:175" x14ac:dyDescent="0.25"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</row>
    <row r="379" spans="43:175" x14ac:dyDescent="0.25"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</row>
    <row r="380" spans="43:175" x14ac:dyDescent="0.25"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</row>
    <row r="381" spans="43:175" x14ac:dyDescent="0.25"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</row>
    <row r="382" spans="43:175" x14ac:dyDescent="0.25"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</row>
    <row r="383" spans="43:175" x14ac:dyDescent="0.25"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</row>
    <row r="384" spans="43:175" x14ac:dyDescent="0.25"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</row>
    <row r="385" spans="43:175" x14ac:dyDescent="0.25"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</row>
    <row r="386" spans="43:175" x14ac:dyDescent="0.25"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</row>
    <row r="387" spans="43:175" x14ac:dyDescent="0.25"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</row>
    <row r="388" spans="43:175" x14ac:dyDescent="0.25"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</row>
    <row r="389" spans="43:175" x14ac:dyDescent="0.25"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</row>
    <row r="390" spans="43:175" x14ac:dyDescent="0.25"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</row>
    <row r="391" spans="43:175" x14ac:dyDescent="0.25"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</row>
    <row r="392" spans="43:175" x14ac:dyDescent="0.25"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</row>
    <row r="393" spans="43:175" x14ac:dyDescent="0.25"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</row>
    <row r="394" spans="43:175" x14ac:dyDescent="0.25"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</row>
    <row r="395" spans="43:175" x14ac:dyDescent="0.25"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</row>
    <row r="396" spans="43:175" x14ac:dyDescent="0.25"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</row>
    <row r="397" spans="43:175" x14ac:dyDescent="0.25"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</row>
    <row r="398" spans="43:175" x14ac:dyDescent="0.25"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</row>
    <row r="399" spans="43:175" x14ac:dyDescent="0.25"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</row>
    <row r="400" spans="43:175" x14ac:dyDescent="0.25"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</row>
    <row r="401" spans="43:175" x14ac:dyDescent="0.25"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9">
    <mergeCell ref="A2:M2"/>
    <mergeCell ref="A3:M3"/>
    <mergeCell ref="A4:M4"/>
    <mergeCell ref="A5:M5"/>
    <mergeCell ref="D7:D8"/>
    <mergeCell ref="A9:M9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  <mergeCell ref="E7:E8"/>
    <mergeCell ref="F7:F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2022-10-05T12:48:27Z</dcterms:modified>
</cp:coreProperties>
</file>