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DICIEMBRE 2022\"/>
    </mc:Choice>
  </mc:AlternateContent>
  <bookViews>
    <workbookView xWindow="-120" yWindow="-120" windowWidth="29040" windowHeight="15840"/>
  </bookViews>
  <sheets>
    <sheet name="New Text Document" sheetId="1" r:id="rId1"/>
  </sheets>
  <definedNames>
    <definedName name="_xlnm.Print_Area" localSheetId="0">'New Text Document'!$A$1:$K$499</definedName>
    <definedName name="_xlnm.Print_Titles" localSheetId="0">'New Text Document'!$1:$8</definedName>
  </definedNames>
  <calcPr calcId="152511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66" i="1" l="1"/>
  <c r="K365" i="1"/>
  <c r="J366" i="1"/>
  <c r="J365" i="1"/>
  <c r="K76" i="1"/>
  <c r="J278" i="1"/>
  <c r="E465" i="1" l="1"/>
  <c r="E473" i="1"/>
  <c r="B476" i="1"/>
  <c r="K134" i="1"/>
  <c r="F134" i="1"/>
  <c r="K465" i="1"/>
  <c r="J465" i="1"/>
  <c r="I465" i="1"/>
  <c r="H465" i="1"/>
  <c r="G465" i="1"/>
  <c r="F465" i="1"/>
  <c r="G438" i="1"/>
  <c r="H438" i="1"/>
  <c r="I438" i="1"/>
  <c r="J438" i="1"/>
  <c r="K438" i="1"/>
  <c r="F438" i="1"/>
  <c r="E438" i="1"/>
  <c r="K328" i="1"/>
  <c r="J328" i="1"/>
  <c r="I328" i="1"/>
  <c r="H328" i="1"/>
  <c r="G328" i="1"/>
  <c r="F327" i="1"/>
  <c r="F328" i="1" s="1"/>
  <c r="E328" i="1"/>
  <c r="I178" i="1" l="1"/>
  <c r="G178" i="1"/>
  <c r="E178" i="1"/>
  <c r="I194" i="1"/>
  <c r="G194" i="1"/>
  <c r="E194" i="1"/>
  <c r="K14" i="1"/>
  <c r="K17" i="1"/>
  <c r="G90" i="1" l="1"/>
  <c r="G32" i="1"/>
  <c r="H232" i="1"/>
  <c r="H95" i="1"/>
  <c r="H94" i="1"/>
  <c r="H93" i="1"/>
  <c r="H97" i="1" l="1"/>
  <c r="G458" i="1"/>
  <c r="G453" i="1"/>
  <c r="G442" i="1"/>
  <c r="G434" i="1"/>
  <c r="G427" i="1"/>
  <c r="G419" i="1"/>
  <c r="G414" i="1"/>
  <c r="G397" i="1"/>
  <c r="G386" i="1"/>
  <c r="G377" i="1"/>
  <c r="G362" i="1"/>
  <c r="G356" i="1"/>
  <c r="G349" i="1"/>
  <c r="G341" i="1"/>
  <c r="G324" i="1"/>
  <c r="G320" i="1"/>
  <c r="G309" i="1"/>
  <c r="G305" i="1"/>
  <c r="G299" i="1"/>
  <c r="G290" i="1"/>
  <c r="G283" i="1"/>
  <c r="G273" i="1"/>
  <c r="G268" i="1"/>
  <c r="G260" i="1"/>
  <c r="G253" i="1"/>
  <c r="G249" i="1"/>
  <c r="G246" i="1"/>
  <c r="G240" i="1"/>
  <c r="G232" i="1"/>
  <c r="G171" i="1"/>
  <c r="G162" i="1"/>
  <c r="G153" i="1"/>
  <c r="G138" i="1"/>
  <c r="G125" i="1"/>
  <c r="G107" i="1"/>
  <c r="G101" i="1"/>
  <c r="G97" i="1"/>
  <c r="G85" i="1"/>
  <c r="G80" i="1"/>
  <c r="G76" i="1"/>
  <c r="G68" i="1"/>
  <c r="G56" i="1"/>
  <c r="G51" i="1"/>
  <c r="G46" i="1"/>
  <c r="G42" i="1"/>
  <c r="G37" i="1"/>
  <c r="G26" i="1"/>
  <c r="F46" i="1"/>
  <c r="E232" i="1"/>
  <c r="E188" i="1"/>
  <c r="E171" i="1"/>
  <c r="E167" i="1"/>
  <c r="E162" i="1"/>
  <c r="E153" i="1"/>
  <c r="E138" i="1"/>
  <c r="E125" i="1"/>
  <c r="E107" i="1"/>
  <c r="E101" i="1"/>
  <c r="E97" i="1"/>
  <c r="E90" i="1"/>
  <c r="E80" i="1"/>
  <c r="E68" i="1"/>
  <c r="E56" i="1"/>
  <c r="E51" i="1"/>
  <c r="E46" i="1"/>
  <c r="E42" i="1"/>
  <c r="E37" i="1"/>
  <c r="E32" i="1"/>
  <c r="E26" i="1"/>
  <c r="E22" i="1"/>
  <c r="E76" i="1" l="1"/>
  <c r="E85" i="1"/>
  <c r="E240" i="1"/>
  <c r="E246" i="1"/>
  <c r="E249" i="1"/>
  <c r="E260" i="1"/>
  <c r="E264" i="1"/>
  <c r="E268" i="1"/>
  <c r="E273" i="1"/>
  <c r="E278" i="1"/>
  <c r="E283" i="1"/>
  <c r="E290" i="1"/>
  <c r="E299" i="1"/>
  <c r="E305" i="1"/>
  <c r="E309" i="1"/>
  <c r="E320" i="1"/>
  <c r="E324" i="1"/>
  <c r="E341" i="1"/>
  <c r="E349" i="1"/>
  <c r="E356" i="1"/>
  <c r="E362" i="1"/>
  <c r="E366" i="1"/>
  <c r="E377" i="1"/>
  <c r="E381" i="1"/>
  <c r="E386" i="1"/>
  <c r="E397" i="1"/>
  <c r="E410" i="1"/>
  <c r="E414" i="1"/>
  <c r="E419" i="1"/>
  <c r="E427" i="1"/>
  <c r="E434" i="1"/>
  <c r="E442" i="1"/>
  <c r="E453" i="1"/>
  <c r="E458" i="1"/>
  <c r="E461" i="1"/>
  <c r="F305" i="1"/>
  <c r="F309" i="1"/>
  <c r="F362" i="1"/>
  <c r="F366" i="1"/>
  <c r="F381" i="1"/>
  <c r="F414" i="1"/>
  <c r="F434" i="1"/>
  <c r="I366" i="1"/>
  <c r="H298" i="1"/>
  <c r="F298" i="1"/>
  <c r="J294" i="1"/>
  <c r="I249" i="1"/>
  <c r="H249" i="1"/>
  <c r="F205" i="1"/>
  <c r="F206" i="1"/>
  <c r="H192" i="1"/>
  <c r="H194" i="1" s="1"/>
  <c r="F192" i="1"/>
  <c r="E476" i="1" l="1"/>
  <c r="J192" i="1"/>
  <c r="F194" i="1"/>
  <c r="J298" i="1"/>
  <c r="I85" i="1"/>
  <c r="J85" i="1"/>
  <c r="K85" i="1"/>
  <c r="H84" i="1"/>
  <c r="F84" i="1"/>
  <c r="H83" i="1"/>
  <c r="F83" i="1"/>
  <c r="F85" i="1" s="1"/>
  <c r="K192" i="1" l="1"/>
  <c r="K194" i="1" s="1"/>
  <c r="J194" i="1"/>
  <c r="H85" i="1"/>
  <c r="K11" i="1"/>
  <c r="I22" i="1"/>
  <c r="F231" i="1"/>
  <c r="K253" i="1" l="1"/>
  <c r="J410" i="1" l="1"/>
  <c r="J253" i="1"/>
  <c r="I97" i="1" l="1"/>
  <c r="J97" i="1"/>
  <c r="I240" i="1"/>
  <c r="F248" i="1" l="1"/>
  <c r="F249" i="1" s="1"/>
  <c r="I138" i="1" l="1"/>
  <c r="I32" i="1"/>
  <c r="G22" i="1"/>
  <c r="I232" i="1" l="1"/>
  <c r="J260" i="1" l="1"/>
  <c r="H414" i="1" l="1"/>
  <c r="I414" i="1"/>
  <c r="J414" i="1"/>
  <c r="K414" i="1"/>
  <c r="J377" i="1"/>
  <c r="I377" i="1"/>
  <c r="F376" i="1"/>
  <c r="F460" i="1" l="1"/>
  <c r="F461" i="1" s="1"/>
  <c r="H460" i="1"/>
  <c r="J238" i="1"/>
  <c r="J460" i="1" l="1"/>
  <c r="K460" i="1" s="1"/>
  <c r="J397" i="1" l="1"/>
  <c r="I246" i="1"/>
  <c r="K21" i="1"/>
  <c r="K427" i="1" l="1"/>
  <c r="F400" i="1" l="1"/>
  <c r="K42" i="1" l="1"/>
  <c r="J42" i="1"/>
  <c r="I42" i="1"/>
  <c r="K162" i="1" l="1"/>
  <c r="J263" i="1"/>
  <c r="I461" i="1"/>
  <c r="G461" i="1"/>
  <c r="H461" i="1"/>
  <c r="K362" i="1"/>
  <c r="J362" i="1"/>
  <c r="I362" i="1"/>
  <c r="J162" i="1"/>
  <c r="I162" i="1"/>
  <c r="K461" i="1" l="1"/>
  <c r="J461" i="1"/>
  <c r="J441" i="1"/>
  <c r="J433" i="1"/>
  <c r="K433" i="1" s="1"/>
  <c r="J430" i="1"/>
  <c r="K430" i="1" s="1"/>
  <c r="J333" i="1"/>
  <c r="K333" i="1" s="1"/>
  <c r="J303" i="1"/>
  <c r="J304" i="1"/>
  <c r="J302" i="1"/>
  <c r="K302" i="1" s="1"/>
  <c r="J295" i="1"/>
  <c r="J297" i="1"/>
  <c r="J239" i="1"/>
  <c r="J166" i="1"/>
  <c r="K130" i="1"/>
  <c r="K107" i="1"/>
  <c r="K96" i="1"/>
  <c r="K50" i="1"/>
  <c r="K49" i="1"/>
  <c r="K15" i="1"/>
  <c r="K18" i="1"/>
  <c r="K19" i="1"/>
  <c r="K20" i="1"/>
  <c r="K97" i="1" l="1"/>
  <c r="I101" i="1"/>
  <c r="I427" i="1" l="1"/>
  <c r="F426" i="1"/>
  <c r="H426" i="1"/>
  <c r="J290" i="1"/>
  <c r="I290" i="1"/>
  <c r="H290" i="1"/>
  <c r="I167" i="1"/>
  <c r="G167" i="1"/>
  <c r="I37" i="1" l="1"/>
  <c r="F171" i="1" l="1"/>
  <c r="F278" i="1"/>
  <c r="F26" i="1"/>
  <c r="G473" i="1"/>
  <c r="I473" i="1"/>
  <c r="I453" i="1"/>
  <c r="I442" i="1"/>
  <c r="I434" i="1"/>
  <c r="H305" i="1"/>
  <c r="I305" i="1"/>
  <c r="J305" i="1"/>
  <c r="K305" i="1"/>
  <c r="I264" i="1"/>
  <c r="F80" i="1" l="1"/>
  <c r="H149" i="1" l="1"/>
  <c r="H54" i="1"/>
  <c r="K46" i="1"/>
  <c r="K35" i="1" l="1"/>
  <c r="I273" i="1" l="1"/>
  <c r="J273" i="1"/>
  <c r="H260" i="1"/>
  <c r="I260" i="1"/>
  <c r="F259" i="1"/>
  <c r="J46" i="1"/>
  <c r="I46" i="1"/>
  <c r="H46" i="1"/>
  <c r="F451" i="1"/>
  <c r="F425" i="1"/>
  <c r="H425" i="1"/>
  <c r="I410" i="1"/>
  <c r="G410" i="1"/>
  <c r="K397" i="1"/>
  <c r="K381" i="1"/>
  <c r="J381" i="1"/>
  <c r="I381" i="1"/>
  <c r="H381" i="1"/>
  <c r="G381" i="1"/>
  <c r="I356" i="1"/>
  <c r="H355" i="1"/>
  <c r="F315" i="1"/>
  <c r="H315" i="1"/>
  <c r="I283" i="1"/>
  <c r="K278" i="1"/>
  <c r="I278" i="1"/>
  <c r="H278" i="1"/>
  <c r="G278" i="1"/>
  <c r="F224" i="1"/>
  <c r="F223" i="1"/>
  <c r="K171" i="1"/>
  <c r="J171" i="1"/>
  <c r="I171" i="1"/>
  <c r="H171" i="1"/>
  <c r="I153" i="1" l="1"/>
  <c r="F152" i="1"/>
  <c r="H152" i="1"/>
  <c r="F151" i="1"/>
  <c r="H151" i="1"/>
  <c r="F150" i="1"/>
  <c r="J150" i="1" s="1"/>
  <c r="K150" i="1" s="1"/>
  <c r="F149" i="1"/>
  <c r="J149" i="1" s="1"/>
  <c r="K149" i="1" s="1"/>
  <c r="F148" i="1"/>
  <c r="H148" i="1"/>
  <c r="F147" i="1"/>
  <c r="H147" i="1"/>
  <c r="J147" i="1" l="1"/>
  <c r="K147" i="1" s="1"/>
  <c r="J148" i="1"/>
  <c r="K148" i="1" s="1"/>
  <c r="J151" i="1"/>
  <c r="K151" i="1" s="1"/>
  <c r="J152" i="1"/>
  <c r="K152" i="1" s="1"/>
  <c r="F137" i="1"/>
  <c r="H137" i="1"/>
  <c r="F136" i="1"/>
  <c r="H136" i="1"/>
  <c r="F135" i="1"/>
  <c r="K135" i="1" s="1"/>
  <c r="I125" i="1"/>
  <c r="F117" i="1"/>
  <c r="H117" i="1"/>
  <c r="F116" i="1"/>
  <c r="H116" i="1"/>
  <c r="F115" i="1"/>
  <c r="H115" i="1"/>
  <c r="F113" i="1"/>
  <c r="F124" i="1"/>
  <c r="H124" i="1"/>
  <c r="K136" i="1" l="1"/>
  <c r="K137" i="1"/>
  <c r="K80" i="1" l="1"/>
  <c r="J80" i="1"/>
  <c r="I80" i="1"/>
  <c r="H80" i="1"/>
  <c r="I76" i="1"/>
  <c r="H75" i="1"/>
  <c r="F74" i="1"/>
  <c r="H74" i="1"/>
  <c r="I68" i="1"/>
  <c r="K26" i="1"/>
  <c r="J26" i="1"/>
  <c r="I26" i="1"/>
  <c r="H26" i="1"/>
  <c r="I299" i="1" l="1"/>
  <c r="J107" i="1"/>
  <c r="I107" i="1"/>
  <c r="I341" i="1" l="1"/>
  <c r="F340" i="1"/>
  <c r="J340" i="1" s="1"/>
  <c r="K340" i="1" s="1"/>
  <c r="F288" i="1"/>
  <c r="H366" i="1" l="1"/>
  <c r="G366" i="1"/>
  <c r="I419" i="1" l="1"/>
  <c r="F216" i="1" l="1"/>
  <c r="F222" i="1"/>
  <c r="J51" i="1"/>
  <c r="I51" i="1"/>
  <c r="F51" i="1"/>
  <c r="F40" i="1" l="1"/>
  <c r="F42" i="1" s="1"/>
  <c r="F202" i="1" l="1"/>
  <c r="K67" i="1"/>
  <c r="H67" i="1"/>
  <c r="F67" i="1"/>
  <c r="K51" i="1"/>
  <c r="F424" i="1" l="1"/>
  <c r="H424" i="1"/>
  <c r="I188" i="1" l="1"/>
  <c r="G188" i="1"/>
  <c r="F187" i="1"/>
  <c r="J187" i="1" s="1"/>
  <c r="K187" i="1" s="1"/>
  <c r="F396" i="1" l="1"/>
  <c r="H407" i="1"/>
  <c r="F407" i="1"/>
  <c r="H409" i="1"/>
  <c r="F409" i="1"/>
  <c r="H408" i="1"/>
  <c r="F408" i="1"/>
  <c r="H404" i="1"/>
  <c r="F404" i="1"/>
  <c r="H403" i="1"/>
  <c r="F403" i="1"/>
  <c r="H401" i="1"/>
  <c r="F401" i="1"/>
  <c r="H402" i="1"/>
  <c r="F402" i="1"/>
  <c r="H405" i="1"/>
  <c r="F405" i="1"/>
  <c r="H406" i="1"/>
  <c r="F406" i="1"/>
  <c r="H390" i="1"/>
  <c r="F390" i="1"/>
  <c r="H391" i="1"/>
  <c r="F391" i="1"/>
  <c r="H393" i="1"/>
  <c r="F393" i="1"/>
  <c r="H395" i="1"/>
  <c r="F395" i="1"/>
  <c r="F410" i="1" l="1"/>
  <c r="H410" i="1"/>
  <c r="I397" i="1" l="1"/>
  <c r="F389" i="1"/>
  <c r="H392" i="1"/>
  <c r="F392" i="1"/>
  <c r="H394" i="1"/>
  <c r="F394" i="1"/>
  <c r="I386" i="1"/>
  <c r="I458" i="1"/>
  <c r="H450" i="1"/>
  <c r="F450" i="1"/>
  <c r="F447" i="1"/>
  <c r="H448" i="1"/>
  <c r="F448" i="1"/>
  <c r="H445" i="1"/>
  <c r="F445" i="1"/>
  <c r="H446" i="1"/>
  <c r="F446" i="1"/>
  <c r="F449" i="1"/>
  <c r="H281" i="1"/>
  <c r="H283" i="1" s="1"/>
  <c r="F281" i="1"/>
  <c r="F283" i="1" s="1"/>
  <c r="H185" i="1"/>
  <c r="F185" i="1"/>
  <c r="H104" i="1"/>
  <c r="F104" i="1"/>
  <c r="I56" i="1"/>
  <c r="H49" i="1"/>
  <c r="H51" i="1" s="1"/>
  <c r="K16" i="1"/>
  <c r="F397" i="1" l="1"/>
  <c r="J185" i="1"/>
  <c r="K185" i="1" s="1"/>
  <c r="K410" i="1"/>
  <c r="H397" i="1"/>
  <c r="J446" i="1"/>
  <c r="J448" i="1"/>
  <c r="J450" i="1"/>
  <c r="K450" i="1" s="1"/>
  <c r="J283" i="1"/>
  <c r="H432" i="1"/>
  <c r="J432" i="1" s="1"/>
  <c r="K432" i="1" s="1"/>
  <c r="K446" i="1" l="1"/>
  <c r="K281" i="1"/>
  <c r="K283" i="1" s="1"/>
  <c r="H338" i="1" l="1"/>
  <c r="F338" i="1"/>
  <c r="I309" i="1"/>
  <c r="F207" i="1"/>
  <c r="G264" i="1"/>
  <c r="G476" i="1" s="1"/>
  <c r="H182" i="1"/>
  <c r="F182" i="1"/>
  <c r="J182" i="1" l="1"/>
  <c r="K182" i="1" s="1"/>
  <c r="J338" i="1"/>
  <c r="K338" i="1" s="1"/>
  <c r="F472" i="1"/>
  <c r="H472" i="1"/>
  <c r="J472" i="1" l="1"/>
  <c r="K472" i="1" s="1"/>
  <c r="F30" i="1" l="1"/>
  <c r="H30" i="1"/>
  <c r="H360" i="1"/>
  <c r="H362" i="1" s="1"/>
  <c r="J30" i="1" l="1"/>
  <c r="H348" i="1"/>
  <c r="F348" i="1"/>
  <c r="K30" i="1" l="1"/>
  <c r="J32" i="1"/>
  <c r="J348" i="1"/>
  <c r="F110" i="1" l="1"/>
  <c r="F111" i="1"/>
  <c r="F112" i="1"/>
  <c r="F114" i="1"/>
  <c r="F197" i="1"/>
  <c r="F198" i="1"/>
  <c r="F199" i="1"/>
  <c r="F200" i="1"/>
  <c r="F201" i="1"/>
  <c r="F203" i="1"/>
  <c r="F204" i="1"/>
  <c r="F208" i="1"/>
  <c r="F209" i="1"/>
  <c r="F213" i="1"/>
  <c r="F214" i="1"/>
  <c r="F215" i="1"/>
  <c r="F217" i="1"/>
  <c r="F218" i="1"/>
  <c r="F219" i="1"/>
  <c r="I268" i="1"/>
  <c r="H100" i="1"/>
  <c r="F100" i="1"/>
  <c r="H62" i="1"/>
  <c r="H63" i="1"/>
  <c r="H64" i="1"/>
  <c r="H66" i="1"/>
  <c r="F62" i="1"/>
  <c r="F63" i="1"/>
  <c r="F64" i="1"/>
  <c r="F65" i="1"/>
  <c r="F66" i="1"/>
  <c r="H55" i="1"/>
  <c r="I349" i="1" l="1"/>
  <c r="H312" i="1"/>
  <c r="H313" i="1"/>
  <c r="H314" i="1"/>
  <c r="H316" i="1"/>
  <c r="H317" i="1"/>
  <c r="H318" i="1"/>
  <c r="H319" i="1"/>
  <c r="H165" i="1"/>
  <c r="H167" i="1" s="1"/>
  <c r="F165" i="1"/>
  <c r="F167" i="1" l="1"/>
  <c r="J165" i="1"/>
  <c r="K165" i="1" l="1"/>
  <c r="K167" i="1" s="1"/>
  <c r="J167" i="1"/>
  <c r="H244" i="1"/>
  <c r="F244" i="1"/>
  <c r="H271" i="1"/>
  <c r="H273" i="1" s="1"/>
  <c r="F271" i="1"/>
  <c r="F273" i="1" s="1"/>
  <c r="F55" i="1"/>
  <c r="K55" i="1" s="1"/>
  <c r="K271" i="1" l="1"/>
  <c r="K273" i="1" s="1"/>
  <c r="J244" i="1"/>
  <c r="H40" i="1"/>
  <c r="H42" i="1" s="1"/>
  <c r="H56" i="1"/>
  <c r="F54" i="1"/>
  <c r="F36" i="1"/>
  <c r="H36" i="1"/>
  <c r="H35" i="1"/>
  <c r="F35" i="1"/>
  <c r="F37" i="1" l="1"/>
  <c r="J56" i="1"/>
  <c r="F56" i="1"/>
  <c r="K244" i="1"/>
  <c r="H37" i="1"/>
  <c r="H29" i="1"/>
  <c r="H32" i="1" s="1"/>
  <c r="F29" i="1"/>
  <c r="F32" i="1" s="1"/>
  <c r="K29" i="1" l="1"/>
  <c r="K32" i="1" s="1"/>
  <c r="H309" i="1" l="1"/>
  <c r="H161" i="1"/>
  <c r="H162" i="1" s="1"/>
  <c r="H11" i="1"/>
  <c r="H145" i="1"/>
  <c r="F161" i="1"/>
  <c r="F162" i="1" s="1"/>
  <c r="F145" i="1"/>
  <c r="J145" i="1" l="1"/>
  <c r="F97" i="1"/>
  <c r="H353" i="1" l="1"/>
  <c r="H354" i="1"/>
  <c r="H352" i="1"/>
  <c r="F353" i="1"/>
  <c r="F354" i="1"/>
  <c r="F352" i="1"/>
  <c r="H323" i="1"/>
  <c r="F323" i="1"/>
  <c r="F324" i="1" s="1"/>
  <c r="H345" i="1"/>
  <c r="H346" i="1"/>
  <c r="H344" i="1"/>
  <c r="F345" i="1"/>
  <c r="F344" i="1"/>
  <c r="F356" i="1" l="1"/>
  <c r="F349" i="1"/>
  <c r="J323" i="1"/>
  <c r="H356" i="1"/>
  <c r="H349" i="1"/>
  <c r="H470" i="1"/>
  <c r="H471" i="1"/>
  <c r="H469" i="1"/>
  <c r="H473" i="1" s="1"/>
  <c r="F470" i="1"/>
  <c r="F471" i="1"/>
  <c r="F469" i="1"/>
  <c r="H456" i="1"/>
  <c r="H457" i="1"/>
  <c r="F456" i="1"/>
  <c r="F457" i="1"/>
  <c r="H440" i="1"/>
  <c r="H442" i="1" s="1"/>
  <c r="H452" i="1"/>
  <c r="H453" i="1" s="1"/>
  <c r="H371" i="1"/>
  <c r="F440" i="1"/>
  <c r="F442" i="1" s="1"/>
  <c r="F452" i="1"/>
  <c r="F453" i="1" s="1"/>
  <c r="F371" i="1"/>
  <c r="H431" i="1"/>
  <c r="F384" i="1"/>
  <c r="H374" i="1"/>
  <c r="H375" i="1"/>
  <c r="H372" i="1"/>
  <c r="H373" i="1"/>
  <c r="F374" i="1"/>
  <c r="F375" i="1"/>
  <c r="F372" i="1"/>
  <c r="F373" i="1"/>
  <c r="H422" i="1"/>
  <c r="H423" i="1"/>
  <c r="H417" i="1"/>
  <c r="H105" i="1"/>
  <c r="H107" i="1" s="1"/>
  <c r="F422" i="1"/>
  <c r="F423" i="1"/>
  <c r="F417" i="1"/>
  <c r="F419" i="1" s="1"/>
  <c r="F105" i="1"/>
  <c r="F107" i="1" s="1"/>
  <c r="H370" i="1"/>
  <c r="F385" i="1"/>
  <c r="F370" i="1"/>
  <c r="H243" i="1"/>
  <c r="H246" i="1" s="1"/>
  <c r="H369" i="1"/>
  <c r="F243" i="1"/>
  <c r="F246" i="1" s="1"/>
  <c r="F369" i="1"/>
  <c r="H331" i="1"/>
  <c r="H332" i="1"/>
  <c r="H334" i="1"/>
  <c r="H335" i="1"/>
  <c r="H336" i="1"/>
  <c r="H337" i="1"/>
  <c r="H330" i="1"/>
  <c r="F331" i="1"/>
  <c r="F332" i="1"/>
  <c r="F334" i="1"/>
  <c r="F335" i="1"/>
  <c r="F336" i="1"/>
  <c r="F337" i="1"/>
  <c r="F339" i="1"/>
  <c r="J339" i="1" s="1"/>
  <c r="K339" i="1" s="1"/>
  <c r="F330" i="1"/>
  <c r="F312" i="1"/>
  <c r="F313" i="1"/>
  <c r="F314" i="1"/>
  <c r="F316" i="1"/>
  <c r="F317" i="1"/>
  <c r="F318" i="1"/>
  <c r="F319" i="1"/>
  <c r="H143" i="1"/>
  <c r="H146" i="1"/>
  <c r="H141" i="1"/>
  <c r="F142" i="1"/>
  <c r="J142" i="1" s="1"/>
  <c r="K142" i="1" s="1"/>
  <c r="F143" i="1"/>
  <c r="F144" i="1"/>
  <c r="J144" i="1" s="1"/>
  <c r="K144" i="1" s="1"/>
  <c r="F146" i="1"/>
  <c r="F141" i="1"/>
  <c r="H128" i="1"/>
  <c r="H129" i="1"/>
  <c r="H131" i="1"/>
  <c r="H132" i="1"/>
  <c r="H133" i="1"/>
  <c r="H118" i="1"/>
  <c r="H120" i="1"/>
  <c r="H123" i="1"/>
  <c r="F128" i="1"/>
  <c r="F129" i="1"/>
  <c r="F131" i="1"/>
  <c r="F132" i="1"/>
  <c r="F133" i="1"/>
  <c r="F118" i="1"/>
  <c r="F120" i="1"/>
  <c r="F121" i="1"/>
  <c r="F122" i="1"/>
  <c r="F123" i="1"/>
  <c r="H112" i="1"/>
  <c r="H114" i="1"/>
  <c r="H13" i="1"/>
  <c r="K13" i="1" s="1"/>
  <c r="H12" i="1"/>
  <c r="F22" i="1"/>
  <c r="H72" i="1"/>
  <c r="H73" i="1"/>
  <c r="H71" i="1"/>
  <c r="F72" i="1"/>
  <c r="F73" i="1"/>
  <c r="F71" i="1"/>
  <c r="H59" i="1"/>
  <c r="H68" i="1" s="1"/>
  <c r="H293" i="1"/>
  <c r="F59" i="1"/>
  <c r="F68" i="1" s="1"/>
  <c r="F286" i="1"/>
  <c r="F290" i="1" s="1"/>
  <c r="F293" i="1"/>
  <c r="F299" i="1" s="1"/>
  <c r="H267" i="1"/>
  <c r="F267" i="1"/>
  <c r="H296" i="1"/>
  <c r="J296" i="1" s="1"/>
  <c r="F232" i="1"/>
  <c r="H235" i="1"/>
  <c r="H236" i="1"/>
  <c r="J236" i="1" s="1"/>
  <c r="H237" i="1"/>
  <c r="J237" i="1" s="1"/>
  <c r="F235" i="1"/>
  <c r="F257" i="1"/>
  <c r="F258" i="1"/>
  <c r="F256" i="1"/>
  <c r="F88" i="1"/>
  <c r="F89" i="1"/>
  <c r="H176" i="1"/>
  <c r="H174" i="1"/>
  <c r="F176" i="1"/>
  <c r="F174" i="1"/>
  <c r="H183" i="1"/>
  <c r="H184" i="1"/>
  <c r="H186" i="1"/>
  <c r="F183" i="1"/>
  <c r="F184" i="1"/>
  <c r="F186" i="1"/>
  <c r="F181" i="1"/>
  <c r="J181" i="1" s="1"/>
  <c r="K181" i="1" s="1"/>
  <c r="F178" i="1" l="1"/>
  <c r="H178" i="1"/>
  <c r="F427" i="1"/>
  <c r="F377" i="1"/>
  <c r="F386" i="1"/>
  <c r="F473" i="1"/>
  <c r="F458" i="1"/>
  <c r="F320" i="1"/>
  <c r="F341" i="1"/>
  <c r="H22" i="1"/>
  <c r="J143" i="1"/>
  <c r="J184" i="1"/>
  <c r="K184" i="1" s="1"/>
  <c r="H377" i="1"/>
  <c r="J330" i="1"/>
  <c r="K330" i="1" s="1"/>
  <c r="J186" i="1"/>
  <c r="K186" i="1" s="1"/>
  <c r="J183" i="1"/>
  <c r="K183" i="1" s="1"/>
  <c r="H427" i="1"/>
  <c r="K264" i="1"/>
  <c r="K12" i="1"/>
  <c r="K133" i="1"/>
  <c r="K131" i="1"/>
  <c r="K128" i="1"/>
  <c r="J141" i="1"/>
  <c r="K141" i="1" s="1"/>
  <c r="J337" i="1"/>
  <c r="K337" i="1" s="1"/>
  <c r="J335" i="1"/>
  <c r="K335" i="1" s="1"/>
  <c r="J332" i="1"/>
  <c r="K332" i="1" s="1"/>
  <c r="J293" i="1"/>
  <c r="K132" i="1"/>
  <c r="K129" i="1"/>
  <c r="J146" i="1"/>
  <c r="K146" i="1" s="1"/>
  <c r="J336" i="1"/>
  <c r="K336" i="1" s="1"/>
  <c r="J334" i="1"/>
  <c r="K334" i="1" s="1"/>
  <c r="J331" i="1"/>
  <c r="K331" i="1" s="1"/>
  <c r="H434" i="1"/>
  <c r="J431" i="1"/>
  <c r="K431" i="1" s="1"/>
  <c r="F240" i="1"/>
  <c r="J235" i="1"/>
  <c r="K240" i="1" s="1"/>
  <c r="J440" i="1"/>
  <c r="J442" i="1" s="1"/>
  <c r="H341" i="1"/>
  <c r="H240" i="1"/>
  <c r="H264" i="1"/>
  <c r="F76" i="1"/>
  <c r="F260" i="1"/>
  <c r="F153" i="1"/>
  <c r="H153" i="1"/>
  <c r="H138" i="1"/>
  <c r="F125" i="1"/>
  <c r="H125" i="1"/>
  <c r="H76" i="1"/>
  <c r="H299" i="1"/>
  <c r="H419" i="1"/>
  <c r="F188" i="1"/>
  <c r="H188" i="1"/>
  <c r="H386" i="1"/>
  <c r="H458" i="1"/>
  <c r="F264" i="1"/>
  <c r="K59" i="1"/>
  <c r="F268" i="1"/>
  <c r="H268" i="1"/>
  <c r="K138" i="1" l="1"/>
  <c r="J299" i="1"/>
  <c r="J232" i="1"/>
  <c r="J264" i="1"/>
  <c r="K22" i="1"/>
  <c r="J22" i="1"/>
  <c r="K232" i="1"/>
  <c r="K290" i="1"/>
  <c r="K188" i="1"/>
  <c r="J188" i="1"/>
  <c r="J68" i="1"/>
  <c r="K299" i="1" l="1"/>
  <c r="K176" i="1"/>
  <c r="K64" i="1"/>
  <c r="J240" i="1" l="1"/>
  <c r="J470" i="1" l="1"/>
  <c r="K470" i="1" s="1"/>
  <c r="J469" i="1"/>
  <c r="K258" i="1"/>
  <c r="K469" i="1" l="1"/>
  <c r="J473" i="1"/>
  <c r="J427" i="1"/>
  <c r="J125" i="1"/>
  <c r="K377" i="1"/>
  <c r="K66" i="1" l="1"/>
  <c r="F138" i="1"/>
  <c r="K473" i="1"/>
  <c r="J174" i="1"/>
  <c r="J178" i="1" s="1"/>
  <c r="K174" i="1" l="1"/>
  <c r="K178" i="1" s="1"/>
  <c r="F90" i="1"/>
  <c r="H90" i="1"/>
  <c r="I90" i="1"/>
  <c r="J243" i="1" l="1"/>
  <c r="J246" i="1" s="1"/>
  <c r="H324" i="1"/>
  <c r="I324" i="1"/>
  <c r="H320" i="1"/>
  <c r="I320" i="1"/>
  <c r="H101" i="1"/>
  <c r="F101" i="1"/>
  <c r="F476" i="1" s="1"/>
  <c r="K65" i="1"/>
  <c r="K63" i="1"/>
  <c r="K145" i="1"/>
  <c r="K143" i="1"/>
  <c r="J434" i="1"/>
  <c r="J457" i="1"/>
  <c r="K457" i="1" s="1"/>
  <c r="J452" i="1"/>
  <c r="J453" i="1" s="1"/>
  <c r="J344" i="1"/>
  <c r="K323" i="1"/>
  <c r="K324" i="1" s="1"/>
  <c r="J248" i="1"/>
  <c r="J249" i="1" s="1"/>
  <c r="J267" i="1"/>
  <c r="K101" i="1"/>
  <c r="J36" i="1"/>
  <c r="K36" i="1" s="1"/>
  <c r="K125" i="1"/>
  <c r="I476" i="1" l="1"/>
  <c r="H476" i="1"/>
  <c r="K452" i="1"/>
  <c r="K453" i="1" s="1"/>
  <c r="K356" i="1"/>
  <c r="J356" i="1"/>
  <c r="J341" i="1"/>
  <c r="J138" i="1"/>
  <c r="J153" i="1"/>
  <c r="J76" i="1"/>
  <c r="J320" i="1"/>
  <c r="K419" i="1"/>
  <c r="J419" i="1"/>
  <c r="J458" i="1"/>
  <c r="K386" i="1"/>
  <c r="J386" i="1"/>
  <c r="K440" i="1"/>
  <c r="K442" i="1" s="1"/>
  <c r="K434" i="1"/>
  <c r="K54" i="1"/>
  <c r="K56" i="1" s="1"/>
  <c r="J309" i="1"/>
  <c r="K243" i="1"/>
  <c r="K246" i="1" s="1"/>
  <c r="J268" i="1"/>
  <c r="K248" i="1"/>
  <c r="K249" i="1" s="1"/>
  <c r="K37" i="1"/>
  <c r="J37" i="1"/>
  <c r="K344" i="1"/>
  <c r="K349" i="1" s="1"/>
  <c r="J349" i="1"/>
  <c r="J90" i="1"/>
  <c r="K256" i="1"/>
  <c r="K260" i="1" s="1"/>
  <c r="K268" i="1"/>
  <c r="J324" i="1"/>
  <c r="J101" i="1"/>
  <c r="K68" i="1"/>
  <c r="J476" i="1" l="1"/>
  <c r="K153" i="1"/>
  <c r="K320" i="1"/>
  <c r="K341" i="1"/>
  <c r="K458" i="1"/>
  <c r="K309" i="1"/>
  <c r="K90" i="1"/>
  <c r="K476" i="1" l="1"/>
</calcChain>
</file>

<file path=xl/sharedStrings.xml><?xml version="1.0" encoding="utf-8"?>
<sst xmlns="http://schemas.openxmlformats.org/spreadsheetml/2006/main" count="1252" uniqueCount="493">
  <si>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</si>
  <si>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</si>
  <si>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</si>
  <si>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</si>
  <si>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</si>
  <si>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</si>
  <si>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</si>
  <si>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</si>
  <si>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</si>
  <si>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</si>
  <si>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</si>
  <si>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</si>
  <si>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</si>
  <si>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</si>
  <si>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</si>
  <si>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</si>
  <si>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</si>
  <si>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</si>
  <si>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</si>
  <si>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</si>
  <si>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</si>
  <si>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</si>
  <si>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</si>
  <si>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</si>
  <si>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</si>
  <si>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</si>
  <si>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</si>
  <si>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</si>
  <si>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</si>
  <si>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HECTOR DANILO DUARTE MERCEDES</t>
  </si>
  <si>
    <t>ROBERT ANTONIO CUSTODIO BAEZ</t>
  </si>
  <si>
    <t>ADMINISTRADOR DE REDES</t>
  </si>
  <si>
    <t>JULIO IVAN PERALTA GUZMAN</t>
  </si>
  <si>
    <t>SOPORTE INFORMATICO</t>
  </si>
  <si>
    <t>ERNESTO ANTONIO MONTERO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</si>
  <si>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</si>
  <si>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</si>
  <si>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</si>
  <si>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</si>
  <si>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</si>
  <si>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</si>
  <si>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</si>
  <si>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</si>
  <si>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</si>
  <si>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</si>
  <si>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</si>
  <si>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</si>
  <si>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</si>
  <si>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</si>
  <si>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</si>
  <si>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</si>
  <si>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</si>
  <si>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AURA GREGORIA POLANCO JEREZ DE FISC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</si>
  <si>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</si>
  <si>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</si>
  <si>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</si>
  <si>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</si>
  <si>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</si>
  <si>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</si>
  <si>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</si>
  <si>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</si>
  <si>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</si>
  <si>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</si>
  <si>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</si>
  <si>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</si>
  <si>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</si>
  <si>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</si>
  <si>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</si>
  <si>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</si>
  <si>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</si>
  <si>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</si>
  <si>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</si>
  <si>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</si>
  <si>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</si>
  <si>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</si>
  <si>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</si>
  <si>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</si>
  <si>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</si>
  <si>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</si>
  <si>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</si>
  <si>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</si>
  <si>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</si>
  <si>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</si>
  <si>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</si>
  <si>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</si>
  <si>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</si>
  <si>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</si>
  <si>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</si>
  <si>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</si>
  <si>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TECNICO ANALISTA</t>
  </si>
  <si>
    <t>LUIS DARIO FELIZ SANTANA</t>
  </si>
  <si>
    <t>SHELILA E DEL C DE JESUS RUIZ SILVE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</si>
  <si>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</si>
  <si>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</si>
  <si>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</si>
  <si>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</si>
  <si>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</si>
  <si>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</si>
  <si>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</si>
  <si>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</si>
  <si>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</si>
  <si>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</si>
  <si>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</si>
  <si>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</si>
  <si>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</si>
  <si>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</si>
  <si>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</si>
  <si>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</si>
  <si>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</si>
  <si>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</si>
  <si>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</si>
  <si>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</si>
  <si>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</si>
  <si>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</si>
  <si>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</si>
  <si>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</si>
  <si>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</si>
  <si>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</si>
  <si>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</si>
  <si>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</si>
  <si>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</si>
  <si>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</si>
  <si>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</si>
  <si>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</si>
  <si>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</si>
  <si>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</si>
  <si>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</si>
  <si>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</si>
  <si>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</si>
  <si>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</si>
  <si>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</si>
  <si>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</si>
  <si>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</si>
  <si>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</si>
  <si>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</si>
  <si>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</si>
  <si>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</si>
  <si>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</si>
  <si>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</si>
  <si>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</si>
  <si>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</si>
  <si>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</si>
  <si>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</si>
  <si>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ENMANUEL ALEXANDER HERNANDEZ REYNOS</t>
  </si>
  <si>
    <t>FRANCISCO FLORENCIO SOLIS</t>
  </si>
  <si>
    <t>ANALISTA DE ESTADISTICAS SOCI</t>
  </si>
  <si>
    <t>BENITA PILAR RODRIGUEZ</t>
  </si>
  <si>
    <t>COORDINADOR DE OFICINA PROVIN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</si>
  <si>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</si>
  <si>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</si>
  <si>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</si>
  <si>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</si>
  <si>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</si>
  <si>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</si>
  <si>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</si>
  <si>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JOSE ELIAS RODRIGUEZ JIMENEZ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</si>
  <si>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</si>
  <si>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</si>
  <si>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</si>
  <si>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</si>
  <si>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</si>
  <si>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JAQUELINE HENRIQUEZ CAMPUSANO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</si>
  <si>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</si>
  <si>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</si>
  <si>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</si>
  <si>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</si>
  <si>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</si>
  <si>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</si>
  <si>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</si>
  <si>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</si>
  <si>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</si>
  <si>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</si>
  <si>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</si>
  <si>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</si>
  <si>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</si>
  <si>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</si>
  <si>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</si>
  <si>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</si>
  <si>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</si>
  <si>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</si>
  <si>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</si>
  <si>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</si>
  <si>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</si>
  <si>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</si>
  <si>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</si>
  <si>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</si>
  <si>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</si>
  <si>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</si>
  <si>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</si>
  <si>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</si>
  <si>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</si>
  <si>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</si>
  <si>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</si>
  <si>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</si>
  <si>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</si>
  <si>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</si>
  <si>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</si>
  <si>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 xml:space="preserve">XIOMARA C DE LOS ANGELES ESPAILLAT </t>
  </si>
  <si>
    <t>JOHN EDUARD ROSA MARTE</t>
  </si>
  <si>
    <t>TECNICO DE COMPRAS</t>
  </si>
  <si>
    <t>SOPORTE ADMINISTRATIVO</t>
  </si>
  <si>
    <t>ANALISTA CONTROL Y EVALUACION</t>
  </si>
  <si>
    <t>COORDINADOR DE CAMPO</t>
  </si>
  <si>
    <t>ANALISTA DE ESTADISTICAS DEM</t>
  </si>
  <si>
    <t>ANALISTA DE MERCADEO Y PUBLIC</t>
  </si>
  <si>
    <t>XIOMARA DIAZ JIMENEZ</t>
  </si>
  <si>
    <t>RAMONA MELLA MATOS</t>
  </si>
  <si>
    <t>FAUSTO ZAPICO LANDIM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</si>
  <si>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</si>
  <si>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</si>
  <si>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</si>
  <si>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</si>
  <si>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</si>
  <si>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</si>
  <si>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</si>
  <si>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ANALISTA DE COMERCIO EXTERIOR</t>
  </si>
  <si>
    <t>MINISTERIO DE ECONOMÍA, PLANIFICACIÓN Y DESARROLLO</t>
  </si>
  <si>
    <t>ADELA NIKAURY PIÑEIRO MATOS</t>
  </si>
  <si>
    <t>DELFIA MELADYS DE JESUS TORIBIO MEZ</t>
  </si>
  <si>
    <t>CARLOS WILSON SANTANA TRINIDAD</t>
  </si>
  <si>
    <t>NANCY MERCEDES</t>
  </si>
  <si>
    <t>EDISON MARTIRES ARIAS TEJEDA</t>
  </si>
  <si>
    <t>MARLEN DE ARMAS HILTON</t>
  </si>
  <si>
    <t>MILCIADES ALEJANDRO SILVEN</t>
  </si>
  <si>
    <t>SHNEIDDER DIEUDONNE RODRIGUEZ</t>
  </si>
  <si>
    <t>DALI JOSE RAMOS DISLA</t>
  </si>
  <si>
    <t>ROBERT ANTONIO LEON RODRIGUEZ</t>
  </si>
  <si>
    <t>ROBERTO ANTONIO CASTILLO BRITO</t>
  </si>
  <si>
    <t>SUGEIDY PACHECO</t>
  </si>
  <si>
    <t>EDDIE AMABLE CARVAJAR OVIEDO</t>
  </si>
  <si>
    <t>CARRERA ADM.</t>
  </si>
  <si>
    <t>CARRERA DAM.</t>
  </si>
  <si>
    <t>FIJO</t>
  </si>
  <si>
    <t>IVAN ALBERTO OTTENWALDER NUÑEZ</t>
  </si>
  <si>
    <t>BISMARCK ANTONIO GARCIA OLIVO</t>
  </si>
  <si>
    <t>AUXILIAR ADMINISTRATIVO (A)</t>
  </si>
  <si>
    <t>DALINA ALTAGRACIA ALMONTE</t>
  </si>
  <si>
    <t>YINEIRI GONZALEZ PEREZ</t>
  </si>
  <si>
    <t>MARIANELIS GUERRERO</t>
  </si>
  <si>
    <t>LUIS HENRY GUZMAN CORDERO</t>
  </si>
  <si>
    <t>JOSE ANTONIO CAMPAÑA MARTIN BOUGH</t>
  </si>
  <si>
    <t>ACTUALIZADOR CARTOGRAFICO</t>
  </si>
  <si>
    <t>DENNIS CHRISTOPHER POLANCO</t>
  </si>
  <si>
    <t>JULIO CESAR DEL CARMEN SORIANO</t>
  </si>
  <si>
    <t>CORRECTOR (A) DE ESTILO</t>
  </si>
  <si>
    <t>MARIA ALICIA DELGADO MESTRES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</si>
  <si>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</si>
  <si>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</si>
  <si>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</si>
  <si>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</si>
  <si>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</si>
  <si>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</si>
  <si>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</si>
  <si>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</si>
  <si>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</si>
  <si>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</si>
  <si>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</si>
  <si>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</si>
  <si>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</si>
  <si>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</si>
  <si>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</si>
  <si>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</si>
  <si>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</si>
  <si>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</si>
  <si>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</si>
  <si>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</si>
  <si>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</si>
  <si>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</si>
  <si>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</si>
  <si>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</si>
  <si>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</si>
  <si>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</si>
  <si>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</si>
  <si>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</si>
  <si>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</si>
  <si>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</si>
  <si>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</si>
  <si>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</si>
  <si>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</si>
  <si>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</si>
  <si>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</si>
  <si>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</si>
  <si>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</si>
  <si>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</si>
  <si>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</si>
  <si>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</si>
  <si>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</si>
  <si>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</si>
  <si>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</si>
  <si>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</si>
  <si>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</si>
  <si>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</si>
  <si>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</si>
  <si>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</si>
  <si>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</si>
  <si>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</si>
  <si>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</si>
  <si>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</si>
  <si>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</si>
  <si>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</si>
  <si>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</si>
  <si>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</si>
  <si>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</si>
  <si>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</si>
  <si>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</si>
  <si>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</si>
  <si>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</si>
  <si>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</si>
  <si>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</si>
  <si>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GESTOR DE REDES SOCIALES</t>
  </si>
  <si>
    <t>TECNICO DE RECURSOS HUMANOS</t>
  </si>
  <si>
    <t>ANA VIRGINIA DE LEON GOMEZ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</si>
  <si>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</si>
  <si>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</si>
  <si>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</si>
  <si>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</si>
  <si>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</si>
  <si>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</si>
  <si>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VICTOR ARLEN ROMERO SOLER</t>
  </si>
  <si>
    <t>JUNIOR DARIAN VARGAS ALMONTE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</si>
  <si>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</si>
  <si>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</si>
  <si>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</si>
  <si>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</si>
  <si>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</si>
  <si>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</si>
  <si>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</si>
  <si>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</si>
  <si>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</si>
  <si>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</si>
  <si>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</si>
  <si>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</si>
  <si>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</si>
  <si>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</si>
  <si>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</si>
  <si>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</si>
  <si>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</si>
  <si>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</si>
  <si>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</si>
  <si>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</si>
  <si>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</si>
  <si>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</si>
  <si>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</si>
  <si>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</si>
  <si>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</si>
  <si>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</si>
  <si>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</si>
  <si>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</si>
  <si>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</si>
  <si>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</si>
  <si>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</si>
  <si>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</si>
  <si>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</si>
  <si>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</si>
  <si>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</si>
  <si>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</si>
  <si>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t xml:space="preserve">      F</t>
  </si>
  <si>
    <t>PARALEGAL ll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</si>
  <si>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</si>
  <si>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</si>
  <si>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</si>
  <si>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</si>
  <si>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</si>
  <si>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</si>
  <si>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</si>
  <si>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</si>
  <si>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</si>
  <si>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</si>
  <si>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</si>
  <si>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</si>
  <si>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</si>
  <si>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</si>
  <si>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</si>
  <si>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</si>
  <si>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</si>
  <si>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</si>
  <si>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ADRIANA HENRIQUEZ CAMPUSANO</t>
  </si>
  <si>
    <t xml:space="preserve">TECNICO DE DATOS ESTADISTICOS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</si>
  <si>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</si>
  <si>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</si>
  <si>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</si>
  <si>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</si>
  <si>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</si>
  <si>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</si>
  <si>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</si>
  <si>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</si>
  <si>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 xml:space="preserve">CLENDIS PAULINO BRITO </t>
  </si>
  <si>
    <t>INGRID SORAYA CASTILLO NUÑUEZ</t>
  </si>
  <si>
    <t xml:space="preserve">GIAN CARLO PEZZOTTI SARANGELO </t>
  </si>
  <si>
    <t>MIGUELINA ALTAGRACIA VELEZ SATOS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</si>
  <si>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</si>
  <si>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</si>
  <si>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</si>
  <si>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</si>
  <si>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</si>
  <si>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</si>
  <si>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</si>
  <si>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</si>
  <si>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</si>
  <si>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</si>
  <si>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</si>
  <si>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</si>
  <si>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</si>
  <si>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</si>
  <si>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</si>
  <si>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</si>
  <si>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</si>
  <si>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</si>
  <si>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</si>
  <si>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</si>
  <si>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</si>
  <si>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</si>
  <si>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</si>
  <si>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ANALISTA SECTORIAL </t>
  </si>
  <si>
    <t>MILDRED GRABIELA MARTINEZ MEJIA</t>
  </si>
  <si>
    <t>AUXILIAR ADMINISTRATIVA</t>
  </si>
  <si>
    <t xml:space="preserve">FRANCISCO ABREU FLORES 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</si>
  <si>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</si>
  <si>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</si>
  <si>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</si>
  <si>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</si>
  <si>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</si>
  <si>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MARCIA JOSEFINA CONTRERAS TEJEDA</t>
  </si>
  <si>
    <t>ENRIQUE BATISTA DE LA CRUZ</t>
  </si>
  <si>
    <t xml:space="preserve">YARELYIS ALTAGRACIA ESPINAL LOPEZ </t>
  </si>
  <si>
    <t>LEONEL SANLANTE CARRASCO</t>
  </si>
  <si>
    <t>OLGA CELESTE MUÑOZ PEÑA</t>
  </si>
  <si>
    <t>SECCION DE REGISTRO, CONTROL Y NOMINAS- ONE</t>
  </si>
  <si>
    <t>RICHARD BLANCO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</si>
  <si>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</si>
  <si>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</si>
  <si>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</si>
  <si>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</si>
  <si>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</si>
  <si>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</si>
  <si>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DIVISION DE SERVICIOS GENERALES- ONE</t>
  </si>
  <si>
    <t>DIRECCION DE NORMATIVAS Y METODOLOGIA-ONE</t>
  </si>
  <si>
    <t>DIVISION DE ESTADISTICAS SOCIALES- ONE</t>
  </si>
  <si>
    <t xml:space="preserve">TECNICO DE PLANIFICACION </t>
  </si>
  <si>
    <t>DIVISION DE DESARROLLO INSTITUCIONAL YCALIDAD EN LA GESTION-ONE</t>
  </si>
  <si>
    <t>P. PROBATORIO</t>
  </si>
  <si>
    <t>HERMINIA ERCIRA DOTEL SANCHEZ</t>
  </si>
  <si>
    <t>DESARROLLADOR DE SISTEMAS II</t>
  </si>
  <si>
    <t>WILLY NEY OTAÑEZ REYES</t>
  </si>
  <si>
    <t xml:space="preserve">ENCARGADO </t>
  </si>
  <si>
    <t>SANTIAGO JOSE DE PEÑA</t>
  </si>
  <si>
    <t>ANA LUISA FELIX FELIPE</t>
  </si>
  <si>
    <t>ANALISTA LEGAL</t>
  </si>
  <si>
    <t>COORDINADORA EJECUTIVA</t>
  </si>
  <si>
    <t>OFICIAL DE ACCESO A LA INFORM</t>
  </si>
  <si>
    <t>ANALISTA CALIDAD EN LA GESTION</t>
  </si>
  <si>
    <t xml:space="preserve">ENC. DIV. DESARROLLO HUMANO 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</si>
  <si>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</si>
  <si>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</si>
  <si>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</si>
  <si>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</si>
  <si>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</si>
  <si>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</si>
  <si>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</si>
  <si>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 xml:space="preserve">TECNICO CONTROL DE BIENES </t>
  </si>
  <si>
    <t xml:space="preserve">COORDINADOR DE CAMPO </t>
  </si>
  <si>
    <t>ANALISTA SECTORIAL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</si>
  <si>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</si>
  <si>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</si>
  <si>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</si>
  <si>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</si>
  <si>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>ANALISTA DE RECURSOS HUMANOS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</si>
  <si>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</si>
  <si>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</si>
  <si>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</si>
  <si>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</si>
  <si>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</si>
  <si>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</si>
  <si>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 xml:space="preserve">SUPERVISOR </t>
  </si>
  <si>
    <t>TECNICO ACTUALIZACION CARTOGRAFICO</t>
  </si>
  <si>
    <t>COORDINADOR DE LIMITES Y LINDEROS</t>
  </si>
  <si>
    <t>TECNICO EN OPERACIONES GEOESTADISTICA</t>
  </si>
  <si>
    <t>ANALISTA DE OPERACIONES GEOESTADISTICA</t>
  </si>
  <si>
    <t>TECNICO DE OPERACIONES GEOESTADISTICA</t>
  </si>
  <si>
    <t>AUXILIAR ARCHIVO Y CORRESPONDENCIA</t>
  </si>
  <si>
    <t>TECNICO ARCHIVISTA</t>
  </si>
  <si>
    <t>CARLO ALBERTO ORTIZ BAEZ</t>
  </si>
  <si>
    <t>SOPORTE TECNICO DE REDES Y COMUNICACIONES</t>
  </si>
  <si>
    <t>ENCARGADA DIVISION DE OPERACIONES</t>
  </si>
  <si>
    <t>ENCARGADO DPTO. ENCUESTAS</t>
  </si>
  <si>
    <t xml:space="preserve">ANALISTA EXPLOTACION DE INFORMACION </t>
  </si>
  <si>
    <t>TECNICO DE ESTADISTICAS ESTRURALES</t>
  </si>
  <si>
    <t>DIVISION ENCUESTA ACTIVIDAD ECONOMICA- ONE</t>
  </si>
  <si>
    <t>Mes de Diciembre 2022</t>
  </si>
  <si>
    <t>DIVISION DE DISEÑO METODOLOGICO Y CONCEPTUAL-ONE</t>
  </si>
  <si>
    <t>DEPARTAMENTO DE ESTADÍSTICAS AMBIENTALES-ONE</t>
  </si>
  <si>
    <t>PAOLA ESMERALDA RODRIGUEZ ADAMES</t>
  </si>
  <si>
    <t>FRANCISCO IRENEO CACERES UREÑA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</si>
</sst>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9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/>
    <xf numFmtId="0" fontId="0" fillId="38" borderId="0" xfId="0" applyFill="1"/>
    <xf numFmtId="0" fontId="0" fillId="0" borderId="0" xfId="0" applyFont="1" applyFill="1" applyAlignment="1">
      <alignment horizontal="center"/>
    </xf>
    <xf numFmtId="4" fontId="0" fillId="0" borderId="0" xfId="0" applyNumberFormat="1" applyFont="1" applyFill="1"/>
    <xf numFmtId="0" fontId="0" fillId="33" borderId="0" xfId="0" applyFill="1"/>
    <xf numFmtId="0" fontId="0" fillId="0" borderId="0" xfId="0" applyFill="1" applyBorder="1"/>
    <xf numFmtId="0" fontId="0" fillId="37" borderId="0" xfId="0" applyFill="1" applyBorder="1"/>
    <xf numFmtId="0" fontId="0" fillId="0" borderId="0" xfId="0" applyBorder="1"/>
    <xf numFmtId="0" fontId="16" fillId="0" borderId="0" xfId="0" applyFont="1" applyFill="1" applyAlignment="1">
      <alignment horizontal="left" vertical="center"/>
    </xf>
    <xf numFmtId="0" fontId="0" fillId="38" borderId="0" xfId="0" applyFont="1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4" fontId="16" fillId="0" borderId="0" xfId="0" applyNumberFormat="1" applyFont="1"/>
    <xf numFmtId="0" fontId="22" fillId="0" borderId="0" xfId="0" applyFont="1" applyFill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4" fontId="23" fillId="38" borderId="0" xfId="0" applyNumberFormat="1" applyFont="1" applyFill="1"/>
    <xf numFmtId="0" fontId="23" fillId="0" borderId="0" xfId="0" applyFont="1" applyFill="1"/>
    <xf numFmtId="0" fontId="23" fillId="0" borderId="0" xfId="0" applyFont="1" applyFill="1" applyAlignment="1">
      <alignment horizontal="center"/>
    </xf>
    <xf numFmtId="4" fontId="23" fillId="0" borderId="0" xfId="0" applyNumberFormat="1" applyFont="1" applyFill="1"/>
    <xf numFmtId="43" fontId="1" fillId="0" borderId="0" xfId="1" applyFont="1" applyAlignment="1">
      <alignment vertical="center"/>
    </xf>
    <xf numFmtId="43" fontId="1" fillId="0" borderId="0" xfId="1" applyFont="1" applyAlignment="1">
      <alignment horizontal="right" vertical="center"/>
    </xf>
    <xf numFmtId="0" fontId="0" fillId="37" borderId="0" xfId="0" applyFont="1" applyFill="1" applyAlignment="1">
      <alignment horizontal="left" vertical="center"/>
    </xf>
    <xf numFmtId="43" fontId="0" fillId="0" borderId="0" xfId="1" applyFont="1" applyAlignment="1"/>
    <xf numFmtId="0" fontId="0" fillId="37" borderId="0" xfId="0" applyFill="1" applyAlignment="1">
      <alignment horizontal="center"/>
    </xf>
    <xf numFmtId="4" fontId="0" fillId="37" borderId="0" xfId="0" applyNumberFormat="1" applyFill="1"/>
    <xf numFmtId="0" fontId="0" fillId="37" borderId="0" xfId="0" applyFont="1" applyFill="1"/>
    <xf numFmtId="0" fontId="0" fillId="38" borderId="0" xfId="0" applyFont="1" applyFill="1"/>
    <xf numFmtId="4" fontId="0" fillId="37" borderId="0" xfId="0" applyNumberFormat="1" applyFont="1" applyFill="1"/>
    <xf numFmtId="0" fontId="0" fillId="37" borderId="0" xfId="0" applyFont="1" applyFill="1" applyAlignment="1">
      <alignment horizontal="center"/>
    </xf>
    <xf numFmtId="165" fontId="0" fillId="0" borderId="0" xfId="0" applyNumberFormat="1"/>
    <xf numFmtId="43" fontId="0" fillId="0" borderId="0" xfId="1" applyFont="1"/>
    <xf numFmtId="0" fontId="0" fillId="37" borderId="23" xfId="0" applyFill="1" applyBorder="1"/>
    <xf numFmtId="0" fontId="0" fillId="37" borderId="0" xfId="0" applyFill="1" applyBorder="1" applyAlignment="1">
      <alignment horizontal="left" vertical="center"/>
    </xf>
    <xf numFmtId="0" fontId="0" fillId="37" borderId="0" xfId="0" applyFill="1" applyBorder="1" applyAlignment="1">
      <alignment horizontal="center"/>
    </xf>
    <xf numFmtId="14" fontId="0" fillId="37" borderId="0" xfId="0" applyNumberFormat="1" applyFill="1" applyAlignment="1">
      <alignment horizontal="left"/>
    </xf>
    <xf numFmtId="0" fontId="0" fillId="33" borderId="0" xfId="0" applyFont="1" applyFill="1"/>
    <xf numFmtId="0" fontId="0" fillId="33" borderId="0" xfId="0" applyFont="1" applyFill="1" applyAlignment="1">
      <alignment horizontal="center"/>
    </xf>
    <xf numFmtId="0" fontId="23" fillId="0" borderId="0" xfId="0" applyFont="1"/>
    <xf numFmtId="0" fontId="0" fillId="38" borderId="0" xfId="0" applyFill="1" applyAlignment="1">
      <alignment horizontal="center"/>
    </xf>
    <xf numFmtId="0" fontId="16" fillId="0" borderId="0" xfId="0" applyFont="1" applyAlignment="1">
      <alignment horizontal="left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16" fillId="37" borderId="0" xfId="0" applyFont="1" applyFill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1</xdr:row>
      <xdr:rowOff>41275</xdr:rowOff>
    </xdr:from>
    <xdr:to>
      <xdr:col>0</xdr:col>
      <xdr:colOff>1765300</xdr:colOff>
      <xdr:row>5</xdr:row>
      <xdr:rowOff>96499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231775"/>
          <a:ext cx="1409700" cy="14204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517524</xdr:colOff>
      <xdr:row>1</xdr:row>
      <xdr:rowOff>77787</xdr:rowOff>
    </xdr:from>
    <xdr:to>
      <xdr:col>10</xdr:col>
      <xdr:colOff>1119804</xdr:colOff>
      <xdr:row>5</xdr:row>
      <xdr:rowOff>11993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05274" y="268287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1807851</xdr:colOff>
      <xdr:row>486</xdr:row>
      <xdr:rowOff>69520</xdr:rowOff>
    </xdr:from>
    <xdr:to>
      <xdr:col>5</xdr:col>
      <xdr:colOff>63662</xdr:colOff>
      <xdr:row>499</xdr:row>
      <xdr:rowOff>1656</xdr:rowOff>
    </xdr:to>
    <xdr:pic>
      <xdr:nvPicPr>
        <xdr:cNvPr id="9" name="image1.jpeg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807851" y="93509770"/>
          <a:ext cx="8341728" cy="25356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T495"/>
  <sheetViews>
    <sheetView tabSelected="1" topLeftCell="A461" zoomScale="90" zoomScaleNormal="90" zoomScaleSheetLayoutView="75" zoomScalePageLayoutView="40" workbookViewId="0">
      <selection activeCell="F491" sqref="F491"/>
    </sheetView>
  </sheetViews>
  <sheetFormatPr baseColWidth="10" defaultRowHeight="15" x14ac:dyDescent="0.25"/>
  <cols>
    <col min="1" max="1" width="51.85546875" customWidth="1"/>
    <col min="2" max="2" width="44.28515625" customWidth="1"/>
    <col min="3" max="3" width="8.140625" style="32" customWidth="1"/>
    <col min="4" max="4" width="20.85546875" customWidth="1"/>
    <col min="5" max="5" width="26.140625" style="1" customWidth="1"/>
    <col min="6" max="6" width="23.140625" style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120"/>
      <c r="B1" s="121"/>
      <c r="C1" s="121"/>
      <c r="D1" s="121"/>
      <c r="E1" s="121"/>
      <c r="F1" s="121"/>
      <c r="G1" s="121"/>
      <c r="H1" s="121"/>
      <c r="I1" s="121"/>
      <c r="J1" s="121"/>
      <c r="K1" s="122"/>
    </row>
    <row r="2" spans="1:126" ht="30" x14ac:dyDescent="0.4">
      <c r="A2" s="123" t="s">
        <v>216</v>
      </c>
      <c r="B2" s="124"/>
      <c r="C2" s="124"/>
      <c r="D2" s="124"/>
      <c r="E2" s="124"/>
      <c r="F2" s="124"/>
      <c r="G2" s="124"/>
      <c r="H2" s="124"/>
      <c r="I2" s="124"/>
      <c r="J2" s="124"/>
      <c r="K2" s="125"/>
    </row>
    <row r="3" spans="1:126" ht="30" x14ac:dyDescent="0.4">
      <c r="A3" s="123" t="s">
        <v>187</v>
      </c>
      <c r="B3" s="124"/>
      <c r="C3" s="124"/>
      <c r="D3" s="124"/>
      <c r="E3" s="124"/>
      <c r="F3" s="124"/>
      <c r="G3" s="124"/>
      <c r="H3" s="124"/>
      <c r="I3" s="124"/>
      <c r="J3" s="124"/>
      <c r="K3" s="125"/>
    </row>
    <row r="4" spans="1:126" ht="23.25" x14ac:dyDescent="0.35">
      <c r="A4" s="105" t="s">
        <v>188</v>
      </c>
      <c r="B4" s="106"/>
      <c r="C4" s="106"/>
      <c r="D4" s="106"/>
      <c r="E4" s="106"/>
      <c r="F4" s="106"/>
      <c r="G4" s="106"/>
      <c r="H4" s="106"/>
      <c r="I4" s="106"/>
      <c r="J4" s="106"/>
      <c r="K4" s="107"/>
    </row>
    <row r="5" spans="1:126" ht="23.25" x14ac:dyDescent="0.35">
      <c r="A5" s="105" t="s">
        <v>380</v>
      </c>
      <c r="B5" s="106"/>
      <c r="C5" s="106"/>
      <c r="D5" s="106"/>
      <c r="E5" s="106"/>
      <c r="F5" s="106"/>
      <c r="G5" s="106"/>
      <c r="H5" s="106"/>
      <c r="I5" s="106"/>
      <c r="J5" s="106"/>
      <c r="K5" s="107"/>
    </row>
    <row r="6" spans="1:126" ht="24" thickBot="1" x14ac:dyDescent="0.4">
      <c r="A6" s="105" t="s">
        <v>488</v>
      </c>
      <c r="B6" s="106"/>
      <c r="C6" s="106"/>
      <c r="D6" s="106"/>
      <c r="E6" s="106"/>
      <c r="F6" s="106"/>
      <c r="G6" s="106"/>
      <c r="H6" s="106"/>
      <c r="I6" s="106"/>
      <c r="J6" s="106"/>
      <c r="K6" s="107"/>
    </row>
    <row r="7" spans="1:126" x14ac:dyDescent="0.25">
      <c r="A7" s="108" t="s">
        <v>279</v>
      </c>
      <c r="B7" s="110" t="s">
        <v>0</v>
      </c>
      <c r="C7" s="110" t="s">
        <v>368</v>
      </c>
      <c r="D7" s="118" t="s">
        <v>278</v>
      </c>
      <c r="E7" s="112" t="s">
        <v>185</v>
      </c>
      <c r="F7" s="114" t="s">
        <v>1</v>
      </c>
      <c r="G7" s="112" t="s">
        <v>2</v>
      </c>
      <c r="H7" s="114" t="s">
        <v>3</v>
      </c>
      <c r="I7" s="112" t="s">
        <v>4</v>
      </c>
      <c r="J7" s="112" t="s">
        <v>5</v>
      </c>
      <c r="K7" s="116" t="s">
        <v>6</v>
      </c>
    </row>
    <row r="8" spans="1:126" ht="15.75" thickBot="1" x14ac:dyDescent="0.3">
      <c r="A8" s="109"/>
      <c r="B8" s="111"/>
      <c r="C8" s="111"/>
      <c r="D8" s="119"/>
      <c r="E8" s="113"/>
      <c r="F8" s="115"/>
      <c r="G8" s="113"/>
      <c r="H8" s="115"/>
      <c r="I8" s="113"/>
      <c r="J8" s="113"/>
      <c r="K8" s="117"/>
    </row>
    <row r="10" spans="1:126" x14ac:dyDescent="0.25">
      <c r="A10" s="104" t="s">
        <v>7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</row>
    <row r="11" spans="1:126" x14ac:dyDescent="0.25">
      <c r="A11" s="28" t="s">
        <v>197</v>
      </c>
      <c r="B11" t="s">
        <v>303</v>
      </c>
      <c r="C11" s="32" t="s">
        <v>347</v>
      </c>
      <c r="D11" t="s">
        <v>232</v>
      </c>
      <c r="E11" s="1">
        <v>110000</v>
      </c>
      <c r="F11" s="1">
        <v>3157</v>
      </c>
      <c r="G11" s="1">
        <v>14457.62</v>
      </c>
      <c r="H11" s="30">
        <f>E11*0.0304</f>
        <v>3344</v>
      </c>
      <c r="I11" s="67">
        <v>25</v>
      </c>
      <c r="J11" s="1">
        <v>20983.62</v>
      </c>
      <c r="K11" s="1">
        <f>+E11-J11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175</v>
      </c>
      <c r="B12" t="s">
        <v>176</v>
      </c>
      <c r="C12" s="32" t="s">
        <v>347</v>
      </c>
      <c r="D12" t="s">
        <v>232</v>
      </c>
      <c r="E12" s="1">
        <v>60000</v>
      </c>
      <c r="F12" s="1">
        <v>1722</v>
      </c>
      <c r="G12" s="1">
        <v>3486.68</v>
      </c>
      <c r="H12" s="30">
        <f>E12*0.0304</f>
        <v>1824</v>
      </c>
      <c r="I12" s="1">
        <v>7187.55</v>
      </c>
      <c r="J12" s="1">
        <v>14220.23</v>
      </c>
      <c r="K12" s="1">
        <f t="shared" ref="K12:K21" si="0">+E12-J12</f>
        <v>45779.77</v>
      </c>
    </row>
    <row r="13" spans="1:126" x14ac:dyDescent="0.25">
      <c r="A13" s="28" t="s">
        <v>10</v>
      </c>
      <c r="B13" t="s">
        <v>9</v>
      </c>
      <c r="C13" s="32" t="s">
        <v>347</v>
      </c>
      <c r="D13" t="s">
        <v>230</v>
      </c>
      <c r="E13" s="1">
        <v>85000</v>
      </c>
      <c r="F13" s="1">
        <v>2439.5</v>
      </c>
      <c r="G13" s="1">
        <v>7820.77</v>
      </c>
      <c r="H13" s="30">
        <f t="shared" ref="H13" si="1">E13*0.0304</f>
        <v>2584</v>
      </c>
      <c r="I13" s="1">
        <v>3339.9</v>
      </c>
      <c r="J13" s="1">
        <v>16184.17</v>
      </c>
      <c r="K13" s="1">
        <f t="shared" si="0"/>
        <v>68815.83</v>
      </c>
    </row>
    <row r="14" spans="1:126" x14ac:dyDescent="0.25">
      <c r="A14" s="28" t="s">
        <v>308</v>
      </c>
      <c r="B14" t="s">
        <v>11</v>
      </c>
      <c r="C14" s="33" t="s">
        <v>347</v>
      </c>
      <c r="D14" t="s">
        <v>232</v>
      </c>
      <c r="E14" s="1">
        <v>240000</v>
      </c>
      <c r="F14" s="1">
        <v>6888</v>
      </c>
      <c r="G14" s="1">
        <v>45624.92</v>
      </c>
      <c r="H14" s="30">
        <v>4943.8</v>
      </c>
      <c r="I14" s="67">
        <v>25</v>
      </c>
      <c r="J14" s="1">
        <v>57481.72</v>
      </c>
      <c r="K14" s="1">
        <f>+E14-J14</f>
        <v>182518.28</v>
      </c>
    </row>
    <row r="15" spans="1:126" x14ac:dyDescent="0.25">
      <c r="A15" s="28" t="s">
        <v>311</v>
      </c>
      <c r="B15" t="s">
        <v>303</v>
      </c>
      <c r="C15" s="33" t="s">
        <v>347</v>
      </c>
      <c r="D15" t="s">
        <v>232</v>
      </c>
      <c r="E15" s="1">
        <v>80000</v>
      </c>
      <c r="F15" s="1">
        <v>2296</v>
      </c>
      <c r="G15" s="1">
        <v>7400.87</v>
      </c>
      <c r="H15" s="30">
        <v>2432</v>
      </c>
      <c r="I15" s="67">
        <v>5232.6000000000004</v>
      </c>
      <c r="J15" s="1">
        <v>17361.47</v>
      </c>
      <c r="K15" s="1">
        <f t="shared" si="0"/>
        <v>62638.53</v>
      </c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</row>
    <row r="16" spans="1:126" x14ac:dyDescent="0.25">
      <c r="A16" s="28" t="s">
        <v>29</v>
      </c>
      <c r="B16" t="s">
        <v>303</v>
      </c>
      <c r="C16" s="33" t="s">
        <v>348</v>
      </c>
      <c r="D16" t="s">
        <v>232</v>
      </c>
      <c r="E16" s="1">
        <v>165000</v>
      </c>
      <c r="F16" s="1">
        <v>4735.5</v>
      </c>
      <c r="G16" s="1">
        <v>27413.040000000001</v>
      </c>
      <c r="H16" s="30">
        <v>4943.8</v>
      </c>
      <c r="I16" s="67">
        <v>25</v>
      </c>
      <c r="J16" s="1">
        <v>37117.339999999997</v>
      </c>
      <c r="K16" s="1">
        <f t="shared" si="0"/>
        <v>127882.66</v>
      </c>
    </row>
    <row r="17" spans="1:126" x14ac:dyDescent="0.25">
      <c r="A17" s="28" t="s">
        <v>318</v>
      </c>
      <c r="B17" t="s">
        <v>303</v>
      </c>
      <c r="C17" s="33" t="s">
        <v>348</v>
      </c>
      <c r="D17" t="s">
        <v>232</v>
      </c>
      <c r="E17" s="1">
        <v>165000</v>
      </c>
      <c r="F17" s="1">
        <v>4735.5</v>
      </c>
      <c r="G17" s="1">
        <v>27413.040000000001</v>
      </c>
      <c r="H17" s="30">
        <v>4943.8</v>
      </c>
      <c r="I17" s="67">
        <v>25</v>
      </c>
      <c r="J17" s="1">
        <v>37117.339999999997</v>
      </c>
      <c r="K17" s="1">
        <f>+E17-J17</f>
        <v>127882.66</v>
      </c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</row>
    <row r="18" spans="1:126" x14ac:dyDescent="0.25">
      <c r="A18" s="28" t="s">
        <v>319</v>
      </c>
      <c r="B18" t="s">
        <v>303</v>
      </c>
      <c r="C18" s="33" t="s">
        <v>348</v>
      </c>
      <c r="D18" t="s">
        <v>232</v>
      </c>
      <c r="E18" s="1">
        <v>125000</v>
      </c>
      <c r="F18" s="1">
        <v>3587.5</v>
      </c>
      <c r="G18" s="1">
        <v>17985.990000000002</v>
      </c>
      <c r="H18" s="30">
        <v>3800</v>
      </c>
      <c r="I18" s="67">
        <v>25</v>
      </c>
      <c r="J18" s="1">
        <v>25398.49</v>
      </c>
      <c r="K18" s="1">
        <f t="shared" si="0"/>
        <v>99601.51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349</v>
      </c>
      <c r="B19" t="s">
        <v>303</v>
      </c>
      <c r="C19" s="33" t="s">
        <v>348</v>
      </c>
      <c r="D19" t="s">
        <v>232</v>
      </c>
      <c r="E19" s="1">
        <v>91000</v>
      </c>
      <c r="F19" s="1">
        <v>2611.6999999999998</v>
      </c>
      <c r="G19" s="1">
        <v>9988.34</v>
      </c>
      <c r="H19" s="30">
        <v>2766.4</v>
      </c>
      <c r="I19" s="67">
        <v>1390</v>
      </c>
      <c r="J19" s="1">
        <v>16756.439999999999</v>
      </c>
      <c r="K19" s="1">
        <f t="shared" si="0"/>
        <v>74243.56</v>
      </c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</row>
    <row r="20" spans="1:126" x14ac:dyDescent="0.25">
      <c r="A20" s="28" t="s">
        <v>37</v>
      </c>
      <c r="B20" t="s">
        <v>303</v>
      </c>
      <c r="C20" s="33" t="s">
        <v>347</v>
      </c>
      <c r="D20" t="s">
        <v>232</v>
      </c>
      <c r="E20" s="1">
        <v>105000</v>
      </c>
      <c r="F20" s="1">
        <v>3013.5</v>
      </c>
      <c r="G20" s="1">
        <v>12903.38</v>
      </c>
      <c r="H20" s="30">
        <v>3192</v>
      </c>
      <c r="I20" s="67">
        <v>1787.45</v>
      </c>
      <c r="J20" s="1">
        <v>20896.330000000002</v>
      </c>
      <c r="K20" s="1">
        <f t="shared" si="0"/>
        <v>84103.67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289</v>
      </c>
      <c r="B21" t="s">
        <v>448</v>
      </c>
      <c r="C21" s="33" t="s">
        <v>347</v>
      </c>
      <c r="D21" t="s">
        <v>232</v>
      </c>
      <c r="E21" s="1">
        <v>133000</v>
      </c>
      <c r="F21" s="1">
        <v>3817.1</v>
      </c>
      <c r="G21" s="1">
        <v>19867.79</v>
      </c>
      <c r="H21" s="30">
        <v>4043.2</v>
      </c>
      <c r="I21" s="67">
        <v>175</v>
      </c>
      <c r="J21" s="1">
        <v>27903.09</v>
      </c>
      <c r="K21" s="1">
        <f t="shared" si="0"/>
        <v>105096.91</v>
      </c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</row>
    <row r="22" spans="1:126" x14ac:dyDescent="0.25">
      <c r="A22" s="3" t="s">
        <v>12</v>
      </c>
      <c r="B22" s="3">
        <v>11</v>
      </c>
      <c r="C22" s="34"/>
      <c r="D22" s="3"/>
      <c r="E22" s="4">
        <f>SUM(E11:E21)</f>
        <v>1359000</v>
      </c>
      <c r="F22" s="4">
        <f t="shared" ref="F22:K22" si="2">SUM(F11:F21)</f>
        <v>39003.300000000003</v>
      </c>
      <c r="G22" s="4">
        <f t="shared" si="2"/>
        <v>194362.44</v>
      </c>
      <c r="H22" s="4">
        <f t="shared" si="2"/>
        <v>38817</v>
      </c>
      <c r="I22" s="4">
        <f t="shared" si="2"/>
        <v>19237.5</v>
      </c>
      <c r="J22" s="4">
        <f t="shared" si="2"/>
        <v>291420.24</v>
      </c>
      <c r="K22" s="4">
        <f t="shared" si="2"/>
        <v>1067579.76</v>
      </c>
    </row>
    <row r="23" spans="1:126" s="5" customFormat="1" x14ac:dyDescent="0.25">
      <c r="A23" s="6"/>
      <c r="B23" s="6"/>
      <c r="C23" s="40"/>
      <c r="D23" s="6"/>
      <c r="E23" s="49"/>
      <c r="F23" s="49"/>
      <c r="G23" s="49"/>
      <c r="H23" s="49"/>
      <c r="I23" s="49"/>
      <c r="J23" s="49"/>
      <c r="K23" s="49"/>
    </row>
    <row r="24" spans="1:126" s="28" customFormat="1" x14ac:dyDescent="0.25">
      <c r="A24" s="6" t="s">
        <v>381</v>
      </c>
      <c r="B24" s="6"/>
      <c r="C24" s="40"/>
      <c r="D24" s="6"/>
      <c r="E24" s="49"/>
      <c r="F24" s="49"/>
      <c r="G24" s="49"/>
      <c r="H24" s="49"/>
      <c r="I24" s="49"/>
      <c r="J24" s="49"/>
      <c r="K24" s="49"/>
    </row>
    <row r="25" spans="1:126" s="59" customFormat="1" x14ac:dyDescent="0.25">
      <c r="A25" s="59" t="s">
        <v>27</v>
      </c>
      <c r="B25" s="59" t="s">
        <v>449</v>
      </c>
      <c r="C25" s="66" t="s">
        <v>347</v>
      </c>
      <c r="D25" s="59" t="s">
        <v>230</v>
      </c>
      <c r="E25" s="67">
        <v>56000</v>
      </c>
      <c r="F25" s="67">
        <v>1607.2</v>
      </c>
      <c r="G25" s="67">
        <v>2473.94</v>
      </c>
      <c r="H25" s="67">
        <v>1702.4</v>
      </c>
      <c r="I25" s="67">
        <v>1787.45</v>
      </c>
      <c r="J25" s="67">
        <v>7570.99</v>
      </c>
      <c r="K25" s="67">
        <v>48429.01</v>
      </c>
    </row>
    <row r="26" spans="1:126" s="28" customFormat="1" x14ac:dyDescent="0.25">
      <c r="A26" s="62" t="s">
        <v>12</v>
      </c>
      <c r="B26" s="62">
        <v>1</v>
      </c>
      <c r="C26" s="73"/>
      <c r="D26" s="62"/>
      <c r="E26" s="64">
        <f>E25</f>
        <v>56000</v>
      </c>
      <c r="F26" s="64">
        <f>SUM(F25)</f>
        <v>1607.2</v>
      </c>
      <c r="G26" s="64">
        <f>G25</f>
        <v>2473.94</v>
      </c>
      <c r="H26" s="64">
        <f>H25</f>
        <v>1702.4</v>
      </c>
      <c r="I26" s="64">
        <f>I25</f>
        <v>1787.45</v>
      </c>
      <c r="J26" s="64">
        <f>J25</f>
        <v>7570.99</v>
      </c>
      <c r="K26" s="64">
        <f>K25</f>
        <v>48429.01</v>
      </c>
    </row>
    <row r="28" spans="1:126" x14ac:dyDescent="0.25">
      <c r="A28" s="104" t="s">
        <v>28</v>
      </c>
      <c r="B28" s="104"/>
      <c r="C28" s="104"/>
      <c r="D28" s="104"/>
      <c r="E28" s="104"/>
      <c r="F28" s="104"/>
      <c r="G28" s="104"/>
      <c r="H28" s="104"/>
      <c r="I28" s="104"/>
      <c r="J28" s="104"/>
      <c r="K28" s="104"/>
    </row>
    <row r="29" spans="1:126" x14ac:dyDescent="0.25">
      <c r="A29" t="s">
        <v>21</v>
      </c>
      <c r="B29" t="s">
        <v>357</v>
      </c>
      <c r="C29" s="32" t="s">
        <v>347</v>
      </c>
      <c r="D29" t="s">
        <v>230</v>
      </c>
      <c r="E29" s="1">
        <v>45000</v>
      </c>
      <c r="F29" s="1">
        <f t="shared" ref="F29" si="3">E29*0.0287</f>
        <v>1291.5</v>
      </c>
      <c r="G29" s="1">
        <v>921.46</v>
      </c>
      <c r="H29" s="1">
        <f t="shared" ref="H29" si="4">E29*0.0304</f>
        <v>1368</v>
      </c>
      <c r="I29" s="1">
        <v>1537.45</v>
      </c>
      <c r="J29" s="1">
        <v>5118.41</v>
      </c>
      <c r="K29" s="1">
        <f t="shared" ref="K29" si="5">E29-J29</f>
        <v>39881.589999999997</v>
      </c>
    </row>
    <row r="30" spans="1:126" x14ac:dyDescent="0.25">
      <c r="A30" t="s">
        <v>307</v>
      </c>
      <c r="B30" t="s">
        <v>306</v>
      </c>
      <c r="C30" s="32" t="s">
        <v>347</v>
      </c>
      <c r="D30" t="s">
        <v>232</v>
      </c>
      <c r="E30" s="1">
        <v>44000</v>
      </c>
      <c r="F30" s="1">
        <f t="shared" ref="F30" si="6">E30*0.0287</f>
        <v>1262.8</v>
      </c>
      <c r="G30" s="1">
        <v>1007.19</v>
      </c>
      <c r="H30" s="1">
        <f t="shared" ref="H30" si="7">E30*0.0304</f>
        <v>1337.6</v>
      </c>
      <c r="I30" s="1">
        <v>1730</v>
      </c>
      <c r="J30" s="1">
        <f t="shared" ref="J30" si="8">F30+G30+H30+I30</f>
        <v>5337.59</v>
      </c>
      <c r="K30" s="1">
        <f t="shared" ref="K30" si="9">E30-J30</f>
        <v>38662.410000000003</v>
      </c>
    </row>
    <row r="31" spans="1:126" x14ac:dyDescent="0.25">
      <c r="A31" t="s">
        <v>446</v>
      </c>
      <c r="B31" t="s">
        <v>447</v>
      </c>
      <c r="C31" s="32" t="s">
        <v>347</v>
      </c>
      <c r="D31" t="s">
        <v>440</v>
      </c>
      <c r="E31" s="1">
        <v>56000</v>
      </c>
      <c r="F31" s="1">
        <v>1607.2</v>
      </c>
      <c r="G31" s="1">
        <v>2733.96</v>
      </c>
      <c r="H31" s="1">
        <v>1702.4</v>
      </c>
      <c r="I31" s="1">
        <v>25</v>
      </c>
      <c r="J31" s="1">
        <v>6068.56</v>
      </c>
      <c r="K31" s="1">
        <v>49931.44</v>
      </c>
    </row>
    <row r="32" spans="1:126" x14ac:dyDescent="0.25">
      <c r="A32" s="3" t="s">
        <v>12</v>
      </c>
      <c r="B32" s="3">
        <v>3</v>
      </c>
      <c r="C32" s="34"/>
      <c r="D32" s="3"/>
      <c r="E32" s="4">
        <f>SUM(E29:E30)+E31</f>
        <v>145000</v>
      </c>
      <c r="F32" s="4">
        <f>SUM(F29:F30)+F31</f>
        <v>4161.5</v>
      </c>
      <c r="G32" s="4">
        <f>SUM(G29:G30)+G31</f>
        <v>4662.6099999999997</v>
      </c>
      <c r="H32" s="4">
        <f t="shared" ref="H32:K32" si="10">SUM(H29:H30)+H31</f>
        <v>4408</v>
      </c>
      <c r="I32" s="4">
        <f>SUM(I29:I30)+I31</f>
        <v>3292.45</v>
      </c>
      <c r="J32" s="4">
        <f t="shared" si="10"/>
        <v>16524.560000000001</v>
      </c>
      <c r="K32" s="4">
        <f t="shared" si="10"/>
        <v>128475.44</v>
      </c>
    </row>
    <row r="33" spans="1:126" x14ac:dyDescent="0.25">
      <c r="A33" s="26"/>
      <c r="B33" s="26"/>
      <c r="C33" s="35"/>
      <c r="D33" s="26"/>
      <c r="E33" s="27"/>
      <c r="F33" s="27"/>
      <c r="G33" s="27"/>
      <c r="H33" s="27"/>
      <c r="I33" s="27"/>
      <c r="J33" s="27"/>
      <c r="K33" s="27"/>
    </row>
    <row r="34" spans="1:126" x14ac:dyDescent="0.25">
      <c r="A34" s="104" t="s">
        <v>17</v>
      </c>
      <c r="B34" s="104"/>
      <c r="C34" s="104"/>
      <c r="D34" s="104"/>
      <c r="E34" s="104"/>
      <c r="F34" s="104"/>
      <c r="G34" s="104"/>
      <c r="H34" s="104"/>
      <c r="I34" s="104"/>
      <c r="J34" s="104"/>
      <c r="K34" s="10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</row>
    <row r="35" spans="1:126" x14ac:dyDescent="0.25">
      <c r="A35" t="s">
        <v>19</v>
      </c>
      <c r="B35" t="s">
        <v>18</v>
      </c>
      <c r="C35" s="32" t="s">
        <v>347</v>
      </c>
      <c r="D35" t="s">
        <v>230</v>
      </c>
      <c r="E35" s="1">
        <v>36000</v>
      </c>
      <c r="F35" s="1">
        <f>E35*0.0287</f>
        <v>1033.2</v>
      </c>
      <c r="G35" s="1">
        <v>0</v>
      </c>
      <c r="H35" s="1">
        <f>E35*0.0304</f>
        <v>1094.4000000000001</v>
      </c>
      <c r="I35" s="1">
        <v>3199.9</v>
      </c>
      <c r="J35" s="1">
        <v>5327.5</v>
      </c>
      <c r="K35" s="1">
        <f>E35-J35</f>
        <v>30672.5</v>
      </c>
    </row>
    <row r="36" spans="1:126" s="28" customFormat="1" x14ac:dyDescent="0.25">
      <c r="A36" t="s">
        <v>189</v>
      </c>
      <c r="B36" t="s">
        <v>438</v>
      </c>
      <c r="C36" s="32" t="s">
        <v>347</v>
      </c>
      <c r="D36" t="s">
        <v>230</v>
      </c>
      <c r="E36" s="1">
        <v>41000</v>
      </c>
      <c r="F36" s="1">
        <f>E36*0.0287</f>
        <v>1176.7</v>
      </c>
      <c r="G36">
        <v>583.79</v>
      </c>
      <c r="H36" s="1">
        <f>E36*0.0304</f>
        <v>1246.4000000000001</v>
      </c>
      <c r="I36" s="1">
        <v>175</v>
      </c>
      <c r="J36" s="1">
        <f>F36+G36+H36+I36</f>
        <v>3181.89</v>
      </c>
      <c r="K36" s="1">
        <f>E36-J36</f>
        <v>37818.11</v>
      </c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</row>
    <row r="37" spans="1:126" x14ac:dyDescent="0.25">
      <c r="A37" s="3" t="s">
        <v>12</v>
      </c>
      <c r="B37" s="3">
        <v>2</v>
      </c>
      <c r="C37" s="34"/>
      <c r="D37" s="3"/>
      <c r="E37" s="4">
        <f>SUM(E35:E36)</f>
        <v>77000</v>
      </c>
      <c r="F37" s="4">
        <f>SUM(F35:F36)</f>
        <v>2209.9</v>
      </c>
      <c r="G37" s="4">
        <f>SUM(G35:G36)</f>
        <v>583.79</v>
      </c>
      <c r="H37" s="4">
        <f t="shared" ref="H37:K37" si="11">SUM(H35:H36)</f>
        <v>2340.8000000000002</v>
      </c>
      <c r="I37" s="4">
        <f>SUM(I35:I36)</f>
        <v>3374.9</v>
      </c>
      <c r="J37" s="4">
        <f t="shared" si="11"/>
        <v>8509.39</v>
      </c>
      <c r="K37" s="4">
        <f t="shared" si="11"/>
        <v>68490.61</v>
      </c>
    </row>
    <row r="38" spans="1:126" x14ac:dyDescent="0.25">
      <c r="A38" s="26"/>
      <c r="B38" s="26"/>
      <c r="C38" s="35"/>
      <c r="D38" s="26"/>
      <c r="E38" s="27"/>
      <c r="F38" s="27"/>
      <c r="G38" s="27"/>
      <c r="H38" s="27"/>
      <c r="I38" s="27"/>
      <c r="J38" s="27"/>
      <c r="K38" s="27"/>
    </row>
    <row r="39" spans="1:126" x14ac:dyDescent="0.25">
      <c r="A39" s="104" t="s">
        <v>439</v>
      </c>
      <c r="B39" s="104"/>
      <c r="C39" s="104"/>
      <c r="D39" s="104"/>
      <c r="E39" s="104"/>
      <c r="F39" s="104"/>
      <c r="G39" s="104"/>
      <c r="H39" s="104"/>
      <c r="I39" s="104"/>
      <c r="J39" s="104"/>
      <c r="K39" s="104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</row>
    <row r="40" spans="1:126" x14ac:dyDescent="0.25">
      <c r="A40" s="50" t="s">
        <v>23</v>
      </c>
      <c r="B40" t="s">
        <v>450</v>
      </c>
      <c r="C40" s="32" t="s">
        <v>347</v>
      </c>
      <c r="D40" t="s">
        <v>232</v>
      </c>
      <c r="E40" s="1">
        <v>56000</v>
      </c>
      <c r="F40" s="1">
        <f t="shared" ref="F40" si="12">E40*0.0287</f>
        <v>1607.2</v>
      </c>
      <c r="G40" s="1">
        <v>2733.96</v>
      </c>
      <c r="H40" s="1">
        <f t="shared" ref="H40" si="13">E40*0.0304</f>
        <v>1702.4</v>
      </c>
      <c r="I40" s="1">
        <v>25</v>
      </c>
      <c r="J40" s="1">
        <v>6068.56</v>
      </c>
      <c r="K40" s="1">
        <v>49931.44</v>
      </c>
    </row>
    <row r="41" spans="1:126" x14ac:dyDescent="0.25">
      <c r="A41" s="50" t="s">
        <v>464</v>
      </c>
      <c r="B41" t="s">
        <v>16</v>
      </c>
      <c r="C41" s="32" t="s">
        <v>347</v>
      </c>
      <c r="D41" t="s">
        <v>230</v>
      </c>
      <c r="E41" s="1">
        <v>89500</v>
      </c>
      <c r="F41" s="1">
        <v>2568.65</v>
      </c>
      <c r="G41" s="1">
        <v>8879.2800000000007</v>
      </c>
      <c r="H41" s="1">
        <v>2720.8</v>
      </c>
      <c r="I41" s="1">
        <v>3049.9</v>
      </c>
      <c r="J41" s="1">
        <v>17218.63</v>
      </c>
      <c r="K41" s="1">
        <v>72281.37</v>
      </c>
    </row>
    <row r="42" spans="1:126" x14ac:dyDescent="0.25">
      <c r="A42" s="3" t="s">
        <v>12</v>
      </c>
      <c r="B42" s="3">
        <v>2</v>
      </c>
      <c r="C42" s="34"/>
      <c r="D42" s="3"/>
      <c r="E42" s="4">
        <f>+E40+E41</f>
        <v>145500</v>
      </c>
      <c r="F42" s="4">
        <f>+F40+F41</f>
        <v>4175.8500000000004</v>
      </c>
      <c r="G42" s="4">
        <f>+G40+G41</f>
        <v>11613.24</v>
      </c>
      <c r="H42" s="4">
        <f t="shared" ref="H42:K42" si="14">+H40+H41</f>
        <v>4423.2</v>
      </c>
      <c r="I42" s="4">
        <f t="shared" si="14"/>
        <v>3074.9</v>
      </c>
      <c r="J42" s="4">
        <f t="shared" si="14"/>
        <v>23287.19</v>
      </c>
      <c r="K42" s="4">
        <f t="shared" si="14"/>
        <v>122212.81</v>
      </c>
    </row>
    <row r="44" spans="1:126" x14ac:dyDescent="0.25">
      <c r="A44" s="6" t="s">
        <v>417</v>
      </c>
      <c r="B44" s="6"/>
      <c r="C44" s="40"/>
      <c r="D44" s="6"/>
      <c r="E44" s="49"/>
      <c r="F44" s="49"/>
      <c r="G44" s="49"/>
      <c r="H44" s="49"/>
      <c r="I44" s="49"/>
      <c r="J44" s="49"/>
      <c r="K44" s="49"/>
    </row>
    <row r="45" spans="1:126" x14ac:dyDescent="0.25">
      <c r="A45" s="51" t="s">
        <v>353</v>
      </c>
      <c r="B45" s="52" t="s">
        <v>16</v>
      </c>
      <c r="C45" s="52" t="s">
        <v>356</v>
      </c>
      <c r="D45" s="86" t="s">
        <v>230</v>
      </c>
      <c r="E45" s="53">
        <v>89500</v>
      </c>
      <c r="F45" s="84">
        <v>2568.65</v>
      </c>
      <c r="G45" s="53">
        <v>9635.51</v>
      </c>
      <c r="H45" s="85">
        <v>2720.8</v>
      </c>
      <c r="I45" s="1">
        <v>25</v>
      </c>
      <c r="J45" s="53">
        <v>14949.96</v>
      </c>
      <c r="K45" s="53">
        <v>74550.039999999994</v>
      </c>
    </row>
    <row r="46" spans="1:126" s="65" customFormat="1" x14ac:dyDescent="0.25">
      <c r="A46" s="62" t="s">
        <v>12</v>
      </c>
      <c r="B46" s="62">
        <v>1</v>
      </c>
      <c r="C46" s="63"/>
      <c r="D46" s="62"/>
      <c r="E46" s="64">
        <f>E45</f>
        <v>89500</v>
      </c>
      <c r="F46" s="64">
        <f>SUM(F45)</f>
        <v>2568.65</v>
      </c>
      <c r="G46" s="64">
        <f>G45</f>
        <v>9635.51</v>
      </c>
      <c r="H46" s="64">
        <f>H45</f>
        <v>2720.8</v>
      </c>
      <c r="I46" s="64">
        <f>I45</f>
        <v>25</v>
      </c>
      <c r="J46" s="64">
        <f>J45</f>
        <v>14949.96</v>
      </c>
      <c r="K46" s="64">
        <f>K45</f>
        <v>74550.039999999994</v>
      </c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</row>
    <row r="47" spans="1:126" s="5" customFormat="1" x14ac:dyDescent="0.25">
      <c r="A47" s="26"/>
      <c r="B47" s="26"/>
      <c r="C47" s="35"/>
      <c r="D47" s="26"/>
      <c r="E47" s="27"/>
      <c r="F47" s="27"/>
      <c r="G47" s="27"/>
      <c r="H47" s="27"/>
      <c r="I47" s="27"/>
      <c r="J47" s="27"/>
      <c r="K47" s="27"/>
    </row>
    <row r="48" spans="1:126" s="14" customFormat="1" x14ac:dyDescent="0.25">
      <c r="A48" s="104" t="s">
        <v>320</v>
      </c>
      <c r="B48" s="104"/>
      <c r="C48" s="104"/>
      <c r="D48" s="104"/>
      <c r="E48" s="104"/>
      <c r="F48" s="104"/>
      <c r="G48" s="104"/>
      <c r="H48" s="104"/>
      <c r="I48" s="104"/>
      <c r="J48" s="104"/>
      <c r="K48" s="104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59"/>
      <c r="BB48" s="59"/>
      <c r="BC48" s="59"/>
      <c r="BD48" s="59"/>
      <c r="BE48" s="59"/>
      <c r="BF48" s="59"/>
      <c r="BG48" s="59"/>
      <c r="BH48" s="59"/>
      <c r="BI48" s="59"/>
      <c r="BJ48" s="59"/>
      <c r="BK48" s="59"/>
      <c r="BL48" s="59"/>
      <c r="BM48" s="59"/>
      <c r="BN48" s="59"/>
      <c r="BO48" s="59"/>
      <c r="BP48" s="59"/>
      <c r="BQ48" s="59"/>
      <c r="BR48" s="59"/>
      <c r="BS48" s="59"/>
      <c r="BT48" s="59"/>
      <c r="BU48" s="59"/>
      <c r="BV48" s="59"/>
      <c r="BW48" s="59"/>
      <c r="BX48" s="59"/>
      <c r="BY48" s="59"/>
      <c r="BZ48" s="59"/>
      <c r="CA48" s="59"/>
      <c r="CB48" s="59"/>
      <c r="CC48" s="59"/>
      <c r="CD48" s="59"/>
      <c r="CE48" s="59"/>
      <c r="CF48" s="59"/>
      <c r="CG48" s="59"/>
      <c r="CH48" s="59"/>
      <c r="CI48" s="59"/>
      <c r="CJ48" s="59"/>
      <c r="CK48" s="59"/>
      <c r="CL48" s="59"/>
      <c r="CM48" s="59"/>
      <c r="CN48" s="59"/>
      <c r="CO48" s="59"/>
      <c r="CP48" s="59"/>
      <c r="CQ48" s="59"/>
      <c r="CR48" s="59"/>
      <c r="CS48" s="59"/>
      <c r="CT48" s="59"/>
      <c r="CU48" s="59"/>
      <c r="CV48" s="59"/>
      <c r="CW48" s="59"/>
      <c r="CX48" s="59"/>
      <c r="CY48" s="59"/>
      <c r="CZ48" s="59"/>
      <c r="DA48" s="59"/>
      <c r="DB48" s="59"/>
      <c r="DC48" s="59"/>
      <c r="DD48" s="59"/>
      <c r="DE48" s="59"/>
      <c r="DF48" s="59"/>
      <c r="DG48" s="59"/>
      <c r="DH48" s="59"/>
      <c r="DI48" s="59"/>
      <c r="DJ48" s="59"/>
      <c r="DK48" s="59"/>
      <c r="DL48" s="59"/>
      <c r="DM48" s="59"/>
      <c r="DN48" s="59"/>
      <c r="DO48" s="59"/>
      <c r="DP48" s="59"/>
      <c r="DQ48" s="59"/>
      <c r="DR48" s="59"/>
      <c r="DS48" s="59"/>
      <c r="DT48" s="59"/>
      <c r="DU48" s="59"/>
      <c r="DV48" s="59"/>
    </row>
    <row r="49" spans="1:126" s="3" customFormat="1" x14ac:dyDescent="0.25">
      <c r="A49" t="s">
        <v>15</v>
      </c>
      <c r="B49" t="s">
        <v>16</v>
      </c>
      <c r="C49" s="32" t="s">
        <v>347</v>
      </c>
      <c r="D49" t="s">
        <v>232</v>
      </c>
      <c r="E49" s="1">
        <v>133000</v>
      </c>
      <c r="F49" s="1">
        <v>3817.1</v>
      </c>
      <c r="G49" s="1">
        <v>19867.79</v>
      </c>
      <c r="H49" s="1">
        <f t="shared" ref="H49" si="15">E49*0.0304</f>
        <v>4043.2</v>
      </c>
      <c r="I49" s="1">
        <v>175</v>
      </c>
      <c r="J49" s="1">
        <v>27903.09</v>
      </c>
      <c r="K49" s="1">
        <f>+E49-J49</f>
        <v>105096.91</v>
      </c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</row>
    <row r="50" spans="1:126" s="28" customFormat="1" x14ac:dyDescent="0.25">
      <c r="A50" t="s">
        <v>256</v>
      </c>
      <c r="B50" t="s">
        <v>235</v>
      </c>
      <c r="C50" s="32" t="s">
        <v>347</v>
      </c>
      <c r="D50" t="s">
        <v>232</v>
      </c>
      <c r="E50" s="1">
        <v>32000</v>
      </c>
      <c r="F50" s="1">
        <v>918.4</v>
      </c>
      <c r="G50" s="1">
        <v>0</v>
      </c>
      <c r="H50" s="1">
        <v>972.8</v>
      </c>
      <c r="I50" s="1">
        <v>4266.67</v>
      </c>
      <c r="J50" s="1">
        <v>6157.87</v>
      </c>
      <c r="K50" s="1">
        <f>+E50-J50</f>
        <v>25842.13</v>
      </c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</row>
    <row r="51" spans="1:126" x14ac:dyDescent="0.25">
      <c r="A51" s="3" t="s">
        <v>12</v>
      </c>
      <c r="B51" s="3">
        <v>2</v>
      </c>
      <c r="C51" s="34"/>
      <c r="D51" s="3"/>
      <c r="E51" s="4">
        <f>SUM(E49:E49)+E50</f>
        <v>165000</v>
      </c>
      <c r="F51" s="4">
        <f>SUM(F49:F49)+F50</f>
        <v>4735.5</v>
      </c>
      <c r="G51" s="4">
        <f>SUM(G49:G50)</f>
        <v>19867.79</v>
      </c>
      <c r="H51" s="4">
        <f>SUM(H49:H49)+H50</f>
        <v>5016</v>
      </c>
      <c r="I51" s="4">
        <f>SUM(I49:I49)+I50</f>
        <v>4441.67</v>
      </c>
      <c r="J51" s="4">
        <f>SUM(J49:J49)+J50</f>
        <v>34060.959999999999</v>
      </c>
      <c r="K51" s="4">
        <f>SUM(K49:K49)+K50</f>
        <v>130939.04</v>
      </c>
    </row>
    <row r="52" spans="1:126" x14ac:dyDescent="0.25">
      <c r="A52" s="26"/>
      <c r="B52" s="26"/>
      <c r="C52" s="35"/>
      <c r="D52" s="26"/>
      <c r="E52" s="27"/>
      <c r="F52" s="27"/>
      <c r="G52" s="27"/>
      <c r="H52" s="27"/>
      <c r="I52" s="27"/>
      <c r="J52" s="27"/>
      <c r="K52" s="27"/>
    </row>
    <row r="53" spans="1:126" x14ac:dyDescent="0.25">
      <c r="A53" s="104" t="s">
        <v>13</v>
      </c>
      <c r="B53" s="104"/>
      <c r="C53" s="104"/>
      <c r="D53" s="104"/>
      <c r="E53" s="104"/>
      <c r="F53" s="104"/>
      <c r="G53" s="104"/>
      <c r="H53" s="104"/>
      <c r="I53" s="104"/>
      <c r="J53" s="104"/>
      <c r="K53" s="104"/>
    </row>
    <row r="54" spans="1:126" x14ac:dyDescent="0.25">
      <c r="A54" t="s">
        <v>24</v>
      </c>
      <c r="B54" t="s">
        <v>16</v>
      </c>
      <c r="C54" s="32" t="s">
        <v>347</v>
      </c>
      <c r="D54" t="s">
        <v>232</v>
      </c>
      <c r="E54" s="1">
        <v>90000</v>
      </c>
      <c r="F54" s="1">
        <f>E54*0.0287</f>
        <v>2583</v>
      </c>
      <c r="G54" s="1">
        <v>9375.01</v>
      </c>
      <c r="H54" s="1">
        <f>E54*0.0304</f>
        <v>2736</v>
      </c>
      <c r="I54" s="1">
        <v>3007.45</v>
      </c>
      <c r="J54" s="1">
        <v>17701.46</v>
      </c>
      <c r="K54" s="1">
        <f>E54-J54</f>
        <v>72298.539999999994</v>
      </c>
    </row>
    <row r="55" spans="1:126" s="28" customFormat="1" x14ac:dyDescent="0.25">
      <c r="A55" t="s">
        <v>290</v>
      </c>
      <c r="B55" t="s">
        <v>102</v>
      </c>
      <c r="C55" s="33" t="s">
        <v>347</v>
      </c>
      <c r="D55" t="s">
        <v>232</v>
      </c>
      <c r="E55" s="1">
        <v>60000</v>
      </c>
      <c r="F55" s="1">
        <f>E55*0.0287</f>
        <v>1722</v>
      </c>
      <c r="G55" s="1">
        <v>2881.7</v>
      </c>
      <c r="H55" s="1">
        <f t="shared" ref="H55" si="16">E55*0.0304</f>
        <v>1824</v>
      </c>
      <c r="I55" s="1">
        <v>4499.8999999999996</v>
      </c>
      <c r="J55" s="1">
        <v>10927.6</v>
      </c>
      <c r="K55" s="1">
        <f>E55-J55</f>
        <v>49072.4</v>
      </c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</row>
    <row r="56" spans="1:126" x14ac:dyDescent="0.25">
      <c r="A56" s="3" t="s">
        <v>12</v>
      </c>
      <c r="B56" s="3">
        <v>2</v>
      </c>
      <c r="C56" s="34"/>
      <c r="D56" s="3"/>
      <c r="E56" s="4">
        <f>SUM(E54:E55)</f>
        <v>150000</v>
      </c>
      <c r="F56" s="4">
        <f t="shared" ref="F56:K56" si="17">SUM(F54:F55)</f>
        <v>4305</v>
      </c>
      <c r="G56" s="4">
        <f>SUM(G54:G55)</f>
        <v>12256.71</v>
      </c>
      <c r="H56" s="4">
        <f t="shared" si="17"/>
        <v>4560</v>
      </c>
      <c r="I56" s="4">
        <f t="shared" si="17"/>
        <v>7507.35</v>
      </c>
      <c r="J56" s="4">
        <f t="shared" si="17"/>
        <v>28629.06</v>
      </c>
      <c r="K56" s="4">
        <f t="shared" si="17"/>
        <v>121370.94</v>
      </c>
    </row>
    <row r="57" spans="1:126" s="5" customFormat="1" x14ac:dyDescent="0.25">
      <c r="A57" s="2"/>
      <c r="B57" s="2"/>
      <c r="C57" s="36"/>
      <c r="D57" s="2"/>
      <c r="E57" s="76"/>
      <c r="F57" s="76"/>
      <c r="G57" s="76"/>
      <c r="H57" s="76"/>
      <c r="I57" s="76"/>
      <c r="J57" s="76"/>
      <c r="K57" s="76"/>
    </row>
    <row r="58" spans="1:126" s="59" customFormat="1" x14ac:dyDescent="0.25">
      <c r="A58" s="10" t="s">
        <v>174</v>
      </c>
      <c r="B58" s="10"/>
      <c r="C58" s="43"/>
      <c r="D58" s="12"/>
      <c r="E58" s="10"/>
      <c r="F58" s="10"/>
      <c r="G58" s="10"/>
      <c r="H58" s="10"/>
      <c r="I58" s="10"/>
      <c r="J58" s="10"/>
      <c r="K58" s="10"/>
    </row>
    <row r="59" spans="1:126" s="2" customFormat="1" x14ac:dyDescent="0.25">
      <c r="A59" s="5" t="s">
        <v>234</v>
      </c>
      <c r="B59" t="s">
        <v>309</v>
      </c>
      <c r="C59" s="32" t="s">
        <v>348</v>
      </c>
      <c r="D59" t="s">
        <v>232</v>
      </c>
      <c r="E59" s="1">
        <v>35000</v>
      </c>
      <c r="F59" s="1">
        <f>E59*0.0287</f>
        <v>1004.5</v>
      </c>
      <c r="G59" s="1">
        <v>0</v>
      </c>
      <c r="H59" s="1">
        <f>E59*0.0304</f>
        <v>1064</v>
      </c>
      <c r="I59" s="1">
        <v>175</v>
      </c>
      <c r="J59" s="1">
        <v>2243.5</v>
      </c>
      <c r="K59" s="1">
        <f>E59-J59</f>
        <v>32756.5</v>
      </c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DT59" s="6"/>
      <c r="DU59" s="6"/>
      <c r="DV59" s="6"/>
    </row>
    <row r="60" spans="1:126" x14ac:dyDescent="0.25">
      <c r="A60" s="5" t="s">
        <v>358</v>
      </c>
      <c r="B60" t="s">
        <v>359</v>
      </c>
      <c r="C60" s="32" t="s">
        <v>347</v>
      </c>
      <c r="D60" t="s">
        <v>230</v>
      </c>
      <c r="E60" s="1">
        <v>44000</v>
      </c>
      <c r="F60" s="1">
        <v>1262.8</v>
      </c>
      <c r="G60" s="1">
        <v>553.46</v>
      </c>
      <c r="H60" s="1">
        <v>1337.6</v>
      </c>
      <c r="I60" s="1">
        <v>3319.9</v>
      </c>
      <c r="J60" s="1">
        <v>6473.76</v>
      </c>
      <c r="K60" s="1">
        <v>37526.239999999998</v>
      </c>
    </row>
    <row r="61" spans="1:126" s="2" customFormat="1" x14ac:dyDescent="0.25">
      <c r="A61" s="5" t="s">
        <v>8</v>
      </c>
      <c r="B61" t="s">
        <v>9</v>
      </c>
      <c r="C61" s="32" t="s">
        <v>347</v>
      </c>
      <c r="D61" t="s">
        <v>230</v>
      </c>
      <c r="E61" s="1">
        <v>32000</v>
      </c>
      <c r="F61" s="1">
        <v>918.4</v>
      </c>
      <c r="G61" s="1">
        <v>0</v>
      </c>
      <c r="H61" s="1">
        <v>972.8</v>
      </c>
      <c r="I61" s="1">
        <v>1687.45</v>
      </c>
      <c r="J61" s="1">
        <v>3578.65</v>
      </c>
      <c r="K61" s="1">
        <v>28421.35</v>
      </c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</row>
    <row r="62" spans="1:126" x14ac:dyDescent="0.25">
      <c r="A62" s="28" t="s">
        <v>177</v>
      </c>
      <c r="B62" s="28" t="s">
        <v>204</v>
      </c>
      <c r="C62" s="32" t="s">
        <v>348</v>
      </c>
      <c r="D62" t="s">
        <v>230</v>
      </c>
      <c r="E62" s="1">
        <v>40000</v>
      </c>
      <c r="F62" s="1">
        <f t="shared" ref="F62:F66" si="18">E62*0.0287</f>
        <v>1148</v>
      </c>
      <c r="G62" s="1">
        <v>442.65</v>
      </c>
      <c r="H62" s="1">
        <f t="shared" ref="H62:H66" si="19">E62*0.0304</f>
        <v>1216</v>
      </c>
      <c r="I62" s="1">
        <v>6243.2</v>
      </c>
      <c r="J62" s="1">
        <v>9049.85</v>
      </c>
      <c r="K62" s="1">
        <v>30950.15</v>
      </c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</row>
    <row r="63" spans="1:126" x14ac:dyDescent="0.25">
      <c r="A63" s="5" t="s">
        <v>178</v>
      </c>
      <c r="B63" t="s">
        <v>179</v>
      </c>
      <c r="C63" s="32" t="s">
        <v>347</v>
      </c>
      <c r="D63" t="s">
        <v>230</v>
      </c>
      <c r="E63" s="1">
        <v>58000</v>
      </c>
      <c r="F63" s="1">
        <f t="shared" si="18"/>
        <v>1664.6</v>
      </c>
      <c r="G63" s="1">
        <v>2529.35</v>
      </c>
      <c r="H63" s="1">
        <f t="shared" si="19"/>
        <v>1763.2</v>
      </c>
      <c r="I63" s="1">
        <v>3739.9</v>
      </c>
      <c r="J63" s="1">
        <v>9697.0499999999993</v>
      </c>
      <c r="K63" s="1">
        <f>E63-J63</f>
        <v>48302.95</v>
      </c>
    </row>
    <row r="64" spans="1:126" x14ac:dyDescent="0.25">
      <c r="A64" s="5" t="s">
        <v>286</v>
      </c>
      <c r="B64" s="21" t="s">
        <v>62</v>
      </c>
      <c r="C64" s="32" t="s">
        <v>348</v>
      </c>
      <c r="D64" s="16" t="s">
        <v>232</v>
      </c>
      <c r="E64" s="1">
        <v>36000</v>
      </c>
      <c r="F64" s="1">
        <f t="shared" si="18"/>
        <v>1033.2</v>
      </c>
      <c r="G64" s="1">
        <v>0</v>
      </c>
      <c r="H64" s="1">
        <f t="shared" si="19"/>
        <v>1094.4000000000001</v>
      </c>
      <c r="I64" s="1">
        <v>175</v>
      </c>
      <c r="J64" s="1">
        <v>2302.6</v>
      </c>
      <c r="K64" s="1">
        <f>+E64-J64</f>
        <v>33697.4</v>
      </c>
    </row>
    <row r="65" spans="1:126" x14ac:dyDescent="0.25">
      <c r="A65" s="5" t="s">
        <v>233</v>
      </c>
      <c r="B65" t="s">
        <v>180</v>
      </c>
      <c r="C65" s="32" t="s">
        <v>348</v>
      </c>
      <c r="D65" t="s">
        <v>232</v>
      </c>
      <c r="E65" s="1">
        <v>28350</v>
      </c>
      <c r="F65" s="1">
        <f t="shared" si="18"/>
        <v>813.65</v>
      </c>
      <c r="G65" s="1">
        <v>0</v>
      </c>
      <c r="H65" s="1">
        <v>861.84</v>
      </c>
      <c r="I65" s="1">
        <v>3323.5</v>
      </c>
      <c r="J65" s="1">
        <v>4998.99</v>
      </c>
      <c r="K65" s="1">
        <f t="shared" ref="K65:K66" si="20">E65-J65</f>
        <v>23351.01</v>
      </c>
    </row>
    <row r="66" spans="1:126" x14ac:dyDescent="0.25">
      <c r="A66" s="5" t="s">
        <v>245</v>
      </c>
      <c r="B66" t="s">
        <v>244</v>
      </c>
      <c r="C66" s="32" t="s">
        <v>347</v>
      </c>
      <c r="D66" t="s">
        <v>232</v>
      </c>
      <c r="E66" s="1">
        <v>61000</v>
      </c>
      <c r="F66" s="1">
        <f t="shared" si="18"/>
        <v>1750.7</v>
      </c>
      <c r="G66" s="1">
        <v>3674.86</v>
      </c>
      <c r="H66" s="1">
        <f t="shared" si="19"/>
        <v>1854.4</v>
      </c>
      <c r="I66" s="1">
        <v>175</v>
      </c>
      <c r="J66" s="1">
        <v>7454.96</v>
      </c>
      <c r="K66" s="1">
        <f t="shared" si="20"/>
        <v>53545.04</v>
      </c>
    </row>
    <row r="67" spans="1:126" x14ac:dyDescent="0.25">
      <c r="A67" s="5" t="s">
        <v>354</v>
      </c>
      <c r="B67" t="s">
        <v>116</v>
      </c>
      <c r="C67" s="32" t="s">
        <v>347</v>
      </c>
      <c r="D67" t="s">
        <v>232</v>
      </c>
      <c r="E67" s="1">
        <v>49000</v>
      </c>
      <c r="F67" s="1">
        <f t="shared" ref="F67" si="21">E67*0.0287</f>
        <v>1406.3</v>
      </c>
      <c r="G67" s="1">
        <v>1712.87</v>
      </c>
      <c r="H67" s="1">
        <f t="shared" ref="H67" si="22">E67*0.0304</f>
        <v>1489.6</v>
      </c>
      <c r="I67" s="1">
        <v>175</v>
      </c>
      <c r="J67" s="1">
        <v>4783.7700000000004</v>
      </c>
      <c r="K67" s="1">
        <f t="shared" ref="K67" si="23">E67-J67</f>
        <v>44216.23</v>
      </c>
    </row>
    <row r="68" spans="1:126" x14ac:dyDescent="0.25">
      <c r="A68" s="3" t="s">
        <v>12</v>
      </c>
      <c r="B68" s="3">
        <v>9</v>
      </c>
      <c r="C68" s="34"/>
      <c r="D68" s="3"/>
      <c r="E68" s="4">
        <f>SUM(E59:E67)</f>
        <v>383350</v>
      </c>
      <c r="F68" s="4">
        <f t="shared" ref="F68:K68" si="24">SUM(F59:F67)</f>
        <v>11002.15</v>
      </c>
      <c r="G68" s="4">
        <f>SUM(G59:G67)</f>
        <v>8913.19</v>
      </c>
      <c r="H68" s="4">
        <f t="shared" si="24"/>
        <v>11653.84</v>
      </c>
      <c r="I68" s="4">
        <f t="shared" si="24"/>
        <v>19013.95</v>
      </c>
      <c r="J68" s="4">
        <f t="shared" si="24"/>
        <v>50583.13</v>
      </c>
      <c r="K68" s="4">
        <f t="shared" si="24"/>
        <v>332766.87</v>
      </c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</row>
    <row r="69" spans="1:126" x14ac:dyDescent="0.25"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</row>
    <row r="70" spans="1:126" s="14" customFormat="1" ht="17.25" customHeight="1" x14ac:dyDescent="0.25">
      <c r="A70" s="10" t="s">
        <v>322</v>
      </c>
      <c r="B70" s="10"/>
      <c r="C70" s="36"/>
      <c r="D70" s="12"/>
      <c r="E70" s="10"/>
      <c r="F70" s="10"/>
      <c r="G70" s="10"/>
      <c r="H70" s="10"/>
      <c r="I70" s="10"/>
      <c r="J70" s="10"/>
      <c r="K70" s="10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59"/>
      <c r="Z70" s="59"/>
      <c r="AA70" s="59"/>
      <c r="AB70" s="59"/>
      <c r="AC70" s="59"/>
      <c r="AD70" s="59"/>
      <c r="AE70" s="59"/>
      <c r="AF70" s="59"/>
      <c r="AG70" s="59"/>
      <c r="AH70" s="59"/>
      <c r="AI70" s="59"/>
      <c r="AJ70" s="59"/>
      <c r="AK70" s="59"/>
      <c r="AL70" s="59"/>
      <c r="AM70" s="59"/>
      <c r="AN70" s="59"/>
      <c r="AO70" s="59"/>
      <c r="AP70" s="59"/>
      <c r="AQ70" s="59"/>
      <c r="AR70" s="59"/>
      <c r="AS70" s="59"/>
      <c r="AT70" s="59"/>
      <c r="AU70" s="59"/>
      <c r="AV70" s="59"/>
      <c r="AW70" s="59"/>
      <c r="AX70" s="59"/>
      <c r="AY70" s="59"/>
      <c r="AZ70" s="59"/>
      <c r="BA70" s="59"/>
      <c r="BB70" s="59"/>
      <c r="BC70" s="59"/>
      <c r="BD70" s="59"/>
      <c r="BE70" s="59"/>
      <c r="BF70" s="59"/>
      <c r="BG70" s="59"/>
      <c r="BH70" s="59"/>
      <c r="BI70" s="59"/>
      <c r="BJ70" s="59"/>
      <c r="BK70" s="59"/>
      <c r="BL70" s="59"/>
      <c r="BM70" s="59"/>
      <c r="BN70" s="59"/>
      <c r="BO70" s="59"/>
      <c r="BP70" s="59"/>
      <c r="BQ70" s="59"/>
      <c r="BR70" s="59"/>
      <c r="BS70" s="59"/>
      <c r="BT70" s="59"/>
      <c r="BU70" s="59"/>
      <c r="BV70" s="59"/>
      <c r="BW70" s="59"/>
      <c r="BX70" s="59"/>
      <c r="BY70" s="59"/>
      <c r="BZ70" s="59"/>
      <c r="CA70" s="59"/>
      <c r="CB70" s="59"/>
      <c r="CC70" s="59"/>
      <c r="CD70" s="59"/>
      <c r="CE70" s="59"/>
      <c r="CF70" s="59"/>
      <c r="CG70" s="59"/>
      <c r="CH70" s="59"/>
      <c r="CI70" s="59"/>
      <c r="CJ70" s="59"/>
      <c r="CK70" s="59"/>
      <c r="CL70" s="59"/>
      <c r="CM70" s="59"/>
      <c r="CN70" s="59"/>
      <c r="CO70" s="59"/>
      <c r="CP70" s="59"/>
      <c r="CQ70" s="59"/>
      <c r="CR70" s="59"/>
      <c r="CS70" s="59"/>
      <c r="CT70" s="59"/>
      <c r="CU70" s="59"/>
      <c r="CV70" s="59"/>
      <c r="CW70" s="59"/>
      <c r="CX70" s="59"/>
      <c r="CY70" s="59"/>
      <c r="CZ70" s="59"/>
      <c r="DA70" s="59"/>
      <c r="DB70" s="59"/>
      <c r="DC70" s="59"/>
      <c r="DD70" s="59"/>
      <c r="DE70" s="59"/>
      <c r="DF70" s="59"/>
      <c r="DG70" s="59"/>
      <c r="DH70" s="59"/>
      <c r="DI70" s="59"/>
      <c r="DJ70" s="59"/>
      <c r="DK70" s="59"/>
      <c r="DL70" s="59"/>
      <c r="DM70" s="59"/>
      <c r="DN70" s="59"/>
      <c r="DO70" s="59"/>
      <c r="DP70" s="59"/>
      <c r="DQ70" s="59"/>
      <c r="DR70" s="59"/>
      <c r="DS70" s="59"/>
      <c r="DT70" s="59"/>
      <c r="DU70" s="59"/>
      <c r="DV70" s="59"/>
    </row>
    <row r="71" spans="1:126" x14ac:dyDescent="0.25">
      <c r="A71" t="s">
        <v>181</v>
      </c>
      <c r="B71" t="s">
        <v>383</v>
      </c>
      <c r="C71" s="32" t="s">
        <v>347</v>
      </c>
      <c r="D71" t="s">
        <v>232</v>
      </c>
      <c r="E71" s="1">
        <v>44000</v>
      </c>
      <c r="F71" s="1">
        <f>E71*0.0287</f>
        <v>1262.8</v>
      </c>
      <c r="G71" s="1">
        <v>1007.19</v>
      </c>
      <c r="H71" s="1">
        <f>E71*0.0304</f>
        <v>1337.6</v>
      </c>
      <c r="I71" s="1">
        <v>1395</v>
      </c>
      <c r="J71" s="1">
        <v>5002.59</v>
      </c>
      <c r="K71" s="1">
        <v>38997.410000000003</v>
      </c>
    </row>
    <row r="72" spans="1:126" x14ac:dyDescent="0.25">
      <c r="A72" t="s">
        <v>183</v>
      </c>
      <c r="B72" t="s">
        <v>383</v>
      </c>
      <c r="C72" s="32" t="s">
        <v>348</v>
      </c>
      <c r="D72" t="s">
        <v>230</v>
      </c>
      <c r="E72" s="1">
        <v>45000</v>
      </c>
      <c r="F72" s="1">
        <f t="shared" ref="F72:F74" si="25">E72*0.0287</f>
        <v>1291.5</v>
      </c>
      <c r="G72" s="1">
        <v>1148.33</v>
      </c>
      <c r="H72" s="1">
        <f t="shared" ref="H72:H75" si="26">E72*0.0304</f>
        <v>1368</v>
      </c>
      <c r="I72" s="1">
        <v>175</v>
      </c>
      <c r="J72" s="1">
        <v>3982.83</v>
      </c>
      <c r="K72" s="1">
        <v>41017.17</v>
      </c>
    </row>
    <row r="73" spans="1:126" x14ac:dyDescent="0.25">
      <c r="A73" t="s">
        <v>184</v>
      </c>
      <c r="B73" t="s">
        <v>16</v>
      </c>
      <c r="C73" s="32" t="s">
        <v>347</v>
      </c>
      <c r="D73" t="s">
        <v>230</v>
      </c>
      <c r="E73" s="1">
        <v>89500</v>
      </c>
      <c r="F73" s="1">
        <f t="shared" si="25"/>
        <v>2568.65</v>
      </c>
      <c r="G73" s="1">
        <v>9635.51</v>
      </c>
      <c r="H73" s="1">
        <f t="shared" si="26"/>
        <v>2720.8</v>
      </c>
      <c r="I73" s="1">
        <v>1617.5</v>
      </c>
      <c r="J73" s="1">
        <v>16542.46</v>
      </c>
      <c r="K73" s="1">
        <v>72957.539999999994</v>
      </c>
    </row>
    <row r="74" spans="1:126" x14ac:dyDescent="0.25">
      <c r="A74" s="17" t="s">
        <v>382</v>
      </c>
      <c r="B74" s="17" t="s">
        <v>383</v>
      </c>
      <c r="C74" s="37" t="s">
        <v>348</v>
      </c>
      <c r="D74" s="22" t="s">
        <v>232</v>
      </c>
      <c r="E74" s="1">
        <v>44000</v>
      </c>
      <c r="F74" s="1">
        <f t="shared" si="25"/>
        <v>1262.8</v>
      </c>
      <c r="G74" s="1">
        <v>0</v>
      </c>
      <c r="H74" s="1">
        <f t="shared" si="26"/>
        <v>1337.6</v>
      </c>
      <c r="I74" s="1">
        <v>175</v>
      </c>
      <c r="J74" s="1">
        <v>2775.4</v>
      </c>
      <c r="K74" s="1">
        <v>41224.6</v>
      </c>
    </row>
    <row r="75" spans="1:126" s="14" customFormat="1" x14ac:dyDescent="0.25">
      <c r="A75" s="17" t="s">
        <v>384</v>
      </c>
      <c r="B75" s="17" t="s">
        <v>383</v>
      </c>
      <c r="C75" s="37" t="s">
        <v>348</v>
      </c>
      <c r="D75" s="22" t="s">
        <v>232</v>
      </c>
      <c r="E75" s="1">
        <v>44000</v>
      </c>
      <c r="F75" s="1">
        <v>1262.8</v>
      </c>
      <c r="G75" s="1">
        <v>1007.12</v>
      </c>
      <c r="H75" s="1">
        <f t="shared" si="26"/>
        <v>1337.6</v>
      </c>
      <c r="I75" s="1">
        <v>175</v>
      </c>
      <c r="J75" s="1">
        <v>3782.52</v>
      </c>
      <c r="K75" s="1">
        <v>40217.480000000003</v>
      </c>
    </row>
    <row r="76" spans="1:126" s="14" customFormat="1" x14ac:dyDescent="0.25">
      <c r="A76" s="3" t="s">
        <v>12</v>
      </c>
      <c r="B76" s="3">
        <v>5</v>
      </c>
      <c r="C76" s="34"/>
      <c r="D76" s="3"/>
      <c r="E76" s="4">
        <f>SUM(E71:E73)+E74+E75</f>
        <v>266500</v>
      </c>
      <c r="F76" s="4">
        <f t="shared" ref="F76:J76" si="27">SUM(F71:F75)</f>
        <v>7648.55</v>
      </c>
      <c r="G76" s="4">
        <f>SUM(G71:G75)</f>
        <v>12798.15</v>
      </c>
      <c r="H76" s="4">
        <f t="shared" si="27"/>
        <v>8101.6</v>
      </c>
      <c r="I76" s="4">
        <f t="shared" si="27"/>
        <v>3537.5</v>
      </c>
      <c r="J76" s="4">
        <f t="shared" si="27"/>
        <v>32085.8</v>
      </c>
      <c r="K76" s="4">
        <f>SUM(K71:K75)</f>
        <v>234414.2</v>
      </c>
    </row>
    <row r="77" spans="1:126" s="14" customFormat="1" x14ac:dyDescent="0.25">
      <c r="A77"/>
      <c r="B77"/>
      <c r="C77" s="32"/>
      <c r="D77"/>
      <c r="E77" s="1"/>
      <c r="F77" s="1"/>
      <c r="G77" s="1"/>
      <c r="H77" s="1"/>
      <c r="I77" s="1"/>
      <c r="J77" s="1"/>
      <c r="K77" s="1"/>
    </row>
    <row r="78" spans="1:126" x14ac:dyDescent="0.25">
      <c r="A78" s="10" t="s">
        <v>321</v>
      </c>
      <c r="B78" s="10"/>
      <c r="C78" s="36"/>
      <c r="D78" s="12"/>
      <c r="E78" s="10"/>
      <c r="F78" s="10"/>
      <c r="G78" s="10"/>
      <c r="H78" s="10"/>
      <c r="I78" s="10"/>
      <c r="J78" s="10"/>
      <c r="K78" s="10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</row>
    <row r="79" spans="1:126" x14ac:dyDescent="0.25">
      <c r="A79" s="52" t="s">
        <v>182</v>
      </c>
      <c r="B79" s="52" t="s">
        <v>97</v>
      </c>
      <c r="C79" s="43" t="s">
        <v>347</v>
      </c>
      <c r="D79" s="52" t="s">
        <v>232</v>
      </c>
      <c r="E79" s="87">
        <v>51000</v>
      </c>
      <c r="F79" s="87">
        <v>1463.7</v>
      </c>
      <c r="G79" s="54">
        <v>1995.14</v>
      </c>
      <c r="H79" s="55">
        <v>1550.4</v>
      </c>
      <c r="I79" s="55">
        <v>175</v>
      </c>
      <c r="J79" s="55">
        <v>5184.24</v>
      </c>
      <c r="K79" s="55">
        <v>45815.76</v>
      </c>
    </row>
    <row r="80" spans="1:126" x14ac:dyDescent="0.25">
      <c r="A80" s="3" t="s">
        <v>12</v>
      </c>
      <c r="B80" s="3">
        <v>1</v>
      </c>
      <c r="C80" s="34"/>
      <c r="D80" s="3"/>
      <c r="E80" s="4">
        <f>E79</f>
        <v>51000</v>
      </c>
      <c r="F80" s="4">
        <f>+F79</f>
        <v>1463.7</v>
      </c>
      <c r="G80" s="4">
        <f>G79</f>
        <v>1995.14</v>
      </c>
      <c r="H80" s="4">
        <f>H79</f>
        <v>1550.4</v>
      </c>
      <c r="I80" s="4">
        <f>I79</f>
        <v>175</v>
      </c>
      <c r="J80" s="4">
        <f>J79</f>
        <v>5184.24</v>
      </c>
      <c r="K80" s="4">
        <f>K79</f>
        <v>45815.76</v>
      </c>
    </row>
    <row r="81" spans="1:126" x14ac:dyDescent="0.25">
      <c r="C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</row>
    <row r="82" spans="1:126" s="14" customFormat="1" x14ac:dyDescent="0.25">
      <c r="A82" s="104" t="s">
        <v>190</v>
      </c>
      <c r="B82" s="104"/>
      <c r="C82" s="104"/>
      <c r="D82" s="104"/>
      <c r="E82" s="104"/>
      <c r="F82" s="104"/>
      <c r="G82" s="104"/>
      <c r="H82" s="104"/>
      <c r="I82" s="104"/>
      <c r="J82" s="104"/>
      <c r="K82" s="104"/>
    </row>
    <row r="83" spans="1:126" x14ac:dyDescent="0.25">
      <c r="A83" t="s">
        <v>296</v>
      </c>
      <c r="B83" s="21" t="s">
        <v>20</v>
      </c>
      <c r="C83" s="32" t="s">
        <v>347</v>
      </c>
      <c r="D83" t="s">
        <v>232</v>
      </c>
      <c r="E83" s="1">
        <v>27500</v>
      </c>
      <c r="F83" s="87">
        <f>E83*0.0287</f>
        <v>789.25</v>
      </c>
      <c r="G83" s="1">
        <v>0</v>
      </c>
      <c r="H83" s="1">
        <f>E83*0.0304</f>
        <v>836</v>
      </c>
      <c r="I83" s="1">
        <v>1715</v>
      </c>
      <c r="J83" s="1">
        <v>3340.25</v>
      </c>
      <c r="K83" s="1">
        <v>24159.75</v>
      </c>
    </row>
    <row r="84" spans="1:126" x14ac:dyDescent="0.25">
      <c r="A84" t="s">
        <v>468</v>
      </c>
      <c r="B84" t="s">
        <v>466</v>
      </c>
      <c r="C84" s="32" t="s">
        <v>347</v>
      </c>
      <c r="D84" t="s">
        <v>433</v>
      </c>
      <c r="E84" s="1">
        <v>76000</v>
      </c>
      <c r="F84" s="1">
        <f>E84*0.0287</f>
        <v>2181.1999999999998</v>
      </c>
      <c r="G84" s="1">
        <v>6497.56</v>
      </c>
      <c r="H84" s="1">
        <f>E84*0.0304</f>
        <v>2310.4</v>
      </c>
      <c r="I84" s="1">
        <v>261</v>
      </c>
      <c r="J84" s="1">
        <v>11250.16</v>
      </c>
      <c r="K84" s="1">
        <v>64749.84</v>
      </c>
    </row>
    <row r="85" spans="1:126" x14ac:dyDescent="0.25">
      <c r="A85" s="3" t="s">
        <v>12</v>
      </c>
      <c r="B85" s="3">
        <v>2</v>
      </c>
      <c r="C85" s="34"/>
      <c r="D85" s="3"/>
      <c r="E85" s="4">
        <f>E83+E84</f>
        <v>103500</v>
      </c>
      <c r="F85" s="4">
        <f>SUM(F84:F84)+F83</f>
        <v>2970.45</v>
      </c>
      <c r="G85" s="4">
        <f>SUM(G84:G84)+G83</f>
        <v>6497.56</v>
      </c>
      <c r="H85" s="4">
        <f>SUM(H84:H84)+H83</f>
        <v>3146.4</v>
      </c>
      <c r="I85" s="4">
        <f>I83+I84</f>
        <v>1976</v>
      </c>
      <c r="J85" s="4">
        <f>SUM(J83:J84)</f>
        <v>14590.41</v>
      </c>
      <c r="K85" s="4">
        <f>K83+K84</f>
        <v>88909.59</v>
      </c>
    </row>
    <row r="86" spans="1:126" x14ac:dyDescent="0.25">
      <c r="L86"/>
      <c r="M86"/>
      <c r="N86"/>
      <c r="O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</row>
    <row r="87" spans="1:126" x14ac:dyDescent="0.25">
      <c r="A87" s="104" t="s">
        <v>427</v>
      </c>
      <c r="B87" s="104"/>
      <c r="C87" s="104"/>
      <c r="D87" s="104"/>
      <c r="E87" s="104"/>
      <c r="F87" s="104"/>
      <c r="G87" s="104"/>
      <c r="H87" s="104"/>
      <c r="I87" s="104"/>
      <c r="J87" s="104"/>
      <c r="K87" s="104"/>
      <c r="L87"/>
      <c r="M87"/>
      <c r="N87"/>
      <c r="O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</row>
    <row r="88" spans="1:126" x14ac:dyDescent="0.25">
      <c r="A88" t="s">
        <v>53</v>
      </c>
      <c r="B88" t="s">
        <v>360</v>
      </c>
      <c r="C88" s="32" t="s">
        <v>347</v>
      </c>
      <c r="D88" t="s">
        <v>230</v>
      </c>
      <c r="E88" s="1">
        <v>45000</v>
      </c>
      <c r="F88" s="1">
        <f t="shared" ref="F88:F89" si="28">E88*0.0287</f>
        <v>1291.5</v>
      </c>
      <c r="G88">
        <v>694.59</v>
      </c>
      <c r="H88" s="1">
        <v>1368</v>
      </c>
      <c r="I88" s="1">
        <v>3169.9</v>
      </c>
      <c r="J88" s="1">
        <v>6523.99</v>
      </c>
      <c r="K88" s="1">
        <v>38476.01</v>
      </c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</row>
    <row r="89" spans="1:126" x14ac:dyDescent="0.25">
      <c r="A89" t="s">
        <v>54</v>
      </c>
      <c r="B89" t="s">
        <v>360</v>
      </c>
      <c r="C89" s="32" t="s">
        <v>347</v>
      </c>
      <c r="D89" t="s">
        <v>230</v>
      </c>
      <c r="E89" s="1">
        <v>76000</v>
      </c>
      <c r="F89" s="1">
        <f t="shared" si="28"/>
        <v>2181.1999999999998</v>
      </c>
      <c r="G89" s="1">
        <v>6497.56</v>
      </c>
      <c r="H89" s="1">
        <v>2310.4</v>
      </c>
      <c r="I89" s="1">
        <v>145</v>
      </c>
      <c r="J89" s="1">
        <v>11134.16</v>
      </c>
      <c r="K89" s="1">
        <v>64865.84</v>
      </c>
    </row>
    <row r="90" spans="1:126" x14ac:dyDescent="0.25">
      <c r="A90" s="3" t="s">
        <v>12</v>
      </c>
      <c r="B90" s="3">
        <v>2</v>
      </c>
      <c r="C90" s="34"/>
      <c r="D90" s="3"/>
      <c r="E90" s="4">
        <f>SUM(E88:E89)</f>
        <v>121000</v>
      </c>
      <c r="F90" s="4">
        <f t="shared" ref="F90:K90" si="29">SUM(F88:F89)</f>
        <v>3472.7</v>
      </c>
      <c r="G90" s="4">
        <f>SUM(G88:G89)</f>
        <v>7192.15</v>
      </c>
      <c r="H90" s="4">
        <f t="shared" si="29"/>
        <v>3678.4</v>
      </c>
      <c r="I90" s="4">
        <f t="shared" si="29"/>
        <v>3314.9</v>
      </c>
      <c r="J90" s="4">
        <f t="shared" si="29"/>
        <v>17658.150000000001</v>
      </c>
      <c r="K90" s="4">
        <f t="shared" si="29"/>
        <v>103341.85</v>
      </c>
    </row>
    <row r="92" spans="1:126" x14ac:dyDescent="0.25">
      <c r="A92" s="104" t="s">
        <v>323</v>
      </c>
      <c r="B92" s="104"/>
      <c r="C92" s="104"/>
      <c r="D92" s="104"/>
      <c r="E92" s="104"/>
      <c r="F92" s="104"/>
      <c r="G92" s="104"/>
      <c r="H92" s="104"/>
      <c r="I92" s="104"/>
      <c r="J92" s="104"/>
      <c r="K92" s="104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</row>
    <row r="93" spans="1:126" x14ac:dyDescent="0.25">
      <c r="A93" t="s">
        <v>26</v>
      </c>
      <c r="B93" t="s">
        <v>273</v>
      </c>
      <c r="C93" s="32" t="s">
        <v>347</v>
      </c>
      <c r="D93" t="s">
        <v>230</v>
      </c>
      <c r="E93" s="1">
        <v>89500</v>
      </c>
      <c r="F93" s="1">
        <v>2568.65</v>
      </c>
      <c r="G93" s="1">
        <v>9257.39</v>
      </c>
      <c r="H93" s="1">
        <f>E93*0.0304</f>
        <v>2720.8</v>
      </c>
      <c r="I93" s="1">
        <v>12564.21</v>
      </c>
      <c r="J93" s="1">
        <v>27111.05</v>
      </c>
      <c r="K93" s="1">
        <v>62388.95</v>
      </c>
    </row>
    <row r="94" spans="1:126" x14ac:dyDescent="0.25">
      <c r="A94" t="s">
        <v>218</v>
      </c>
      <c r="B94" t="s">
        <v>97</v>
      </c>
      <c r="C94" s="32" t="s">
        <v>347</v>
      </c>
      <c r="D94" t="s">
        <v>232</v>
      </c>
      <c r="E94" s="1">
        <v>66000</v>
      </c>
      <c r="F94" s="1">
        <v>1894.2</v>
      </c>
      <c r="G94" s="1">
        <v>4615.76</v>
      </c>
      <c r="H94" s="1">
        <f>E94*0.0304</f>
        <v>2006.4</v>
      </c>
      <c r="I94" s="1">
        <v>5762.17</v>
      </c>
      <c r="J94" s="1">
        <v>14278.53</v>
      </c>
      <c r="K94" s="1">
        <v>51721.47</v>
      </c>
    </row>
    <row r="95" spans="1:126" x14ac:dyDescent="0.25">
      <c r="A95" s="17" t="s">
        <v>288</v>
      </c>
      <c r="B95" s="17" t="s">
        <v>310</v>
      </c>
      <c r="C95" s="37" t="s">
        <v>347</v>
      </c>
      <c r="D95" s="22" t="s">
        <v>232</v>
      </c>
      <c r="E95" s="1">
        <v>44000</v>
      </c>
      <c r="F95" s="1">
        <v>1262.8</v>
      </c>
      <c r="G95" s="1">
        <v>1007.19</v>
      </c>
      <c r="H95" s="1">
        <f>E95*0.0304</f>
        <v>1337.6</v>
      </c>
      <c r="I95" s="1">
        <v>1375</v>
      </c>
      <c r="J95" s="1">
        <v>4982.59</v>
      </c>
      <c r="K95" s="1">
        <v>39017.410000000003</v>
      </c>
    </row>
    <row r="96" spans="1:126" s="90" customFormat="1" x14ac:dyDescent="0.25">
      <c r="A96" s="28" t="s">
        <v>467</v>
      </c>
      <c r="B96" s="28" t="s">
        <v>102</v>
      </c>
      <c r="C96" s="88" t="s">
        <v>347</v>
      </c>
      <c r="D96" s="28" t="s">
        <v>440</v>
      </c>
      <c r="E96" s="89">
        <v>56000</v>
      </c>
      <c r="F96" s="89">
        <v>1607.2</v>
      </c>
      <c r="G96" s="89">
        <v>2733.96</v>
      </c>
      <c r="H96" s="89">
        <v>1702.4</v>
      </c>
      <c r="I96" s="89">
        <v>2295</v>
      </c>
      <c r="J96" s="89">
        <v>8338.56</v>
      </c>
      <c r="K96" s="89">
        <f t="shared" ref="K96" si="30">+E96-J96</f>
        <v>47661.440000000002</v>
      </c>
    </row>
    <row r="97" spans="1:126" x14ac:dyDescent="0.25">
      <c r="A97" s="3" t="s">
        <v>12</v>
      </c>
      <c r="B97" s="3">
        <v>4</v>
      </c>
      <c r="C97" s="34"/>
      <c r="D97" s="3"/>
      <c r="E97" s="4">
        <f>SUM(E93:E96)</f>
        <v>255500</v>
      </c>
      <c r="F97" s="4">
        <f>+F95+F93+F94+F96</f>
        <v>7332.85</v>
      </c>
      <c r="G97" s="4">
        <f>SUM(G92:G96)</f>
        <v>17614.3</v>
      </c>
      <c r="H97" s="4">
        <f>SUM(H92:H96)</f>
        <v>7767.2</v>
      </c>
      <c r="I97" s="4">
        <f>SUM(I92:I96)</f>
        <v>21996.38</v>
      </c>
      <c r="J97" s="4">
        <f>SUM(J93:J96)</f>
        <v>54710.73</v>
      </c>
      <c r="K97" s="4">
        <f>SUM(K93:K96)</f>
        <v>200789.27</v>
      </c>
    </row>
    <row r="98" spans="1:126" x14ac:dyDescent="0.25"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</row>
    <row r="99" spans="1:126" x14ac:dyDescent="0.25">
      <c r="A99" s="104" t="s">
        <v>324</v>
      </c>
      <c r="B99" s="104"/>
      <c r="C99" s="104"/>
      <c r="D99" s="104"/>
      <c r="E99" s="104"/>
      <c r="F99" s="104"/>
      <c r="G99" s="104"/>
      <c r="H99" s="104"/>
      <c r="I99" s="104"/>
      <c r="J99" s="104"/>
      <c r="K99" s="104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</row>
    <row r="100" spans="1:126" s="5" customFormat="1" x14ac:dyDescent="0.25">
      <c r="A100" s="5" t="s">
        <v>25</v>
      </c>
      <c r="B100" s="29" t="s">
        <v>451</v>
      </c>
      <c r="C100" s="39" t="s">
        <v>347</v>
      </c>
      <c r="D100" s="5" t="s">
        <v>230</v>
      </c>
      <c r="E100" s="30">
        <v>89500</v>
      </c>
      <c r="F100" s="30">
        <f>E100*0.0287</f>
        <v>2568.65</v>
      </c>
      <c r="G100" s="30">
        <v>9257.39</v>
      </c>
      <c r="H100" s="30">
        <f>E100*0.0304</f>
        <v>2720.8</v>
      </c>
      <c r="I100" s="1">
        <v>12747.85</v>
      </c>
      <c r="J100" s="1">
        <v>27294.69</v>
      </c>
      <c r="K100" s="1">
        <v>62205.31</v>
      </c>
    </row>
    <row r="101" spans="1:126" x14ac:dyDescent="0.25">
      <c r="A101" s="3" t="s">
        <v>12</v>
      </c>
      <c r="B101" s="3">
        <v>1</v>
      </c>
      <c r="C101" s="34"/>
      <c r="D101" s="3"/>
      <c r="E101" s="4">
        <f>SUM(E100)</f>
        <v>89500</v>
      </c>
      <c r="F101" s="4">
        <f t="shared" ref="F101:K101" si="31">SUM(F100)</f>
        <v>2568.65</v>
      </c>
      <c r="G101" s="4">
        <f>SUM(G100)</f>
        <v>9257.39</v>
      </c>
      <c r="H101" s="4">
        <f t="shared" si="31"/>
        <v>2720.8</v>
      </c>
      <c r="I101" s="4">
        <f>I100</f>
        <v>12747.85</v>
      </c>
      <c r="J101" s="4">
        <f t="shared" si="31"/>
        <v>27294.69</v>
      </c>
      <c r="K101" s="4">
        <f t="shared" si="31"/>
        <v>62205.31</v>
      </c>
    </row>
    <row r="103" spans="1:126" x14ac:dyDescent="0.25">
      <c r="A103" s="104" t="s">
        <v>325</v>
      </c>
      <c r="B103" s="104"/>
      <c r="C103" s="104"/>
      <c r="D103" s="104"/>
      <c r="E103" s="104"/>
      <c r="F103" s="104"/>
      <c r="G103" s="104"/>
      <c r="H103" s="104"/>
      <c r="I103" s="104"/>
      <c r="J103" s="104"/>
      <c r="K103" s="104"/>
    </row>
    <row r="104" spans="1:126" x14ac:dyDescent="0.25">
      <c r="A104" t="s">
        <v>217</v>
      </c>
      <c r="B104" t="s">
        <v>102</v>
      </c>
      <c r="C104" s="32" t="s">
        <v>347</v>
      </c>
      <c r="D104" t="s">
        <v>232</v>
      </c>
      <c r="E104" s="1">
        <v>76000</v>
      </c>
      <c r="F104" s="1">
        <f>E104*0.0287</f>
        <v>2181.1999999999998</v>
      </c>
      <c r="G104" s="1">
        <v>6497.56</v>
      </c>
      <c r="H104" s="1">
        <f>E104*0.0304</f>
        <v>2310.4</v>
      </c>
      <c r="I104" s="1">
        <v>3855</v>
      </c>
      <c r="J104" s="1">
        <v>14844.16</v>
      </c>
      <c r="K104" s="1">
        <v>61155.839999999997</v>
      </c>
    </row>
    <row r="105" spans="1:126" x14ac:dyDescent="0.25">
      <c r="A105" t="s">
        <v>122</v>
      </c>
      <c r="B105" t="s">
        <v>310</v>
      </c>
      <c r="C105" s="32" t="s">
        <v>347</v>
      </c>
      <c r="D105" t="s">
        <v>230</v>
      </c>
      <c r="E105" s="1">
        <v>44000</v>
      </c>
      <c r="F105" s="1">
        <f>E105*0.0287</f>
        <v>1262.8</v>
      </c>
      <c r="G105" s="1">
        <v>1007.19</v>
      </c>
      <c r="H105" s="1">
        <f>E105*0.0304</f>
        <v>1337.6</v>
      </c>
      <c r="I105" s="1">
        <v>5072.17</v>
      </c>
      <c r="J105" s="1">
        <v>8679.76</v>
      </c>
      <c r="K105" s="1">
        <v>35320.239999999998</v>
      </c>
    </row>
    <row r="106" spans="1:126" x14ac:dyDescent="0.25">
      <c r="A106" t="s">
        <v>379</v>
      </c>
      <c r="B106" t="s">
        <v>102</v>
      </c>
      <c r="C106" s="32" t="s">
        <v>347</v>
      </c>
      <c r="D106" t="s">
        <v>230</v>
      </c>
      <c r="E106" s="1">
        <v>56000</v>
      </c>
      <c r="F106" s="1">
        <v>1607.2</v>
      </c>
      <c r="G106" s="1">
        <v>2733.96</v>
      </c>
      <c r="H106" s="1">
        <v>1702.4</v>
      </c>
      <c r="I106" s="1">
        <v>13310.78</v>
      </c>
      <c r="J106" s="1">
        <v>19354.34</v>
      </c>
      <c r="K106" s="1">
        <v>36645.660000000003</v>
      </c>
    </row>
    <row r="107" spans="1:126" x14ac:dyDescent="0.25">
      <c r="A107" s="3" t="s">
        <v>12</v>
      </c>
      <c r="B107" s="3">
        <v>3</v>
      </c>
      <c r="C107" s="34"/>
      <c r="D107" s="3"/>
      <c r="E107" s="4">
        <f>E104+E105+E106</f>
        <v>176000</v>
      </c>
      <c r="F107" s="4">
        <f>SUM(F104:F106)</f>
        <v>5051.2</v>
      </c>
      <c r="G107" s="4">
        <f>SUM(G103:G105)+G106</f>
        <v>10238.709999999999</v>
      </c>
      <c r="H107" s="4">
        <f>SUM(H103:H105)+H106</f>
        <v>5350.4</v>
      </c>
      <c r="I107" s="4">
        <f>SUM(I103:I105)+I106</f>
        <v>22237.95</v>
      </c>
      <c r="J107" s="4">
        <f>SUM(J103:J105)+J106</f>
        <v>42878.26</v>
      </c>
      <c r="K107" s="4">
        <f>SUM(K103:K105)+K106</f>
        <v>133121.74</v>
      </c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</row>
    <row r="109" spans="1:126" x14ac:dyDescent="0.25">
      <c r="A109" s="10" t="s">
        <v>326</v>
      </c>
      <c r="B109" s="10"/>
      <c r="C109" s="36"/>
      <c r="D109" s="12"/>
      <c r="E109" s="10"/>
      <c r="F109" s="10"/>
      <c r="G109" s="10"/>
      <c r="H109" s="10"/>
      <c r="I109" s="10"/>
      <c r="J109" s="10"/>
      <c r="K109" s="10"/>
    </row>
    <row r="110" spans="1:126" x14ac:dyDescent="0.25">
      <c r="A110" t="s">
        <v>227</v>
      </c>
      <c r="B110" t="s">
        <v>168</v>
      </c>
      <c r="C110" s="32" t="s">
        <v>348</v>
      </c>
      <c r="D110" t="s">
        <v>232</v>
      </c>
      <c r="E110" s="1">
        <v>36000</v>
      </c>
      <c r="F110" s="1">
        <f>E110*0.0287</f>
        <v>1033.2</v>
      </c>
      <c r="G110" s="30">
        <v>0</v>
      </c>
      <c r="H110" s="1">
        <v>1094.4000000000001</v>
      </c>
      <c r="I110" s="1">
        <v>3587.45</v>
      </c>
      <c r="J110" s="1">
        <v>5715.05</v>
      </c>
      <c r="K110" s="1">
        <v>30284.95</v>
      </c>
    </row>
    <row r="111" spans="1:126" x14ac:dyDescent="0.25">
      <c r="A111" t="s">
        <v>228</v>
      </c>
      <c r="B111" t="s">
        <v>51</v>
      </c>
      <c r="C111" s="32" t="s">
        <v>347</v>
      </c>
      <c r="D111" t="s">
        <v>232</v>
      </c>
      <c r="E111" s="1">
        <v>33000</v>
      </c>
      <c r="F111" s="1">
        <f t="shared" ref="F111:F124" si="32">E111*0.0287</f>
        <v>947.1</v>
      </c>
      <c r="G111" s="30">
        <v>0</v>
      </c>
      <c r="H111" s="1">
        <v>1003.2</v>
      </c>
      <c r="I111" s="1">
        <v>1637.45</v>
      </c>
      <c r="J111" s="1">
        <v>3587.75</v>
      </c>
      <c r="K111" s="1">
        <v>29412.25</v>
      </c>
    </row>
    <row r="112" spans="1:126" x14ac:dyDescent="0.25">
      <c r="A112" t="s">
        <v>229</v>
      </c>
      <c r="B112" t="s">
        <v>87</v>
      </c>
      <c r="C112" s="32" t="s">
        <v>348</v>
      </c>
      <c r="D112" t="s">
        <v>232</v>
      </c>
      <c r="E112" s="1">
        <v>75000</v>
      </c>
      <c r="F112" s="1">
        <f t="shared" si="32"/>
        <v>2152.5</v>
      </c>
      <c r="G112" s="30">
        <v>6309.38</v>
      </c>
      <c r="H112" s="1">
        <f t="shared" ref="H112:H124" si="33">E112*0.0304</f>
        <v>2280</v>
      </c>
      <c r="I112" s="1">
        <v>1775</v>
      </c>
      <c r="J112" s="1">
        <v>12516.88</v>
      </c>
      <c r="K112" s="1">
        <v>62483.12</v>
      </c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</row>
    <row r="113" spans="1:126" x14ac:dyDescent="0.25">
      <c r="A113" t="s">
        <v>282</v>
      </c>
      <c r="B113" t="s">
        <v>16</v>
      </c>
      <c r="C113" s="32" t="s">
        <v>348</v>
      </c>
      <c r="D113" t="s">
        <v>232</v>
      </c>
      <c r="E113" s="1">
        <v>100000</v>
      </c>
      <c r="F113" s="1">
        <f t="shared" si="32"/>
        <v>2870</v>
      </c>
      <c r="G113" s="30">
        <v>12105.37</v>
      </c>
      <c r="H113" s="1">
        <v>3040</v>
      </c>
      <c r="I113" s="1">
        <v>25</v>
      </c>
      <c r="J113" s="1">
        <v>18040.37</v>
      </c>
      <c r="K113" s="1">
        <v>81959.63</v>
      </c>
    </row>
    <row r="114" spans="1:126" x14ac:dyDescent="0.25">
      <c r="A114" t="s">
        <v>156</v>
      </c>
      <c r="B114" t="s">
        <v>18</v>
      </c>
      <c r="C114" s="32" t="s">
        <v>347</v>
      </c>
      <c r="D114" t="s">
        <v>232</v>
      </c>
      <c r="E114" s="1">
        <v>46000</v>
      </c>
      <c r="F114" s="1">
        <f t="shared" si="32"/>
        <v>1320.2</v>
      </c>
      <c r="G114" s="30">
        <v>1289.46</v>
      </c>
      <c r="H114" s="1">
        <f t="shared" si="33"/>
        <v>1398.4</v>
      </c>
      <c r="I114" s="1">
        <v>1425</v>
      </c>
      <c r="J114" s="1">
        <v>5433.06</v>
      </c>
      <c r="K114" s="1">
        <v>40566.94</v>
      </c>
    </row>
    <row r="115" spans="1:126" x14ac:dyDescent="0.25">
      <c r="A115" t="s">
        <v>267</v>
      </c>
      <c r="B115" t="s">
        <v>385</v>
      </c>
      <c r="C115" s="32" t="s">
        <v>347</v>
      </c>
      <c r="D115" t="s">
        <v>232</v>
      </c>
      <c r="E115" s="1">
        <v>36000</v>
      </c>
      <c r="F115" s="1">
        <f t="shared" si="32"/>
        <v>1033.2</v>
      </c>
      <c r="G115" s="30">
        <v>0</v>
      </c>
      <c r="H115" s="1">
        <f t="shared" si="33"/>
        <v>1094.4000000000001</v>
      </c>
      <c r="I115" s="1">
        <v>1075</v>
      </c>
      <c r="J115" s="1">
        <v>3202.6</v>
      </c>
      <c r="K115" s="1">
        <v>32797.4</v>
      </c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</row>
    <row r="116" spans="1:126" x14ac:dyDescent="0.25">
      <c r="A116" t="s">
        <v>240</v>
      </c>
      <c r="B116" t="s">
        <v>97</v>
      </c>
      <c r="C116" s="32" t="s">
        <v>348</v>
      </c>
      <c r="D116" t="s">
        <v>232</v>
      </c>
      <c r="E116" s="1">
        <v>61000</v>
      </c>
      <c r="F116" s="1">
        <f t="shared" si="32"/>
        <v>1750.7</v>
      </c>
      <c r="G116" s="30">
        <v>3674.86</v>
      </c>
      <c r="H116" s="1">
        <f t="shared" si="33"/>
        <v>1854.4</v>
      </c>
      <c r="I116" s="1">
        <v>3175</v>
      </c>
      <c r="J116" s="1">
        <v>10454.959999999999</v>
      </c>
      <c r="K116" s="1">
        <v>50545.04</v>
      </c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</row>
    <row r="117" spans="1:126" x14ac:dyDescent="0.25">
      <c r="A117" t="s">
        <v>386</v>
      </c>
      <c r="B117" t="s">
        <v>22</v>
      </c>
      <c r="C117" s="32" t="s">
        <v>347</v>
      </c>
      <c r="D117" t="s">
        <v>232</v>
      </c>
      <c r="E117" s="1">
        <v>33000</v>
      </c>
      <c r="F117" s="1">
        <f t="shared" si="32"/>
        <v>947.1</v>
      </c>
      <c r="G117" s="30">
        <v>0</v>
      </c>
      <c r="H117" s="1">
        <f t="shared" si="33"/>
        <v>1003.2</v>
      </c>
      <c r="I117" s="1">
        <v>1900</v>
      </c>
      <c r="J117" s="1">
        <v>3850.3</v>
      </c>
      <c r="K117" s="1">
        <v>29149.7</v>
      </c>
    </row>
    <row r="118" spans="1:126" x14ac:dyDescent="0.25">
      <c r="A118" t="s">
        <v>242</v>
      </c>
      <c r="B118" t="s">
        <v>241</v>
      </c>
      <c r="C118" s="32" t="s">
        <v>348</v>
      </c>
      <c r="D118" t="s">
        <v>232</v>
      </c>
      <c r="E118" s="1">
        <v>45000</v>
      </c>
      <c r="F118" s="1">
        <f>E118*0.0287</f>
        <v>1291.5</v>
      </c>
      <c r="G118" s="30">
        <v>921.46</v>
      </c>
      <c r="H118" s="1">
        <f>E118*0.0304</f>
        <v>1368</v>
      </c>
      <c r="I118" s="1">
        <v>9021.2800000000007</v>
      </c>
      <c r="J118" s="1">
        <v>12602.24</v>
      </c>
      <c r="K118" s="1">
        <v>32397.759999999998</v>
      </c>
    </row>
    <row r="119" spans="1:126" x14ac:dyDescent="0.25">
      <c r="A119" t="s">
        <v>269</v>
      </c>
      <c r="B119" t="s">
        <v>22</v>
      </c>
      <c r="C119" s="32" t="s">
        <v>348</v>
      </c>
      <c r="D119" t="s">
        <v>232</v>
      </c>
      <c r="E119" s="1">
        <v>33000</v>
      </c>
      <c r="F119" s="1">
        <v>947.1</v>
      </c>
      <c r="G119" s="30">
        <v>0</v>
      </c>
      <c r="H119" s="1">
        <v>1003.2</v>
      </c>
      <c r="I119" s="1">
        <v>4024.9</v>
      </c>
      <c r="J119" s="1">
        <v>5975.2</v>
      </c>
      <c r="K119" s="1">
        <v>27024.799999999999</v>
      </c>
    </row>
    <row r="120" spans="1:126" x14ac:dyDescent="0.25">
      <c r="A120" t="s">
        <v>268</v>
      </c>
      <c r="B120" t="s">
        <v>51</v>
      </c>
      <c r="C120" s="32" t="s">
        <v>348</v>
      </c>
      <c r="D120" t="s">
        <v>232</v>
      </c>
      <c r="E120" s="1">
        <v>33000</v>
      </c>
      <c r="F120" s="1">
        <f>E120*0.0287</f>
        <v>947.1</v>
      </c>
      <c r="G120" s="30">
        <v>0</v>
      </c>
      <c r="H120" s="1">
        <f>E120*0.0304</f>
        <v>1003.2</v>
      </c>
      <c r="I120" s="1">
        <v>1000</v>
      </c>
      <c r="J120" s="1">
        <v>2950.3</v>
      </c>
      <c r="K120" s="1">
        <v>30049.7</v>
      </c>
    </row>
    <row r="121" spans="1:126" x14ac:dyDescent="0.25">
      <c r="A121" t="s">
        <v>243</v>
      </c>
      <c r="B121" t="s">
        <v>473</v>
      </c>
      <c r="C121" s="32" t="s">
        <v>348</v>
      </c>
      <c r="D121" t="s">
        <v>232</v>
      </c>
      <c r="E121" s="1">
        <v>46000</v>
      </c>
      <c r="F121" s="1">
        <f>E121*0.0287</f>
        <v>1320.2</v>
      </c>
      <c r="G121" s="30">
        <v>1289.46</v>
      </c>
      <c r="H121" s="1">
        <v>1398.4</v>
      </c>
      <c r="I121" s="1">
        <v>175</v>
      </c>
      <c r="J121" s="1">
        <v>4183.0600000000004</v>
      </c>
      <c r="K121" s="1">
        <v>41816.94</v>
      </c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</row>
    <row r="122" spans="1:126" x14ac:dyDescent="0.25">
      <c r="A122" t="s">
        <v>271</v>
      </c>
      <c r="B122" t="s">
        <v>169</v>
      </c>
      <c r="C122" s="32" t="s">
        <v>347</v>
      </c>
      <c r="D122" t="s">
        <v>232</v>
      </c>
      <c r="E122" s="1">
        <v>46000</v>
      </c>
      <c r="F122" s="1">
        <f>E122*0.0287</f>
        <v>1320.2</v>
      </c>
      <c r="G122" s="30">
        <v>1289.46</v>
      </c>
      <c r="H122" s="1">
        <v>1398.4</v>
      </c>
      <c r="I122" s="1">
        <v>2425</v>
      </c>
      <c r="J122" s="1">
        <v>6433.06</v>
      </c>
      <c r="K122" s="1">
        <v>39566.94</v>
      </c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</row>
    <row r="123" spans="1:126" x14ac:dyDescent="0.25">
      <c r="A123" t="s">
        <v>270</v>
      </c>
      <c r="B123" t="s">
        <v>107</v>
      </c>
      <c r="C123" s="32" t="s">
        <v>348</v>
      </c>
      <c r="D123" t="s">
        <v>232</v>
      </c>
      <c r="E123" s="1">
        <v>46000</v>
      </c>
      <c r="F123" s="1">
        <f>E123*0.0287</f>
        <v>1320.2</v>
      </c>
      <c r="G123" s="30">
        <v>1289.46</v>
      </c>
      <c r="H123" s="1">
        <f>E123*0.0304</f>
        <v>1398.4</v>
      </c>
      <c r="I123" s="1">
        <v>175</v>
      </c>
      <c r="J123" s="1">
        <v>4183.0600000000004</v>
      </c>
      <c r="K123" s="1">
        <v>41816.94</v>
      </c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</row>
    <row r="124" spans="1:126" x14ac:dyDescent="0.25">
      <c r="A124" t="s">
        <v>90</v>
      </c>
      <c r="B124" t="s">
        <v>14</v>
      </c>
      <c r="C124" s="32" t="s">
        <v>348</v>
      </c>
      <c r="D124" t="s">
        <v>232</v>
      </c>
      <c r="E124" s="1">
        <v>21338.85</v>
      </c>
      <c r="F124" s="1">
        <f t="shared" si="32"/>
        <v>612.41999999999996</v>
      </c>
      <c r="G124" s="30">
        <v>0</v>
      </c>
      <c r="H124" s="1">
        <f t="shared" si="33"/>
        <v>648.70000000000005</v>
      </c>
      <c r="I124" s="1">
        <v>175</v>
      </c>
      <c r="J124" s="1">
        <v>1436.12</v>
      </c>
      <c r="K124" s="1">
        <v>19902.73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s="3" t="s">
        <v>12</v>
      </c>
      <c r="B125" s="3">
        <v>15</v>
      </c>
      <c r="C125" s="34"/>
      <c r="D125" s="3"/>
      <c r="E125" s="4">
        <f>SUM(E110:E122)+E124+E123</f>
        <v>690338.85</v>
      </c>
      <c r="F125" s="4">
        <f t="shared" ref="F125:K125" si="34">SUM(F110:F124)</f>
        <v>19812.72</v>
      </c>
      <c r="G125" s="4">
        <f>SUM(G110:G124)</f>
        <v>28168.91</v>
      </c>
      <c r="H125" s="4">
        <f t="shared" si="34"/>
        <v>20986.3</v>
      </c>
      <c r="I125" s="4">
        <f t="shared" si="34"/>
        <v>31596.080000000002</v>
      </c>
      <c r="J125" s="4">
        <f t="shared" si="34"/>
        <v>100564.01</v>
      </c>
      <c r="K125" s="4">
        <f t="shared" si="34"/>
        <v>589774.84</v>
      </c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</row>
    <row r="126" spans="1:126" x14ac:dyDescent="0.25"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</row>
    <row r="127" spans="1:126" x14ac:dyDescent="0.25">
      <c r="A127" s="10" t="s">
        <v>327</v>
      </c>
      <c r="B127" s="10"/>
      <c r="C127" s="36"/>
      <c r="D127" s="12"/>
      <c r="E127" s="10"/>
      <c r="F127" s="10"/>
      <c r="G127" s="10"/>
      <c r="H127" s="10"/>
      <c r="I127" s="10"/>
      <c r="J127" s="10"/>
      <c r="K127" s="10"/>
    </row>
    <row r="128" spans="1:126" x14ac:dyDescent="0.25">
      <c r="A128" t="s">
        <v>159</v>
      </c>
      <c r="B128" t="s">
        <v>158</v>
      </c>
      <c r="C128" s="32" t="s">
        <v>348</v>
      </c>
      <c r="D128" t="s">
        <v>230</v>
      </c>
      <c r="E128" s="1">
        <v>36000</v>
      </c>
      <c r="F128" s="1">
        <f t="shared" ref="F128:F137" si="35">E128*0.0287</f>
        <v>1033.2</v>
      </c>
      <c r="G128" s="1">
        <v>0</v>
      </c>
      <c r="H128" s="1">
        <f t="shared" ref="H128:H137" si="36">E128*0.0304</f>
        <v>1094.4000000000001</v>
      </c>
      <c r="I128" s="1">
        <v>1175</v>
      </c>
      <c r="J128" s="1">
        <v>3302.6</v>
      </c>
      <c r="K128" s="1">
        <f>+E128-J128</f>
        <v>32697.4</v>
      </c>
    </row>
    <row r="129" spans="1:11" x14ac:dyDescent="0.25">
      <c r="A129" t="s">
        <v>160</v>
      </c>
      <c r="B129" t="s">
        <v>474</v>
      </c>
      <c r="C129" s="32" t="s">
        <v>348</v>
      </c>
      <c r="D129" t="s">
        <v>232</v>
      </c>
      <c r="E129" s="1">
        <v>36000</v>
      </c>
      <c r="F129" s="1">
        <f t="shared" si="35"/>
        <v>1033.2</v>
      </c>
      <c r="G129" s="1">
        <v>0</v>
      </c>
      <c r="H129" s="1">
        <f t="shared" si="36"/>
        <v>1094.4000000000001</v>
      </c>
      <c r="I129" s="1">
        <v>1725</v>
      </c>
      <c r="J129" s="1">
        <v>3852.6</v>
      </c>
      <c r="K129" s="1">
        <f t="shared" ref="K129:K137" si="37">+E129-J129</f>
        <v>32147.4</v>
      </c>
    </row>
    <row r="130" spans="1:11" x14ac:dyDescent="0.25">
      <c r="A130" t="s">
        <v>387</v>
      </c>
      <c r="B130" t="s">
        <v>474</v>
      </c>
      <c r="C130" s="32" t="s">
        <v>347</v>
      </c>
      <c r="D130" t="s">
        <v>232</v>
      </c>
      <c r="E130" s="1">
        <v>36000</v>
      </c>
      <c r="F130" s="1">
        <v>1033.2</v>
      </c>
      <c r="G130" s="1">
        <v>0</v>
      </c>
      <c r="H130" s="1">
        <v>1094.4000000000001</v>
      </c>
      <c r="I130" s="1">
        <v>1125</v>
      </c>
      <c r="J130" s="1">
        <v>3252.6</v>
      </c>
      <c r="K130" s="1">
        <f t="shared" si="37"/>
        <v>32747.4</v>
      </c>
    </row>
    <row r="131" spans="1:11" x14ac:dyDescent="0.25">
      <c r="A131" t="s">
        <v>161</v>
      </c>
      <c r="B131" t="s">
        <v>16</v>
      </c>
      <c r="C131" s="32" t="s">
        <v>347</v>
      </c>
      <c r="D131" t="s">
        <v>230</v>
      </c>
      <c r="E131" s="1">
        <v>81000</v>
      </c>
      <c r="F131" s="1">
        <f t="shared" si="35"/>
        <v>2324.6999999999998</v>
      </c>
      <c r="G131" s="1">
        <v>6530.99</v>
      </c>
      <c r="H131" s="1">
        <f t="shared" si="36"/>
        <v>2462.4</v>
      </c>
      <c r="I131" s="1">
        <v>6722.35</v>
      </c>
      <c r="J131" s="1">
        <v>18040.439999999999</v>
      </c>
      <c r="K131" s="1">
        <f t="shared" si="37"/>
        <v>62959.56</v>
      </c>
    </row>
    <row r="132" spans="1:11" x14ac:dyDescent="0.25">
      <c r="A132" t="s">
        <v>162</v>
      </c>
      <c r="B132" t="s">
        <v>474</v>
      </c>
      <c r="C132" s="32" t="s">
        <v>348</v>
      </c>
      <c r="D132" t="s">
        <v>232</v>
      </c>
      <c r="E132" s="1">
        <v>36000</v>
      </c>
      <c r="F132" s="1">
        <f t="shared" si="35"/>
        <v>1033.2</v>
      </c>
      <c r="G132" s="1">
        <v>0</v>
      </c>
      <c r="H132" s="1">
        <f t="shared" si="36"/>
        <v>1094.4000000000001</v>
      </c>
      <c r="I132" s="1">
        <v>3275</v>
      </c>
      <c r="J132" s="1">
        <v>5402.6</v>
      </c>
      <c r="K132" s="1">
        <f t="shared" si="37"/>
        <v>30597.4</v>
      </c>
    </row>
    <row r="133" spans="1:11" x14ac:dyDescent="0.25">
      <c r="A133" t="s">
        <v>163</v>
      </c>
      <c r="B133" t="s">
        <v>474</v>
      </c>
      <c r="C133" s="32" t="s">
        <v>347</v>
      </c>
      <c r="D133" t="s">
        <v>232</v>
      </c>
      <c r="E133" s="1">
        <v>36000</v>
      </c>
      <c r="F133" s="1">
        <f t="shared" si="35"/>
        <v>1033.2</v>
      </c>
      <c r="G133" s="1">
        <v>0</v>
      </c>
      <c r="H133" s="1">
        <f t="shared" si="36"/>
        <v>1094.4000000000001</v>
      </c>
      <c r="I133" s="1">
        <v>4807.45</v>
      </c>
      <c r="J133" s="1">
        <v>6935.05</v>
      </c>
      <c r="K133" s="1">
        <f t="shared" si="37"/>
        <v>29064.95</v>
      </c>
    </row>
    <row r="134" spans="1:11" x14ac:dyDescent="0.25">
      <c r="A134" t="s">
        <v>164</v>
      </c>
      <c r="B134" t="s">
        <v>158</v>
      </c>
      <c r="C134" s="32" t="s">
        <v>348</v>
      </c>
      <c r="D134" t="s">
        <v>232</v>
      </c>
      <c r="E134" s="1">
        <v>45000</v>
      </c>
      <c r="F134" s="1">
        <f t="shared" ref="F134" si="38">E134*0.0287</f>
        <v>1291.5</v>
      </c>
      <c r="G134">
        <v>780.32</v>
      </c>
      <c r="H134" s="1">
        <v>1337.6</v>
      </c>
      <c r="I134" s="1">
        <v>3687.45</v>
      </c>
      <c r="J134" s="1">
        <v>7068.17</v>
      </c>
      <c r="K134" s="1">
        <f t="shared" ref="K134" si="39">+E134-J134</f>
        <v>37931.83</v>
      </c>
    </row>
    <row r="135" spans="1:11" x14ac:dyDescent="0.25">
      <c r="A135" t="s">
        <v>226</v>
      </c>
      <c r="B135" t="s">
        <v>474</v>
      </c>
      <c r="C135" s="32" t="s">
        <v>348</v>
      </c>
      <c r="D135" t="s">
        <v>232</v>
      </c>
      <c r="E135" s="1">
        <v>44000</v>
      </c>
      <c r="F135" s="1">
        <f t="shared" si="35"/>
        <v>1262.8</v>
      </c>
      <c r="G135" s="1">
        <v>1148.33</v>
      </c>
      <c r="H135" s="1">
        <v>1368</v>
      </c>
      <c r="I135" s="1">
        <v>175</v>
      </c>
      <c r="J135" s="1">
        <v>3982.83</v>
      </c>
      <c r="K135" s="1">
        <f t="shared" si="37"/>
        <v>40017.17</v>
      </c>
    </row>
    <row r="136" spans="1:11" x14ac:dyDescent="0.25">
      <c r="A136" t="s">
        <v>155</v>
      </c>
      <c r="B136" t="s">
        <v>475</v>
      </c>
      <c r="C136" s="32" t="s">
        <v>348</v>
      </c>
      <c r="D136" t="s">
        <v>232</v>
      </c>
      <c r="E136" s="1">
        <v>61000</v>
      </c>
      <c r="F136" s="1">
        <f t="shared" si="35"/>
        <v>1750.7</v>
      </c>
      <c r="G136" s="1">
        <v>3674.86</v>
      </c>
      <c r="H136" s="1">
        <f t="shared" si="36"/>
        <v>1854.4</v>
      </c>
      <c r="I136" s="1">
        <v>175</v>
      </c>
      <c r="J136" s="1">
        <v>7454.96</v>
      </c>
      <c r="K136" s="1">
        <f t="shared" si="37"/>
        <v>53545.04</v>
      </c>
    </row>
    <row r="137" spans="1:11" x14ac:dyDescent="0.25">
      <c r="A137" t="s">
        <v>388</v>
      </c>
      <c r="B137" t="s">
        <v>474</v>
      </c>
      <c r="C137" s="32" t="s">
        <v>348</v>
      </c>
      <c r="D137" t="s">
        <v>232</v>
      </c>
      <c r="E137" s="1">
        <v>45000</v>
      </c>
      <c r="F137" s="1">
        <f t="shared" si="35"/>
        <v>1291.5</v>
      </c>
      <c r="G137" s="1">
        <v>1148.33</v>
      </c>
      <c r="H137" s="1">
        <f t="shared" si="36"/>
        <v>1368</v>
      </c>
      <c r="I137" s="1">
        <v>175</v>
      </c>
      <c r="J137" s="1">
        <v>3982.83</v>
      </c>
      <c r="K137" s="1">
        <f t="shared" si="37"/>
        <v>41017.17</v>
      </c>
    </row>
    <row r="138" spans="1:11" x14ac:dyDescent="0.25">
      <c r="A138" s="3" t="s">
        <v>12</v>
      </c>
      <c r="B138" s="3">
        <v>10</v>
      </c>
      <c r="C138" s="34"/>
      <c r="D138" s="3"/>
      <c r="E138" s="4">
        <f t="shared" ref="E138:J138" si="40">SUM(E128:E137)</f>
        <v>456000</v>
      </c>
      <c r="F138" s="4">
        <f t="shared" si="40"/>
        <v>13087.2</v>
      </c>
      <c r="G138" s="4">
        <f t="shared" si="40"/>
        <v>13282.83</v>
      </c>
      <c r="H138" s="4">
        <f t="shared" si="40"/>
        <v>13862.4</v>
      </c>
      <c r="I138" s="4">
        <f t="shared" si="40"/>
        <v>23042.25</v>
      </c>
      <c r="J138" s="4">
        <f t="shared" si="40"/>
        <v>63274.68</v>
      </c>
      <c r="K138" s="4">
        <f>K128+K129+K130+K131+K132+K133+K135+K136+K137+K134</f>
        <v>392725.32</v>
      </c>
    </row>
    <row r="139" spans="1:11" x14ac:dyDescent="0.25">
      <c r="A139" s="5"/>
      <c r="B139" s="5"/>
      <c r="C139" s="39"/>
      <c r="D139" s="5"/>
      <c r="E139" s="30"/>
      <c r="F139" s="30"/>
      <c r="G139" s="30"/>
      <c r="H139" s="30"/>
      <c r="I139" s="30"/>
      <c r="J139" s="30"/>
      <c r="K139" s="30"/>
    </row>
    <row r="140" spans="1:11" x14ac:dyDescent="0.25">
      <c r="A140" s="10" t="s">
        <v>165</v>
      </c>
      <c r="B140" s="10"/>
      <c r="C140" s="36"/>
      <c r="D140" s="12"/>
      <c r="E140" s="10"/>
      <c r="F140" s="10"/>
      <c r="G140" s="10"/>
      <c r="H140" s="10"/>
      <c r="I140" s="10"/>
      <c r="J140" s="10"/>
      <c r="K140" s="10"/>
    </row>
    <row r="141" spans="1:11" x14ac:dyDescent="0.25">
      <c r="A141" t="s">
        <v>172</v>
      </c>
      <c r="B141" t="s">
        <v>173</v>
      </c>
      <c r="C141" s="32" t="s">
        <v>347</v>
      </c>
      <c r="D141" t="s">
        <v>232</v>
      </c>
      <c r="E141" s="1">
        <v>81000</v>
      </c>
      <c r="F141" s="1">
        <f>E141*0.0287</f>
        <v>2324.6999999999998</v>
      </c>
      <c r="G141" s="1">
        <v>7636.09</v>
      </c>
      <c r="H141" s="1">
        <f>E141*0.0304</f>
        <v>2462.4</v>
      </c>
      <c r="I141" s="1">
        <v>25</v>
      </c>
      <c r="J141" s="1">
        <f>+F141+G141+H141+I141</f>
        <v>12448.19</v>
      </c>
      <c r="K141" s="1">
        <f>+E141-J141</f>
        <v>68551.81</v>
      </c>
    </row>
    <row r="142" spans="1:11" s="5" customFormat="1" x14ac:dyDescent="0.25">
      <c r="A142" t="s">
        <v>166</v>
      </c>
      <c r="B142" t="s">
        <v>157</v>
      </c>
      <c r="C142" s="32" t="s">
        <v>348</v>
      </c>
      <c r="D142" t="s">
        <v>232</v>
      </c>
      <c r="E142" s="1">
        <v>45000</v>
      </c>
      <c r="F142" s="1">
        <f t="shared" ref="F142:F152" si="41">E142*0.0287</f>
        <v>1291.5</v>
      </c>
      <c r="G142" s="1">
        <v>1148.33</v>
      </c>
      <c r="H142" s="1">
        <v>1368</v>
      </c>
      <c r="I142" s="1">
        <v>6424.23</v>
      </c>
      <c r="J142" s="1">
        <f t="shared" ref="J142:J152" si="42">+F142+G142+H142+I142</f>
        <v>10232.06</v>
      </c>
      <c r="K142" s="1">
        <f t="shared" ref="K142:K152" si="43">+E142-J142</f>
        <v>34767.94</v>
      </c>
    </row>
    <row r="143" spans="1:11" x14ac:dyDescent="0.25">
      <c r="A143" t="s">
        <v>167</v>
      </c>
      <c r="B143" t="s">
        <v>168</v>
      </c>
      <c r="C143" s="32" t="s">
        <v>348</v>
      </c>
      <c r="D143" t="s">
        <v>232</v>
      </c>
      <c r="E143" s="1">
        <v>33000</v>
      </c>
      <c r="F143" s="1">
        <f t="shared" si="41"/>
        <v>947.1</v>
      </c>
      <c r="G143" s="1">
        <v>0</v>
      </c>
      <c r="H143" s="1">
        <f t="shared" ref="H143:H152" si="44">E143*0.0304</f>
        <v>1003.2</v>
      </c>
      <c r="I143" s="1">
        <v>715</v>
      </c>
      <c r="J143" s="1">
        <f t="shared" si="42"/>
        <v>2665.3</v>
      </c>
      <c r="K143" s="1">
        <f t="shared" si="43"/>
        <v>30334.7</v>
      </c>
    </row>
    <row r="144" spans="1:11" x14ac:dyDescent="0.25">
      <c r="A144" t="s">
        <v>170</v>
      </c>
      <c r="B144" t="s">
        <v>107</v>
      </c>
      <c r="C144" s="32" t="s">
        <v>348</v>
      </c>
      <c r="D144" t="s">
        <v>230</v>
      </c>
      <c r="E144" s="1">
        <v>32000</v>
      </c>
      <c r="F144" s="1">
        <f t="shared" si="41"/>
        <v>918.4</v>
      </c>
      <c r="G144" s="1">
        <v>0</v>
      </c>
      <c r="H144" s="1">
        <v>972.8</v>
      </c>
      <c r="I144" s="1">
        <v>2949.45</v>
      </c>
      <c r="J144" s="1">
        <f t="shared" si="42"/>
        <v>4840.6499999999996</v>
      </c>
      <c r="K144" s="1">
        <f t="shared" si="43"/>
        <v>27159.35</v>
      </c>
    </row>
    <row r="145" spans="1:126" x14ac:dyDescent="0.25">
      <c r="A145" t="s">
        <v>171</v>
      </c>
      <c r="B145" t="s">
        <v>168</v>
      </c>
      <c r="C145" s="32" t="s">
        <v>348</v>
      </c>
      <c r="D145" t="s">
        <v>232</v>
      </c>
      <c r="E145" s="1">
        <v>33000</v>
      </c>
      <c r="F145" s="1">
        <f>E145*0.0287</f>
        <v>947.1</v>
      </c>
      <c r="G145" s="1">
        <v>0</v>
      </c>
      <c r="H145" s="1">
        <f>E145*0.0304</f>
        <v>1003.2</v>
      </c>
      <c r="I145" s="1">
        <v>315</v>
      </c>
      <c r="J145" s="1">
        <f t="shared" si="42"/>
        <v>2265.3000000000002</v>
      </c>
      <c r="K145" s="1">
        <f t="shared" si="43"/>
        <v>30734.7</v>
      </c>
    </row>
    <row r="146" spans="1:126" x14ac:dyDescent="0.25">
      <c r="A146" t="s">
        <v>198</v>
      </c>
      <c r="B146" t="s">
        <v>169</v>
      </c>
      <c r="C146" s="32" t="s">
        <v>348</v>
      </c>
      <c r="D146" t="s">
        <v>232</v>
      </c>
      <c r="E146" s="1">
        <v>31500</v>
      </c>
      <c r="F146" s="1">
        <f t="shared" si="41"/>
        <v>904.05</v>
      </c>
      <c r="G146" s="1">
        <v>0</v>
      </c>
      <c r="H146" s="1">
        <f t="shared" si="44"/>
        <v>957.6</v>
      </c>
      <c r="I146" s="1">
        <v>175</v>
      </c>
      <c r="J146" s="1">
        <f t="shared" si="42"/>
        <v>2036.65</v>
      </c>
      <c r="K146" s="1">
        <f t="shared" si="43"/>
        <v>29463.35</v>
      </c>
    </row>
    <row r="147" spans="1:126" x14ac:dyDescent="0.25">
      <c r="A147" t="s">
        <v>389</v>
      </c>
      <c r="B147" t="s">
        <v>476</v>
      </c>
      <c r="C147" s="32" t="s">
        <v>347</v>
      </c>
      <c r="D147" t="s">
        <v>232</v>
      </c>
      <c r="E147" s="1">
        <v>41000</v>
      </c>
      <c r="F147" s="1">
        <f t="shared" si="41"/>
        <v>1176.7</v>
      </c>
      <c r="G147">
        <v>356.92</v>
      </c>
      <c r="H147" s="1">
        <f t="shared" si="44"/>
        <v>1246.4000000000001</v>
      </c>
      <c r="I147" s="1">
        <v>1687.45</v>
      </c>
      <c r="J147" s="1">
        <f t="shared" si="42"/>
        <v>4467.47</v>
      </c>
      <c r="K147" s="1">
        <f t="shared" si="43"/>
        <v>36532.53</v>
      </c>
    </row>
    <row r="148" spans="1:126" x14ac:dyDescent="0.25">
      <c r="A148" t="s">
        <v>152</v>
      </c>
      <c r="B148" t="s">
        <v>477</v>
      </c>
      <c r="C148" s="32" t="s">
        <v>347</v>
      </c>
      <c r="D148" t="s">
        <v>232</v>
      </c>
      <c r="E148" s="1">
        <v>46000</v>
      </c>
      <c r="F148" s="1">
        <f t="shared" si="41"/>
        <v>1320.2</v>
      </c>
      <c r="G148" s="1">
        <v>1289.46</v>
      </c>
      <c r="H148" s="1">
        <f t="shared" si="44"/>
        <v>1398.4</v>
      </c>
      <c r="I148" s="1">
        <v>2335</v>
      </c>
      <c r="J148" s="1">
        <f t="shared" si="42"/>
        <v>6343.06</v>
      </c>
      <c r="K148" s="1">
        <f t="shared" si="43"/>
        <v>39656.94</v>
      </c>
    </row>
    <row r="149" spans="1:126" x14ac:dyDescent="0.25">
      <c r="A149" t="s">
        <v>390</v>
      </c>
      <c r="B149" t="s">
        <v>153</v>
      </c>
      <c r="C149" s="32" t="s">
        <v>347</v>
      </c>
      <c r="D149" t="s">
        <v>232</v>
      </c>
      <c r="E149" s="1">
        <v>61000</v>
      </c>
      <c r="F149" s="1">
        <f t="shared" si="41"/>
        <v>1750.7</v>
      </c>
      <c r="G149" s="1">
        <v>3674.86</v>
      </c>
      <c r="H149" s="1">
        <f>E149*0.0304</f>
        <v>1854.4</v>
      </c>
      <c r="I149" s="1">
        <v>10036.370000000001</v>
      </c>
      <c r="J149" s="1">
        <f t="shared" si="42"/>
        <v>17316.330000000002</v>
      </c>
      <c r="K149" s="1">
        <f t="shared" si="43"/>
        <v>43683.67</v>
      </c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  <c r="DV149"/>
    </row>
    <row r="150" spans="1:126" x14ac:dyDescent="0.25">
      <c r="A150" t="s">
        <v>154</v>
      </c>
      <c r="B150" t="s">
        <v>477</v>
      </c>
      <c r="C150" s="32" t="s">
        <v>347</v>
      </c>
      <c r="D150" t="s">
        <v>232</v>
      </c>
      <c r="E150" s="1">
        <v>46000</v>
      </c>
      <c r="F150" s="1">
        <f t="shared" si="41"/>
        <v>1320.2</v>
      </c>
      <c r="G150" s="1">
        <v>1289.46</v>
      </c>
      <c r="H150" s="1">
        <v>1398.4</v>
      </c>
      <c r="I150" s="1">
        <v>2355</v>
      </c>
      <c r="J150" s="1">
        <f t="shared" si="42"/>
        <v>6363.06</v>
      </c>
      <c r="K150" s="1">
        <f t="shared" si="43"/>
        <v>39636.94</v>
      </c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</row>
    <row r="151" spans="1:126" x14ac:dyDescent="0.25">
      <c r="A151" t="s">
        <v>391</v>
      </c>
      <c r="B151" t="s">
        <v>478</v>
      </c>
      <c r="C151" s="32" t="s">
        <v>348</v>
      </c>
      <c r="D151" t="s">
        <v>232</v>
      </c>
      <c r="E151" s="1">
        <v>45000</v>
      </c>
      <c r="F151" s="1">
        <f t="shared" si="41"/>
        <v>1291.5</v>
      </c>
      <c r="G151">
        <v>694.59</v>
      </c>
      <c r="H151" s="1">
        <f t="shared" si="44"/>
        <v>1368</v>
      </c>
      <c r="I151" s="1">
        <v>3199.9</v>
      </c>
      <c r="J151" s="1">
        <f t="shared" si="42"/>
        <v>6553.99</v>
      </c>
      <c r="K151" s="1">
        <f t="shared" si="43"/>
        <v>38446.01</v>
      </c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</row>
    <row r="152" spans="1:126" x14ac:dyDescent="0.25">
      <c r="A152" t="s">
        <v>392</v>
      </c>
      <c r="B152" t="s">
        <v>157</v>
      </c>
      <c r="C152" s="32" t="s">
        <v>348</v>
      </c>
      <c r="D152" t="s">
        <v>232</v>
      </c>
      <c r="E152" s="1">
        <v>45000</v>
      </c>
      <c r="F152" s="1">
        <f t="shared" si="41"/>
        <v>1291.5</v>
      </c>
      <c r="G152" s="1">
        <v>1148.33</v>
      </c>
      <c r="H152" s="1">
        <f t="shared" si="44"/>
        <v>1368</v>
      </c>
      <c r="I152" s="1">
        <v>6019.01</v>
      </c>
      <c r="J152" s="1">
        <f t="shared" si="42"/>
        <v>9826.84</v>
      </c>
      <c r="K152" s="1">
        <f t="shared" si="43"/>
        <v>35173.160000000003</v>
      </c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</row>
    <row r="153" spans="1:126" s="5" customFormat="1" x14ac:dyDescent="0.25">
      <c r="A153" s="62" t="s">
        <v>12</v>
      </c>
      <c r="B153" s="62">
        <v>12</v>
      </c>
      <c r="C153" s="63"/>
      <c r="D153" s="62"/>
      <c r="E153" s="64">
        <f>SUM(E141:E152)</f>
        <v>539500</v>
      </c>
      <c r="F153" s="64">
        <f t="shared" ref="F153:J153" si="45">SUM(F141:F152)</f>
        <v>15483.65</v>
      </c>
      <c r="G153" s="64">
        <f>SUM(G141:G152)</f>
        <v>17238.04</v>
      </c>
      <c r="H153" s="64">
        <f t="shared" si="45"/>
        <v>16400.8</v>
      </c>
      <c r="I153" s="64">
        <f t="shared" si="45"/>
        <v>36236.410000000003</v>
      </c>
      <c r="J153" s="64">
        <f t="shared" si="45"/>
        <v>85358.9</v>
      </c>
      <c r="K153" s="64">
        <f>SUM(K141:K146)+K147+K148+K149+K150+K151+K152</f>
        <v>454141.1</v>
      </c>
    </row>
    <row r="154" spans="1:126" x14ac:dyDescent="0.25">
      <c r="A154" s="6"/>
      <c r="B154" s="6"/>
      <c r="C154" s="40"/>
      <c r="D154" s="6"/>
      <c r="E154" s="49"/>
      <c r="F154" s="49"/>
      <c r="G154" s="49"/>
      <c r="H154" s="49"/>
      <c r="I154" s="49"/>
      <c r="J154" s="49"/>
      <c r="K154" s="49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</row>
    <row r="155" spans="1:126" x14ac:dyDescent="0.25">
      <c r="A155" s="6" t="s">
        <v>393</v>
      </c>
      <c r="B155" s="6"/>
      <c r="C155" s="40"/>
      <c r="D155" s="6"/>
      <c r="E155" s="49"/>
      <c r="F155" s="49"/>
      <c r="G155" s="49"/>
      <c r="H155" s="49"/>
      <c r="I155" s="49"/>
      <c r="J155" s="49"/>
      <c r="K155" s="49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</row>
    <row r="156" spans="1:126" s="65" customFormat="1" x14ac:dyDescent="0.25">
      <c r="A156" s="59" t="s">
        <v>394</v>
      </c>
      <c r="B156" s="59" t="s">
        <v>395</v>
      </c>
      <c r="C156" s="66" t="s">
        <v>347</v>
      </c>
      <c r="D156" s="59" t="s">
        <v>232</v>
      </c>
      <c r="E156" s="67">
        <v>45000</v>
      </c>
      <c r="F156" s="67">
        <v>1291.5</v>
      </c>
      <c r="G156" s="1">
        <v>1018.52</v>
      </c>
      <c r="H156" s="67">
        <v>1368</v>
      </c>
      <c r="I156" s="67">
        <v>125</v>
      </c>
      <c r="J156" s="1">
        <v>3803.02</v>
      </c>
      <c r="K156" s="1">
        <v>41196.980000000003</v>
      </c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</row>
    <row r="157" spans="1:126" s="5" customFormat="1" x14ac:dyDescent="0.25">
      <c r="A157" s="59" t="s">
        <v>396</v>
      </c>
      <c r="B157" s="59" t="s">
        <v>397</v>
      </c>
      <c r="C157" s="66" t="s">
        <v>347</v>
      </c>
      <c r="D157" s="59" t="s">
        <v>232</v>
      </c>
      <c r="E157" s="67">
        <v>32000</v>
      </c>
      <c r="F157" s="67">
        <v>918.4</v>
      </c>
      <c r="G157" s="1">
        <v>0</v>
      </c>
      <c r="H157" s="67">
        <v>972.8</v>
      </c>
      <c r="I157" s="67">
        <v>1687.45</v>
      </c>
      <c r="J157" s="1">
        <v>3578.65</v>
      </c>
      <c r="K157" s="1">
        <v>28421.35</v>
      </c>
    </row>
    <row r="158" spans="1:126" s="5" customFormat="1" x14ac:dyDescent="0.25">
      <c r="A158" s="59" t="s">
        <v>398</v>
      </c>
      <c r="B158" s="59" t="s">
        <v>397</v>
      </c>
      <c r="C158" s="66" t="s">
        <v>348</v>
      </c>
      <c r="D158" s="59" t="s">
        <v>230</v>
      </c>
      <c r="E158" s="67">
        <v>31500</v>
      </c>
      <c r="F158" s="67">
        <v>904.05</v>
      </c>
      <c r="G158" s="1">
        <v>0</v>
      </c>
      <c r="H158" s="67">
        <v>957.6</v>
      </c>
      <c r="I158" s="67">
        <v>1787.45</v>
      </c>
      <c r="J158" s="1">
        <v>3649.1</v>
      </c>
      <c r="K158" s="1">
        <v>27850.9</v>
      </c>
    </row>
    <row r="159" spans="1:126" s="59" customFormat="1" x14ac:dyDescent="0.25">
      <c r="A159" s="59" t="s">
        <v>399</v>
      </c>
      <c r="B159" s="59" t="s">
        <v>400</v>
      </c>
      <c r="C159" s="66" t="s">
        <v>347</v>
      </c>
      <c r="D159" s="59" t="s">
        <v>232</v>
      </c>
      <c r="E159" s="67">
        <v>26250</v>
      </c>
      <c r="F159" s="67">
        <v>753.38</v>
      </c>
      <c r="G159" s="1">
        <v>0</v>
      </c>
      <c r="H159" s="67">
        <v>798</v>
      </c>
      <c r="I159" s="67">
        <v>315</v>
      </c>
      <c r="J159" s="1">
        <v>1866.38</v>
      </c>
      <c r="K159" s="1">
        <v>24383.62</v>
      </c>
    </row>
    <row r="160" spans="1:126" s="59" customFormat="1" x14ac:dyDescent="0.25">
      <c r="A160" s="59" t="s">
        <v>401</v>
      </c>
      <c r="B160" s="59" t="s">
        <v>102</v>
      </c>
      <c r="C160" s="66" t="s">
        <v>347</v>
      </c>
      <c r="D160" s="59" t="s">
        <v>230</v>
      </c>
      <c r="E160" s="67">
        <v>41000</v>
      </c>
      <c r="F160" s="67">
        <v>1176.7</v>
      </c>
      <c r="G160">
        <v>583.79</v>
      </c>
      <c r="H160" s="67">
        <v>1246.4000000000001</v>
      </c>
      <c r="I160" s="67">
        <v>1320</v>
      </c>
      <c r="J160" s="1">
        <v>4326.8900000000003</v>
      </c>
      <c r="K160" s="1">
        <v>36673.11</v>
      </c>
    </row>
    <row r="161" spans="1:126" s="29" customFormat="1" x14ac:dyDescent="0.25">
      <c r="A161" t="s">
        <v>84</v>
      </c>
      <c r="B161" t="s">
        <v>97</v>
      </c>
      <c r="C161" s="32" t="s">
        <v>348</v>
      </c>
      <c r="D161" t="s">
        <v>232</v>
      </c>
      <c r="E161" s="1">
        <v>60000</v>
      </c>
      <c r="F161" s="1">
        <f>E161*0.0287</f>
        <v>1722</v>
      </c>
      <c r="G161" s="1">
        <v>3486.68</v>
      </c>
      <c r="H161" s="1">
        <f>E161*0.0304</f>
        <v>1824</v>
      </c>
      <c r="I161" s="1">
        <v>175</v>
      </c>
      <c r="J161" s="1">
        <v>7207.68</v>
      </c>
      <c r="K161" s="1">
        <v>52792.32</v>
      </c>
    </row>
    <row r="162" spans="1:126" s="59" customFormat="1" x14ac:dyDescent="0.25">
      <c r="A162" s="78" t="s">
        <v>12</v>
      </c>
      <c r="B162" s="78">
        <v>6</v>
      </c>
      <c r="C162" s="79"/>
      <c r="D162" s="78"/>
      <c r="E162" s="80">
        <f>E156+E157+E158+E159+E160+E161</f>
        <v>235750</v>
      </c>
      <c r="F162" s="80">
        <f>SUM(F156:F161)</f>
        <v>6766.03</v>
      </c>
      <c r="G162" s="80">
        <f>G156+G157+G158+G159+G160+G161</f>
        <v>5088.99</v>
      </c>
      <c r="H162" s="80">
        <f>H156+H157+H158+H159+H160+H161</f>
        <v>7166.8</v>
      </c>
      <c r="I162" s="80">
        <f>I156+I157+I158+I159+I160+I161</f>
        <v>5409.9</v>
      </c>
      <c r="J162" s="80">
        <f>J157+J156+J158+J159+J160+J161</f>
        <v>24431.72</v>
      </c>
      <c r="K162" s="80">
        <f>K156+K157+K158+K159+K160+K161</f>
        <v>211318.28</v>
      </c>
    </row>
    <row r="164" spans="1:126" s="29" customFormat="1" x14ac:dyDescent="0.25">
      <c r="A164" s="127" t="s">
        <v>82</v>
      </c>
      <c r="B164" s="127"/>
      <c r="C164" s="127"/>
      <c r="D164" s="127"/>
      <c r="E164" s="127"/>
      <c r="F164" s="127"/>
      <c r="G164" s="127"/>
      <c r="H164" s="127"/>
      <c r="I164" s="127"/>
      <c r="J164" s="127"/>
      <c r="K164" s="127"/>
    </row>
    <row r="165" spans="1:126" s="78" customFormat="1" x14ac:dyDescent="0.25">
      <c r="A165" t="s">
        <v>298</v>
      </c>
      <c r="B165" s="21" t="s">
        <v>102</v>
      </c>
      <c r="C165" s="32" t="s">
        <v>347</v>
      </c>
      <c r="D165" t="s">
        <v>232</v>
      </c>
      <c r="E165" s="1">
        <v>42000</v>
      </c>
      <c r="F165" s="1">
        <f>E165*0.0287</f>
        <v>1205.4000000000001</v>
      </c>
      <c r="G165" s="1">
        <v>0</v>
      </c>
      <c r="H165" s="1">
        <f>E165*0.0304</f>
        <v>1276.8</v>
      </c>
      <c r="I165" s="1">
        <v>25</v>
      </c>
      <c r="J165" s="1">
        <f>+F165+G165+H165+I165</f>
        <v>2507.1999999999998</v>
      </c>
      <c r="K165" s="1">
        <f>+E165-J165</f>
        <v>39492.800000000003</v>
      </c>
      <c r="L165" s="81"/>
      <c r="M165" s="81"/>
      <c r="N165" s="81"/>
      <c r="O165" s="81"/>
      <c r="P165" s="81"/>
      <c r="Q165" s="81"/>
      <c r="R165" s="81"/>
      <c r="S165" s="81"/>
      <c r="T165" s="81"/>
      <c r="U165" s="81"/>
      <c r="V165" s="81"/>
      <c r="W165" s="81"/>
      <c r="X165" s="81"/>
      <c r="Y165" s="81"/>
      <c r="Z165" s="81"/>
      <c r="AA165" s="81"/>
      <c r="AB165" s="81"/>
      <c r="AC165" s="81"/>
      <c r="AD165" s="81"/>
      <c r="AE165" s="81"/>
      <c r="AF165" s="81"/>
      <c r="AG165" s="81"/>
      <c r="AH165" s="81"/>
      <c r="AI165" s="81"/>
      <c r="AJ165" s="81"/>
      <c r="AK165" s="81"/>
      <c r="AL165" s="81"/>
      <c r="AM165" s="81"/>
      <c r="AN165" s="81"/>
      <c r="AO165" s="81"/>
      <c r="AP165" s="81"/>
      <c r="AQ165" s="81"/>
      <c r="AR165" s="81"/>
      <c r="AS165" s="81"/>
      <c r="AT165" s="81"/>
      <c r="AU165" s="81"/>
      <c r="AV165" s="81"/>
      <c r="AW165" s="81"/>
    </row>
    <row r="166" spans="1:126" x14ac:dyDescent="0.25">
      <c r="A166" t="s">
        <v>41</v>
      </c>
      <c r="B166" s="21" t="s">
        <v>285</v>
      </c>
      <c r="C166" s="32" t="s">
        <v>347</v>
      </c>
      <c r="D166" t="s">
        <v>230</v>
      </c>
      <c r="E166" s="1">
        <v>31500</v>
      </c>
      <c r="F166" s="1">
        <v>904.05</v>
      </c>
      <c r="G166" s="1">
        <v>0</v>
      </c>
      <c r="H166" s="1">
        <v>957.6</v>
      </c>
      <c r="I166" s="1">
        <v>175</v>
      </c>
      <c r="J166" s="1">
        <f>+F166+G166+H166+I166</f>
        <v>2036.65</v>
      </c>
      <c r="K166" s="1">
        <v>29463.35</v>
      </c>
    </row>
    <row r="167" spans="1:126" x14ac:dyDescent="0.25">
      <c r="A167" s="3" t="s">
        <v>12</v>
      </c>
      <c r="B167" s="3">
        <v>2</v>
      </c>
      <c r="C167" s="34"/>
      <c r="D167" s="3"/>
      <c r="E167" s="4">
        <f>SUM(E165:E166)</f>
        <v>73500</v>
      </c>
      <c r="F167" s="4">
        <f>SUM(F165:F166)</f>
        <v>2109.4499999999998</v>
      </c>
      <c r="G167" s="4">
        <f>SUM(G165:G166)</f>
        <v>0</v>
      </c>
      <c r="H167" s="4">
        <f>SUM(H165)+H166</f>
        <v>2234.4</v>
      </c>
      <c r="I167" s="4">
        <f>SUM(I165:I166)</f>
        <v>200</v>
      </c>
      <c r="J167" s="4">
        <f>SUM(J165)+J166</f>
        <v>4543.8500000000004</v>
      </c>
      <c r="K167" s="4">
        <f>SUM(K165)+K166</f>
        <v>68956.149999999994</v>
      </c>
    </row>
    <row r="168" spans="1:126" x14ac:dyDescent="0.25">
      <c r="A168" s="6"/>
      <c r="B168" s="6"/>
      <c r="C168" s="40"/>
      <c r="D168" s="6"/>
      <c r="E168" s="49"/>
      <c r="F168" s="49"/>
      <c r="G168" s="49"/>
      <c r="H168" s="49"/>
      <c r="I168" s="49"/>
      <c r="J168" s="49"/>
      <c r="K168" s="49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</row>
    <row r="169" spans="1:126" x14ac:dyDescent="0.25">
      <c r="A169" s="6" t="s">
        <v>405</v>
      </c>
      <c r="B169" s="6"/>
      <c r="C169" s="40"/>
      <c r="D169" s="6"/>
      <c r="E169" s="49"/>
      <c r="F169" s="49"/>
      <c r="G169" s="49"/>
      <c r="H169" s="49"/>
      <c r="I169" s="49"/>
      <c r="J169" s="49"/>
      <c r="K169" s="4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  <c r="DV169"/>
    </row>
    <row r="170" spans="1:126" x14ac:dyDescent="0.25">
      <c r="A170" s="59" t="s">
        <v>83</v>
      </c>
      <c r="B170" s="59" t="s">
        <v>457</v>
      </c>
      <c r="C170" s="66" t="s">
        <v>347</v>
      </c>
      <c r="D170" s="59" t="s">
        <v>230</v>
      </c>
      <c r="E170" s="67">
        <v>101000</v>
      </c>
      <c r="F170" s="67">
        <v>2898.7</v>
      </c>
      <c r="G170" s="67">
        <v>12340.59</v>
      </c>
      <c r="H170" s="67">
        <v>3070.4</v>
      </c>
      <c r="I170" s="67">
        <v>175</v>
      </c>
      <c r="J170" s="67">
        <v>18484.689999999999</v>
      </c>
      <c r="K170" s="67">
        <v>82515.31</v>
      </c>
    </row>
    <row r="171" spans="1:126" s="6" customFormat="1" x14ac:dyDescent="0.25">
      <c r="A171" s="62" t="s">
        <v>12</v>
      </c>
      <c r="B171" s="62">
        <v>1</v>
      </c>
      <c r="C171" s="63"/>
      <c r="D171" s="62"/>
      <c r="E171" s="64">
        <f>E170</f>
        <v>101000</v>
      </c>
      <c r="F171" s="64">
        <f>SUM(F170)</f>
        <v>2898.7</v>
      </c>
      <c r="G171" s="64">
        <f>G170</f>
        <v>12340.59</v>
      </c>
      <c r="H171" s="64">
        <f>H170</f>
        <v>3070.4</v>
      </c>
      <c r="I171" s="64">
        <f>I170</f>
        <v>175</v>
      </c>
      <c r="J171" s="64">
        <f>J170</f>
        <v>18484.689999999999</v>
      </c>
      <c r="K171" s="64">
        <f>K170</f>
        <v>82515.31</v>
      </c>
    </row>
    <row r="173" spans="1:126" s="5" customFormat="1" x14ac:dyDescent="0.25">
      <c r="A173" s="104" t="s">
        <v>328</v>
      </c>
      <c r="B173" s="104"/>
      <c r="C173" s="104"/>
      <c r="D173" s="104"/>
      <c r="E173" s="104"/>
      <c r="F173" s="104"/>
      <c r="G173" s="104"/>
      <c r="H173" s="104"/>
      <c r="I173" s="104"/>
      <c r="J173" s="104"/>
      <c r="K173" s="104"/>
    </row>
    <row r="174" spans="1:126" s="59" customFormat="1" x14ac:dyDescent="0.25">
      <c r="A174" t="s">
        <v>236</v>
      </c>
      <c r="B174" t="s">
        <v>63</v>
      </c>
      <c r="C174" s="32" t="s">
        <v>347</v>
      </c>
      <c r="D174" t="s">
        <v>232</v>
      </c>
      <c r="E174" s="1">
        <v>19800</v>
      </c>
      <c r="F174" s="1">
        <f>E174*0.0287</f>
        <v>568.26</v>
      </c>
      <c r="G174" s="1">
        <v>0</v>
      </c>
      <c r="H174" s="1">
        <f>E174*0.0304</f>
        <v>601.91999999999996</v>
      </c>
      <c r="I174" s="1">
        <v>175</v>
      </c>
      <c r="J174" s="1">
        <f>F174+G174+H174+I174</f>
        <v>1345.18</v>
      </c>
      <c r="K174" s="1">
        <f>E174-J174</f>
        <v>18454.82</v>
      </c>
    </row>
    <row r="175" spans="1:126" x14ac:dyDescent="0.25">
      <c r="A175" t="s">
        <v>355</v>
      </c>
      <c r="B175" t="s">
        <v>63</v>
      </c>
      <c r="C175" s="32" t="s">
        <v>347</v>
      </c>
      <c r="D175" t="s">
        <v>232</v>
      </c>
      <c r="E175" s="1">
        <v>25544</v>
      </c>
      <c r="F175" s="1">
        <v>733.11</v>
      </c>
      <c r="G175" s="1">
        <v>0</v>
      </c>
      <c r="H175" s="1">
        <v>776.54</v>
      </c>
      <c r="I175" s="1">
        <v>25</v>
      </c>
      <c r="J175" s="1">
        <v>1534.65</v>
      </c>
      <c r="K175" s="1">
        <v>24009.35</v>
      </c>
    </row>
    <row r="176" spans="1:126" s="28" customFormat="1" x14ac:dyDescent="0.25">
      <c r="A176" s="28" t="s">
        <v>329</v>
      </c>
      <c r="B176" s="28" t="s">
        <v>63</v>
      </c>
      <c r="C176" s="88" t="s">
        <v>347</v>
      </c>
      <c r="D176" s="28" t="s">
        <v>232</v>
      </c>
      <c r="E176" s="89">
        <v>25000</v>
      </c>
      <c r="F176" s="89">
        <f t="shared" ref="F176" si="46">E176*0.0287</f>
        <v>717.5</v>
      </c>
      <c r="G176" s="89">
        <v>0</v>
      </c>
      <c r="H176" s="89">
        <f t="shared" ref="H176" si="47">E176*0.0304</f>
        <v>760</v>
      </c>
      <c r="I176" s="1">
        <v>5175</v>
      </c>
      <c r="J176" s="89">
        <v>6652.5</v>
      </c>
      <c r="K176" s="89">
        <f>+E176-J176</f>
        <v>18347.5</v>
      </c>
    </row>
    <row r="177" spans="1:126" s="28" customFormat="1" x14ac:dyDescent="0.25">
      <c r="A177" t="s">
        <v>275</v>
      </c>
      <c r="B177" t="s">
        <v>14</v>
      </c>
      <c r="C177" s="88" t="s">
        <v>348</v>
      </c>
      <c r="D177" s="28" t="s">
        <v>232</v>
      </c>
      <c r="E177" s="1">
        <v>35000</v>
      </c>
      <c r="F177" s="1">
        <v>1004.5</v>
      </c>
      <c r="G177" s="1">
        <v>0</v>
      </c>
      <c r="H177" s="1">
        <v>1064</v>
      </c>
      <c r="I177" s="1">
        <v>175</v>
      </c>
      <c r="J177" s="1">
        <v>2243.5</v>
      </c>
      <c r="K177" s="1">
        <v>32756.5</v>
      </c>
    </row>
    <row r="178" spans="1:126" x14ac:dyDescent="0.25">
      <c r="A178" s="3" t="s">
        <v>12</v>
      </c>
      <c r="B178" s="3">
        <v>4</v>
      </c>
      <c r="C178" s="34"/>
      <c r="D178" s="3"/>
      <c r="E178" s="4">
        <f t="shared" ref="E178:K178" si="48">SUM(E174:E177)</f>
        <v>105344</v>
      </c>
      <c r="F178" s="4">
        <f t="shared" si="48"/>
        <v>3023.37</v>
      </c>
      <c r="G178" s="4">
        <f t="shared" si="48"/>
        <v>0</v>
      </c>
      <c r="H178" s="4">
        <f t="shared" si="48"/>
        <v>3202.46</v>
      </c>
      <c r="I178" s="4">
        <f t="shared" si="48"/>
        <v>5550</v>
      </c>
      <c r="J178" s="4">
        <f t="shared" si="48"/>
        <v>11775.83</v>
      </c>
      <c r="K178" s="4">
        <f t="shared" si="48"/>
        <v>93568.17</v>
      </c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  <c r="DV178"/>
    </row>
    <row r="179" spans="1:126" x14ac:dyDescent="0.25"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</row>
    <row r="180" spans="1:126" x14ac:dyDescent="0.25">
      <c r="A180" s="104" t="s">
        <v>55</v>
      </c>
      <c r="B180" s="104"/>
      <c r="C180" s="104"/>
      <c r="D180" s="104"/>
      <c r="E180" s="104"/>
      <c r="F180" s="104"/>
      <c r="G180" s="104"/>
      <c r="H180" s="104"/>
      <c r="I180" s="104"/>
      <c r="J180" s="104"/>
      <c r="K180" s="104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  <c r="DV180"/>
    </row>
    <row r="181" spans="1:126" x14ac:dyDescent="0.25">
      <c r="A181" t="s">
        <v>56</v>
      </c>
      <c r="B181" t="s">
        <v>57</v>
      </c>
      <c r="C181" s="32" t="s">
        <v>347</v>
      </c>
      <c r="D181" t="s">
        <v>232</v>
      </c>
      <c r="E181" s="1">
        <v>23000</v>
      </c>
      <c r="F181" s="1">
        <f>E181*0.0287</f>
        <v>660.1</v>
      </c>
      <c r="G181" s="1">
        <v>0</v>
      </c>
      <c r="H181" s="1">
        <v>699.2</v>
      </c>
      <c r="I181" s="1">
        <v>6188.01</v>
      </c>
      <c r="J181" s="1">
        <f>+F181+G181+H181+I181</f>
        <v>7547.31</v>
      </c>
      <c r="K181" s="1">
        <f>+E181-J181</f>
        <v>15452.69</v>
      </c>
    </row>
    <row r="182" spans="1:126" x14ac:dyDescent="0.25">
      <c r="A182" t="s">
        <v>44</v>
      </c>
      <c r="B182" t="s">
        <v>45</v>
      </c>
      <c r="C182" s="32" t="s">
        <v>348</v>
      </c>
      <c r="D182" t="s">
        <v>231</v>
      </c>
      <c r="E182" s="1">
        <v>24150</v>
      </c>
      <c r="F182" s="1">
        <f>E182*0.0287</f>
        <v>693.11</v>
      </c>
      <c r="G182" s="1">
        <v>0</v>
      </c>
      <c r="H182" s="1">
        <f>E182*0.0304</f>
        <v>734.16</v>
      </c>
      <c r="I182" s="1">
        <v>225</v>
      </c>
      <c r="J182" s="1">
        <f t="shared" ref="J182:J187" si="49">+F182+G182+H182+I182</f>
        <v>1652.27</v>
      </c>
      <c r="K182" s="1">
        <f t="shared" ref="K182:K187" si="50">+E182-J182</f>
        <v>22497.73</v>
      </c>
    </row>
    <row r="183" spans="1:126" x14ac:dyDescent="0.25">
      <c r="A183" t="s">
        <v>58</v>
      </c>
      <c r="B183" t="s">
        <v>59</v>
      </c>
      <c r="C183" s="32" t="s">
        <v>348</v>
      </c>
      <c r="D183" t="s">
        <v>230</v>
      </c>
      <c r="E183" s="1">
        <v>23100</v>
      </c>
      <c r="F183" s="1">
        <f t="shared" ref="F183:F187" si="51">E183*0.0287</f>
        <v>662.97</v>
      </c>
      <c r="G183" s="1">
        <v>0</v>
      </c>
      <c r="H183" s="1">
        <f t="shared" ref="H183:H186" si="52">E183*0.0304</f>
        <v>702.24</v>
      </c>
      <c r="I183" s="1">
        <v>6825.15</v>
      </c>
      <c r="J183" s="1">
        <f t="shared" si="49"/>
        <v>8190.36</v>
      </c>
      <c r="K183" s="1">
        <f t="shared" si="50"/>
        <v>14909.64</v>
      </c>
    </row>
    <row r="184" spans="1:126" x14ac:dyDescent="0.25">
      <c r="A184" t="s">
        <v>60</v>
      </c>
      <c r="B184" t="s">
        <v>479</v>
      </c>
      <c r="C184" s="32" t="s">
        <v>347</v>
      </c>
      <c r="D184" t="s">
        <v>232</v>
      </c>
      <c r="E184" s="1">
        <v>25000</v>
      </c>
      <c r="F184" s="1">
        <f t="shared" si="51"/>
        <v>717.5</v>
      </c>
      <c r="G184" s="1">
        <v>0</v>
      </c>
      <c r="H184" s="1">
        <f t="shared" si="52"/>
        <v>760</v>
      </c>
      <c r="I184" s="1">
        <v>275</v>
      </c>
      <c r="J184" s="1">
        <f t="shared" si="49"/>
        <v>1752.5</v>
      </c>
      <c r="K184" s="1">
        <f t="shared" si="50"/>
        <v>23247.5</v>
      </c>
    </row>
    <row r="185" spans="1:126" s="2" customFormat="1" x14ac:dyDescent="0.25">
      <c r="A185" t="s">
        <v>61</v>
      </c>
      <c r="B185" t="s">
        <v>62</v>
      </c>
      <c r="C185" s="32" t="s">
        <v>347</v>
      </c>
      <c r="D185" t="s">
        <v>232</v>
      </c>
      <c r="E185" s="1">
        <v>18700</v>
      </c>
      <c r="F185" s="1">
        <f t="shared" ref="F185" si="53">E185*0.0287</f>
        <v>536.69000000000005</v>
      </c>
      <c r="G185" s="1">
        <v>0</v>
      </c>
      <c r="H185" s="1">
        <f t="shared" ref="H185" si="54">E185*0.0304</f>
        <v>568.48</v>
      </c>
      <c r="I185" s="1">
        <v>125</v>
      </c>
      <c r="J185" s="1">
        <f t="shared" si="49"/>
        <v>1230.17</v>
      </c>
      <c r="K185" s="1">
        <f t="shared" si="50"/>
        <v>17469.830000000002</v>
      </c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  <c r="AN185" s="6"/>
      <c r="AO185" s="6"/>
      <c r="AP185" s="6"/>
      <c r="AQ185" s="6"/>
      <c r="AR185" s="6"/>
      <c r="AS185" s="6"/>
      <c r="AT185" s="6"/>
      <c r="AU185" s="6"/>
      <c r="AV185" s="6"/>
      <c r="AW185" s="6"/>
      <c r="AX185" s="6"/>
      <c r="AY185" s="6"/>
      <c r="AZ185" s="6"/>
      <c r="BA185" s="6"/>
      <c r="BB185" s="6"/>
      <c r="BC185" s="6"/>
      <c r="BD185" s="6"/>
      <c r="BE185" s="6"/>
      <c r="BF185" s="6"/>
      <c r="BG185" s="6"/>
      <c r="BH185" s="6"/>
      <c r="BI185" s="6"/>
      <c r="BJ185" s="6"/>
      <c r="BK185" s="6"/>
      <c r="BL185" s="6"/>
      <c r="BM185" s="6"/>
      <c r="BN185" s="6"/>
      <c r="BO185" s="6"/>
      <c r="BP185" s="6"/>
      <c r="BQ185" s="6"/>
      <c r="BR185" s="6"/>
      <c r="BS185" s="6"/>
      <c r="BT185" s="6"/>
      <c r="BU185" s="6"/>
      <c r="BV185" s="6"/>
      <c r="BW185" s="6"/>
      <c r="BX185" s="6"/>
      <c r="BY185" s="6"/>
      <c r="BZ185" s="6"/>
      <c r="CA185" s="6"/>
      <c r="CB185" s="6"/>
      <c r="CC185" s="6"/>
      <c r="CD185" s="6"/>
      <c r="CE185" s="6"/>
      <c r="CF185" s="6"/>
      <c r="CG185" s="6"/>
      <c r="CH185" s="6"/>
      <c r="CI185" s="6"/>
      <c r="CJ185" s="6"/>
      <c r="CK185" s="6"/>
      <c r="CL185" s="6"/>
      <c r="CM185" s="6"/>
      <c r="CN185" s="6"/>
      <c r="CO185" s="6"/>
      <c r="CP185" s="6"/>
      <c r="CQ185" s="6"/>
      <c r="CR185" s="6"/>
      <c r="CS185" s="6"/>
      <c r="CT185" s="6"/>
      <c r="CU185" s="6"/>
      <c r="CV185" s="6"/>
      <c r="CW185" s="6"/>
      <c r="CX185" s="6"/>
      <c r="CY185" s="6"/>
      <c r="CZ185" s="6"/>
      <c r="DA185" s="6"/>
      <c r="DB185" s="6"/>
      <c r="DC185" s="6"/>
      <c r="DD185" s="6"/>
      <c r="DE185" s="6"/>
      <c r="DF185" s="6"/>
      <c r="DG185" s="6"/>
      <c r="DH185" s="6"/>
      <c r="DI185" s="6"/>
      <c r="DJ185" s="6"/>
      <c r="DK185" s="6"/>
      <c r="DL185" s="6"/>
      <c r="DM185" s="6"/>
      <c r="DN185" s="6"/>
      <c r="DO185" s="6"/>
      <c r="DP185" s="6"/>
      <c r="DQ185" s="6"/>
      <c r="DR185" s="6"/>
      <c r="DS185" s="6"/>
      <c r="DT185" s="6"/>
      <c r="DU185" s="6"/>
      <c r="DV185" s="6"/>
    </row>
    <row r="186" spans="1:126" x14ac:dyDescent="0.25">
      <c r="A186" t="s">
        <v>330</v>
      </c>
      <c r="B186" t="s">
        <v>59</v>
      </c>
      <c r="C186" s="32" t="s">
        <v>348</v>
      </c>
      <c r="D186" t="s">
        <v>232</v>
      </c>
      <c r="E186" s="1">
        <v>23000</v>
      </c>
      <c r="F186" s="1">
        <f t="shared" si="51"/>
        <v>660.1</v>
      </c>
      <c r="G186" s="1">
        <v>0</v>
      </c>
      <c r="H186" s="1">
        <f t="shared" si="52"/>
        <v>699.2</v>
      </c>
      <c r="I186" s="1">
        <v>4502.17</v>
      </c>
      <c r="J186" s="1">
        <f t="shared" si="49"/>
        <v>5861.47</v>
      </c>
      <c r="K186" s="1">
        <f t="shared" si="50"/>
        <v>17138.53</v>
      </c>
    </row>
    <row r="187" spans="1:126" x14ac:dyDescent="0.25">
      <c r="A187" t="s">
        <v>441</v>
      </c>
      <c r="B187" t="s">
        <v>235</v>
      </c>
      <c r="C187" s="32" t="s">
        <v>347</v>
      </c>
      <c r="D187" t="s">
        <v>230</v>
      </c>
      <c r="E187" s="1">
        <v>25000</v>
      </c>
      <c r="F187" s="1">
        <f t="shared" si="51"/>
        <v>717.5</v>
      </c>
      <c r="G187" s="1">
        <v>0</v>
      </c>
      <c r="H187" s="1">
        <v>760</v>
      </c>
      <c r="I187" s="1">
        <v>7443.33</v>
      </c>
      <c r="J187" s="1">
        <f t="shared" si="49"/>
        <v>8920.83</v>
      </c>
      <c r="K187" s="1">
        <f t="shared" si="50"/>
        <v>16079.17</v>
      </c>
    </row>
    <row r="188" spans="1:126" x14ac:dyDescent="0.25">
      <c r="A188" s="3" t="s">
        <v>12</v>
      </c>
      <c r="B188" s="3">
        <v>7</v>
      </c>
      <c r="C188" s="34"/>
      <c r="D188" s="3"/>
      <c r="E188" s="4">
        <f>SUM(E181:E187)</f>
        <v>161950</v>
      </c>
      <c r="F188" s="4">
        <f t="shared" ref="F188:K188" si="55">SUM(F181:F187)</f>
        <v>4647.97</v>
      </c>
      <c r="G188" s="4">
        <f t="shared" si="55"/>
        <v>0</v>
      </c>
      <c r="H188" s="4">
        <f t="shared" si="55"/>
        <v>4923.28</v>
      </c>
      <c r="I188" s="4">
        <f t="shared" si="55"/>
        <v>25583.66</v>
      </c>
      <c r="J188" s="4">
        <f t="shared" si="55"/>
        <v>35154.910000000003</v>
      </c>
      <c r="K188" s="4">
        <f t="shared" si="55"/>
        <v>126795.09</v>
      </c>
    </row>
    <row r="189" spans="1:126" s="5" customFormat="1" x14ac:dyDescent="0.25">
      <c r="A189" s="6"/>
      <c r="B189" s="6"/>
      <c r="C189" s="40"/>
      <c r="D189" s="6"/>
      <c r="E189" s="49"/>
      <c r="F189" s="49"/>
      <c r="G189" s="49"/>
      <c r="H189" s="49"/>
      <c r="I189" s="49"/>
      <c r="J189" s="49"/>
      <c r="K189" s="49"/>
    </row>
    <row r="190" spans="1:126" x14ac:dyDescent="0.25">
      <c r="A190" s="127" t="s">
        <v>421</v>
      </c>
      <c r="B190" s="127"/>
      <c r="C190" s="127"/>
      <c r="D190" s="127"/>
      <c r="E190" s="127"/>
      <c r="F190" s="127"/>
      <c r="G190" s="127"/>
      <c r="H190" s="127"/>
      <c r="I190" s="127"/>
      <c r="J190" s="127"/>
      <c r="K190" s="127"/>
    </row>
    <row r="191" spans="1:126" x14ac:dyDescent="0.25">
      <c r="A191" s="5" t="s">
        <v>361</v>
      </c>
      <c r="B191" s="56" t="s">
        <v>16</v>
      </c>
      <c r="C191" s="57" t="s">
        <v>347</v>
      </c>
      <c r="D191" t="s">
        <v>230</v>
      </c>
      <c r="E191" s="30">
        <v>50000</v>
      </c>
      <c r="F191" s="30">
        <v>1435</v>
      </c>
      <c r="G191" s="30">
        <v>1627.13</v>
      </c>
      <c r="H191" s="30">
        <v>1520</v>
      </c>
      <c r="I191" s="30">
        <v>1637.45</v>
      </c>
      <c r="J191" s="30">
        <v>6219.58</v>
      </c>
      <c r="K191" s="30">
        <v>43780.42</v>
      </c>
    </row>
    <row r="192" spans="1:126" x14ac:dyDescent="0.25">
      <c r="A192" s="28" t="s">
        <v>52</v>
      </c>
      <c r="B192" s="28" t="s">
        <v>480</v>
      </c>
      <c r="C192" s="32" t="s">
        <v>347</v>
      </c>
      <c r="D192" t="s">
        <v>230</v>
      </c>
      <c r="E192" s="1">
        <v>36500</v>
      </c>
      <c r="F192" s="1">
        <f>E192*0.0287</f>
        <v>1047.55</v>
      </c>
      <c r="G192" s="1">
        <v>0</v>
      </c>
      <c r="H192" s="1">
        <f>E192*0.0304</f>
        <v>1109.5999999999999</v>
      </c>
      <c r="I192" s="1">
        <v>3370</v>
      </c>
      <c r="J192" s="1">
        <f>F192+G192+H192+I192</f>
        <v>5527.15</v>
      </c>
      <c r="K192" s="1">
        <f>E192-J192</f>
        <v>30972.85</v>
      </c>
    </row>
    <row r="193" spans="1:126" x14ac:dyDescent="0.25">
      <c r="A193" s="5" t="s">
        <v>64</v>
      </c>
      <c r="B193" s="56" t="s">
        <v>285</v>
      </c>
      <c r="C193" s="57" t="s">
        <v>348</v>
      </c>
      <c r="D193" t="s">
        <v>232</v>
      </c>
      <c r="E193" s="30">
        <v>24500</v>
      </c>
      <c r="F193" s="30">
        <v>703</v>
      </c>
      <c r="G193" s="30">
        <v>0</v>
      </c>
      <c r="H193" s="30">
        <v>744.8</v>
      </c>
      <c r="I193" s="30">
        <v>275</v>
      </c>
      <c r="J193" s="30">
        <v>1722.95</v>
      </c>
      <c r="K193" s="30">
        <v>22777.05</v>
      </c>
    </row>
    <row r="194" spans="1:126" x14ac:dyDescent="0.25">
      <c r="A194" s="62" t="s">
        <v>12</v>
      </c>
      <c r="B194" s="62">
        <v>3</v>
      </c>
      <c r="C194" s="63"/>
      <c r="D194" s="62"/>
      <c r="E194" s="64">
        <f t="shared" ref="E194:K194" si="56">SUM(E191:E193)</f>
        <v>111000</v>
      </c>
      <c r="F194" s="64">
        <f t="shared" si="56"/>
        <v>3185.55</v>
      </c>
      <c r="G194" s="64">
        <f t="shared" si="56"/>
        <v>1627.13</v>
      </c>
      <c r="H194" s="64">
        <f t="shared" si="56"/>
        <v>3374.4</v>
      </c>
      <c r="I194" s="64">
        <f t="shared" si="56"/>
        <v>5282.45</v>
      </c>
      <c r="J194" s="64">
        <f t="shared" si="56"/>
        <v>13469.68</v>
      </c>
      <c r="K194" s="64">
        <f t="shared" si="56"/>
        <v>97530.32</v>
      </c>
    </row>
    <row r="195" spans="1:126" x14ac:dyDescent="0.25"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  <c r="DV195"/>
    </row>
    <row r="196" spans="1:126" x14ac:dyDescent="0.25">
      <c r="A196" s="104" t="s">
        <v>435</v>
      </c>
      <c r="B196" s="104"/>
      <c r="C196" s="104"/>
      <c r="D196" s="104"/>
      <c r="E196" s="104"/>
      <c r="F196" s="104"/>
      <c r="G196" s="104"/>
      <c r="H196" s="104"/>
      <c r="I196" s="104"/>
      <c r="J196" s="104"/>
      <c r="K196" s="104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  <c r="DV196"/>
    </row>
    <row r="197" spans="1:126" x14ac:dyDescent="0.25">
      <c r="A197" s="5" t="s">
        <v>66</v>
      </c>
      <c r="B197" t="s">
        <v>65</v>
      </c>
      <c r="C197" s="32" t="s">
        <v>347</v>
      </c>
      <c r="D197" t="s">
        <v>232</v>
      </c>
      <c r="E197" s="30">
        <v>20000</v>
      </c>
      <c r="F197" s="1">
        <f t="shared" ref="F197:F218" si="57">E197*0.0287</f>
        <v>574</v>
      </c>
      <c r="G197" s="1">
        <v>0</v>
      </c>
      <c r="H197">
        <v>608</v>
      </c>
      <c r="I197" s="1">
        <v>1200</v>
      </c>
      <c r="J197" s="1">
        <v>2382</v>
      </c>
      <c r="K197" s="1">
        <v>17618</v>
      </c>
    </row>
    <row r="198" spans="1:126" x14ac:dyDescent="0.25">
      <c r="A198" s="5" t="s">
        <v>67</v>
      </c>
      <c r="B198" t="s">
        <v>81</v>
      </c>
      <c r="C198" s="32" t="s">
        <v>348</v>
      </c>
      <c r="D198" t="s">
        <v>232</v>
      </c>
      <c r="E198" s="30">
        <v>25000</v>
      </c>
      <c r="F198" s="1">
        <f t="shared" si="57"/>
        <v>717.5</v>
      </c>
      <c r="G198" s="1">
        <v>0</v>
      </c>
      <c r="H198">
        <v>760</v>
      </c>
      <c r="I198" s="1">
        <v>165</v>
      </c>
      <c r="J198" s="1">
        <v>1642.5</v>
      </c>
      <c r="K198" s="1">
        <v>23357.5</v>
      </c>
    </row>
    <row r="199" spans="1:126" s="5" customFormat="1" x14ac:dyDescent="0.25">
      <c r="A199" s="5" t="s">
        <v>68</v>
      </c>
      <c r="B199" s="5" t="s">
        <v>65</v>
      </c>
      <c r="C199" s="39" t="s">
        <v>347</v>
      </c>
      <c r="D199" s="5" t="s">
        <v>230</v>
      </c>
      <c r="E199" s="30">
        <v>20000</v>
      </c>
      <c r="F199" s="30">
        <f>E199*0.0287</f>
        <v>574</v>
      </c>
      <c r="G199" s="30">
        <v>0</v>
      </c>
      <c r="H199">
        <v>608</v>
      </c>
      <c r="I199" s="1">
        <v>5142</v>
      </c>
      <c r="J199" s="1">
        <v>6324</v>
      </c>
      <c r="K199" s="1">
        <v>13676</v>
      </c>
    </row>
    <row r="200" spans="1:126" x14ac:dyDescent="0.25">
      <c r="A200" s="5" t="s">
        <v>292</v>
      </c>
      <c r="B200" s="21" t="s">
        <v>65</v>
      </c>
      <c r="C200" s="32" t="s">
        <v>347</v>
      </c>
      <c r="D200" s="20" t="s">
        <v>232</v>
      </c>
      <c r="E200" s="30">
        <v>20000</v>
      </c>
      <c r="F200" s="1">
        <f t="shared" si="57"/>
        <v>574</v>
      </c>
      <c r="G200" s="1">
        <v>0</v>
      </c>
      <c r="H200">
        <v>608</v>
      </c>
      <c r="I200" s="1">
        <v>4502.17</v>
      </c>
      <c r="J200" s="1">
        <v>5684.17</v>
      </c>
      <c r="K200" s="1">
        <v>14315.83</v>
      </c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</row>
    <row r="201" spans="1:126" x14ac:dyDescent="0.25">
      <c r="A201" s="5" t="s">
        <v>297</v>
      </c>
      <c r="B201" s="21" t="s">
        <v>81</v>
      </c>
      <c r="C201" s="32" t="s">
        <v>348</v>
      </c>
      <c r="D201" s="20" t="s">
        <v>232</v>
      </c>
      <c r="E201" s="30">
        <v>23000</v>
      </c>
      <c r="F201" s="1">
        <f t="shared" si="57"/>
        <v>660.1</v>
      </c>
      <c r="G201" s="1">
        <v>0</v>
      </c>
      <c r="H201">
        <v>699.2</v>
      </c>
      <c r="I201" s="1">
        <v>175</v>
      </c>
      <c r="J201" s="1">
        <v>1534.3</v>
      </c>
      <c r="K201" s="1">
        <v>21465.7</v>
      </c>
    </row>
    <row r="202" spans="1:126" x14ac:dyDescent="0.25">
      <c r="A202" s="5" t="s">
        <v>312</v>
      </c>
      <c r="B202" s="21" t="s">
        <v>313</v>
      </c>
      <c r="C202" s="32" t="s">
        <v>348</v>
      </c>
      <c r="D202" s="20" t="s">
        <v>232</v>
      </c>
      <c r="E202" s="30">
        <v>32000</v>
      </c>
      <c r="F202" s="1">
        <f>E202*0.0287</f>
        <v>918.4</v>
      </c>
      <c r="G202" s="1">
        <v>0</v>
      </c>
      <c r="H202">
        <v>972.8</v>
      </c>
      <c r="I202" s="1">
        <v>175</v>
      </c>
      <c r="J202" s="1">
        <v>2066.1999999999998</v>
      </c>
      <c r="K202" s="1">
        <v>29933.8</v>
      </c>
    </row>
    <row r="203" spans="1:126" x14ac:dyDescent="0.25">
      <c r="A203" s="5" t="s">
        <v>69</v>
      </c>
      <c r="B203" t="s">
        <v>70</v>
      </c>
      <c r="C203" s="32" t="s">
        <v>347</v>
      </c>
      <c r="D203" t="s">
        <v>230</v>
      </c>
      <c r="E203" s="30">
        <v>55000</v>
      </c>
      <c r="F203" s="1">
        <f t="shared" si="57"/>
        <v>1578.5</v>
      </c>
      <c r="G203" s="1">
        <v>2559.6799999999998</v>
      </c>
      <c r="H203" s="1">
        <v>1672</v>
      </c>
      <c r="I203" s="1">
        <v>275</v>
      </c>
      <c r="J203" s="1">
        <v>6085.18</v>
      </c>
      <c r="K203" s="1">
        <v>48914.82</v>
      </c>
    </row>
    <row r="204" spans="1:126" x14ac:dyDescent="0.25">
      <c r="A204" s="5" t="s">
        <v>71</v>
      </c>
      <c r="B204" t="s">
        <v>72</v>
      </c>
      <c r="C204" s="32" t="s">
        <v>348</v>
      </c>
      <c r="D204" t="s">
        <v>232</v>
      </c>
      <c r="E204" s="30">
        <v>20000</v>
      </c>
      <c r="F204" s="1">
        <f t="shared" si="57"/>
        <v>574</v>
      </c>
      <c r="G204" s="1">
        <v>0</v>
      </c>
      <c r="H204" s="1">
        <v>608</v>
      </c>
      <c r="I204" s="1">
        <v>6357.9</v>
      </c>
      <c r="J204" s="1">
        <v>7539.9</v>
      </c>
      <c r="K204" s="1">
        <v>12460.1</v>
      </c>
    </row>
    <row r="205" spans="1:126" s="5" customFormat="1" x14ac:dyDescent="0.25">
      <c r="A205" s="5" t="s">
        <v>194</v>
      </c>
      <c r="B205" s="5" t="s">
        <v>193</v>
      </c>
      <c r="C205" s="57" t="s">
        <v>348</v>
      </c>
      <c r="D205" s="5" t="s">
        <v>232</v>
      </c>
      <c r="E205" s="30">
        <v>26250</v>
      </c>
      <c r="F205" s="30">
        <f t="shared" si="57"/>
        <v>753.38</v>
      </c>
      <c r="G205" s="30">
        <v>0</v>
      </c>
      <c r="H205" s="1">
        <v>820.8</v>
      </c>
      <c r="I205" s="1">
        <v>125</v>
      </c>
      <c r="J205" s="1">
        <v>1720.7</v>
      </c>
      <c r="K205" s="1">
        <v>25279.3</v>
      </c>
    </row>
    <row r="206" spans="1:126" x14ac:dyDescent="0.25">
      <c r="A206" s="5" t="s">
        <v>195</v>
      </c>
      <c r="B206" t="s">
        <v>20</v>
      </c>
      <c r="C206" s="32" t="s">
        <v>347</v>
      </c>
      <c r="D206" t="s">
        <v>232</v>
      </c>
      <c r="E206" s="30">
        <v>27000</v>
      </c>
      <c r="F206" s="1">
        <f>E206*0.0287</f>
        <v>774.9</v>
      </c>
      <c r="G206" s="1">
        <v>0</v>
      </c>
      <c r="H206" s="1">
        <v>798</v>
      </c>
      <c r="I206" s="1">
        <v>2884.18</v>
      </c>
      <c r="J206" s="1">
        <v>4435.5600000000004</v>
      </c>
      <c r="K206" s="1">
        <v>21814.44</v>
      </c>
    </row>
    <row r="207" spans="1:126" x14ac:dyDescent="0.25">
      <c r="A207" s="5" t="s">
        <v>314</v>
      </c>
      <c r="B207" t="s">
        <v>315</v>
      </c>
      <c r="C207" s="32" t="s">
        <v>348</v>
      </c>
      <c r="D207" t="s">
        <v>232</v>
      </c>
      <c r="E207" s="30">
        <v>20000</v>
      </c>
      <c r="F207" s="1">
        <f>E207*0.0287</f>
        <v>574</v>
      </c>
      <c r="G207" s="1">
        <v>0</v>
      </c>
      <c r="H207" s="1">
        <v>608</v>
      </c>
      <c r="I207" s="1">
        <v>6070.61</v>
      </c>
      <c r="J207" s="1">
        <v>7252.61</v>
      </c>
      <c r="K207" s="1">
        <v>12747.39</v>
      </c>
    </row>
    <row r="208" spans="1:126" x14ac:dyDescent="0.25">
      <c r="A208" s="5" t="s">
        <v>73</v>
      </c>
      <c r="B208" t="s">
        <v>20</v>
      </c>
      <c r="C208" s="32" t="s">
        <v>347</v>
      </c>
      <c r="D208" t="s">
        <v>230</v>
      </c>
      <c r="E208" s="30">
        <v>26250</v>
      </c>
      <c r="F208" s="1">
        <f t="shared" si="57"/>
        <v>753.38</v>
      </c>
      <c r="G208" s="1">
        <v>0</v>
      </c>
      <c r="H208" s="1">
        <v>798</v>
      </c>
      <c r="I208" s="1">
        <v>295</v>
      </c>
      <c r="J208" s="1">
        <v>1846.38</v>
      </c>
      <c r="K208" s="1">
        <v>24403.62</v>
      </c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  <c r="DV208"/>
    </row>
    <row r="209" spans="1:126" x14ac:dyDescent="0.25">
      <c r="A209" s="5" t="s">
        <v>74</v>
      </c>
      <c r="B209" t="s">
        <v>65</v>
      </c>
      <c r="C209" s="32" t="s">
        <v>347</v>
      </c>
      <c r="D209" t="s">
        <v>230</v>
      </c>
      <c r="E209" s="30">
        <v>20000</v>
      </c>
      <c r="F209" s="1">
        <f t="shared" si="57"/>
        <v>574</v>
      </c>
      <c r="G209" s="1">
        <v>0</v>
      </c>
      <c r="H209" s="1">
        <v>608</v>
      </c>
      <c r="I209" s="1">
        <v>25</v>
      </c>
      <c r="J209" s="1">
        <v>1207</v>
      </c>
      <c r="K209" s="1">
        <v>18793</v>
      </c>
    </row>
    <row r="210" spans="1:126" x14ac:dyDescent="0.25">
      <c r="A210" s="5" t="s">
        <v>362</v>
      </c>
      <c r="B210" t="s">
        <v>65</v>
      </c>
      <c r="C210" s="32" t="s">
        <v>347</v>
      </c>
      <c r="D210" t="s">
        <v>230</v>
      </c>
      <c r="E210" s="30">
        <v>20000</v>
      </c>
      <c r="F210" s="1">
        <v>574</v>
      </c>
      <c r="G210" s="1">
        <v>0</v>
      </c>
      <c r="H210" s="1">
        <v>608</v>
      </c>
      <c r="I210" s="1">
        <v>275</v>
      </c>
      <c r="J210" s="1">
        <v>1457</v>
      </c>
      <c r="K210" s="1">
        <v>18543</v>
      </c>
    </row>
    <row r="211" spans="1:126" x14ac:dyDescent="0.25">
      <c r="A211" s="5" t="s">
        <v>75</v>
      </c>
      <c r="B211" t="s">
        <v>76</v>
      </c>
      <c r="C211" s="32" t="s">
        <v>348</v>
      </c>
      <c r="D211" t="s">
        <v>230</v>
      </c>
      <c r="E211" s="30">
        <v>23467.5</v>
      </c>
      <c r="F211" s="1">
        <v>673.52</v>
      </c>
      <c r="G211" s="1">
        <v>0</v>
      </c>
      <c r="H211" s="1">
        <v>713.41</v>
      </c>
      <c r="I211" s="1">
        <v>250</v>
      </c>
      <c r="J211" s="1">
        <v>1636.93</v>
      </c>
      <c r="K211" s="1">
        <v>21830.57</v>
      </c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  <c r="DV211"/>
    </row>
    <row r="212" spans="1:126" x14ac:dyDescent="0.25">
      <c r="A212" s="28" t="s">
        <v>77</v>
      </c>
      <c r="B212" s="28" t="s">
        <v>116</v>
      </c>
      <c r="C212" s="32" t="s">
        <v>347</v>
      </c>
      <c r="D212" t="s">
        <v>232</v>
      </c>
      <c r="E212" s="30">
        <v>23500</v>
      </c>
      <c r="F212" s="1">
        <v>674.45</v>
      </c>
      <c r="G212" s="1">
        <v>0</v>
      </c>
      <c r="H212" s="1">
        <v>714.4</v>
      </c>
      <c r="I212" s="1">
        <v>275</v>
      </c>
      <c r="J212" s="1">
        <v>1663.85</v>
      </c>
      <c r="K212" s="1">
        <v>21836.15</v>
      </c>
    </row>
    <row r="213" spans="1:126" x14ac:dyDescent="0.25">
      <c r="A213" s="5" t="s">
        <v>79</v>
      </c>
      <c r="B213" t="s">
        <v>65</v>
      </c>
      <c r="C213" s="32" t="s">
        <v>347</v>
      </c>
      <c r="D213" t="s">
        <v>232</v>
      </c>
      <c r="E213" s="30">
        <v>20000</v>
      </c>
      <c r="F213" s="1">
        <f t="shared" si="57"/>
        <v>574</v>
      </c>
      <c r="G213" s="1">
        <v>0</v>
      </c>
      <c r="H213" s="1">
        <v>608</v>
      </c>
      <c r="I213" s="1">
        <v>1875</v>
      </c>
      <c r="J213" s="1">
        <v>3057</v>
      </c>
      <c r="K213" s="1">
        <v>16943</v>
      </c>
    </row>
    <row r="214" spans="1:126" x14ac:dyDescent="0.25">
      <c r="A214" s="5" t="s">
        <v>80</v>
      </c>
      <c r="B214" t="s">
        <v>81</v>
      </c>
      <c r="C214" s="32" t="s">
        <v>348</v>
      </c>
      <c r="D214" t="s">
        <v>232</v>
      </c>
      <c r="E214" s="30">
        <v>23000</v>
      </c>
      <c r="F214" s="1">
        <f t="shared" si="57"/>
        <v>660.1</v>
      </c>
      <c r="G214" s="1">
        <v>0</v>
      </c>
      <c r="H214" s="1">
        <v>699.2</v>
      </c>
      <c r="I214" s="1">
        <v>275</v>
      </c>
      <c r="J214" s="1">
        <v>1634.3</v>
      </c>
      <c r="K214" s="1">
        <v>21365.7</v>
      </c>
    </row>
    <row r="215" spans="1:126" x14ac:dyDescent="0.25">
      <c r="A215" s="5" t="s">
        <v>481</v>
      </c>
      <c r="B215" t="s">
        <v>81</v>
      </c>
      <c r="C215" s="33" t="s">
        <v>348</v>
      </c>
      <c r="D215" s="16" t="s">
        <v>232</v>
      </c>
      <c r="E215" s="30">
        <v>23000</v>
      </c>
      <c r="F215" s="1">
        <f t="shared" si="57"/>
        <v>660.1</v>
      </c>
      <c r="G215" s="1">
        <v>0</v>
      </c>
      <c r="H215" s="1">
        <v>699.2</v>
      </c>
      <c r="I215" s="1">
        <v>355</v>
      </c>
      <c r="J215" s="1">
        <v>1714.3</v>
      </c>
      <c r="K215" s="1">
        <v>21285.7</v>
      </c>
    </row>
    <row r="216" spans="1:126" x14ac:dyDescent="0.25">
      <c r="A216" s="5" t="s">
        <v>277</v>
      </c>
      <c r="B216" s="11" t="s">
        <v>276</v>
      </c>
      <c r="C216" s="33" t="s">
        <v>348</v>
      </c>
      <c r="D216" s="16" t="s">
        <v>232</v>
      </c>
      <c r="E216" s="30">
        <v>20000</v>
      </c>
      <c r="F216" s="1">
        <f t="shared" si="57"/>
        <v>574</v>
      </c>
      <c r="G216" s="1">
        <v>0</v>
      </c>
      <c r="H216" s="1">
        <v>608</v>
      </c>
      <c r="I216" s="1">
        <v>6479.3</v>
      </c>
      <c r="J216" s="1">
        <v>7661.3</v>
      </c>
      <c r="K216" s="1">
        <v>12338.7</v>
      </c>
    </row>
    <row r="217" spans="1:126" x14ac:dyDescent="0.25">
      <c r="A217" s="58" t="s">
        <v>287</v>
      </c>
      <c r="B217" s="17" t="s">
        <v>65</v>
      </c>
      <c r="C217" s="37" t="s">
        <v>347</v>
      </c>
      <c r="D217" s="19" t="s">
        <v>232</v>
      </c>
      <c r="E217" s="30">
        <v>20000</v>
      </c>
      <c r="F217" s="1">
        <f t="shared" si="57"/>
        <v>574</v>
      </c>
      <c r="G217" s="1">
        <v>0</v>
      </c>
      <c r="H217" s="1">
        <v>608</v>
      </c>
      <c r="I217" s="1">
        <v>7101.49</v>
      </c>
      <c r="J217" s="1">
        <v>8283.49</v>
      </c>
      <c r="K217" s="1">
        <v>11716.51</v>
      </c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  <c r="DV217"/>
    </row>
    <row r="218" spans="1:126" x14ac:dyDescent="0.25">
      <c r="A218" s="5" t="s">
        <v>250</v>
      </c>
      <c r="B218" t="s">
        <v>72</v>
      </c>
      <c r="C218" s="32" t="s">
        <v>348</v>
      </c>
      <c r="D218" t="s">
        <v>232</v>
      </c>
      <c r="E218" s="30">
        <v>20000</v>
      </c>
      <c r="F218" s="1">
        <f t="shared" si="57"/>
        <v>574</v>
      </c>
      <c r="G218" s="1">
        <v>0</v>
      </c>
      <c r="H218" s="1">
        <v>608</v>
      </c>
      <c r="I218" s="1">
        <v>6357.9</v>
      </c>
      <c r="J218" s="1">
        <v>7539.9</v>
      </c>
      <c r="K218" s="1">
        <v>12460.1</v>
      </c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  <c r="DV218"/>
    </row>
    <row r="219" spans="1:126" x14ac:dyDescent="0.25">
      <c r="A219" s="5" t="s">
        <v>219</v>
      </c>
      <c r="B219" t="s">
        <v>81</v>
      </c>
      <c r="C219" s="32" t="s">
        <v>348</v>
      </c>
      <c r="D219" t="s">
        <v>232</v>
      </c>
      <c r="E219" s="30">
        <v>23000</v>
      </c>
      <c r="F219" s="1">
        <f>E219*0.0287</f>
        <v>660.1</v>
      </c>
      <c r="G219" s="1">
        <v>0</v>
      </c>
      <c r="H219" s="1">
        <v>699.2</v>
      </c>
      <c r="I219" s="1">
        <v>6947.9</v>
      </c>
      <c r="J219" s="1">
        <v>8307.2000000000007</v>
      </c>
      <c r="K219" s="1">
        <v>14692.8</v>
      </c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  <c r="DV219"/>
    </row>
    <row r="220" spans="1:126" x14ac:dyDescent="0.25">
      <c r="A220" s="5" t="s">
        <v>249</v>
      </c>
      <c r="B220" t="s">
        <v>81</v>
      </c>
      <c r="C220" s="32" t="s">
        <v>348</v>
      </c>
      <c r="D220" t="s">
        <v>232</v>
      </c>
      <c r="E220" s="30">
        <v>23000</v>
      </c>
      <c r="F220" s="1">
        <v>660.1</v>
      </c>
      <c r="G220" s="1">
        <v>0</v>
      </c>
      <c r="H220" s="1">
        <v>699.2</v>
      </c>
      <c r="I220" s="1">
        <v>675</v>
      </c>
      <c r="J220" s="1">
        <v>2034.3</v>
      </c>
      <c r="K220" s="1">
        <v>20965.7</v>
      </c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  <c r="CE220"/>
      <c r="CF220"/>
      <c r="CG220"/>
      <c r="CH220"/>
      <c r="CI220"/>
      <c r="CJ220"/>
      <c r="CK220"/>
      <c r="CL220"/>
      <c r="CM220"/>
      <c r="CN220"/>
      <c r="CO220"/>
      <c r="CP220"/>
      <c r="CQ220"/>
      <c r="CR220"/>
      <c r="CS220"/>
      <c r="CT220"/>
      <c r="CU220"/>
      <c r="CV220"/>
      <c r="CW220"/>
      <c r="CX220"/>
      <c r="CY220"/>
      <c r="CZ220"/>
      <c r="DA220"/>
      <c r="DB220"/>
      <c r="DC220"/>
      <c r="DD220"/>
      <c r="DE220"/>
      <c r="DF220"/>
      <c r="DG220"/>
      <c r="DH220"/>
      <c r="DI220"/>
      <c r="DJ220"/>
      <c r="DK220"/>
      <c r="DL220"/>
      <c r="DM220"/>
      <c r="DN220"/>
      <c r="DO220"/>
      <c r="DP220"/>
      <c r="DQ220"/>
      <c r="DR220"/>
      <c r="DS220"/>
      <c r="DT220"/>
      <c r="DU220"/>
      <c r="DV220"/>
    </row>
    <row r="221" spans="1:126" x14ac:dyDescent="0.25">
      <c r="A221" s="5" t="s">
        <v>78</v>
      </c>
      <c r="B221" t="s">
        <v>65</v>
      </c>
      <c r="C221" s="32" t="s">
        <v>347</v>
      </c>
      <c r="D221" t="s">
        <v>230</v>
      </c>
      <c r="E221" s="30">
        <v>20000</v>
      </c>
      <c r="F221" s="1">
        <v>574</v>
      </c>
      <c r="G221" s="1">
        <v>0</v>
      </c>
      <c r="H221" s="1">
        <v>608</v>
      </c>
      <c r="I221">
        <v>663.88</v>
      </c>
      <c r="J221" s="1">
        <v>1845.88</v>
      </c>
      <c r="K221" s="1">
        <v>18154.12</v>
      </c>
    </row>
    <row r="222" spans="1:126" s="5" customFormat="1" x14ac:dyDescent="0.25">
      <c r="A222" s="5" t="s">
        <v>363</v>
      </c>
      <c r="B222" s="5" t="s">
        <v>246</v>
      </c>
      <c r="C222" s="39" t="s">
        <v>348</v>
      </c>
      <c r="D222" s="5" t="s">
        <v>232</v>
      </c>
      <c r="E222" s="30">
        <v>25000</v>
      </c>
      <c r="F222" s="30">
        <f>E222*0.0287</f>
        <v>717.5</v>
      </c>
      <c r="G222" s="30">
        <v>0</v>
      </c>
      <c r="H222" s="1">
        <v>760</v>
      </c>
      <c r="I222" s="1">
        <v>2925</v>
      </c>
      <c r="J222" s="1">
        <v>4402.5</v>
      </c>
      <c r="K222" s="1">
        <v>20597.5</v>
      </c>
    </row>
    <row r="223" spans="1:126" x14ac:dyDescent="0.25">
      <c r="A223" s="5" t="s">
        <v>406</v>
      </c>
      <c r="B223" s="11" t="s">
        <v>81</v>
      </c>
      <c r="C223" s="33" t="s">
        <v>348</v>
      </c>
      <c r="D223" s="16" t="s">
        <v>232</v>
      </c>
      <c r="E223" s="30">
        <v>36000</v>
      </c>
      <c r="F223" s="1">
        <f>E223*0.0287</f>
        <v>1033.2</v>
      </c>
      <c r="G223" s="1">
        <v>0</v>
      </c>
      <c r="H223" s="1">
        <v>1094.4000000000001</v>
      </c>
      <c r="I223" s="1">
        <v>175</v>
      </c>
      <c r="J223" s="1">
        <v>2302.6</v>
      </c>
      <c r="K223" s="1">
        <v>33697.4</v>
      </c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  <c r="DV223"/>
    </row>
    <row r="224" spans="1:126" s="14" customFormat="1" x14ac:dyDescent="0.25">
      <c r="A224" s="5" t="s">
        <v>407</v>
      </c>
      <c r="B224" t="s">
        <v>76</v>
      </c>
      <c r="C224" s="32" t="s">
        <v>348</v>
      </c>
      <c r="D224" t="s">
        <v>232</v>
      </c>
      <c r="E224" s="30">
        <v>23000</v>
      </c>
      <c r="F224" s="1">
        <f>E224*0.0287</f>
        <v>660.1</v>
      </c>
      <c r="G224" s="1">
        <v>0</v>
      </c>
      <c r="H224" s="1">
        <v>699.2</v>
      </c>
      <c r="I224" s="1">
        <v>175</v>
      </c>
      <c r="J224" s="1">
        <v>1534.3</v>
      </c>
      <c r="K224" s="1">
        <v>21465.7</v>
      </c>
    </row>
    <row r="225" spans="1:126" x14ac:dyDescent="0.25">
      <c r="A225" s="5" t="s">
        <v>423</v>
      </c>
      <c r="B225" t="s">
        <v>212</v>
      </c>
      <c r="C225" s="32" t="s">
        <v>348</v>
      </c>
      <c r="D225" t="s">
        <v>232</v>
      </c>
      <c r="E225" s="30">
        <v>25000</v>
      </c>
      <c r="F225" s="1">
        <v>717.5</v>
      </c>
      <c r="G225" s="1">
        <v>0</v>
      </c>
      <c r="H225" s="1">
        <v>760</v>
      </c>
      <c r="I225" s="1">
        <v>25</v>
      </c>
      <c r="J225" s="1">
        <v>1502.5</v>
      </c>
      <c r="K225" s="1">
        <v>23497.5</v>
      </c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  <c r="DV225"/>
    </row>
    <row r="226" spans="1:126" x14ac:dyDescent="0.25">
      <c r="A226" s="5" t="s">
        <v>424</v>
      </c>
      <c r="B226" t="s">
        <v>138</v>
      </c>
      <c r="C226" s="32" t="s">
        <v>347</v>
      </c>
      <c r="D226" t="s">
        <v>232</v>
      </c>
      <c r="E226" s="30">
        <v>26000</v>
      </c>
      <c r="F226" s="1">
        <v>746.2</v>
      </c>
      <c r="G226" s="1">
        <v>0</v>
      </c>
      <c r="H226" s="1">
        <v>790.4</v>
      </c>
      <c r="I226" s="1">
        <v>2885</v>
      </c>
      <c r="J226" s="1">
        <v>4421.6000000000004</v>
      </c>
      <c r="K226" s="1">
        <v>21578.400000000001</v>
      </c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</row>
    <row r="227" spans="1:126" s="28" customFormat="1" x14ac:dyDescent="0.25">
      <c r="A227" s="28" t="s">
        <v>428</v>
      </c>
      <c r="B227" s="28" t="s">
        <v>246</v>
      </c>
      <c r="C227" s="88" t="s">
        <v>348</v>
      </c>
      <c r="D227" s="28" t="s">
        <v>232</v>
      </c>
      <c r="E227" s="89">
        <v>40000</v>
      </c>
      <c r="F227" s="89">
        <v>1148</v>
      </c>
      <c r="G227" s="89">
        <v>442.65</v>
      </c>
      <c r="H227" s="1">
        <v>1216</v>
      </c>
      <c r="I227" s="1">
        <v>25</v>
      </c>
      <c r="J227" s="1">
        <v>2831.65</v>
      </c>
      <c r="K227" s="1">
        <v>37168.35</v>
      </c>
    </row>
    <row r="228" spans="1:126" x14ac:dyDescent="0.25">
      <c r="A228" s="5" t="s">
        <v>469</v>
      </c>
      <c r="B228" t="s">
        <v>470</v>
      </c>
      <c r="C228" s="32" t="s">
        <v>348</v>
      </c>
      <c r="D228" t="s">
        <v>232</v>
      </c>
      <c r="E228" s="30">
        <v>25000</v>
      </c>
      <c r="F228" s="1">
        <v>717.5</v>
      </c>
      <c r="G228" s="1">
        <v>0</v>
      </c>
      <c r="H228" s="1">
        <v>760</v>
      </c>
      <c r="I228" s="1">
        <v>25</v>
      </c>
      <c r="J228" s="1">
        <v>1502.5</v>
      </c>
      <c r="K228" s="1">
        <v>23497.5</v>
      </c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</row>
    <row r="229" spans="1:126" x14ac:dyDescent="0.25">
      <c r="A229" s="5" t="s">
        <v>471</v>
      </c>
      <c r="B229" t="s">
        <v>81</v>
      </c>
      <c r="C229" s="32" t="s">
        <v>348</v>
      </c>
      <c r="D229" t="s">
        <v>232</v>
      </c>
      <c r="E229" s="30">
        <v>25000</v>
      </c>
      <c r="F229" s="1">
        <v>717.5</v>
      </c>
      <c r="G229" s="1">
        <v>0</v>
      </c>
      <c r="H229" s="1">
        <v>760</v>
      </c>
      <c r="I229" s="1">
        <v>25</v>
      </c>
      <c r="J229" s="1">
        <v>1502.5</v>
      </c>
      <c r="K229" s="1">
        <v>23497.5</v>
      </c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</row>
    <row r="230" spans="1:126" x14ac:dyDescent="0.25">
      <c r="A230" s="5" t="s">
        <v>351</v>
      </c>
      <c r="B230" t="s">
        <v>65</v>
      </c>
      <c r="C230" s="32" t="s">
        <v>347</v>
      </c>
      <c r="D230" t="s">
        <v>232</v>
      </c>
      <c r="E230" s="30">
        <v>20000</v>
      </c>
      <c r="F230" s="1">
        <v>574</v>
      </c>
      <c r="G230" s="1">
        <v>0</v>
      </c>
      <c r="H230" s="1">
        <v>608</v>
      </c>
      <c r="I230" s="1">
        <v>3020</v>
      </c>
      <c r="J230" s="1">
        <v>4202</v>
      </c>
      <c r="K230" s="1">
        <v>15798</v>
      </c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</row>
    <row r="231" spans="1:126" s="5" customFormat="1" x14ac:dyDescent="0.25">
      <c r="A231" s="5" t="s">
        <v>247</v>
      </c>
      <c r="B231" s="56" t="s">
        <v>193</v>
      </c>
      <c r="C231" s="57" t="s">
        <v>348</v>
      </c>
      <c r="D231" s="5" t="s">
        <v>232</v>
      </c>
      <c r="E231" s="30">
        <v>23000</v>
      </c>
      <c r="F231" s="30">
        <f t="shared" ref="F231" si="58">E231*0.0287</f>
        <v>660.1</v>
      </c>
      <c r="G231" s="30">
        <v>0</v>
      </c>
      <c r="H231" s="1">
        <v>699.2</v>
      </c>
      <c r="I231" s="1">
        <v>6210.61</v>
      </c>
      <c r="J231" s="1">
        <v>7569.91</v>
      </c>
      <c r="K231" s="1">
        <v>15430.09</v>
      </c>
    </row>
    <row r="232" spans="1:126" x14ac:dyDescent="0.25">
      <c r="A232" s="3" t="s">
        <v>12</v>
      </c>
      <c r="B232" s="3">
        <v>35</v>
      </c>
      <c r="C232" s="34"/>
      <c r="D232" s="3"/>
      <c r="E232" s="4">
        <f>SUM(E197:E231)</f>
        <v>861467.5</v>
      </c>
      <c r="F232" s="4">
        <f t="shared" ref="F232:K232" si="59">SUM(F197:F231)</f>
        <v>24724.13</v>
      </c>
      <c r="G232" s="4">
        <f>SUM(G197:G231)</f>
        <v>3002.33</v>
      </c>
      <c r="H232" s="4">
        <f>SUM(H197:H231)</f>
        <v>26188.61</v>
      </c>
      <c r="I232" s="64">
        <f t="shared" si="59"/>
        <v>74412.94</v>
      </c>
      <c r="J232" s="4">
        <f t="shared" si="59"/>
        <v>128328.01</v>
      </c>
      <c r="K232" s="4">
        <f t="shared" si="59"/>
        <v>733139.49</v>
      </c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</row>
    <row r="233" spans="1:126" x14ac:dyDescent="0.25"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</row>
    <row r="234" spans="1:126" x14ac:dyDescent="0.25">
      <c r="A234" s="126" t="s">
        <v>456</v>
      </c>
      <c r="B234" s="126"/>
      <c r="C234" s="126"/>
      <c r="D234" s="126"/>
      <c r="E234" s="126"/>
      <c r="F234" s="126"/>
      <c r="G234" s="126"/>
      <c r="H234" s="126"/>
      <c r="I234" s="126"/>
      <c r="J234" s="126"/>
      <c r="K234" s="126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</row>
    <row r="235" spans="1:126" s="68" customFormat="1" x14ac:dyDescent="0.25">
      <c r="A235" s="13" t="s">
        <v>281</v>
      </c>
      <c r="B235" s="17" t="s">
        <v>20</v>
      </c>
      <c r="C235" s="37" t="s">
        <v>347</v>
      </c>
      <c r="D235" t="s">
        <v>232</v>
      </c>
      <c r="E235" s="1">
        <v>33000</v>
      </c>
      <c r="F235" s="1">
        <f t="shared" ref="F235" si="60">E235*0.0287</f>
        <v>947.1</v>
      </c>
      <c r="G235" s="1">
        <v>0</v>
      </c>
      <c r="H235" s="1">
        <f t="shared" ref="H235:H236" si="61">E235*0.0304</f>
        <v>1003.2</v>
      </c>
      <c r="I235" s="1">
        <v>1687.45</v>
      </c>
      <c r="J235" s="95">
        <f>+F235+G235+H235+I235</f>
        <v>3637.75</v>
      </c>
      <c r="K235" s="1">
        <v>29362.25</v>
      </c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</row>
    <row r="236" spans="1:126" s="14" customFormat="1" x14ac:dyDescent="0.25">
      <c r="A236" t="s">
        <v>280</v>
      </c>
      <c r="B236" s="18" t="s">
        <v>102</v>
      </c>
      <c r="C236" s="33" t="s">
        <v>347</v>
      </c>
      <c r="D236" t="s">
        <v>232</v>
      </c>
      <c r="E236" s="1">
        <v>60000</v>
      </c>
      <c r="F236" s="1">
        <v>1722</v>
      </c>
      <c r="G236" s="1">
        <v>3486.68</v>
      </c>
      <c r="H236" s="1">
        <f t="shared" si="61"/>
        <v>1824</v>
      </c>
      <c r="I236" s="1">
        <v>175</v>
      </c>
      <c r="J236" s="95">
        <f t="shared" ref="J236:J239" si="62">+F236+G236+H236+I236</f>
        <v>7207.68</v>
      </c>
      <c r="K236" s="1">
        <v>52792.32</v>
      </c>
    </row>
    <row r="237" spans="1:126" s="14" customFormat="1" x14ac:dyDescent="0.25">
      <c r="A237" t="s">
        <v>196</v>
      </c>
      <c r="B237" t="s">
        <v>199</v>
      </c>
      <c r="C237" s="32" t="s">
        <v>347</v>
      </c>
      <c r="D237" t="s">
        <v>232</v>
      </c>
      <c r="E237" s="1">
        <v>44000</v>
      </c>
      <c r="F237" s="1">
        <v>1262.8</v>
      </c>
      <c r="G237">
        <v>780.32</v>
      </c>
      <c r="H237" s="1">
        <f>E237*0.0304</f>
        <v>1337.6</v>
      </c>
      <c r="I237" s="1">
        <v>9212.83</v>
      </c>
      <c r="J237" s="95">
        <f t="shared" si="62"/>
        <v>12593.55</v>
      </c>
      <c r="K237" s="1">
        <v>31406.45</v>
      </c>
    </row>
    <row r="238" spans="1:126" x14ac:dyDescent="0.25">
      <c r="A238" s="13" t="s">
        <v>418</v>
      </c>
      <c r="B238" s="17" t="s">
        <v>199</v>
      </c>
      <c r="C238" s="37" t="s">
        <v>348</v>
      </c>
      <c r="D238" t="s">
        <v>230</v>
      </c>
      <c r="E238" s="1">
        <v>44000</v>
      </c>
      <c r="F238" s="1">
        <v>1262.8</v>
      </c>
      <c r="G238" s="1">
        <v>1007.19</v>
      </c>
      <c r="H238" s="1">
        <v>1337.6</v>
      </c>
      <c r="I238" s="1">
        <v>853.5</v>
      </c>
      <c r="J238" s="95">
        <f>+F238+G238+H238+I238</f>
        <v>4461.09</v>
      </c>
      <c r="K238" s="1">
        <v>39538.910000000003</v>
      </c>
    </row>
    <row r="239" spans="1:126" x14ac:dyDescent="0.25">
      <c r="A239" s="13" t="s">
        <v>419</v>
      </c>
      <c r="B239" s="17" t="s">
        <v>102</v>
      </c>
      <c r="C239" s="37" t="s">
        <v>347</v>
      </c>
      <c r="D239" t="s">
        <v>230</v>
      </c>
      <c r="E239" s="89">
        <v>56000</v>
      </c>
      <c r="F239" s="1">
        <v>1607.2</v>
      </c>
      <c r="G239" s="1">
        <v>2733.96</v>
      </c>
      <c r="H239" s="1">
        <v>1702.4</v>
      </c>
      <c r="I239" s="1">
        <v>175</v>
      </c>
      <c r="J239" s="95">
        <f t="shared" si="62"/>
        <v>6218.56</v>
      </c>
      <c r="K239" s="1">
        <v>49781.440000000002</v>
      </c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</row>
    <row r="240" spans="1:126" s="14" customFormat="1" x14ac:dyDescent="0.25">
      <c r="A240" s="3" t="s">
        <v>12</v>
      </c>
      <c r="B240" s="3">
        <v>5</v>
      </c>
      <c r="C240" s="34"/>
      <c r="D240" s="3"/>
      <c r="E240" s="4">
        <f>SUM(E235:E239)</f>
        <v>237000</v>
      </c>
      <c r="F240" s="4">
        <f t="shared" ref="F240:J240" si="63">SUM(F235:F239)</f>
        <v>6801.9</v>
      </c>
      <c r="G240" s="4">
        <f>SUM(G235:G239)</f>
        <v>8008.15</v>
      </c>
      <c r="H240" s="4">
        <f t="shared" si="63"/>
        <v>7204.8</v>
      </c>
      <c r="I240" s="4">
        <f>SUM(I235:I239)</f>
        <v>12103.78</v>
      </c>
      <c r="J240" s="4">
        <f t="shared" si="63"/>
        <v>34118.629999999997</v>
      </c>
      <c r="K240" s="4">
        <f>SUM(K235:K239)</f>
        <v>202881.37</v>
      </c>
    </row>
    <row r="241" spans="1:126" x14ac:dyDescent="0.25"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</row>
    <row r="242" spans="1:126" x14ac:dyDescent="0.25">
      <c r="A242" s="104" t="s">
        <v>331</v>
      </c>
      <c r="B242" s="104"/>
      <c r="C242" s="104"/>
      <c r="D242" s="104"/>
      <c r="E242" s="104"/>
      <c r="F242" s="104"/>
      <c r="G242" s="104"/>
      <c r="H242" s="104"/>
      <c r="I242" s="104"/>
      <c r="J242" s="104"/>
      <c r="K242" s="104"/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</row>
    <row r="243" spans="1:126" x14ac:dyDescent="0.25">
      <c r="A243" t="s">
        <v>208</v>
      </c>
      <c r="B243" t="s">
        <v>458</v>
      </c>
      <c r="C243" s="32" t="s">
        <v>347</v>
      </c>
      <c r="D243" t="s">
        <v>232</v>
      </c>
      <c r="E243" s="1">
        <v>50000</v>
      </c>
      <c r="F243" s="1">
        <f>E243*0.0287</f>
        <v>1435</v>
      </c>
      <c r="G243" s="1">
        <v>1854</v>
      </c>
      <c r="H243" s="1">
        <f>E243*0.0304</f>
        <v>1520</v>
      </c>
      <c r="I243" s="1">
        <v>175</v>
      </c>
      <c r="J243" s="1">
        <f>F243+G243+H243+I243</f>
        <v>4984</v>
      </c>
      <c r="K243" s="1">
        <f>E243-J243</f>
        <v>45016</v>
      </c>
    </row>
    <row r="244" spans="1:126" x14ac:dyDescent="0.25">
      <c r="A244" s="17" t="s">
        <v>295</v>
      </c>
      <c r="B244" s="17" t="s">
        <v>459</v>
      </c>
      <c r="C244" s="37" t="s">
        <v>348</v>
      </c>
      <c r="D244" s="20" t="s">
        <v>232</v>
      </c>
      <c r="E244" s="1">
        <v>50000</v>
      </c>
      <c r="F244" s="1">
        <f>E244*0.0287</f>
        <v>1435</v>
      </c>
      <c r="G244" s="1">
        <v>1854</v>
      </c>
      <c r="H244" s="1">
        <f>E244*0.0304</f>
        <v>1520</v>
      </c>
      <c r="I244" s="1">
        <v>2925</v>
      </c>
      <c r="J244" s="1">
        <f>+F244+G244+H244+I244</f>
        <v>7734</v>
      </c>
      <c r="K244" s="1">
        <f>+E244-J244</f>
        <v>42266</v>
      </c>
    </row>
    <row r="245" spans="1:126" x14ac:dyDescent="0.25">
      <c r="A245" s="97" t="s">
        <v>452</v>
      </c>
      <c r="B245" s="97" t="s">
        <v>16</v>
      </c>
      <c r="C245" s="98" t="s">
        <v>348</v>
      </c>
      <c r="D245" s="99" t="s">
        <v>230</v>
      </c>
      <c r="E245" s="1">
        <v>133000</v>
      </c>
      <c r="F245" s="1">
        <v>3817.1</v>
      </c>
      <c r="G245" s="1">
        <v>19867.79</v>
      </c>
      <c r="H245" s="1">
        <v>4043.2</v>
      </c>
      <c r="I245" s="1">
        <v>25</v>
      </c>
      <c r="J245" s="1">
        <v>27753.09</v>
      </c>
      <c r="K245" s="1">
        <v>105246.91</v>
      </c>
    </row>
    <row r="246" spans="1:126" x14ac:dyDescent="0.25">
      <c r="A246" s="3" t="s">
        <v>12</v>
      </c>
      <c r="B246" s="3">
        <v>3</v>
      </c>
      <c r="C246" s="34"/>
      <c r="D246" s="3"/>
      <c r="E246" s="4">
        <f>SUM(E243:E244)+E245</f>
        <v>233000</v>
      </c>
      <c r="F246" s="4">
        <f>SUM(F243:F244)+F245</f>
        <v>6687.1</v>
      </c>
      <c r="G246" s="4">
        <f>SUM(G243:G245)</f>
        <v>23575.79</v>
      </c>
      <c r="H246" s="4">
        <f>SUM(H243:H244)+H245</f>
        <v>7083.2</v>
      </c>
      <c r="I246" s="4">
        <f>SUM(I243:I244)+I245</f>
        <v>3125</v>
      </c>
      <c r="J246" s="4">
        <f>SUM(J243:J244)+J245</f>
        <v>40471.089999999997</v>
      </c>
      <c r="K246" s="4">
        <f>SUM(K243:K245)</f>
        <v>192528.91</v>
      </c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</row>
    <row r="247" spans="1:126" x14ac:dyDescent="0.25">
      <c r="A247" s="28"/>
      <c r="B247" s="28"/>
      <c r="C247" s="88"/>
      <c r="D247" s="28"/>
      <c r="E247" s="89"/>
      <c r="F247" s="89"/>
      <c r="G247" s="89"/>
      <c r="H247" s="89"/>
      <c r="I247" s="89"/>
      <c r="J247" s="89"/>
      <c r="K247" s="89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</row>
    <row r="248" spans="1:126" x14ac:dyDescent="0.25">
      <c r="A248" s="28" t="s">
        <v>48</v>
      </c>
      <c r="B248" s="28" t="s">
        <v>49</v>
      </c>
      <c r="C248" s="88" t="s">
        <v>347</v>
      </c>
      <c r="D248" s="28" t="s">
        <v>232</v>
      </c>
      <c r="E248" s="89">
        <v>50000</v>
      </c>
      <c r="F248" s="89">
        <f>E248*0.0287</f>
        <v>1435</v>
      </c>
      <c r="G248" s="89">
        <v>1854</v>
      </c>
      <c r="H248" s="89">
        <v>1520</v>
      </c>
      <c r="I248" s="89">
        <v>1375</v>
      </c>
      <c r="J248" s="89">
        <f>F248+G248+H248+I248</f>
        <v>6184</v>
      </c>
      <c r="K248" s="89">
        <f>E248-J248</f>
        <v>43816</v>
      </c>
    </row>
    <row r="249" spans="1:126" x14ac:dyDescent="0.25">
      <c r="A249" s="3" t="s">
        <v>12</v>
      </c>
      <c r="B249" s="3">
        <v>1</v>
      </c>
      <c r="C249" s="34"/>
      <c r="D249" s="3"/>
      <c r="E249" s="4">
        <f>SUM(E248:E248)</f>
        <v>50000</v>
      </c>
      <c r="F249" s="4">
        <f>SUM(F248:F248)</f>
        <v>1435</v>
      </c>
      <c r="G249" s="4">
        <f>G248</f>
        <v>1854</v>
      </c>
      <c r="H249" s="64">
        <f>SUM(H248:H248)</f>
        <v>1520</v>
      </c>
      <c r="I249" s="4">
        <f>SUM(I248:I248)</f>
        <v>1375</v>
      </c>
      <c r="J249" s="4">
        <f>SUM(J248:J248)</f>
        <v>6184</v>
      </c>
      <c r="K249" s="4">
        <f>SUM(K248:K248)</f>
        <v>43816</v>
      </c>
    </row>
    <row r="250" spans="1:126" s="28" customFormat="1" x14ac:dyDescent="0.25">
      <c r="A250" s="26"/>
      <c r="B250" s="26"/>
      <c r="C250" s="35"/>
      <c r="D250" s="26"/>
      <c r="E250" s="27"/>
      <c r="F250" s="27"/>
      <c r="G250" s="27"/>
      <c r="H250" s="27"/>
      <c r="I250" s="27"/>
      <c r="J250" s="27"/>
      <c r="K250" s="27"/>
    </row>
    <row r="251" spans="1:126" s="28" customFormat="1" x14ac:dyDescent="0.25">
      <c r="A251" s="26" t="s">
        <v>429</v>
      </c>
      <c r="B251" s="26"/>
      <c r="C251" s="35"/>
      <c r="D251" s="26"/>
      <c r="E251" s="27"/>
      <c r="F251" s="27"/>
      <c r="G251" s="27"/>
      <c r="H251" s="27"/>
      <c r="I251" s="27"/>
      <c r="J251" s="27"/>
      <c r="K251" s="27"/>
    </row>
    <row r="252" spans="1:126" s="90" customFormat="1" x14ac:dyDescent="0.25">
      <c r="A252" s="90" t="s">
        <v>430</v>
      </c>
      <c r="B252" s="90" t="s">
        <v>431</v>
      </c>
      <c r="C252" s="93" t="s">
        <v>347</v>
      </c>
      <c r="D252" s="90" t="s">
        <v>433</v>
      </c>
      <c r="E252" s="92">
        <v>56000</v>
      </c>
      <c r="F252" s="92">
        <v>1607.2</v>
      </c>
      <c r="G252" s="92">
        <v>2733.96</v>
      </c>
      <c r="H252" s="92">
        <v>1702.4</v>
      </c>
      <c r="I252" s="92">
        <v>25</v>
      </c>
      <c r="J252" s="92">
        <v>6068.56</v>
      </c>
      <c r="K252" s="92">
        <v>49931.44</v>
      </c>
    </row>
    <row r="253" spans="1:126" s="65" customFormat="1" ht="13.5" customHeight="1" x14ac:dyDescent="0.25">
      <c r="A253" s="62" t="s">
        <v>432</v>
      </c>
      <c r="B253" s="62">
        <v>1</v>
      </c>
      <c r="C253" s="63"/>
      <c r="D253" s="91"/>
      <c r="E253" s="64">
        <v>56000</v>
      </c>
      <c r="F253" s="64">
        <v>1607.2</v>
      </c>
      <c r="G253" s="4">
        <f>SUM(G252)</f>
        <v>2733.96</v>
      </c>
      <c r="H253" s="64">
        <v>1702.4</v>
      </c>
      <c r="I253" s="64">
        <v>25</v>
      </c>
      <c r="J253" s="64">
        <f>J252</f>
        <v>6068.56</v>
      </c>
      <c r="K253" s="64">
        <f>K252</f>
        <v>49931.44</v>
      </c>
      <c r="L253" s="28"/>
      <c r="M253" s="28"/>
      <c r="N253" s="28"/>
      <c r="O253" s="28"/>
      <c r="P253" s="28"/>
      <c r="Q253" s="28"/>
      <c r="R253" s="28"/>
      <c r="S253" s="28"/>
      <c r="T253" s="28"/>
      <c r="U253" s="28"/>
      <c r="V253" s="28"/>
      <c r="W253" s="28"/>
      <c r="X253" s="28"/>
      <c r="Y253" s="28"/>
      <c r="Z253" s="28"/>
      <c r="AA253" s="28"/>
      <c r="AB253" s="28"/>
      <c r="AC253" s="28"/>
      <c r="AD253" s="28"/>
      <c r="AE253" s="28"/>
      <c r="AF253" s="28"/>
      <c r="AG253" s="28"/>
      <c r="AH253" s="28"/>
      <c r="AI253" s="28"/>
      <c r="AJ253" s="28"/>
      <c r="AK253" s="28"/>
      <c r="AL253" s="28"/>
      <c r="AM253" s="28"/>
    </row>
    <row r="255" spans="1:126" s="2" customFormat="1" x14ac:dyDescent="0.25">
      <c r="A255" s="104" t="s">
        <v>332</v>
      </c>
      <c r="B255" s="104"/>
      <c r="C255" s="104"/>
      <c r="D255" s="104"/>
      <c r="E255" s="104"/>
      <c r="F255" s="104"/>
      <c r="G255" s="104"/>
      <c r="H255" s="104"/>
      <c r="I255" s="104"/>
      <c r="J255" s="104"/>
      <c r="K255" s="104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6"/>
      <c r="AQ255" s="6"/>
      <c r="AR255" s="6"/>
      <c r="AS255" s="6"/>
      <c r="AT255" s="6"/>
      <c r="AU255" s="6"/>
      <c r="AV255" s="6"/>
      <c r="AW255" s="6"/>
      <c r="AX255" s="6"/>
      <c r="AY255" s="6"/>
      <c r="AZ255" s="6"/>
      <c r="BA255" s="6"/>
      <c r="BB255" s="6"/>
      <c r="BC255" s="6"/>
      <c r="BD255" s="6"/>
      <c r="BE255" s="6"/>
      <c r="BF255" s="6"/>
      <c r="BG255" s="6"/>
      <c r="BH255" s="6"/>
      <c r="BI255" s="6"/>
      <c r="BJ255" s="6"/>
      <c r="BK255" s="6"/>
      <c r="BL255" s="6"/>
      <c r="BM255" s="6"/>
      <c r="BN255" s="6"/>
      <c r="BO255" s="6"/>
      <c r="BP255" s="6"/>
      <c r="BQ255" s="6"/>
      <c r="BR255" s="6"/>
      <c r="BS255" s="6"/>
      <c r="BT255" s="6"/>
      <c r="BU255" s="6"/>
      <c r="BV255" s="6"/>
      <c r="BW255" s="6"/>
      <c r="BX255" s="6"/>
      <c r="BY255" s="6"/>
      <c r="BZ255" s="6"/>
      <c r="CA255" s="6"/>
      <c r="CB255" s="6"/>
      <c r="CC255" s="6"/>
      <c r="CD255" s="6"/>
      <c r="CE255" s="6"/>
      <c r="CF255" s="6"/>
      <c r="CG255" s="6"/>
      <c r="CH255" s="6"/>
      <c r="CI255" s="6"/>
      <c r="CJ255" s="6"/>
      <c r="CK255" s="6"/>
      <c r="CL255" s="6"/>
      <c r="CM255" s="6"/>
      <c r="CN255" s="6"/>
      <c r="CO255" s="6"/>
      <c r="CP255" s="6"/>
      <c r="CQ255" s="6"/>
      <c r="CR255" s="6"/>
      <c r="CS255" s="6"/>
      <c r="CT255" s="6"/>
      <c r="CU255" s="6"/>
      <c r="CV255" s="6"/>
      <c r="CW255" s="6"/>
      <c r="CX255" s="6"/>
      <c r="CY255" s="6"/>
      <c r="CZ255" s="6"/>
      <c r="DA255" s="6"/>
      <c r="DB255" s="6"/>
      <c r="DC255" s="6"/>
      <c r="DD255" s="6"/>
      <c r="DE255" s="6"/>
      <c r="DF255" s="6"/>
      <c r="DG255" s="6"/>
      <c r="DH255" s="6"/>
      <c r="DI255" s="6"/>
      <c r="DJ255" s="6"/>
      <c r="DK255" s="6"/>
      <c r="DL255" s="6"/>
      <c r="DM255" s="6"/>
      <c r="DN255" s="6"/>
      <c r="DO255" s="6"/>
      <c r="DP255" s="6"/>
      <c r="DQ255" s="6"/>
      <c r="DR255" s="6"/>
      <c r="DS255" s="6"/>
      <c r="DT255" s="6"/>
      <c r="DU255" s="6"/>
      <c r="DV255" s="6"/>
    </row>
    <row r="256" spans="1:126" x14ac:dyDescent="0.25">
      <c r="A256" t="s">
        <v>46</v>
      </c>
      <c r="B256" t="s">
        <v>47</v>
      </c>
      <c r="C256" s="32" t="s">
        <v>347</v>
      </c>
      <c r="D256" t="s">
        <v>230</v>
      </c>
      <c r="E256" s="1">
        <v>57000</v>
      </c>
      <c r="F256" s="1">
        <f>E256*0.0287</f>
        <v>1635.9</v>
      </c>
      <c r="G256" s="1">
        <v>2619.65</v>
      </c>
      <c r="H256" s="1">
        <v>1732.8</v>
      </c>
      <c r="I256" s="1">
        <v>1907.45</v>
      </c>
      <c r="J256" s="1">
        <v>7895.8</v>
      </c>
      <c r="K256" s="1">
        <f>E256-J256</f>
        <v>49104.2</v>
      </c>
    </row>
    <row r="257" spans="1:126" x14ac:dyDescent="0.25">
      <c r="A257" t="s">
        <v>50</v>
      </c>
      <c r="B257" s="5" t="s">
        <v>47</v>
      </c>
      <c r="C257" s="32" t="s">
        <v>348</v>
      </c>
      <c r="D257" t="s">
        <v>230</v>
      </c>
      <c r="E257" s="1">
        <v>57000</v>
      </c>
      <c r="F257" s="1">
        <f t="shared" ref="F257:F258" si="64">E257*0.0287</f>
        <v>1635.9</v>
      </c>
      <c r="G257" s="1">
        <v>2922.14</v>
      </c>
      <c r="H257" s="1">
        <v>1732.8</v>
      </c>
      <c r="I257" s="1">
        <v>1315</v>
      </c>
      <c r="J257" s="1">
        <v>7605.84</v>
      </c>
      <c r="K257" s="1">
        <v>49394.16</v>
      </c>
    </row>
    <row r="258" spans="1:126" x14ac:dyDescent="0.25">
      <c r="A258" t="s">
        <v>274</v>
      </c>
      <c r="B258" s="11" t="s">
        <v>294</v>
      </c>
      <c r="C258" s="33" t="s">
        <v>348</v>
      </c>
      <c r="D258" s="16" t="s">
        <v>232</v>
      </c>
      <c r="E258" s="1">
        <v>44000</v>
      </c>
      <c r="F258" s="1">
        <f t="shared" si="64"/>
        <v>1262.8</v>
      </c>
      <c r="G258" s="1">
        <v>1007.19</v>
      </c>
      <c r="H258" s="1">
        <v>1337.6</v>
      </c>
      <c r="I258" s="1">
        <v>175</v>
      </c>
      <c r="J258" s="1">
        <v>3782.59</v>
      </c>
      <c r="K258" s="1">
        <f>+E258-J258</f>
        <v>40217.410000000003</v>
      </c>
    </row>
    <row r="259" spans="1:126" x14ac:dyDescent="0.25">
      <c r="A259" s="17" t="s">
        <v>370</v>
      </c>
      <c r="B259" s="17" t="s">
        <v>16</v>
      </c>
      <c r="C259" s="37" t="s">
        <v>347</v>
      </c>
      <c r="D259" s="20" t="s">
        <v>230</v>
      </c>
      <c r="E259" s="1">
        <v>110000</v>
      </c>
      <c r="F259" s="1">
        <f>E259*0.0287</f>
        <v>3157</v>
      </c>
      <c r="G259" s="1">
        <v>14457.62</v>
      </c>
      <c r="H259" s="1">
        <v>3344</v>
      </c>
      <c r="I259" s="1">
        <v>25</v>
      </c>
      <c r="J259" s="1">
        <v>20983.62</v>
      </c>
      <c r="K259" s="1">
        <v>89016.38</v>
      </c>
    </row>
    <row r="260" spans="1:126" x14ac:dyDescent="0.25">
      <c r="A260" s="3" t="s">
        <v>12</v>
      </c>
      <c r="B260" s="3">
        <v>4</v>
      </c>
      <c r="C260" s="34"/>
      <c r="D260" s="3"/>
      <c r="E260" s="64">
        <f>SUM(E256:E259)</f>
        <v>268000</v>
      </c>
      <c r="F260" s="4">
        <f t="shared" ref="F260:J260" si="65">SUM(F256:F259)</f>
        <v>7691.6</v>
      </c>
      <c r="G260" s="4">
        <f>SUM(G256:G259)</f>
        <v>21006.6</v>
      </c>
      <c r="H260" s="4">
        <f t="shared" si="65"/>
        <v>8147.2</v>
      </c>
      <c r="I260" s="4">
        <f t="shared" si="65"/>
        <v>3422.45</v>
      </c>
      <c r="J260" s="4">
        <f t="shared" si="65"/>
        <v>40267.85</v>
      </c>
      <c r="K260" s="4">
        <f>SUM(K256:K258)+K259</f>
        <v>227732.15</v>
      </c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</row>
    <row r="261" spans="1:126" x14ac:dyDescent="0.25">
      <c r="J261" s="89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</row>
    <row r="262" spans="1:126" x14ac:dyDescent="0.25">
      <c r="A262" s="104" t="s">
        <v>333</v>
      </c>
      <c r="B262" s="104"/>
      <c r="C262" s="104"/>
      <c r="D262" s="104"/>
      <c r="E262" s="104"/>
      <c r="F262" s="104"/>
      <c r="G262" s="104"/>
      <c r="H262" s="104"/>
      <c r="I262" s="104"/>
      <c r="J262" s="104"/>
      <c r="K262" s="104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</row>
    <row r="263" spans="1:126" x14ac:dyDescent="0.25">
      <c r="A263" s="28" t="s">
        <v>371</v>
      </c>
      <c r="B263" s="28" t="s">
        <v>235</v>
      </c>
      <c r="C263" s="88" t="s">
        <v>347</v>
      </c>
      <c r="D263" s="28" t="s">
        <v>230</v>
      </c>
      <c r="E263" s="1">
        <v>26250</v>
      </c>
      <c r="F263" s="1">
        <v>753.38</v>
      </c>
      <c r="G263" s="1">
        <v>0</v>
      </c>
      <c r="H263" s="1">
        <v>798</v>
      </c>
      <c r="I263" s="1">
        <v>3097.42</v>
      </c>
      <c r="J263" s="94">
        <f>+F263+G263+H263+I263</f>
        <v>4648.8</v>
      </c>
      <c r="K263" s="1">
        <v>21601.200000000001</v>
      </c>
    </row>
    <row r="264" spans="1:126" x14ac:dyDescent="0.25">
      <c r="A264" s="3" t="s">
        <v>12</v>
      </c>
      <c r="B264" s="3">
        <v>1</v>
      </c>
      <c r="C264" s="34"/>
      <c r="D264" s="3"/>
      <c r="E264" s="4">
        <f>SUM(E263:E263)</f>
        <v>26250</v>
      </c>
      <c r="F264" s="4">
        <f t="shared" ref="F264:K264" si="66">SUM(F263:F263)</f>
        <v>753.38</v>
      </c>
      <c r="G264" s="4">
        <f t="shared" si="66"/>
        <v>0</v>
      </c>
      <c r="H264" s="4">
        <f t="shared" si="66"/>
        <v>798</v>
      </c>
      <c r="I264" s="4">
        <f t="shared" si="66"/>
        <v>3097.42</v>
      </c>
      <c r="J264" s="4">
        <f t="shared" si="66"/>
        <v>4648.8</v>
      </c>
      <c r="K264" s="4">
        <f t="shared" si="66"/>
        <v>21601.200000000001</v>
      </c>
    </row>
    <row r="265" spans="1:126" x14ac:dyDescent="0.25"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</row>
    <row r="266" spans="1:126" x14ac:dyDescent="0.25">
      <c r="A266" s="104" t="s">
        <v>334</v>
      </c>
      <c r="B266" s="104"/>
      <c r="C266" s="104"/>
      <c r="D266" s="104"/>
      <c r="E266" s="104"/>
      <c r="F266" s="104"/>
      <c r="G266" s="104"/>
      <c r="H266" s="104"/>
      <c r="I266" s="104"/>
      <c r="J266" s="104"/>
      <c r="K266" s="104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</row>
    <row r="267" spans="1:126" s="28" customFormat="1" x14ac:dyDescent="0.25">
      <c r="A267" s="28" t="s">
        <v>38</v>
      </c>
      <c r="B267" s="28" t="s">
        <v>33</v>
      </c>
      <c r="C267" s="88" t="s">
        <v>348</v>
      </c>
      <c r="D267" s="28" t="s">
        <v>230</v>
      </c>
      <c r="E267" s="89">
        <v>41000</v>
      </c>
      <c r="F267" s="89">
        <f t="shared" ref="F267" si="67">E267*0.0287</f>
        <v>1176.7</v>
      </c>
      <c r="G267" s="89">
        <v>583.79</v>
      </c>
      <c r="H267" s="89">
        <f t="shared" ref="H267" si="68">E267*0.0304</f>
        <v>1246.4000000000001</v>
      </c>
      <c r="I267" s="89">
        <v>175</v>
      </c>
      <c r="J267" s="89">
        <f t="shared" ref="J267" si="69">F267+G267+H267+I267</f>
        <v>3181.89</v>
      </c>
      <c r="K267" s="89">
        <v>37818.11</v>
      </c>
    </row>
    <row r="268" spans="1:126" s="2" customFormat="1" x14ac:dyDescent="0.25">
      <c r="A268" s="3" t="s">
        <v>12</v>
      </c>
      <c r="B268" s="3">
        <v>1</v>
      </c>
      <c r="C268" s="34"/>
      <c r="D268" s="3"/>
      <c r="E268" s="4">
        <f>SUM(E267:E267)</f>
        <v>41000</v>
      </c>
      <c r="F268" s="4">
        <f t="shared" ref="F268:K268" si="70">SUM(F267:F267)</f>
        <v>1176.7</v>
      </c>
      <c r="G268" s="4">
        <f>SUM(G267:G267)</f>
        <v>583.79</v>
      </c>
      <c r="H268" s="4">
        <f t="shared" si="70"/>
        <v>1246.4000000000001</v>
      </c>
      <c r="I268" s="4">
        <f t="shared" si="70"/>
        <v>175</v>
      </c>
      <c r="J268" s="4">
        <f t="shared" si="70"/>
        <v>3181.89</v>
      </c>
      <c r="K268" s="4">
        <f t="shared" si="70"/>
        <v>37818.11</v>
      </c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"/>
      <c r="AV268" s="6"/>
      <c r="AW268" s="6"/>
      <c r="AX268" s="6"/>
      <c r="AY268" s="6"/>
      <c r="AZ268" s="6"/>
      <c r="BA268" s="6"/>
      <c r="BB268" s="6"/>
      <c r="BC268" s="6"/>
      <c r="BD268" s="6"/>
      <c r="BE268" s="6"/>
      <c r="BF268" s="6"/>
      <c r="BG268" s="6"/>
      <c r="BH268" s="6"/>
      <c r="BI268" s="6"/>
      <c r="BJ268" s="6"/>
      <c r="BK268" s="6"/>
      <c r="BL268" s="6"/>
      <c r="BM268" s="6"/>
      <c r="BN268" s="6"/>
      <c r="BO268" s="6"/>
      <c r="BP268" s="6"/>
      <c r="BQ268" s="6"/>
      <c r="BR268" s="6"/>
      <c r="BS268" s="6"/>
      <c r="BT268" s="6"/>
      <c r="BU268" s="6"/>
      <c r="BV268" s="6"/>
      <c r="BW268" s="6"/>
      <c r="BX268" s="6"/>
      <c r="BY268" s="6"/>
      <c r="BZ268" s="6"/>
      <c r="CA268" s="6"/>
      <c r="CB268" s="6"/>
      <c r="CC268" s="6"/>
      <c r="CD268" s="6"/>
      <c r="CE268" s="6"/>
      <c r="CF268" s="6"/>
      <c r="CG268" s="6"/>
      <c r="CH268" s="6"/>
      <c r="CI268" s="6"/>
      <c r="CJ268" s="6"/>
      <c r="CK268" s="6"/>
      <c r="CL268" s="6"/>
      <c r="CM268" s="6"/>
      <c r="CN268" s="6"/>
      <c r="CO268" s="6"/>
      <c r="CP268" s="6"/>
      <c r="CQ268" s="6"/>
      <c r="CR268" s="6"/>
      <c r="CS268" s="6"/>
      <c r="CT268" s="6"/>
      <c r="CU268" s="6"/>
      <c r="CV268" s="6"/>
      <c r="CW268" s="6"/>
      <c r="CX268" s="6"/>
      <c r="CY268" s="6"/>
      <c r="CZ268" s="6"/>
      <c r="DA268" s="6"/>
      <c r="DB268" s="6"/>
      <c r="DC268" s="6"/>
      <c r="DD268" s="6"/>
      <c r="DE268" s="6"/>
      <c r="DF268" s="6"/>
      <c r="DG268" s="6"/>
      <c r="DH268" s="6"/>
      <c r="DI268" s="6"/>
      <c r="DJ268" s="6"/>
      <c r="DK268" s="6"/>
      <c r="DL268" s="6"/>
      <c r="DM268" s="6"/>
      <c r="DN268" s="6"/>
      <c r="DO268" s="6"/>
      <c r="DP268" s="6"/>
      <c r="DQ268" s="6"/>
      <c r="DR268" s="6"/>
      <c r="DS268" s="6"/>
      <c r="DT268" s="6"/>
      <c r="DU268" s="6"/>
      <c r="DV268" s="6"/>
    </row>
    <row r="269" spans="1:126" s="6" customFormat="1" x14ac:dyDescent="0.25">
      <c r="A269" s="5"/>
      <c r="B269" s="5"/>
      <c r="C269" s="39"/>
      <c r="D269" s="5"/>
      <c r="E269" s="30"/>
      <c r="F269" s="30"/>
      <c r="G269" s="30"/>
      <c r="H269" s="30"/>
      <c r="I269" s="30"/>
      <c r="J269" s="30"/>
      <c r="K269" s="30"/>
    </row>
    <row r="270" spans="1:126" s="26" customFormat="1" x14ac:dyDescent="0.25">
      <c r="A270" s="128" t="s">
        <v>335</v>
      </c>
      <c r="B270" s="128"/>
      <c r="C270" s="128"/>
      <c r="D270" s="128"/>
      <c r="E270" s="128"/>
      <c r="F270" s="128"/>
      <c r="G270" s="128"/>
      <c r="H270" s="128"/>
      <c r="I270" s="128"/>
      <c r="J270" s="128"/>
      <c r="K270" s="128"/>
    </row>
    <row r="271" spans="1:126" x14ac:dyDescent="0.25">
      <c r="A271" t="s">
        <v>291</v>
      </c>
      <c r="B271" s="18" t="s">
        <v>442</v>
      </c>
      <c r="C271" s="33" t="s">
        <v>348</v>
      </c>
      <c r="D271" s="16" t="s">
        <v>232</v>
      </c>
      <c r="E271" s="1">
        <v>90000</v>
      </c>
      <c r="F271" s="1">
        <f>E271*0.0287</f>
        <v>2583</v>
      </c>
      <c r="G271" s="1">
        <v>9753.1200000000008</v>
      </c>
      <c r="H271" s="1">
        <f>E271*0.0304</f>
        <v>2736</v>
      </c>
      <c r="I271" s="1">
        <v>175</v>
      </c>
      <c r="J271" s="1">
        <v>15247.12</v>
      </c>
      <c r="K271" s="1">
        <f>E271-J271</f>
        <v>74752.88</v>
      </c>
    </row>
    <row r="272" spans="1:126" x14ac:dyDescent="0.25">
      <c r="A272" t="s">
        <v>420</v>
      </c>
      <c r="B272" s="18" t="s">
        <v>16</v>
      </c>
      <c r="C272" s="33" t="s">
        <v>348</v>
      </c>
      <c r="D272" t="s">
        <v>230</v>
      </c>
      <c r="E272" s="1">
        <v>115000</v>
      </c>
      <c r="F272" s="1">
        <v>3300.5</v>
      </c>
      <c r="G272" s="1">
        <v>14877.52</v>
      </c>
      <c r="H272" s="1">
        <v>3496</v>
      </c>
      <c r="I272" s="1">
        <v>3049.9</v>
      </c>
      <c r="J272" s="1">
        <v>24723.919999999998</v>
      </c>
      <c r="K272" s="1">
        <v>90276.08</v>
      </c>
    </row>
    <row r="273" spans="1:126" s="2" customFormat="1" x14ac:dyDescent="0.25">
      <c r="A273" s="3" t="s">
        <v>12</v>
      </c>
      <c r="B273" s="3">
        <v>2</v>
      </c>
      <c r="C273" s="34"/>
      <c r="D273" s="3"/>
      <c r="E273" s="4">
        <f>SUM(E271:E271)+E272</f>
        <v>205000</v>
      </c>
      <c r="F273" s="4">
        <f>SUM(F271:F272)</f>
        <v>5883.5</v>
      </c>
      <c r="G273" s="4">
        <f>SUM(G271:G271)+G272</f>
        <v>24630.639999999999</v>
      </c>
      <c r="H273" s="4">
        <f>SUM(H271:H271)+H272</f>
        <v>6232</v>
      </c>
      <c r="I273" s="4">
        <f>SUM(I271:I271)+I272</f>
        <v>3224.9</v>
      </c>
      <c r="J273" s="4">
        <f>SUM(J271:J271)+J272</f>
        <v>39971.040000000001</v>
      </c>
      <c r="K273" s="4">
        <f>SUM(K271:K271)+K272</f>
        <v>165028.96</v>
      </c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</row>
    <row r="274" spans="1:126" x14ac:dyDescent="0.25">
      <c r="A274" s="6"/>
      <c r="B274" s="6"/>
      <c r="C274" s="40"/>
      <c r="D274" s="6"/>
      <c r="E274" s="49"/>
      <c r="F274" s="49"/>
      <c r="G274" s="49"/>
      <c r="H274" s="49"/>
      <c r="I274" s="49"/>
      <c r="J274" s="49"/>
      <c r="K274" s="49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</row>
    <row r="275" spans="1:126" x14ac:dyDescent="0.25">
      <c r="A275" s="6" t="s">
        <v>408</v>
      </c>
      <c r="B275" s="6"/>
      <c r="C275" s="40"/>
      <c r="D275" s="6"/>
      <c r="E275" s="49"/>
      <c r="F275" s="49"/>
      <c r="G275" s="49"/>
      <c r="H275" s="49"/>
      <c r="I275" s="49"/>
      <c r="J275" s="49"/>
      <c r="K275" s="49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</row>
    <row r="276" spans="1:126" s="2" customFormat="1" x14ac:dyDescent="0.25">
      <c r="A276" s="44" t="s">
        <v>372</v>
      </c>
      <c r="B276" s="44" t="s">
        <v>36</v>
      </c>
      <c r="C276" s="45" t="s">
        <v>348</v>
      </c>
      <c r="D276" s="44" t="s">
        <v>232</v>
      </c>
      <c r="E276" s="46">
        <v>44000</v>
      </c>
      <c r="F276" s="46">
        <v>1262.8</v>
      </c>
      <c r="G276" s="1">
        <v>1007.19</v>
      </c>
      <c r="H276" s="46">
        <v>1337.6</v>
      </c>
      <c r="I276" s="46">
        <v>175</v>
      </c>
      <c r="J276" s="46">
        <v>3782.59</v>
      </c>
      <c r="K276" s="46">
        <v>40217.410000000003</v>
      </c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  <c r="BD276" s="6"/>
      <c r="BE276" s="6"/>
      <c r="BF276" s="6"/>
      <c r="BG276" s="6"/>
      <c r="BH276" s="6"/>
      <c r="BI276" s="6"/>
      <c r="BJ276" s="6"/>
      <c r="BK276" s="6"/>
      <c r="BL276" s="6"/>
      <c r="BM276" s="6"/>
      <c r="BN276" s="6"/>
      <c r="BO276" s="6"/>
      <c r="BP276" s="6"/>
      <c r="BQ276" s="6"/>
      <c r="BR276" s="6"/>
      <c r="BS276" s="6"/>
      <c r="BT276" s="6"/>
      <c r="BU276" s="6"/>
      <c r="BV276" s="6"/>
      <c r="BW276" s="6"/>
      <c r="BX276" s="6"/>
      <c r="BY276" s="6"/>
      <c r="BZ276" s="6"/>
      <c r="CA276" s="6"/>
      <c r="CB276" s="6"/>
      <c r="CC276" s="6"/>
      <c r="CD276" s="6"/>
      <c r="CE276" s="6"/>
      <c r="CF276" s="6"/>
      <c r="CG276" s="6"/>
      <c r="CH276" s="6"/>
      <c r="CI276" s="6"/>
      <c r="CJ276" s="6"/>
      <c r="CK276" s="6"/>
      <c r="CL276" s="6"/>
      <c r="CM276" s="6"/>
      <c r="CN276" s="6"/>
      <c r="CO276" s="6"/>
      <c r="CP276" s="6"/>
      <c r="CQ276" s="6"/>
      <c r="CR276" s="6"/>
      <c r="CS276" s="6"/>
      <c r="CT276" s="6"/>
      <c r="CU276" s="6"/>
      <c r="CV276" s="6"/>
      <c r="CW276" s="6"/>
      <c r="CX276" s="6"/>
      <c r="CY276" s="6"/>
      <c r="CZ276" s="6"/>
      <c r="DA276" s="6"/>
      <c r="DB276" s="6"/>
      <c r="DC276" s="6"/>
      <c r="DD276" s="6"/>
      <c r="DE276" s="6"/>
      <c r="DF276" s="6"/>
      <c r="DG276" s="6"/>
      <c r="DH276" s="6"/>
      <c r="DI276" s="6"/>
      <c r="DJ276" s="6"/>
      <c r="DK276" s="6"/>
      <c r="DL276" s="6"/>
      <c r="DM276" s="6"/>
      <c r="DN276" s="6"/>
      <c r="DO276" s="6"/>
      <c r="DP276" s="6"/>
      <c r="DQ276" s="6"/>
      <c r="DR276" s="6"/>
      <c r="DS276" s="6"/>
      <c r="DT276" s="6"/>
      <c r="DU276" s="6"/>
      <c r="DV276" s="6"/>
    </row>
    <row r="277" spans="1:126" s="6" customFormat="1" x14ac:dyDescent="0.25">
      <c r="A277" s="44" t="s">
        <v>374</v>
      </c>
      <c r="B277" s="44" t="s">
        <v>36</v>
      </c>
      <c r="C277" s="45" t="s">
        <v>348</v>
      </c>
      <c r="D277" s="44" t="s">
        <v>350</v>
      </c>
      <c r="E277" s="46">
        <v>44000</v>
      </c>
      <c r="F277" s="46">
        <v>1262.8</v>
      </c>
      <c r="G277" s="1">
        <v>1007.19</v>
      </c>
      <c r="H277" s="46">
        <v>1337.6</v>
      </c>
      <c r="I277" s="46">
        <v>175</v>
      </c>
      <c r="J277" s="46">
        <v>3782.59</v>
      </c>
      <c r="K277" s="46">
        <v>40217.410000000003</v>
      </c>
    </row>
    <row r="278" spans="1:126" s="6" customFormat="1" x14ac:dyDescent="0.25">
      <c r="A278" s="78" t="s">
        <v>12</v>
      </c>
      <c r="B278" s="78">
        <v>2</v>
      </c>
      <c r="C278" s="79"/>
      <c r="D278" s="78"/>
      <c r="E278" s="80">
        <f>E276+E277</f>
        <v>88000</v>
      </c>
      <c r="F278" s="80">
        <f>SUM(F276:F277)</f>
        <v>2525.6</v>
      </c>
      <c r="G278" s="80">
        <f>G276+G277</f>
        <v>2014.38</v>
      </c>
      <c r="H278" s="80">
        <f>H276+H277</f>
        <v>2675.2</v>
      </c>
      <c r="I278" s="80">
        <f>I276+I277</f>
        <v>350</v>
      </c>
      <c r="J278" s="80">
        <f>J276+J277</f>
        <v>7565.18</v>
      </c>
      <c r="K278" s="80">
        <f>K276+K277</f>
        <v>80434.820000000007</v>
      </c>
    </row>
    <row r="280" spans="1:126" s="26" customFormat="1" x14ac:dyDescent="0.25">
      <c r="A280" s="104" t="s">
        <v>336</v>
      </c>
      <c r="B280" s="104"/>
      <c r="C280" s="104"/>
      <c r="D280" s="104"/>
      <c r="E280" s="104"/>
      <c r="F280" s="104"/>
      <c r="G280" s="104"/>
      <c r="H280" s="104"/>
      <c r="I280" s="104"/>
      <c r="J280" s="104"/>
      <c r="K280" s="104"/>
    </row>
    <row r="281" spans="1:126" s="26" customFormat="1" x14ac:dyDescent="0.25">
      <c r="A281" s="44" t="s">
        <v>35</v>
      </c>
      <c r="B281" s="44" t="s">
        <v>373</v>
      </c>
      <c r="C281" s="45" t="s">
        <v>348</v>
      </c>
      <c r="D281" s="44" t="s">
        <v>232</v>
      </c>
      <c r="E281" s="46">
        <v>91000</v>
      </c>
      <c r="F281" s="46">
        <f>E281*0.0287</f>
        <v>2611.6999999999998</v>
      </c>
      <c r="G281" s="46">
        <v>9988.34</v>
      </c>
      <c r="H281" s="46">
        <f>E281*0.0304</f>
        <v>2766.4</v>
      </c>
      <c r="I281" s="46">
        <v>2300</v>
      </c>
      <c r="J281" s="1">
        <v>17666.439999999999</v>
      </c>
      <c r="K281" s="46">
        <f>E281-J281</f>
        <v>73333.56</v>
      </c>
    </row>
    <row r="282" spans="1:126" s="26" customFormat="1" x14ac:dyDescent="0.25">
      <c r="A282" s="44" t="s">
        <v>375</v>
      </c>
      <c r="B282" s="44" t="s">
        <v>36</v>
      </c>
      <c r="C282" s="45" t="s">
        <v>348</v>
      </c>
      <c r="D282" s="44" t="s">
        <v>232</v>
      </c>
      <c r="E282" s="46">
        <v>44000</v>
      </c>
      <c r="F282" s="46">
        <v>1262.8</v>
      </c>
      <c r="G282" s="1">
        <v>1007.19</v>
      </c>
      <c r="H282" s="46">
        <v>1337.6</v>
      </c>
      <c r="I282" s="46">
        <v>175</v>
      </c>
      <c r="J282" s="1">
        <v>3782.59</v>
      </c>
      <c r="K282" s="1">
        <v>40217.410000000003</v>
      </c>
    </row>
    <row r="283" spans="1:126" x14ac:dyDescent="0.25">
      <c r="A283" s="3" t="s">
        <v>12</v>
      </c>
      <c r="B283" s="3">
        <v>2</v>
      </c>
      <c r="C283" s="34"/>
      <c r="D283" s="3"/>
      <c r="E283" s="4">
        <f>SUM(E281:E281)+E282</f>
        <v>135000</v>
      </c>
      <c r="F283" s="4">
        <f>SUM(F281:F282)</f>
        <v>3874.5</v>
      </c>
      <c r="G283" s="4">
        <f>SUM(G281:G281)+G282</f>
        <v>10995.53</v>
      </c>
      <c r="H283" s="4">
        <f>SUM(H281:H281)+H282</f>
        <v>4104</v>
      </c>
      <c r="I283" s="4">
        <f>SUM(I281:I281)+I282</f>
        <v>2475</v>
      </c>
      <c r="J283" s="4">
        <f>SUM(J281:J281)+J282</f>
        <v>21449.03</v>
      </c>
      <c r="K283" s="4">
        <f>SUM(K281:K281)+K282</f>
        <v>113550.97</v>
      </c>
    </row>
    <row r="284" spans="1:126" s="26" customFormat="1" x14ac:dyDescent="0.25">
      <c r="A284"/>
      <c r="B284"/>
      <c r="C284" s="32"/>
      <c r="D284"/>
      <c r="E284" s="1"/>
      <c r="F284" s="1"/>
      <c r="G284" s="1"/>
      <c r="H284" s="1"/>
      <c r="I284" s="1"/>
      <c r="J284" s="1"/>
      <c r="K284" s="1"/>
    </row>
    <row r="285" spans="1:126" s="26" customFormat="1" x14ac:dyDescent="0.25">
      <c r="A285" s="104" t="s">
        <v>337</v>
      </c>
      <c r="B285" s="104"/>
      <c r="C285" s="104"/>
      <c r="D285" s="104"/>
      <c r="E285" s="104"/>
      <c r="F285" s="104"/>
      <c r="G285" s="104"/>
      <c r="H285" s="104"/>
      <c r="I285" s="104"/>
      <c r="J285" s="104"/>
      <c r="K285" s="104"/>
    </row>
    <row r="286" spans="1:126" x14ac:dyDescent="0.25">
      <c r="A286" s="29" t="s">
        <v>32</v>
      </c>
      <c r="B286" t="s">
        <v>482</v>
      </c>
      <c r="C286" s="32" t="s">
        <v>348</v>
      </c>
      <c r="D286" t="s">
        <v>230</v>
      </c>
      <c r="E286" s="1">
        <v>45000</v>
      </c>
      <c r="F286" s="1">
        <f t="shared" ref="F286" si="71">E286*0.0287</f>
        <v>1291.5</v>
      </c>
      <c r="G286">
        <v>921.46</v>
      </c>
      <c r="H286" s="1">
        <v>1368</v>
      </c>
      <c r="I286" s="1">
        <v>1687.45</v>
      </c>
      <c r="J286" s="1">
        <v>5268.41</v>
      </c>
      <c r="K286" s="1">
        <v>39731.589999999997</v>
      </c>
    </row>
    <row r="287" spans="1:126" x14ac:dyDescent="0.25">
      <c r="A287" t="s">
        <v>34</v>
      </c>
      <c r="B287" t="s">
        <v>482</v>
      </c>
      <c r="C287" s="32" t="s">
        <v>348</v>
      </c>
      <c r="D287" t="s">
        <v>232</v>
      </c>
      <c r="E287" s="1">
        <v>45000</v>
      </c>
      <c r="F287" s="1">
        <v>1291.5</v>
      </c>
      <c r="G287" s="1">
        <v>1148.33</v>
      </c>
      <c r="H287" s="1">
        <v>1368</v>
      </c>
      <c r="I287" s="1">
        <v>175</v>
      </c>
      <c r="J287" s="1">
        <v>3982.83</v>
      </c>
      <c r="K287" s="1">
        <v>41017.17</v>
      </c>
    </row>
    <row r="288" spans="1:126" s="2" customFormat="1" x14ac:dyDescent="0.25">
      <c r="A288" s="5" t="s">
        <v>30</v>
      </c>
      <c r="B288" t="s">
        <v>31</v>
      </c>
      <c r="C288" s="32" t="s">
        <v>348</v>
      </c>
      <c r="D288" t="s">
        <v>230</v>
      </c>
      <c r="E288" s="1">
        <v>91000</v>
      </c>
      <c r="F288" s="1">
        <f>E288*0.0287</f>
        <v>2611.6999999999998</v>
      </c>
      <c r="G288" s="1">
        <v>9232.1200000000008</v>
      </c>
      <c r="H288" s="1">
        <v>2766.4</v>
      </c>
      <c r="I288" s="1">
        <v>5014.8999999999996</v>
      </c>
      <c r="J288" s="1">
        <v>19625.12</v>
      </c>
      <c r="K288" s="1">
        <v>71374.880000000005</v>
      </c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</row>
    <row r="289" spans="1:126" s="2" customFormat="1" x14ac:dyDescent="0.25">
      <c r="A289" s="5" t="s">
        <v>434</v>
      </c>
      <c r="B289" t="s">
        <v>482</v>
      </c>
      <c r="C289" s="32" t="s">
        <v>348</v>
      </c>
      <c r="D289" t="s">
        <v>232</v>
      </c>
      <c r="E289" s="1">
        <v>44000</v>
      </c>
      <c r="F289" s="1">
        <v>1262.8</v>
      </c>
      <c r="G289" s="1">
        <v>1007.19</v>
      </c>
      <c r="H289" s="1">
        <v>1337.6</v>
      </c>
      <c r="I289" s="1">
        <v>175</v>
      </c>
      <c r="J289" s="1">
        <v>3782.59</v>
      </c>
      <c r="K289" s="1">
        <v>40217.410000000003</v>
      </c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</row>
    <row r="290" spans="1:126" x14ac:dyDescent="0.25">
      <c r="A290" s="3" t="s">
        <v>12</v>
      </c>
      <c r="B290" s="3">
        <v>4</v>
      </c>
      <c r="C290" s="34"/>
      <c r="D290" s="3"/>
      <c r="E290" s="4">
        <f>SUM(E286:E289)</f>
        <v>225000</v>
      </c>
      <c r="F290" s="4">
        <f t="shared" ref="F290:K290" si="72">SUM(F286:F289)</f>
        <v>6457.5</v>
      </c>
      <c r="G290" s="4">
        <f>SUM(G286:G289)</f>
        <v>12309.1</v>
      </c>
      <c r="H290" s="4">
        <f t="shared" si="72"/>
        <v>6840</v>
      </c>
      <c r="I290" s="4">
        <f t="shared" si="72"/>
        <v>7052.35</v>
      </c>
      <c r="J290" s="4">
        <f t="shared" si="72"/>
        <v>32658.95</v>
      </c>
      <c r="K290" s="4">
        <f t="shared" si="72"/>
        <v>192341.05</v>
      </c>
    </row>
    <row r="292" spans="1:126" s="2" customFormat="1" x14ac:dyDescent="0.25">
      <c r="A292" s="104" t="s">
        <v>338</v>
      </c>
      <c r="B292" s="104"/>
      <c r="C292" s="104"/>
      <c r="D292" s="104"/>
      <c r="E292" s="104"/>
      <c r="F292" s="104"/>
      <c r="G292" s="104"/>
      <c r="H292" s="104"/>
      <c r="I292" s="104"/>
      <c r="J292" s="104"/>
      <c r="K292" s="104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</row>
    <row r="293" spans="1:126" s="2" customFormat="1" x14ac:dyDescent="0.25">
      <c r="A293" s="17" t="s">
        <v>39</v>
      </c>
      <c r="B293" s="17" t="s">
        <v>283</v>
      </c>
      <c r="C293" s="37" t="s">
        <v>348</v>
      </c>
      <c r="D293" s="19" t="s">
        <v>232</v>
      </c>
      <c r="E293" s="1">
        <v>89500</v>
      </c>
      <c r="F293" s="1">
        <f>E293*0.0287</f>
        <v>2568.65</v>
      </c>
      <c r="G293" s="1">
        <v>9257.39</v>
      </c>
      <c r="H293" s="30">
        <f>E293*0.0304</f>
        <v>2720.8</v>
      </c>
      <c r="I293" s="1">
        <v>1687.45</v>
      </c>
      <c r="J293" s="30">
        <f>+F293+G293+H293+I293</f>
        <v>16234.29</v>
      </c>
      <c r="K293" s="1">
        <v>73265.710000000006</v>
      </c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</row>
    <row r="294" spans="1:126" s="14" customFormat="1" x14ac:dyDescent="0.25">
      <c r="A294" t="s">
        <v>248</v>
      </c>
      <c r="B294" s="23" t="s">
        <v>22</v>
      </c>
      <c r="C294" s="32" t="s">
        <v>347</v>
      </c>
      <c r="D294" t="s">
        <v>232</v>
      </c>
      <c r="E294" s="1">
        <v>32000</v>
      </c>
      <c r="F294" s="1">
        <v>918.4</v>
      </c>
      <c r="G294" s="1">
        <v>0</v>
      </c>
      <c r="H294" s="30">
        <v>972.8</v>
      </c>
      <c r="I294" s="1">
        <v>3079</v>
      </c>
      <c r="J294" s="30">
        <f t="shared" ref="J294" si="73">+F294+G294+H294+I294</f>
        <v>4970.2</v>
      </c>
      <c r="K294" s="1">
        <v>27029.8</v>
      </c>
      <c r="M294" s="90"/>
      <c r="N294" s="90"/>
      <c r="O294" s="90"/>
      <c r="P294" s="90"/>
      <c r="Q294" s="90"/>
      <c r="R294" s="90"/>
      <c r="S294" s="90"/>
      <c r="T294" s="90"/>
      <c r="U294" s="90"/>
      <c r="V294" s="90"/>
      <c r="W294" s="90"/>
      <c r="X294" s="90"/>
      <c r="Y294" s="90"/>
      <c r="Z294" s="90"/>
      <c r="AA294" s="90"/>
      <c r="AB294" s="90"/>
      <c r="AC294" s="90"/>
      <c r="AD294" s="90"/>
      <c r="AE294" s="90"/>
      <c r="AF294" s="90"/>
      <c r="AG294" s="90"/>
      <c r="AH294" s="90"/>
      <c r="AI294" s="90"/>
      <c r="AJ294" s="90"/>
      <c r="AK294" s="90"/>
      <c r="AL294" s="90"/>
      <c r="AM294" s="90"/>
      <c r="AN294" s="90"/>
      <c r="AO294" s="90"/>
      <c r="AP294" s="90"/>
      <c r="AQ294" s="90"/>
    </row>
    <row r="295" spans="1:126" s="2" customFormat="1" x14ac:dyDescent="0.25">
      <c r="A295" t="s">
        <v>425</v>
      </c>
      <c r="B295" s="23" t="s">
        <v>214</v>
      </c>
      <c r="C295" s="32" t="s">
        <v>348</v>
      </c>
      <c r="D295" t="s">
        <v>230</v>
      </c>
      <c r="E295" s="1">
        <v>115000</v>
      </c>
      <c r="F295" s="1">
        <v>3300.5</v>
      </c>
      <c r="G295" s="1">
        <v>15633.74</v>
      </c>
      <c r="H295" s="30">
        <v>3496</v>
      </c>
      <c r="I295" s="46">
        <v>75</v>
      </c>
      <c r="J295" s="30">
        <f t="shared" ref="J295:J297" si="74">+F295+G295+H295+I295</f>
        <v>22505.24</v>
      </c>
      <c r="K295" s="1">
        <v>92494.76</v>
      </c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</row>
    <row r="296" spans="1:126" s="14" customFormat="1" x14ac:dyDescent="0.25">
      <c r="A296" t="s">
        <v>40</v>
      </c>
      <c r="B296" t="s">
        <v>14</v>
      </c>
      <c r="C296" s="32" t="s">
        <v>347</v>
      </c>
      <c r="D296" t="s">
        <v>230</v>
      </c>
      <c r="E296" s="1">
        <v>46000</v>
      </c>
      <c r="F296" s="1">
        <v>1320.2</v>
      </c>
      <c r="G296" s="1">
        <v>835.73</v>
      </c>
      <c r="H296" s="30">
        <f t="shared" ref="H296" si="75">E296*0.0304</f>
        <v>1398.4</v>
      </c>
      <c r="I296" s="1">
        <v>3339.9</v>
      </c>
      <c r="J296" s="30">
        <f t="shared" si="74"/>
        <v>6894.23</v>
      </c>
      <c r="K296" s="1">
        <v>39105.769999999997</v>
      </c>
      <c r="M296" s="90"/>
      <c r="N296" s="90"/>
      <c r="O296" s="90"/>
      <c r="P296" s="90"/>
      <c r="Q296" s="90"/>
      <c r="R296" s="90"/>
      <c r="S296" s="90"/>
      <c r="T296" s="90"/>
      <c r="U296" s="90"/>
      <c r="V296" s="90"/>
      <c r="W296" s="90"/>
      <c r="X296" s="90"/>
      <c r="Y296" s="90"/>
      <c r="Z296" s="90"/>
      <c r="AA296" s="90"/>
      <c r="AB296" s="90"/>
      <c r="AC296" s="90"/>
      <c r="AD296" s="90"/>
      <c r="AE296" s="90"/>
      <c r="AF296" s="90"/>
      <c r="AG296" s="90"/>
      <c r="AH296" s="90"/>
      <c r="AI296" s="90"/>
      <c r="AJ296" s="90"/>
      <c r="AK296" s="90"/>
      <c r="AL296" s="90"/>
      <c r="AM296" s="90"/>
      <c r="AN296" s="90"/>
      <c r="AO296" s="90"/>
      <c r="AP296" s="90"/>
      <c r="AQ296" s="90"/>
    </row>
    <row r="297" spans="1:126" s="14" customFormat="1" x14ac:dyDescent="0.25">
      <c r="A297" t="s">
        <v>409</v>
      </c>
      <c r="B297" s="23" t="s">
        <v>33</v>
      </c>
      <c r="C297" s="32" t="s">
        <v>347</v>
      </c>
      <c r="D297" t="s">
        <v>232</v>
      </c>
      <c r="E297" s="1">
        <v>44000</v>
      </c>
      <c r="F297" s="1">
        <v>1262.8</v>
      </c>
      <c r="G297" s="1">
        <v>1007.19</v>
      </c>
      <c r="H297" s="30">
        <v>1337.6</v>
      </c>
      <c r="I297" s="1">
        <v>1275</v>
      </c>
      <c r="J297" s="30">
        <f t="shared" si="74"/>
        <v>4882.59</v>
      </c>
      <c r="K297" s="1">
        <v>39117.410000000003</v>
      </c>
      <c r="M297" s="90"/>
      <c r="N297" s="90"/>
      <c r="O297" s="90"/>
      <c r="P297" s="90"/>
      <c r="Q297" s="90"/>
      <c r="R297" s="90"/>
      <c r="S297" s="90"/>
      <c r="T297" s="90"/>
      <c r="U297" s="90"/>
      <c r="V297" s="90"/>
      <c r="W297" s="90"/>
      <c r="X297" s="90"/>
      <c r="Y297" s="90"/>
      <c r="Z297" s="90"/>
      <c r="AA297" s="90"/>
      <c r="AB297" s="90"/>
      <c r="AC297" s="90"/>
      <c r="AD297" s="90"/>
      <c r="AE297" s="90"/>
      <c r="AF297" s="90"/>
      <c r="AG297" s="90"/>
      <c r="AH297" s="90"/>
      <c r="AI297" s="90"/>
      <c r="AJ297" s="90"/>
      <c r="AK297" s="90"/>
      <c r="AL297" s="90"/>
      <c r="AM297" s="90"/>
      <c r="AN297" s="90"/>
      <c r="AO297" s="90"/>
      <c r="AP297" s="90"/>
      <c r="AQ297" s="90"/>
    </row>
    <row r="298" spans="1:126" s="2" customFormat="1" x14ac:dyDescent="0.25">
      <c r="A298" t="s">
        <v>43</v>
      </c>
      <c r="B298" t="s">
        <v>22</v>
      </c>
      <c r="C298" s="32" t="s">
        <v>347</v>
      </c>
      <c r="D298" t="s">
        <v>230</v>
      </c>
      <c r="E298" s="1">
        <v>32000</v>
      </c>
      <c r="F298" s="1">
        <f t="shared" ref="F298" si="76">E298*0.0287</f>
        <v>918.4</v>
      </c>
      <c r="G298" s="1">
        <v>0</v>
      </c>
      <c r="H298" s="30">
        <f t="shared" ref="H298" si="77">E298*0.0304</f>
        <v>972.8</v>
      </c>
      <c r="I298" s="1">
        <v>3299.9</v>
      </c>
      <c r="J298" s="30">
        <f t="shared" ref="J298" si="78">+F298+G298+H298+I298</f>
        <v>5191.1000000000004</v>
      </c>
      <c r="K298" s="1">
        <v>26808.9</v>
      </c>
      <c r="L298" s="6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  <c r="AA298" s="26"/>
      <c r="AB298" s="26"/>
      <c r="AC298" s="26"/>
      <c r="AD298" s="26"/>
      <c r="AE298" s="26"/>
      <c r="AF298" s="26"/>
      <c r="AG298" s="26"/>
      <c r="AH298" s="26"/>
      <c r="AI298" s="26"/>
      <c r="AJ298" s="26"/>
      <c r="AK298" s="26"/>
      <c r="AL298" s="26"/>
      <c r="AM298" s="26"/>
      <c r="AN298" s="26"/>
      <c r="AO298" s="26"/>
      <c r="AP298" s="26"/>
      <c r="AQ298" s="2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  <c r="DU298" s="6"/>
      <c r="DV298" s="6"/>
    </row>
    <row r="299" spans="1:126" s="62" customFormat="1" x14ac:dyDescent="0.25">
      <c r="A299" s="62" t="s">
        <v>12</v>
      </c>
      <c r="B299" s="62">
        <v>6</v>
      </c>
      <c r="C299" s="63"/>
      <c r="E299" s="64">
        <f t="shared" ref="E299:K299" si="79">SUM(E293:E298)</f>
        <v>358500</v>
      </c>
      <c r="F299" s="64">
        <f t="shared" si="79"/>
        <v>10288.950000000001</v>
      </c>
      <c r="G299" s="64">
        <f>SUM(G293:G298)</f>
        <v>26734.05</v>
      </c>
      <c r="H299" s="64">
        <f t="shared" si="79"/>
        <v>10898.4</v>
      </c>
      <c r="I299" s="64">
        <f t="shared" si="79"/>
        <v>12756.25</v>
      </c>
      <c r="J299" s="64">
        <f t="shared" si="79"/>
        <v>60677.65</v>
      </c>
      <c r="K299" s="64">
        <f t="shared" si="79"/>
        <v>297822.34999999998</v>
      </c>
      <c r="L299" s="26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  <c r="AA299" s="26"/>
      <c r="AB299" s="26"/>
      <c r="AC299" s="26"/>
      <c r="AD299" s="26"/>
      <c r="AE299" s="26"/>
      <c r="AF299" s="26"/>
      <c r="AG299" s="26"/>
      <c r="AH299" s="26"/>
      <c r="AI299" s="26"/>
      <c r="AJ299" s="26"/>
      <c r="AK299" s="26"/>
      <c r="AL299" s="26"/>
      <c r="AM299" s="26"/>
      <c r="AN299" s="26"/>
      <c r="AO299" s="26"/>
      <c r="AP299" s="26"/>
      <c r="AQ299" s="26"/>
    </row>
    <row r="300" spans="1:126" s="2" customFormat="1" ht="17.25" customHeight="1" x14ac:dyDescent="0.25">
      <c r="A300"/>
      <c r="B300"/>
      <c r="C300" s="32"/>
      <c r="D300"/>
      <c r="E300" s="1"/>
      <c r="F300" s="1"/>
      <c r="G300" s="1"/>
      <c r="H300" s="1"/>
      <c r="I300" s="1"/>
      <c r="J300" s="1"/>
      <c r="K300" s="1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  <c r="BS300" s="6"/>
      <c r="BT300" s="6"/>
      <c r="BU300" s="6"/>
      <c r="BV300" s="6"/>
      <c r="BW300" s="6"/>
      <c r="BX300" s="6"/>
      <c r="BY300" s="6"/>
      <c r="BZ300" s="6"/>
      <c r="CA300" s="6"/>
      <c r="CB300" s="6"/>
      <c r="CC300" s="6"/>
      <c r="CD300" s="6"/>
      <c r="CE300" s="6"/>
      <c r="CF300" s="6"/>
      <c r="CG300" s="6"/>
      <c r="CH300" s="6"/>
      <c r="CI300" s="6"/>
      <c r="CJ300" s="6"/>
      <c r="CK300" s="6"/>
      <c r="CL300" s="6"/>
      <c r="CM300" s="6"/>
      <c r="CN300" s="6"/>
      <c r="CO300" s="6"/>
      <c r="CP300" s="6"/>
      <c r="CQ300" s="6"/>
      <c r="CR300" s="6"/>
      <c r="CS300" s="6"/>
      <c r="CT300" s="6"/>
      <c r="CU300" s="6"/>
      <c r="CV300" s="6"/>
      <c r="CW300" s="6"/>
      <c r="CX300" s="6"/>
      <c r="CY300" s="6"/>
      <c r="CZ300" s="6"/>
      <c r="DA300" s="6"/>
      <c r="DB300" s="6"/>
      <c r="DC300" s="6"/>
      <c r="DD300" s="6"/>
      <c r="DE300" s="6"/>
      <c r="DF300" s="6"/>
      <c r="DG300" s="6"/>
      <c r="DH300" s="6"/>
      <c r="DI300" s="6"/>
      <c r="DJ300" s="6"/>
      <c r="DK300" s="6"/>
      <c r="DL300" s="6"/>
      <c r="DM300" s="6"/>
      <c r="DN300" s="6"/>
      <c r="DO300" s="6"/>
      <c r="DP300" s="6"/>
      <c r="DQ300" s="6"/>
      <c r="DR300" s="6"/>
      <c r="DS300" s="6"/>
      <c r="DT300" s="6"/>
      <c r="DU300" s="6"/>
      <c r="DV300" s="6"/>
    </row>
    <row r="301" spans="1:126" s="59" customFormat="1" x14ac:dyDescent="0.25">
      <c r="A301" s="81" t="s">
        <v>402</v>
      </c>
      <c r="B301" s="81"/>
      <c r="C301" s="82"/>
      <c r="D301" s="81"/>
      <c r="E301" s="83"/>
      <c r="F301" s="83"/>
      <c r="G301" s="83"/>
      <c r="H301" s="83"/>
      <c r="I301" s="83"/>
      <c r="J301" s="83"/>
      <c r="K301" s="83"/>
    </row>
    <row r="302" spans="1:126" s="59" customFormat="1" x14ac:dyDescent="0.25">
      <c r="A302" s="29" t="s">
        <v>403</v>
      </c>
      <c r="B302" s="29" t="s">
        <v>235</v>
      </c>
      <c r="C302" s="77" t="s">
        <v>347</v>
      </c>
      <c r="D302" s="29" t="s">
        <v>232</v>
      </c>
      <c r="E302" s="48">
        <v>32000</v>
      </c>
      <c r="F302" s="48">
        <v>918.4</v>
      </c>
      <c r="G302" s="48">
        <v>0</v>
      </c>
      <c r="H302" s="48">
        <v>972.8</v>
      </c>
      <c r="I302" s="48">
        <v>175</v>
      </c>
      <c r="J302" s="48">
        <f>+F302+G302+H302+I302</f>
        <v>2066.1999999999998</v>
      </c>
      <c r="K302" s="48">
        <f>+E302-J302</f>
        <v>29933.8</v>
      </c>
    </row>
    <row r="303" spans="1:126" s="78" customFormat="1" x14ac:dyDescent="0.25">
      <c r="A303" s="29" t="s">
        <v>146</v>
      </c>
      <c r="B303" s="29" t="s">
        <v>404</v>
      </c>
      <c r="C303" s="77" t="s">
        <v>347</v>
      </c>
      <c r="D303" s="29" t="s">
        <v>230</v>
      </c>
      <c r="E303" s="48">
        <v>45000</v>
      </c>
      <c r="F303" s="48">
        <v>1291.5</v>
      </c>
      <c r="G303" s="48">
        <v>1148.33</v>
      </c>
      <c r="H303" s="48">
        <v>1368</v>
      </c>
      <c r="I303" s="48">
        <v>1650</v>
      </c>
      <c r="J303" s="48">
        <f t="shared" ref="J303:J304" si="80">+F303+G303+H303+I303</f>
        <v>5457.83</v>
      </c>
      <c r="K303" s="48">
        <v>39542.17</v>
      </c>
      <c r="L303" s="81"/>
      <c r="M303" s="81"/>
      <c r="N303" s="81"/>
      <c r="O303" s="81"/>
      <c r="P303" s="81"/>
      <c r="Q303" s="81"/>
      <c r="R303" s="81"/>
      <c r="S303" s="81"/>
      <c r="T303" s="81"/>
      <c r="U303" s="81"/>
      <c r="V303" s="81"/>
      <c r="W303" s="81"/>
      <c r="X303" s="81"/>
      <c r="Y303" s="81"/>
      <c r="Z303" s="81"/>
      <c r="AA303" s="81"/>
      <c r="AB303" s="81"/>
      <c r="AC303" s="81"/>
      <c r="AD303" s="81"/>
      <c r="AE303" s="81"/>
      <c r="AF303" s="81"/>
      <c r="AG303" s="81"/>
      <c r="AH303" s="81"/>
      <c r="AI303" s="81"/>
      <c r="AJ303" s="81"/>
      <c r="AK303" s="81"/>
      <c r="AL303" s="81"/>
      <c r="AM303" s="81"/>
      <c r="AN303" s="81"/>
      <c r="AO303" s="81"/>
      <c r="AP303" s="81"/>
      <c r="AQ303" s="81"/>
      <c r="AR303" s="81"/>
      <c r="AS303" s="81"/>
      <c r="AT303" s="81"/>
      <c r="AU303" s="81"/>
      <c r="AV303" s="81"/>
      <c r="AW303" s="81"/>
    </row>
    <row r="304" spans="1:126" s="29" customFormat="1" x14ac:dyDescent="0.25">
      <c r="A304" s="29" t="s">
        <v>422</v>
      </c>
      <c r="B304" s="29" t="s">
        <v>16</v>
      </c>
      <c r="C304" s="77" t="s">
        <v>347</v>
      </c>
      <c r="D304" s="29" t="s">
        <v>230</v>
      </c>
      <c r="E304" s="48">
        <v>123500</v>
      </c>
      <c r="F304" s="48">
        <v>3544.45</v>
      </c>
      <c r="G304" s="48">
        <v>17633.16</v>
      </c>
      <c r="H304" s="48">
        <v>3754.4</v>
      </c>
      <c r="I304" s="48">
        <v>25</v>
      </c>
      <c r="J304" s="48">
        <f t="shared" si="80"/>
        <v>24957.01</v>
      </c>
      <c r="K304" s="48">
        <v>98542.99</v>
      </c>
    </row>
    <row r="305" spans="1:126" s="44" customFormat="1" x14ac:dyDescent="0.25">
      <c r="A305" s="78" t="s">
        <v>12</v>
      </c>
      <c r="B305" s="78">
        <v>3</v>
      </c>
      <c r="C305" s="79"/>
      <c r="D305" s="78"/>
      <c r="E305" s="80">
        <f>SUM(E302:E304)</f>
        <v>200500</v>
      </c>
      <c r="F305" s="80">
        <f>SUM(F302:F304)</f>
        <v>5754.35</v>
      </c>
      <c r="G305" s="80">
        <f>SUM(G302:G304)</f>
        <v>18781.490000000002</v>
      </c>
      <c r="H305" s="80">
        <f t="shared" ref="H305:K305" si="81">SUM(H302:H304)</f>
        <v>6095.2</v>
      </c>
      <c r="I305" s="80">
        <f t="shared" si="81"/>
        <v>1850</v>
      </c>
      <c r="J305" s="80">
        <f t="shared" si="81"/>
        <v>32481.040000000001</v>
      </c>
      <c r="K305" s="80">
        <f t="shared" si="81"/>
        <v>168018.96</v>
      </c>
    </row>
    <row r="306" spans="1:126" s="2" customFormat="1" x14ac:dyDescent="0.25">
      <c r="A306"/>
      <c r="B306"/>
      <c r="C306" s="32"/>
      <c r="D306"/>
      <c r="E306" s="1"/>
      <c r="F306" s="1"/>
      <c r="G306" s="1"/>
      <c r="H306" s="1"/>
      <c r="I306" s="1"/>
      <c r="J306" s="1"/>
      <c r="K306" s="1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</row>
    <row r="307" spans="1:126" s="2" customFormat="1" x14ac:dyDescent="0.25">
      <c r="A307" s="104" t="s">
        <v>86</v>
      </c>
      <c r="B307" s="104"/>
      <c r="C307" s="104"/>
      <c r="D307" s="104"/>
      <c r="E307" s="104"/>
      <c r="F307" s="104"/>
      <c r="G307" s="104"/>
      <c r="H307" s="104"/>
      <c r="I307" s="104"/>
      <c r="J307" s="104"/>
      <c r="K307" s="104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  <c r="DU307" s="6"/>
      <c r="DV307" s="6"/>
    </row>
    <row r="308" spans="1:126" s="2" customFormat="1" x14ac:dyDescent="0.25">
      <c r="A308" t="s">
        <v>492</v>
      </c>
      <c r="B308" t="s">
        <v>85</v>
      </c>
      <c r="C308" s="32" t="s">
        <v>348</v>
      </c>
      <c r="D308" t="s">
        <v>230</v>
      </c>
      <c r="E308" s="1">
        <v>165000</v>
      </c>
      <c r="F308" s="1">
        <v>4735.5</v>
      </c>
      <c r="G308" s="1">
        <v>27413.040000000001</v>
      </c>
      <c r="H308" s="1">
        <v>4943.8</v>
      </c>
      <c r="I308" s="1">
        <v>25</v>
      </c>
      <c r="J308" s="1">
        <v>37117.339999999997</v>
      </c>
      <c r="K308" s="1">
        <v>127882.66</v>
      </c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  <c r="BD308" s="6"/>
      <c r="BE308" s="6"/>
      <c r="BF308" s="6"/>
      <c r="BG308" s="6"/>
      <c r="BH308" s="6"/>
      <c r="BI308" s="6"/>
      <c r="BJ308" s="6"/>
      <c r="BK308" s="6"/>
      <c r="BL308" s="6"/>
      <c r="BM308" s="6"/>
      <c r="BN308" s="6"/>
      <c r="BO308" s="6"/>
      <c r="BP308" s="6"/>
      <c r="BQ308" s="6"/>
      <c r="BR308" s="6"/>
      <c r="BS308" s="6"/>
      <c r="BT308" s="6"/>
      <c r="BU308" s="6"/>
      <c r="BV308" s="6"/>
      <c r="BW308" s="6"/>
      <c r="BX308" s="6"/>
      <c r="BY308" s="6"/>
      <c r="BZ308" s="6"/>
      <c r="CA308" s="6"/>
      <c r="CB308" s="6"/>
      <c r="CC308" s="6"/>
      <c r="CD308" s="6"/>
      <c r="CE308" s="6"/>
      <c r="CF308" s="6"/>
      <c r="CG308" s="6"/>
      <c r="CH308" s="6"/>
      <c r="CI308" s="6"/>
      <c r="CJ308" s="6"/>
      <c r="CK308" s="6"/>
      <c r="CL308" s="6"/>
      <c r="CM308" s="6"/>
      <c r="CN308" s="6"/>
      <c r="CO308" s="6"/>
      <c r="CP308" s="6"/>
      <c r="CQ308" s="6"/>
      <c r="CR308" s="6"/>
      <c r="CS308" s="6"/>
      <c r="CT308" s="6"/>
      <c r="CU308" s="6"/>
      <c r="CV308" s="6"/>
      <c r="CW308" s="6"/>
      <c r="CX308" s="6"/>
      <c r="CY308" s="6"/>
      <c r="CZ308" s="6"/>
      <c r="DA308" s="6"/>
      <c r="DB308" s="6"/>
      <c r="DC308" s="6"/>
      <c r="DD308" s="6"/>
      <c r="DE308" s="6"/>
      <c r="DF308" s="6"/>
      <c r="DG308" s="6"/>
      <c r="DH308" s="6"/>
      <c r="DI308" s="6"/>
      <c r="DJ308" s="6"/>
      <c r="DK308" s="6"/>
      <c r="DL308" s="6"/>
      <c r="DM308" s="6"/>
      <c r="DN308" s="6"/>
      <c r="DO308" s="6"/>
      <c r="DP308" s="6"/>
      <c r="DQ308" s="6"/>
      <c r="DR308" s="6"/>
      <c r="DS308" s="6"/>
      <c r="DT308" s="6"/>
      <c r="DU308" s="6"/>
      <c r="DV308" s="6"/>
    </row>
    <row r="309" spans="1:126" x14ac:dyDescent="0.25">
      <c r="A309" s="3" t="s">
        <v>12</v>
      </c>
      <c r="B309" s="3">
        <v>1</v>
      </c>
      <c r="C309" s="34"/>
      <c r="D309" s="3"/>
      <c r="E309" s="4">
        <f>SUM(E308:E308)</f>
        <v>165000</v>
      </c>
      <c r="F309" s="4">
        <f>SUM(F308:F308)</f>
        <v>4735.5</v>
      </c>
      <c r="G309" s="4">
        <f>SUM(G308:G308)</f>
        <v>27413.040000000001</v>
      </c>
      <c r="H309" s="4">
        <f t="shared" ref="H309:K309" si="82">SUM(H308:H308)</f>
        <v>4943.8</v>
      </c>
      <c r="I309" s="4">
        <f t="shared" si="82"/>
        <v>25</v>
      </c>
      <c r="J309" s="4">
        <f t="shared" si="82"/>
        <v>37117.339999999997</v>
      </c>
      <c r="K309" s="4">
        <f t="shared" si="82"/>
        <v>127882.66</v>
      </c>
    </row>
    <row r="311" spans="1:126" x14ac:dyDescent="0.25">
      <c r="A311" s="104" t="s">
        <v>88</v>
      </c>
      <c r="B311" s="104"/>
      <c r="C311" s="104"/>
      <c r="D311" s="104"/>
      <c r="E311" s="104"/>
      <c r="F311" s="104"/>
      <c r="G311" s="104"/>
      <c r="H311" s="104"/>
      <c r="I311" s="104"/>
      <c r="J311" s="104"/>
      <c r="K311" s="104"/>
    </row>
    <row r="312" spans="1:126" x14ac:dyDescent="0.25">
      <c r="A312" t="s">
        <v>426</v>
      </c>
      <c r="B312" t="s">
        <v>18</v>
      </c>
      <c r="C312" s="32" t="s">
        <v>347</v>
      </c>
      <c r="D312" t="s">
        <v>232</v>
      </c>
      <c r="E312" s="1">
        <v>41000</v>
      </c>
      <c r="F312" s="1">
        <f t="shared" ref="F312:F319" si="83">E312*0.0287</f>
        <v>1176.7</v>
      </c>
      <c r="G312">
        <v>583.79</v>
      </c>
      <c r="H312" s="1">
        <f t="shared" ref="H312:H319" si="84">E312*0.0304</f>
        <v>1246.4000000000001</v>
      </c>
      <c r="I312" s="1">
        <v>1200</v>
      </c>
      <c r="J312" s="1">
        <v>4206.8900000000003</v>
      </c>
      <c r="K312" s="1">
        <v>36793.11</v>
      </c>
    </row>
    <row r="313" spans="1:126" x14ac:dyDescent="0.25">
      <c r="A313" t="s">
        <v>220</v>
      </c>
      <c r="B313" t="s">
        <v>93</v>
      </c>
      <c r="C313" s="32" t="s">
        <v>347</v>
      </c>
      <c r="D313" t="s">
        <v>232</v>
      </c>
      <c r="E313" s="1">
        <v>41000</v>
      </c>
      <c r="F313" s="1">
        <f t="shared" si="83"/>
        <v>1176.7</v>
      </c>
      <c r="G313">
        <v>583.79</v>
      </c>
      <c r="H313" s="1">
        <f t="shared" si="84"/>
        <v>1246.4000000000001</v>
      </c>
      <c r="I313" s="1">
        <v>175</v>
      </c>
      <c r="J313" s="1">
        <v>3181.89</v>
      </c>
      <c r="K313" s="1">
        <v>37818.11</v>
      </c>
    </row>
    <row r="314" spans="1:126" x14ac:dyDescent="0.25">
      <c r="A314" t="s">
        <v>237</v>
      </c>
      <c r="B314" t="s">
        <v>93</v>
      </c>
      <c r="C314" s="32" t="s">
        <v>347</v>
      </c>
      <c r="D314" t="s">
        <v>232</v>
      </c>
      <c r="E314" s="1">
        <v>41000</v>
      </c>
      <c r="F314" s="1">
        <f t="shared" si="83"/>
        <v>1176.7</v>
      </c>
      <c r="G314">
        <v>356.92</v>
      </c>
      <c r="H314" s="1">
        <f t="shared" si="84"/>
        <v>1246.4000000000001</v>
      </c>
      <c r="I314" s="1">
        <v>1687.45</v>
      </c>
      <c r="J314" s="1">
        <v>4467.47</v>
      </c>
      <c r="K314" s="1">
        <v>36532.53</v>
      </c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  <c r="CE314"/>
      <c r="CF314"/>
      <c r="CG314"/>
      <c r="CH314"/>
      <c r="CI314"/>
      <c r="CJ314"/>
      <c r="CK314"/>
      <c r="CL314"/>
      <c r="CM314"/>
      <c r="CN314"/>
      <c r="CO314"/>
      <c r="CP314"/>
      <c r="CQ314"/>
      <c r="CR314"/>
      <c r="CS314"/>
      <c r="CT314"/>
      <c r="CU314"/>
      <c r="CV314"/>
      <c r="CW314"/>
      <c r="CX314"/>
      <c r="CY314"/>
      <c r="CZ314"/>
      <c r="DA314"/>
      <c r="DB314"/>
      <c r="DC314"/>
      <c r="DD314"/>
      <c r="DE314"/>
      <c r="DF314"/>
      <c r="DG314"/>
      <c r="DH314"/>
      <c r="DI314"/>
      <c r="DJ314"/>
      <c r="DK314"/>
      <c r="DL314"/>
      <c r="DM314"/>
      <c r="DN314"/>
      <c r="DO314"/>
      <c r="DP314"/>
      <c r="DQ314"/>
      <c r="DR314"/>
      <c r="DS314"/>
      <c r="DT314"/>
      <c r="DU314"/>
      <c r="DV314"/>
    </row>
    <row r="315" spans="1:126" x14ac:dyDescent="0.25">
      <c r="A315" t="s">
        <v>253</v>
      </c>
      <c r="B315" t="s">
        <v>252</v>
      </c>
      <c r="C315" s="32" t="s">
        <v>348</v>
      </c>
      <c r="D315" t="s">
        <v>232</v>
      </c>
      <c r="E315" s="1">
        <v>41000</v>
      </c>
      <c r="F315" s="1">
        <f>E315*0.0287</f>
        <v>1176.7</v>
      </c>
      <c r="G315">
        <v>583.79</v>
      </c>
      <c r="H315" s="1">
        <f>E315*0.0304</f>
        <v>1246.4000000000001</v>
      </c>
      <c r="I315" s="1">
        <v>175</v>
      </c>
      <c r="J315" s="1">
        <v>3181.89</v>
      </c>
      <c r="K315" s="1">
        <v>37818.11</v>
      </c>
    </row>
    <row r="316" spans="1:126" x14ac:dyDescent="0.25">
      <c r="A316" t="s">
        <v>255</v>
      </c>
      <c r="B316" t="s">
        <v>51</v>
      </c>
      <c r="C316" s="32" t="s">
        <v>347</v>
      </c>
      <c r="D316" t="s">
        <v>232</v>
      </c>
      <c r="E316" s="1">
        <v>41000</v>
      </c>
      <c r="F316" s="1">
        <f t="shared" si="83"/>
        <v>1176.7</v>
      </c>
      <c r="G316">
        <v>583.79</v>
      </c>
      <c r="H316" s="1">
        <f t="shared" si="84"/>
        <v>1246.4000000000001</v>
      </c>
      <c r="I316" s="1">
        <v>275</v>
      </c>
      <c r="J316" s="1">
        <v>3281.89</v>
      </c>
      <c r="K316" s="1">
        <v>37718.11</v>
      </c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  <c r="CE316"/>
      <c r="CF316"/>
      <c r="CG316"/>
      <c r="CH316"/>
      <c r="CI316"/>
      <c r="CJ316"/>
      <c r="CK316"/>
      <c r="CL316"/>
      <c r="CM316"/>
      <c r="CN316"/>
      <c r="CO316"/>
      <c r="CP316"/>
      <c r="CQ316"/>
      <c r="CR316"/>
      <c r="CS316"/>
      <c r="CT316"/>
      <c r="CU316"/>
      <c r="CV316"/>
      <c r="CW316"/>
      <c r="CX316"/>
      <c r="CY316"/>
      <c r="CZ316"/>
      <c r="DA316"/>
      <c r="DB316"/>
      <c r="DC316"/>
      <c r="DD316"/>
      <c r="DE316"/>
      <c r="DF316"/>
      <c r="DG316"/>
      <c r="DH316"/>
      <c r="DI316"/>
      <c r="DJ316"/>
      <c r="DK316"/>
      <c r="DL316"/>
      <c r="DM316"/>
      <c r="DN316"/>
      <c r="DO316"/>
      <c r="DP316"/>
      <c r="DQ316"/>
      <c r="DR316"/>
      <c r="DS316"/>
      <c r="DT316"/>
      <c r="DU316"/>
      <c r="DV316"/>
    </row>
    <row r="317" spans="1:126" x14ac:dyDescent="0.25">
      <c r="A317" t="s">
        <v>254</v>
      </c>
      <c r="B317" t="s">
        <v>51</v>
      </c>
      <c r="C317" s="32" t="s">
        <v>347</v>
      </c>
      <c r="D317" t="s">
        <v>232</v>
      </c>
      <c r="E317" s="15">
        <v>36000</v>
      </c>
      <c r="F317" s="1">
        <f t="shared" si="83"/>
        <v>1033.2</v>
      </c>
      <c r="G317">
        <v>0</v>
      </c>
      <c r="H317" s="1">
        <f t="shared" si="84"/>
        <v>1094.4000000000001</v>
      </c>
      <c r="I317" s="1">
        <v>175</v>
      </c>
      <c r="J317" s="1">
        <v>2302.6</v>
      </c>
      <c r="K317" s="1">
        <v>33697.4</v>
      </c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  <c r="CE317"/>
      <c r="CF317"/>
      <c r="CG317"/>
      <c r="CH317"/>
      <c r="CI317"/>
      <c r="CJ317"/>
      <c r="CK317"/>
      <c r="CL317"/>
      <c r="CM317"/>
      <c r="CN317"/>
      <c r="CO317"/>
      <c r="CP317"/>
      <c r="CQ317"/>
      <c r="CR317"/>
      <c r="CS317"/>
      <c r="CT317"/>
      <c r="CU317"/>
      <c r="CV317"/>
      <c r="CW317"/>
      <c r="CX317"/>
      <c r="CY317"/>
      <c r="CZ317"/>
      <c r="DA317"/>
      <c r="DB317"/>
      <c r="DC317"/>
      <c r="DD317"/>
      <c r="DE317"/>
      <c r="DF317"/>
      <c r="DG317"/>
      <c r="DH317"/>
      <c r="DI317"/>
      <c r="DJ317"/>
      <c r="DK317"/>
      <c r="DL317"/>
      <c r="DM317"/>
      <c r="DN317"/>
      <c r="DO317"/>
      <c r="DP317"/>
      <c r="DQ317"/>
      <c r="DR317"/>
      <c r="DS317"/>
      <c r="DT317"/>
      <c r="DU317"/>
      <c r="DV317"/>
    </row>
    <row r="318" spans="1:126" x14ac:dyDescent="0.25">
      <c r="A318" t="s">
        <v>206</v>
      </c>
      <c r="B318" t="s">
        <v>93</v>
      </c>
      <c r="C318" s="32" t="s">
        <v>347</v>
      </c>
      <c r="D318" t="s">
        <v>232</v>
      </c>
      <c r="E318" s="1">
        <v>39000</v>
      </c>
      <c r="F318" s="1">
        <f t="shared" si="83"/>
        <v>1119.3</v>
      </c>
      <c r="G318">
        <v>301.52</v>
      </c>
      <c r="H318" s="1">
        <f t="shared" si="84"/>
        <v>1185.5999999999999</v>
      </c>
      <c r="I318" s="1">
        <v>175</v>
      </c>
      <c r="J318" s="1">
        <v>2781.42</v>
      </c>
      <c r="K318" s="1">
        <v>36218.58</v>
      </c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  <c r="CE318"/>
      <c r="CF318"/>
      <c r="CG318"/>
      <c r="CH318"/>
      <c r="CI318"/>
      <c r="CJ318"/>
      <c r="CK318"/>
      <c r="CL318"/>
      <c r="CM318"/>
      <c r="CN318"/>
      <c r="CO318"/>
      <c r="CP318"/>
      <c r="CQ318"/>
      <c r="CR318"/>
      <c r="CS318"/>
      <c r="CT318"/>
      <c r="CU318"/>
      <c r="CV318"/>
      <c r="CW318"/>
      <c r="CX318"/>
      <c r="CY318"/>
      <c r="CZ318"/>
      <c r="DA318"/>
      <c r="DB318"/>
      <c r="DC318"/>
      <c r="DD318"/>
      <c r="DE318"/>
      <c r="DF318"/>
      <c r="DG318"/>
      <c r="DH318"/>
      <c r="DI318"/>
      <c r="DJ318"/>
      <c r="DK318"/>
      <c r="DL318"/>
      <c r="DM318"/>
      <c r="DN318"/>
      <c r="DO318"/>
      <c r="DP318"/>
      <c r="DQ318"/>
      <c r="DR318"/>
      <c r="DS318"/>
      <c r="DT318"/>
      <c r="DU318"/>
      <c r="DV318"/>
    </row>
    <row r="319" spans="1:126" x14ac:dyDescent="0.25">
      <c r="A319" t="s">
        <v>205</v>
      </c>
      <c r="B319" t="s">
        <v>93</v>
      </c>
      <c r="C319" s="32" t="s">
        <v>347</v>
      </c>
      <c r="D319" t="s">
        <v>232</v>
      </c>
      <c r="E319" s="1">
        <v>41000</v>
      </c>
      <c r="F319" s="1">
        <f t="shared" si="83"/>
        <v>1176.7</v>
      </c>
      <c r="G319">
        <v>356.92</v>
      </c>
      <c r="H319" s="1">
        <f t="shared" si="84"/>
        <v>1246.4000000000001</v>
      </c>
      <c r="I319" s="1">
        <v>1687.45</v>
      </c>
      <c r="J319" s="1">
        <v>4467.47</v>
      </c>
      <c r="K319" s="1">
        <v>36532.53</v>
      </c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  <c r="CE319"/>
      <c r="CF319"/>
      <c r="CG319"/>
      <c r="CH319"/>
      <c r="CI319"/>
      <c r="CJ319"/>
      <c r="CK319"/>
      <c r="CL319"/>
      <c r="CM319"/>
      <c r="CN319"/>
      <c r="CO319"/>
      <c r="CP319"/>
      <c r="CQ319"/>
      <c r="CR319"/>
      <c r="CS319"/>
      <c r="CT319"/>
      <c r="CU319"/>
      <c r="CV319"/>
      <c r="CW319"/>
      <c r="CX319"/>
      <c r="CY319"/>
      <c r="CZ319"/>
      <c r="DA319"/>
      <c r="DB319"/>
      <c r="DC319"/>
      <c r="DD319"/>
      <c r="DE319"/>
      <c r="DF319"/>
      <c r="DG319"/>
      <c r="DH319"/>
      <c r="DI319"/>
      <c r="DJ319"/>
      <c r="DK319"/>
      <c r="DL319"/>
      <c r="DM319"/>
      <c r="DN319"/>
      <c r="DO319"/>
      <c r="DP319"/>
      <c r="DQ319"/>
      <c r="DR319"/>
      <c r="DS319"/>
      <c r="DT319"/>
      <c r="DU319"/>
      <c r="DV319"/>
    </row>
    <row r="320" spans="1:126" x14ac:dyDescent="0.25">
      <c r="A320" s="3" t="s">
        <v>12</v>
      </c>
      <c r="B320" s="3">
        <v>8</v>
      </c>
      <c r="C320" s="34"/>
      <c r="D320" s="3"/>
      <c r="E320" s="4">
        <f t="shared" ref="E320:K320" si="85">SUM(E312:E319)</f>
        <v>321000</v>
      </c>
      <c r="F320" s="4">
        <f t="shared" si="85"/>
        <v>9212.7000000000007</v>
      </c>
      <c r="G320" s="4">
        <f t="shared" si="85"/>
        <v>3350.52</v>
      </c>
      <c r="H320" s="4">
        <f t="shared" si="85"/>
        <v>9758.4</v>
      </c>
      <c r="I320" s="4">
        <f t="shared" si="85"/>
        <v>5549.9</v>
      </c>
      <c r="J320" s="4">
        <f t="shared" si="85"/>
        <v>27871.52</v>
      </c>
      <c r="K320" s="4">
        <f t="shared" si="85"/>
        <v>293128.48</v>
      </c>
      <c r="L320"/>
      <c r="M320"/>
      <c r="N320"/>
      <c r="O320"/>
      <c r="P320"/>
      <c r="Q320"/>
      <c r="R320"/>
      <c r="S320"/>
      <c r="T320"/>
      <c r="U320"/>
      <c r="V320"/>
      <c r="W320"/>
      <c r="X320"/>
      <c r="Y320"/>
      <c r="Z320"/>
      <c r="AA320"/>
      <c r="AB320"/>
      <c r="AC320"/>
      <c r="AD320"/>
      <c r="AE320"/>
      <c r="AF320"/>
      <c r="AG320"/>
      <c r="AH320"/>
      <c r="AI320"/>
      <c r="AJ320"/>
      <c r="AK320"/>
      <c r="AL320"/>
      <c r="AM320"/>
      <c r="AN320"/>
      <c r="AO320"/>
      <c r="AP320"/>
      <c r="AQ320"/>
      <c r="AR320"/>
      <c r="AS320"/>
      <c r="AT320"/>
      <c r="AU320"/>
      <c r="AV320"/>
      <c r="AW320"/>
      <c r="AX320"/>
      <c r="AY320"/>
      <c r="AZ320"/>
      <c r="BA320"/>
      <c r="BB320"/>
      <c r="BC320"/>
      <c r="BD320"/>
      <c r="BE320"/>
      <c r="BF320"/>
      <c r="BG320"/>
      <c r="BH320"/>
      <c r="BI320"/>
      <c r="BJ320"/>
      <c r="BK320"/>
      <c r="BL320"/>
      <c r="BM320"/>
      <c r="BN320"/>
      <c r="BO320"/>
      <c r="BP320"/>
      <c r="BQ320"/>
      <c r="BR320"/>
      <c r="BS320"/>
      <c r="BT320"/>
      <c r="BU320"/>
      <c r="BV320"/>
      <c r="BW320"/>
      <c r="BX320"/>
      <c r="BY320"/>
      <c r="BZ320"/>
      <c r="CA320"/>
      <c r="CB320"/>
      <c r="CC320"/>
      <c r="CD320"/>
      <c r="CE320"/>
      <c r="CF320"/>
      <c r="CG320"/>
      <c r="CH320"/>
      <c r="CI320"/>
      <c r="CJ320"/>
      <c r="CK320"/>
      <c r="CL320"/>
      <c r="CM320"/>
      <c r="CN320"/>
      <c r="CO320"/>
      <c r="CP320"/>
      <c r="CQ320"/>
      <c r="CR320"/>
      <c r="CS320"/>
      <c r="CT320"/>
      <c r="CU320"/>
      <c r="CV320"/>
      <c r="CW320"/>
      <c r="CX320"/>
      <c r="CY320"/>
      <c r="CZ320"/>
      <c r="DA320"/>
      <c r="DB320"/>
      <c r="DC320"/>
      <c r="DD320"/>
      <c r="DE320"/>
      <c r="DF320"/>
      <c r="DG320"/>
      <c r="DH320"/>
      <c r="DI320"/>
      <c r="DJ320"/>
      <c r="DK320"/>
      <c r="DL320"/>
      <c r="DM320"/>
      <c r="DN320"/>
      <c r="DO320"/>
      <c r="DP320"/>
      <c r="DQ320"/>
      <c r="DR320"/>
      <c r="DS320"/>
      <c r="DT320"/>
      <c r="DU320"/>
      <c r="DV320"/>
    </row>
    <row r="321" spans="1:126" x14ac:dyDescent="0.25"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  <c r="CW321"/>
      <c r="CX321"/>
      <c r="CY321"/>
      <c r="CZ321"/>
      <c r="DA321"/>
      <c r="DB321"/>
      <c r="DC321"/>
      <c r="DD321"/>
      <c r="DE321"/>
      <c r="DF321"/>
      <c r="DG321"/>
      <c r="DH321"/>
      <c r="DI321"/>
      <c r="DJ321"/>
      <c r="DK321"/>
      <c r="DL321"/>
      <c r="DM321"/>
      <c r="DN321"/>
      <c r="DO321"/>
      <c r="DP321"/>
      <c r="DQ321"/>
      <c r="DR321"/>
      <c r="DS321"/>
      <c r="DT321"/>
      <c r="DU321"/>
      <c r="DV321"/>
    </row>
    <row r="322" spans="1:126" x14ac:dyDescent="0.25">
      <c r="A322" s="31" t="s">
        <v>463</v>
      </c>
      <c r="B322" s="31"/>
      <c r="C322" s="40"/>
      <c r="D322" s="31"/>
      <c r="E322" s="31"/>
      <c r="F322" s="31"/>
      <c r="G322" s="31"/>
      <c r="H322" s="31"/>
      <c r="I322" s="31"/>
      <c r="J322" s="31"/>
      <c r="K322" s="31"/>
    </row>
    <row r="323" spans="1:126" x14ac:dyDescent="0.25">
      <c r="A323" s="28" t="s">
        <v>94</v>
      </c>
      <c r="B323" s="28" t="s">
        <v>87</v>
      </c>
      <c r="C323" s="39" t="s">
        <v>347</v>
      </c>
      <c r="D323" s="5" t="s">
        <v>230</v>
      </c>
      <c r="E323" s="30">
        <v>101000</v>
      </c>
      <c r="F323" s="30">
        <f>E323*0.0287</f>
        <v>2898.7</v>
      </c>
      <c r="G323" s="30">
        <v>11584.37</v>
      </c>
      <c r="H323" s="30">
        <f>E323*0.0304</f>
        <v>3070.4</v>
      </c>
      <c r="I323" s="30">
        <v>3199.9</v>
      </c>
      <c r="J323" s="30">
        <f>+F323+G323+H323+I323</f>
        <v>20753.37</v>
      </c>
      <c r="K323" s="30">
        <f>E323-J323</f>
        <v>80246.63</v>
      </c>
    </row>
    <row r="324" spans="1:126" x14ac:dyDescent="0.25">
      <c r="A324" s="62" t="s">
        <v>12</v>
      </c>
      <c r="B324" s="62">
        <v>1</v>
      </c>
      <c r="C324" s="63"/>
      <c r="D324" s="62"/>
      <c r="E324" s="64">
        <f>SUM(E323)</f>
        <v>101000</v>
      </c>
      <c r="F324" s="64">
        <f>SUM(F323)</f>
        <v>2898.7</v>
      </c>
      <c r="G324" s="64">
        <f>SUM(G323)</f>
        <v>11584.37</v>
      </c>
      <c r="H324" s="64">
        <f t="shared" ref="H324:K324" si="86">SUM(H323)</f>
        <v>3070.4</v>
      </c>
      <c r="I324" s="64">
        <f t="shared" si="86"/>
        <v>3199.9</v>
      </c>
      <c r="J324" s="64">
        <f t="shared" si="86"/>
        <v>20753.37</v>
      </c>
      <c r="K324" s="64">
        <f t="shared" si="86"/>
        <v>80246.63</v>
      </c>
    </row>
    <row r="325" spans="1:126" x14ac:dyDescent="0.25">
      <c r="C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  <c r="DV325"/>
    </row>
    <row r="326" spans="1:126" x14ac:dyDescent="0.25">
      <c r="A326" s="2" t="s">
        <v>489</v>
      </c>
      <c r="C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  <c r="DV326"/>
    </row>
    <row r="327" spans="1:126" x14ac:dyDescent="0.25">
      <c r="A327" t="s">
        <v>91</v>
      </c>
      <c r="B327" t="s">
        <v>16</v>
      </c>
      <c r="C327" s="32" t="s">
        <v>347</v>
      </c>
      <c r="D327" t="s">
        <v>230</v>
      </c>
      <c r="E327" s="1">
        <v>101000</v>
      </c>
      <c r="F327" s="1">
        <f t="shared" ref="F327" si="87">E327*0.0287</f>
        <v>2898.7</v>
      </c>
      <c r="G327" s="1">
        <v>12340.59</v>
      </c>
      <c r="H327" s="1">
        <v>3070.4</v>
      </c>
      <c r="I327" s="1">
        <v>25</v>
      </c>
      <c r="J327" s="1">
        <v>18334.689999999999</v>
      </c>
      <c r="K327" s="1">
        <v>82665.31</v>
      </c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  <c r="CW327"/>
      <c r="CX327"/>
      <c r="CY327"/>
      <c r="CZ327"/>
      <c r="DA327"/>
      <c r="DB327"/>
      <c r="DC327"/>
      <c r="DD327"/>
      <c r="DE327"/>
      <c r="DF327"/>
      <c r="DG327"/>
      <c r="DH327"/>
      <c r="DI327"/>
      <c r="DJ327"/>
      <c r="DK327"/>
      <c r="DL327"/>
      <c r="DM327"/>
      <c r="DN327"/>
      <c r="DO327"/>
      <c r="DP327"/>
      <c r="DQ327"/>
      <c r="DR327"/>
      <c r="DS327"/>
      <c r="DT327"/>
      <c r="DU327"/>
      <c r="DV327"/>
    </row>
    <row r="328" spans="1:126" s="3" customFormat="1" x14ac:dyDescent="0.25">
      <c r="A328" s="3" t="s">
        <v>12</v>
      </c>
      <c r="B328" s="3">
        <v>1</v>
      </c>
      <c r="C328" s="34"/>
      <c r="E328" s="4">
        <f t="shared" ref="E328:K328" si="88">SUM(E327)</f>
        <v>101000</v>
      </c>
      <c r="F328" s="4">
        <f t="shared" si="88"/>
        <v>2898.7</v>
      </c>
      <c r="G328" s="4">
        <f t="shared" si="88"/>
        <v>12340.59</v>
      </c>
      <c r="H328" s="4">
        <f t="shared" si="88"/>
        <v>3070.4</v>
      </c>
      <c r="I328" s="4">
        <f t="shared" si="88"/>
        <v>25</v>
      </c>
      <c r="J328" s="4">
        <f t="shared" si="88"/>
        <v>18334.689999999999</v>
      </c>
      <c r="K328" s="4">
        <f t="shared" si="88"/>
        <v>82665.31</v>
      </c>
      <c r="L328" s="26"/>
      <c r="M328" s="26"/>
      <c r="N328" s="26"/>
      <c r="O328" s="26"/>
      <c r="P328" s="26"/>
      <c r="Q328" s="26"/>
      <c r="R328" s="26"/>
      <c r="S328" s="26"/>
      <c r="T328" s="26"/>
      <c r="U328" s="26"/>
      <c r="V328" s="26"/>
      <c r="W328" s="26"/>
      <c r="X328" s="26"/>
      <c r="Y328" s="26"/>
      <c r="Z328" s="26"/>
      <c r="AA328" s="26"/>
      <c r="AB328" s="26"/>
      <c r="AC328" s="26"/>
      <c r="AD328" s="26"/>
      <c r="AE328" s="26"/>
      <c r="AF328" s="26"/>
      <c r="AG328" s="26"/>
      <c r="AH328" s="26"/>
      <c r="AI328" s="26"/>
      <c r="AJ328" s="26"/>
      <c r="AK328" s="26"/>
      <c r="AL328" s="26"/>
    </row>
    <row r="329" spans="1:126" x14ac:dyDescent="0.25">
      <c r="A329" s="10" t="s">
        <v>95</v>
      </c>
      <c r="B329" s="10"/>
      <c r="C329" s="36"/>
      <c r="D329" s="12"/>
      <c r="E329" s="10"/>
      <c r="F329" s="10"/>
      <c r="G329" s="10"/>
      <c r="H329" s="10"/>
      <c r="I329" s="10"/>
      <c r="J329" s="10"/>
      <c r="K329" s="10"/>
    </row>
    <row r="330" spans="1:126" x14ac:dyDescent="0.25">
      <c r="A330" t="s">
        <v>207</v>
      </c>
      <c r="B330" t="s">
        <v>105</v>
      </c>
      <c r="C330" s="32" t="s">
        <v>348</v>
      </c>
      <c r="D330" t="s">
        <v>232</v>
      </c>
      <c r="E330" s="1">
        <v>76000</v>
      </c>
      <c r="F330" s="1">
        <f>E330*0.0287</f>
        <v>2181.1999999999998</v>
      </c>
      <c r="G330" s="1">
        <v>6497.56</v>
      </c>
      <c r="H330" s="1">
        <f>E330*0.0304</f>
        <v>2310.4</v>
      </c>
      <c r="I330" s="1">
        <v>175</v>
      </c>
      <c r="J330" s="1">
        <f>+F330+G330+H330+I330</f>
        <v>11164.16</v>
      </c>
      <c r="K330" s="1">
        <f>+E330-J330</f>
        <v>64835.839999999997</v>
      </c>
    </row>
    <row r="331" spans="1:126" x14ac:dyDescent="0.25">
      <c r="A331" t="s">
        <v>96</v>
      </c>
      <c r="B331" t="s">
        <v>97</v>
      </c>
      <c r="C331" s="32" t="s">
        <v>347</v>
      </c>
      <c r="D331" t="s">
        <v>230</v>
      </c>
      <c r="E331" s="1">
        <v>81000</v>
      </c>
      <c r="F331" s="1">
        <f t="shared" ref="F331:F340" si="89">E331*0.0287</f>
        <v>2324.6999999999998</v>
      </c>
      <c r="G331" s="1">
        <v>7636.09</v>
      </c>
      <c r="H331" s="1">
        <f t="shared" ref="H331:H337" si="90">E331*0.0304</f>
        <v>2462.4</v>
      </c>
      <c r="I331" s="1">
        <v>425</v>
      </c>
      <c r="J331" s="1">
        <f t="shared" ref="J331:J340" si="91">+F331+G331+H331+I331</f>
        <v>12848.19</v>
      </c>
      <c r="K331" s="1">
        <f t="shared" ref="K331:K340" si="92">+E331-J331</f>
        <v>68151.81</v>
      </c>
    </row>
    <row r="332" spans="1:126" x14ac:dyDescent="0.25">
      <c r="A332" t="s">
        <v>98</v>
      </c>
      <c r="B332" t="s">
        <v>45</v>
      </c>
      <c r="C332" s="32" t="s">
        <v>348</v>
      </c>
      <c r="D332" t="s">
        <v>232</v>
      </c>
      <c r="E332" s="1">
        <v>24150</v>
      </c>
      <c r="F332" s="1">
        <f>E332*0.0287</f>
        <v>693.11</v>
      </c>
      <c r="G332" s="67">
        <v>0</v>
      </c>
      <c r="H332" s="1">
        <f>E332*0.0304</f>
        <v>734.16</v>
      </c>
      <c r="I332" s="1">
        <v>1654</v>
      </c>
      <c r="J332" s="1">
        <f t="shared" si="91"/>
        <v>3081.27</v>
      </c>
      <c r="K332" s="1">
        <f t="shared" si="92"/>
        <v>21068.73</v>
      </c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  <c r="DV332"/>
    </row>
    <row r="333" spans="1:126" x14ac:dyDescent="0.25">
      <c r="A333" t="s">
        <v>251</v>
      </c>
      <c r="B333" t="s">
        <v>235</v>
      </c>
      <c r="C333" s="32" t="s">
        <v>347</v>
      </c>
      <c r="D333" t="s">
        <v>232</v>
      </c>
      <c r="E333" s="1">
        <v>33000</v>
      </c>
      <c r="F333" s="1">
        <v>947.1</v>
      </c>
      <c r="G333" s="1">
        <v>9753.1200000000008</v>
      </c>
      <c r="H333" s="1">
        <v>1003.2</v>
      </c>
      <c r="I333" s="1">
        <v>1687.45</v>
      </c>
      <c r="J333" s="1">
        <f t="shared" si="91"/>
        <v>13390.87</v>
      </c>
      <c r="K333" s="1">
        <f t="shared" si="92"/>
        <v>19609.13</v>
      </c>
    </row>
    <row r="334" spans="1:126" x14ac:dyDescent="0.25">
      <c r="A334" t="s">
        <v>99</v>
      </c>
      <c r="B334" t="s">
        <v>483</v>
      </c>
      <c r="C334" s="32" t="s">
        <v>347</v>
      </c>
      <c r="D334" t="s">
        <v>232</v>
      </c>
      <c r="E334" s="1">
        <v>90000</v>
      </c>
      <c r="F334" s="1">
        <f t="shared" si="89"/>
        <v>2583</v>
      </c>
      <c r="G334" s="67">
        <v>0</v>
      </c>
      <c r="H334" s="1">
        <f t="shared" si="90"/>
        <v>2736</v>
      </c>
      <c r="I334" s="1">
        <v>25</v>
      </c>
      <c r="J334" s="1">
        <f t="shared" si="91"/>
        <v>5344</v>
      </c>
      <c r="K334" s="1">
        <f t="shared" si="92"/>
        <v>84656</v>
      </c>
    </row>
    <row r="335" spans="1:126" x14ac:dyDescent="0.25">
      <c r="A335" t="s">
        <v>100</v>
      </c>
      <c r="B335" t="s">
        <v>200</v>
      </c>
      <c r="C335" s="32" t="s">
        <v>347</v>
      </c>
      <c r="D335" t="s">
        <v>230</v>
      </c>
      <c r="E335" s="1">
        <v>41000</v>
      </c>
      <c r="F335" s="1">
        <f t="shared" si="89"/>
        <v>1176.7</v>
      </c>
      <c r="G335">
        <v>583.79</v>
      </c>
      <c r="H335" s="1">
        <f t="shared" si="90"/>
        <v>1246.4000000000001</v>
      </c>
      <c r="I335" s="1">
        <v>665</v>
      </c>
      <c r="J335" s="1">
        <f t="shared" si="91"/>
        <v>3671.89</v>
      </c>
      <c r="K335" s="1">
        <f t="shared" si="92"/>
        <v>37328.11</v>
      </c>
    </row>
    <row r="336" spans="1:126" x14ac:dyDescent="0.25">
      <c r="A336" t="s">
        <v>222</v>
      </c>
      <c r="B336" t="s">
        <v>97</v>
      </c>
      <c r="C336" s="32" t="s">
        <v>347</v>
      </c>
      <c r="D336" t="s">
        <v>232</v>
      </c>
      <c r="E336" s="1">
        <v>41000</v>
      </c>
      <c r="F336" s="1">
        <f t="shared" si="89"/>
        <v>1176.7</v>
      </c>
      <c r="G336">
        <v>583.79</v>
      </c>
      <c r="H336" s="1">
        <f t="shared" si="90"/>
        <v>1246.4000000000001</v>
      </c>
      <c r="I336" s="1">
        <v>863</v>
      </c>
      <c r="J336" s="1">
        <f t="shared" si="91"/>
        <v>3869.89</v>
      </c>
      <c r="K336" s="1">
        <f t="shared" si="92"/>
        <v>37130.11</v>
      </c>
    </row>
    <row r="337" spans="1:126" x14ac:dyDescent="0.25">
      <c r="A337" t="s">
        <v>221</v>
      </c>
      <c r="B337" t="s">
        <v>460</v>
      </c>
      <c r="C337" s="32" t="s">
        <v>348</v>
      </c>
      <c r="D337" t="s">
        <v>232</v>
      </c>
      <c r="E337" s="1">
        <v>59000</v>
      </c>
      <c r="F337" s="1">
        <f t="shared" si="89"/>
        <v>1693.3</v>
      </c>
      <c r="G337" s="1">
        <v>2693.52</v>
      </c>
      <c r="H337" s="1">
        <f t="shared" si="90"/>
        <v>1793.6</v>
      </c>
      <c r="I337" s="1">
        <v>3199.9</v>
      </c>
      <c r="J337" s="1">
        <f t="shared" si="91"/>
        <v>9380.32</v>
      </c>
      <c r="K337" s="1">
        <f t="shared" si="92"/>
        <v>49619.68</v>
      </c>
    </row>
    <row r="338" spans="1:126" x14ac:dyDescent="0.25">
      <c r="A338" t="s">
        <v>316</v>
      </c>
      <c r="B338" t="s">
        <v>235</v>
      </c>
      <c r="C338" s="32" t="s">
        <v>347</v>
      </c>
      <c r="D338" t="s">
        <v>232</v>
      </c>
      <c r="E338" s="1">
        <v>32000</v>
      </c>
      <c r="F338" s="1">
        <f t="shared" ref="F338" si="93">E338*0.0287</f>
        <v>918.4</v>
      </c>
      <c r="G338" s="67">
        <v>0</v>
      </c>
      <c r="H338" s="1">
        <f t="shared" ref="H338" si="94">E338*0.0304</f>
        <v>972.8</v>
      </c>
      <c r="I338" s="1">
        <v>1537.45</v>
      </c>
      <c r="J338" s="1">
        <f t="shared" si="91"/>
        <v>3428.65</v>
      </c>
      <c r="K338" s="1">
        <f t="shared" si="92"/>
        <v>28571.35</v>
      </c>
    </row>
    <row r="339" spans="1:126" x14ac:dyDescent="0.25">
      <c r="A339" t="s">
        <v>443</v>
      </c>
      <c r="B339" t="s">
        <v>484</v>
      </c>
      <c r="C339" s="32" t="s">
        <v>348</v>
      </c>
      <c r="D339" t="s">
        <v>232</v>
      </c>
      <c r="E339" s="1">
        <v>133000</v>
      </c>
      <c r="F339" s="1">
        <f t="shared" si="89"/>
        <v>3817.1</v>
      </c>
      <c r="G339" s="1">
        <v>19867.79</v>
      </c>
      <c r="H339" s="1">
        <v>4043.2</v>
      </c>
      <c r="I339" s="1">
        <v>25</v>
      </c>
      <c r="J339" s="1">
        <f t="shared" si="91"/>
        <v>27753.09</v>
      </c>
      <c r="K339" s="1">
        <f t="shared" si="92"/>
        <v>105246.91</v>
      </c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  <c r="DV339"/>
    </row>
    <row r="340" spans="1:126" x14ac:dyDescent="0.25">
      <c r="A340" t="s">
        <v>376</v>
      </c>
      <c r="B340" t="s">
        <v>377</v>
      </c>
      <c r="C340" s="32" t="s">
        <v>347</v>
      </c>
      <c r="D340" t="s">
        <v>232</v>
      </c>
      <c r="E340" s="1">
        <v>31350</v>
      </c>
      <c r="F340" s="1">
        <f t="shared" si="89"/>
        <v>899.75</v>
      </c>
      <c r="G340" s="67">
        <v>0</v>
      </c>
      <c r="H340" s="1">
        <v>953.04</v>
      </c>
      <c r="I340" s="1">
        <v>3447.45</v>
      </c>
      <c r="J340" s="1">
        <f t="shared" si="91"/>
        <v>5300.24</v>
      </c>
      <c r="K340" s="1">
        <f t="shared" si="92"/>
        <v>26049.759999999998</v>
      </c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  <c r="CE340"/>
      <c r="CF340"/>
      <c r="CG340"/>
      <c r="CH340"/>
      <c r="CI340"/>
      <c r="CJ340"/>
      <c r="CK340"/>
      <c r="CL340"/>
      <c r="CM340"/>
      <c r="CN340"/>
      <c r="CO340"/>
      <c r="CP340"/>
      <c r="CQ340"/>
      <c r="CR340"/>
      <c r="CS340"/>
      <c r="CT340"/>
      <c r="CU340"/>
      <c r="CV340"/>
      <c r="CW340"/>
      <c r="CX340"/>
      <c r="CY340"/>
      <c r="CZ340"/>
      <c r="DA340"/>
      <c r="DB340"/>
      <c r="DC340"/>
      <c r="DD340"/>
      <c r="DE340"/>
      <c r="DF340"/>
      <c r="DG340"/>
      <c r="DH340"/>
      <c r="DI340"/>
      <c r="DJ340"/>
      <c r="DK340"/>
      <c r="DL340"/>
      <c r="DM340"/>
      <c r="DN340"/>
      <c r="DO340"/>
      <c r="DP340"/>
      <c r="DQ340"/>
      <c r="DR340"/>
      <c r="DS340"/>
      <c r="DT340"/>
      <c r="DU340"/>
      <c r="DV340"/>
    </row>
    <row r="341" spans="1:126" x14ac:dyDescent="0.25">
      <c r="A341" s="3" t="s">
        <v>12</v>
      </c>
      <c r="B341" s="3">
        <v>11</v>
      </c>
      <c r="C341" s="34"/>
      <c r="D341" s="3"/>
      <c r="E341" s="4">
        <f>SUM(E330:E340)</f>
        <v>641500</v>
      </c>
      <c r="F341" s="4">
        <f>SUM(F330:F340)</f>
        <v>18411.060000000001</v>
      </c>
      <c r="G341" s="4">
        <f>SUM(G330:G340)</f>
        <v>47615.66</v>
      </c>
      <c r="H341" s="4">
        <f t="shared" ref="H341:K341" si="95">SUM(H330:H340)</f>
        <v>19501.599999999999</v>
      </c>
      <c r="I341" s="4">
        <f t="shared" si="95"/>
        <v>13704.25</v>
      </c>
      <c r="J341" s="4">
        <f t="shared" si="95"/>
        <v>99232.57</v>
      </c>
      <c r="K341" s="4">
        <f t="shared" si="95"/>
        <v>542267.43000000005</v>
      </c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  <c r="DV341"/>
    </row>
    <row r="343" spans="1:126" x14ac:dyDescent="0.25">
      <c r="A343" s="10" t="s">
        <v>299</v>
      </c>
      <c r="B343" s="10"/>
      <c r="C343" s="36"/>
      <c r="D343" s="12"/>
      <c r="E343" s="10"/>
      <c r="F343" s="10"/>
      <c r="G343" s="10"/>
      <c r="H343" s="10"/>
      <c r="I343" s="10"/>
      <c r="J343" s="10"/>
      <c r="K343" s="10"/>
    </row>
    <row r="344" spans="1:126" s="5" customFormat="1" x14ac:dyDescent="0.25">
      <c r="A344" s="28" t="s">
        <v>101</v>
      </c>
      <c r="B344" s="5" t="s">
        <v>102</v>
      </c>
      <c r="C344" s="39" t="s">
        <v>347</v>
      </c>
      <c r="D344" s="5" t="s">
        <v>230</v>
      </c>
      <c r="E344" s="30">
        <v>66000</v>
      </c>
      <c r="F344" s="30">
        <f>E344*0.0287</f>
        <v>1894.2</v>
      </c>
      <c r="G344" s="30">
        <v>4615.76</v>
      </c>
      <c r="H344" s="30">
        <f>E344*0.0304</f>
        <v>2006.4</v>
      </c>
      <c r="I344" s="30">
        <v>125</v>
      </c>
      <c r="J344" s="30">
        <f t="shared" ref="J344" si="96">F344+G344+H344+I344</f>
        <v>8641.36</v>
      </c>
      <c r="K344" s="30">
        <f t="shared" ref="K344" si="97">E344-J344</f>
        <v>57358.64</v>
      </c>
    </row>
    <row r="345" spans="1:126" x14ac:dyDescent="0.25">
      <c r="A345" t="s">
        <v>103</v>
      </c>
      <c r="B345" t="s">
        <v>485</v>
      </c>
      <c r="C345" s="32" t="s">
        <v>347</v>
      </c>
      <c r="D345" t="s">
        <v>230</v>
      </c>
      <c r="E345" s="1">
        <v>66000</v>
      </c>
      <c r="F345" s="1">
        <f t="shared" ref="F345" si="98">E345*0.0287</f>
        <v>1894.2</v>
      </c>
      <c r="G345" s="1">
        <v>4313.2700000000004</v>
      </c>
      <c r="H345" s="1">
        <f t="shared" ref="H345:H346" si="99">E345*0.0304</f>
        <v>2006.4</v>
      </c>
      <c r="I345" s="1">
        <v>1537.45</v>
      </c>
      <c r="J345" s="1">
        <v>9751.32</v>
      </c>
      <c r="K345" s="1">
        <v>56248.68</v>
      </c>
    </row>
    <row r="346" spans="1:126" x14ac:dyDescent="0.25">
      <c r="A346" t="s">
        <v>104</v>
      </c>
      <c r="B346" t="s">
        <v>105</v>
      </c>
      <c r="C346" s="32" t="s">
        <v>348</v>
      </c>
      <c r="D346" t="s">
        <v>230</v>
      </c>
      <c r="E346" s="1">
        <v>60000</v>
      </c>
      <c r="F346" s="1">
        <v>1722</v>
      </c>
      <c r="G346" s="1">
        <v>3486.68</v>
      </c>
      <c r="H346" s="1">
        <f t="shared" si="99"/>
        <v>1824</v>
      </c>
      <c r="I346" s="1">
        <v>25</v>
      </c>
      <c r="J346" s="1">
        <v>7057.68</v>
      </c>
      <c r="K346" s="1">
        <v>52942.32</v>
      </c>
    </row>
    <row r="347" spans="1:126" x14ac:dyDescent="0.25">
      <c r="A347" s="5" t="s">
        <v>302</v>
      </c>
      <c r="B347" t="s">
        <v>102</v>
      </c>
      <c r="C347" s="32" t="s">
        <v>347</v>
      </c>
      <c r="D347" s="5" t="s">
        <v>230</v>
      </c>
      <c r="E347" s="1">
        <v>60000</v>
      </c>
      <c r="F347" s="1">
        <v>1722</v>
      </c>
      <c r="G347" s="1">
        <v>3486.68</v>
      </c>
      <c r="H347" s="1">
        <v>1824</v>
      </c>
      <c r="I347" s="1">
        <v>175</v>
      </c>
      <c r="J347" s="1">
        <v>7207.68</v>
      </c>
      <c r="K347" s="1">
        <v>52792.32</v>
      </c>
    </row>
    <row r="348" spans="1:126" x14ac:dyDescent="0.25">
      <c r="A348" t="s">
        <v>300</v>
      </c>
      <c r="B348" t="s">
        <v>16</v>
      </c>
      <c r="C348" s="32" t="s">
        <v>347</v>
      </c>
      <c r="D348" t="s">
        <v>232</v>
      </c>
      <c r="E348" s="1">
        <v>106500</v>
      </c>
      <c r="F348" s="1">
        <f t="shared" ref="F348" si="100">E348*0.0287</f>
        <v>3056.55</v>
      </c>
      <c r="G348" s="1">
        <v>13634.33</v>
      </c>
      <c r="H348" s="1">
        <f t="shared" ref="H348" si="101">E348*0.0304</f>
        <v>3237.6</v>
      </c>
      <c r="I348" s="1">
        <v>25</v>
      </c>
      <c r="J348" s="1">
        <f t="shared" ref="J348" si="102">F348+G348+H348+I348</f>
        <v>19953.48</v>
      </c>
      <c r="K348" s="1">
        <v>86546.52</v>
      </c>
    </row>
    <row r="349" spans="1:126" x14ac:dyDescent="0.25">
      <c r="A349" s="3" t="s">
        <v>12</v>
      </c>
      <c r="B349" s="3">
        <v>5</v>
      </c>
      <c r="C349" s="34"/>
      <c r="D349" s="3"/>
      <c r="E349" s="4">
        <f>SUM(E344:E348)</f>
        <v>358500</v>
      </c>
      <c r="F349" s="4">
        <f>SUM(F344:F348)</f>
        <v>10288.950000000001</v>
      </c>
      <c r="G349" s="4">
        <f>SUM(G344:G348)</f>
        <v>29536.720000000001</v>
      </c>
      <c r="H349" s="4">
        <f t="shared" ref="H349:K349" si="103">SUM(H344:H348)</f>
        <v>10898.4</v>
      </c>
      <c r="I349" s="4">
        <f t="shared" si="103"/>
        <v>1887.45</v>
      </c>
      <c r="J349" s="4">
        <f t="shared" si="103"/>
        <v>52611.519999999997</v>
      </c>
      <c r="K349" s="4">
        <f t="shared" si="103"/>
        <v>305888.48</v>
      </c>
    </row>
    <row r="351" spans="1:126" x14ac:dyDescent="0.25">
      <c r="A351" s="10" t="s">
        <v>462</v>
      </c>
      <c r="B351" s="10"/>
      <c r="C351" s="36"/>
      <c r="D351" s="12"/>
      <c r="E351" s="10"/>
      <c r="F351" s="10"/>
      <c r="G351" s="10"/>
      <c r="H351" s="10"/>
      <c r="I351" s="10"/>
      <c r="J351" s="10"/>
      <c r="K351" s="10"/>
    </row>
    <row r="352" spans="1:126" x14ac:dyDescent="0.25">
      <c r="A352" t="s">
        <v>106</v>
      </c>
      <c r="B352" t="s">
        <v>201</v>
      </c>
      <c r="C352" s="32" t="s">
        <v>347</v>
      </c>
      <c r="D352" t="s">
        <v>230</v>
      </c>
      <c r="E352" s="1">
        <v>41000</v>
      </c>
      <c r="F352" s="1">
        <f>E352*0.0287</f>
        <v>1176.7</v>
      </c>
      <c r="G352">
        <v>583.79</v>
      </c>
      <c r="H352" s="1">
        <f>E352*0.0304</f>
        <v>1246.4000000000001</v>
      </c>
      <c r="I352" s="1">
        <v>275</v>
      </c>
      <c r="J352" s="1">
        <v>3281.89</v>
      </c>
      <c r="K352" s="1">
        <v>37718.11</v>
      </c>
    </row>
    <row r="353" spans="1:136" x14ac:dyDescent="0.25">
      <c r="A353" t="s">
        <v>108</v>
      </c>
      <c r="B353" t="s">
        <v>202</v>
      </c>
      <c r="C353" s="32" t="s">
        <v>348</v>
      </c>
      <c r="D353" t="s">
        <v>230</v>
      </c>
      <c r="E353" s="1">
        <v>41000</v>
      </c>
      <c r="F353" s="1">
        <f t="shared" ref="F353:F354" si="104">E353*0.0287</f>
        <v>1176.7</v>
      </c>
      <c r="G353">
        <v>583.79</v>
      </c>
      <c r="H353" s="1">
        <f t="shared" ref="H353:H355" si="105">E353*0.0304</f>
        <v>1246.4000000000001</v>
      </c>
      <c r="I353" s="1">
        <v>295</v>
      </c>
      <c r="J353" s="1">
        <v>3301.89</v>
      </c>
      <c r="K353" s="1">
        <v>37698.11</v>
      </c>
    </row>
    <row r="354" spans="1:136" x14ac:dyDescent="0.25">
      <c r="A354" t="s">
        <v>109</v>
      </c>
      <c r="B354" t="s">
        <v>202</v>
      </c>
      <c r="C354" s="32" t="s">
        <v>348</v>
      </c>
      <c r="D354" t="s">
        <v>230</v>
      </c>
      <c r="E354" s="1">
        <v>41000</v>
      </c>
      <c r="F354" s="1">
        <f t="shared" si="104"/>
        <v>1176.7</v>
      </c>
      <c r="G354">
        <v>583.79</v>
      </c>
      <c r="H354" s="1">
        <f t="shared" si="105"/>
        <v>1246.4000000000001</v>
      </c>
      <c r="I354" s="1">
        <v>175</v>
      </c>
      <c r="J354" s="1">
        <v>3181.89</v>
      </c>
      <c r="K354" s="1">
        <v>37818.11</v>
      </c>
    </row>
    <row r="355" spans="1:136" x14ac:dyDescent="0.25">
      <c r="A355" t="s">
        <v>410</v>
      </c>
      <c r="B355" t="s">
        <v>87</v>
      </c>
      <c r="C355" s="32" t="s">
        <v>348</v>
      </c>
      <c r="D355" t="s">
        <v>232</v>
      </c>
      <c r="E355" s="1">
        <v>41000</v>
      </c>
      <c r="F355" s="1">
        <v>1176.7</v>
      </c>
      <c r="G355">
        <v>583.79</v>
      </c>
      <c r="H355" s="1">
        <f t="shared" si="105"/>
        <v>1246.4000000000001</v>
      </c>
      <c r="I355" s="1">
        <v>565</v>
      </c>
      <c r="J355" s="1">
        <v>3571.89</v>
      </c>
      <c r="K355" s="1">
        <v>37428.11</v>
      </c>
    </row>
    <row r="356" spans="1:136" x14ac:dyDescent="0.25">
      <c r="A356" s="3" t="s">
        <v>12</v>
      </c>
      <c r="B356" s="3">
        <v>4</v>
      </c>
      <c r="C356" s="34"/>
      <c r="D356" s="3"/>
      <c r="E356" s="4">
        <f>SUM(E352:E355)</f>
        <v>164000</v>
      </c>
      <c r="F356" s="4">
        <f>SUM(F352:F355)</f>
        <v>4706.8</v>
      </c>
      <c r="G356" s="64">
        <f>SUM(G352:G354)+G355</f>
        <v>2335.16</v>
      </c>
      <c r="H356" s="4">
        <f>SUM(H352:H354)+H355</f>
        <v>4985.6000000000004</v>
      </c>
      <c r="I356" s="4">
        <f>SUM(I352:I355)</f>
        <v>1310</v>
      </c>
      <c r="J356" s="4">
        <f>SUM(J352:J354)+J355</f>
        <v>13337.56</v>
      </c>
      <c r="K356" s="4">
        <f>SUM(K352:K354)+K355</f>
        <v>150662.44</v>
      </c>
    </row>
    <row r="357" spans="1:136" s="5" customFormat="1" x14ac:dyDescent="0.25">
      <c r="C357" s="39"/>
      <c r="E357" s="30"/>
      <c r="F357" s="30"/>
      <c r="G357" s="30"/>
      <c r="H357" s="30"/>
      <c r="I357" s="30"/>
      <c r="J357" s="30"/>
      <c r="K357" s="30"/>
    </row>
    <row r="358" spans="1:136" x14ac:dyDescent="0.25">
      <c r="A358" s="2" t="s">
        <v>213</v>
      </c>
    </row>
    <row r="359" spans="1:136" s="3" customFormat="1" x14ac:dyDescent="0.25">
      <c r="A359" s="59" t="s">
        <v>364</v>
      </c>
      <c r="B359" s="5" t="s">
        <v>365</v>
      </c>
      <c r="C359" s="39" t="s">
        <v>347</v>
      </c>
      <c r="D359" s="5" t="s">
        <v>232</v>
      </c>
      <c r="E359" s="30">
        <v>32000</v>
      </c>
      <c r="F359" s="30">
        <v>918.4</v>
      </c>
      <c r="G359" s="67">
        <v>0</v>
      </c>
      <c r="H359" s="30">
        <v>972.8</v>
      </c>
      <c r="I359" s="1">
        <v>3075</v>
      </c>
      <c r="J359" s="1">
        <v>4966.2</v>
      </c>
      <c r="K359" s="1">
        <v>27033.8</v>
      </c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  <c r="DU359" s="6"/>
      <c r="DV359" s="6"/>
    </row>
    <row r="360" spans="1:136" x14ac:dyDescent="0.25">
      <c r="A360" s="58" t="s">
        <v>304</v>
      </c>
      <c r="B360" s="58" t="s">
        <v>305</v>
      </c>
      <c r="C360" s="60" t="s">
        <v>347</v>
      </c>
      <c r="D360" s="61" t="s">
        <v>232</v>
      </c>
      <c r="E360" s="30">
        <v>28000</v>
      </c>
      <c r="F360" s="30">
        <v>803.6</v>
      </c>
      <c r="G360" s="67">
        <v>0</v>
      </c>
      <c r="H360" s="30">
        <f>E360*0.0304</f>
        <v>851.2</v>
      </c>
      <c r="I360" s="1">
        <v>3702.36</v>
      </c>
      <c r="J360" s="1">
        <v>5357.16</v>
      </c>
      <c r="K360" s="1">
        <v>22642.84</v>
      </c>
      <c r="AC360" s="28"/>
      <c r="AD360" s="28"/>
      <c r="AE360" s="28"/>
      <c r="AF360" s="28"/>
      <c r="AG360" s="28"/>
      <c r="AH360" s="28"/>
      <c r="AI360" s="28"/>
      <c r="AJ360" s="28"/>
      <c r="AK360" s="28"/>
      <c r="AL360" s="28"/>
      <c r="AM360" s="28"/>
      <c r="AN360" s="28"/>
      <c r="AO360" s="28"/>
      <c r="AP360" s="28"/>
      <c r="AQ360" s="28"/>
      <c r="AR360" s="28"/>
      <c r="AS360" s="28"/>
      <c r="AT360" s="28"/>
      <c r="AU360" s="28"/>
      <c r="AV360" s="28"/>
      <c r="AW360" s="28"/>
      <c r="AX360" s="28"/>
      <c r="AY360" s="28"/>
      <c r="AZ360" s="28"/>
      <c r="BA360" s="28"/>
      <c r="BB360" s="28"/>
      <c r="BC360" s="28"/>
      <c r="BD360" s="28"/>
      <c r="BE360" s="28"/>
      <c r="BF360" s="28"/>
      <c r="BG360" s="28"/>
      <c r="BH360" s="28"/>
      <c r="BI360" s="28"/>
      <c r="BJ360" s="28"/>
      <c r="BK360" s="28"/>
      <c r="BL360" s="28"/>
      <c r="BM360" s="28"/>
      <c r="BN360" s="28"/>
      <c r="BO360" s="28"/>
      <c r="BP360" s="28"/>
      <c r="BQ360" s="28"/>
      <c r="BR360" s="28"/>
      <c r="BS360" s="28"/>
      <c r="BT360" s="28"/>
      <c r="BU360" s="28"/>
      <c r="BV360" s="28"/>
      <c r="BW360" s="28"/>
      <c r="BX360" s="28"/>
      <c r="BY360" s="28"/>
      <c r="BZ360" s="28"/>
      <c r="CA360" s="28"/>
      <c r="CB360" s="28"/>
      <c r="CC360" s="28"/>
      <c r="CD360" s="28"/>
      <c r="CE360" s="28"/>
      <c r="CF360" s="28"/>
      <c r="CG360" s="28"/>
      <c r="CH360" s="28"/>
      <c r="CI360" s="28"/>
      <c r="CJ360" s="28"/>
      <c r="CK360" s="28"/>
      <c r="CL360" s="28"/>
      <c r="CM360" s="28"/>
      <c r="CN360" s="28"/>
      <c r="CO360" s="28"/>
      <c r="CP360" s="28"/>
      <c r="CQ360" s="28"/>
      <c r="CR360" s="28"/>
      <c r="CS360" s="28"/>
      <c r="CT360" s="28"/>
      <c r="CU360" s="28"/>
      <c r="CV360" s="28"/>
      <c r="CW360" s="28"/>
      <c r="CX360" s="28"/>
      <c r="CY360" s="28"/>
      <c r="CZ360" s="28"/>
      <c r="DA360" s="28"/>
      <c r="DB360" s="28"/>
      <c r="DC360" s="28"/>
      <c r="DD360" s="28"/>
      <c r="DE360" s="28"/>
      <c r="DF360" s="28"/>
      <c r="DG360" s="28"/>
      <c r="DH360" s="28"/>
      <c r="DI360" s="28"/>
      <c r="DJ360" s="28"/>
      <c r="DK360" s="28"/>
      <c r="DL360" s="28"/>
      <c r="DM360" s="28"/>
      <c r="DN360" s="28"/>
      <c r="DO360" s="28"/>
      <c r="DP360" s="28"/>
      <c r="DQ360" s="28"/>
      <c r="DR360" s="28"/>
      <c r="DS360" s="28"/>
      <c r="DT360" s="28"/>
      <c r="DU360" s="28"/>
      <c r="DV360" s="28"/>
      <c r="DW360" s="28"/>
      <c r="DX360" s="28"/>
      <c r="DY360" s="28"/>
      <c r="DZ360" s="28"/>
      <c r="EA360" s="28"/>
      <c r="EB360" s="28"/>
      <c r="EC360" s="28"/>
      <c r="ED360" s="28"/>
      <c r="EE360" s="28"/>
      <c r="EF360" s="28"/>
    </row>
    <row r="361" spans="1:136" x14ac:dyDescent="0.25">
      <c r="A361" s="58" t="s">
        <v>209</v>
      </c>
      <c r="B361" s="58" t="s">
        <v>97</v>
      </c>
      <c r="C361" s="60" t="s">
        <v>348</v>
      </c>
      <c r="D361" s="61" t="s">
        <v>232</v>
      </c>
      <c r="E361" s="30">
        <v>65000</v>
      </c>
      <c r="F361" s="30">
        <v>1865.5</v>
      </c>
      <c r="G361" s="1">
        <v>4427.58</v>
      </c>
      <c r="H361" s="30">
        <v>1976</v>
      </c>
      <c r="I361" s="67">
        <v>175</v>
      </c>
      <c r="J361" s="1">
        <v>8444.08</v>
      </c>
      <c r="K361" s="1">
        <v>56555.92</v>
      </c>
      <c r="AC361" s="28"/>
      <c r="AD361" s="28"/>
      <c r="AE361" s="28"/>
      <c r="AF361" s="28"/>
      <c r="AG361" s="28"/>
      <c r="AH361" s="28"/>
      <c r="AI361" s="28"/>
      <c r="AJ361" s="28"/>
      <c r="AK361" s="28"/>
      <c r="AL361" s="28"/>
      <c r="AM361" s="28"/>
      <c r="AN361" s="28"/>
      <c r="AO361" s="28"/>
      <c r="AP361" s="28"/>
      <c r="AQ361" s="28"/>
      <c r="AR361" s="28"/>
      <c r="AS361" s="28"/>
      <c r="AT361" s="28"/>
      <c r="AU361" s="28"/>
      <c r="AV361" s="28"/>
      <c r="AW361" s="28"/>
      <c r="AX361" s="28"/>
      <c r="AY361" s="28"/>
      <c r="AZ361" s="28"/>
      <c r="BA361" s="28"/>
      <c r="BB361" s="28"/>
      <c r="BC361" s="28"/>
      <c r="BD361" s="28"/>
      <c r="BE361" s="28"/>
      <c r="BF361" s="28"/>
      <c r="BG361" s="28"/>
      <c r="BH361" s="28"/>
      <c r="BI361" s="28"/>
      <c r="BJ361" s="28"/>
      <c r="BK361" s="28"/>
      <c r="BL361" s="28"/>
      <c r="BM361" s="28"/>
      <c r="BN361" s="28"/>
      <c r="BO361" s="28"/>
      <c r="BP361" s="28"/>
      <c r="BQ361" s="28"/>
      <c r="BR361" s="28"/>
      <c r="BS361" s="28"/>
      <c r="BT361" s="28"/>
      <c r="BU361" s="28"/>
      <c r="BV361" s="28"/>
      <c r="BW361" s="28"/>
      <c r="BX361" s="28"/>
      <c r="BY361" s="28"/>
      <c r="BZ361" s="28"/>
      <c r="CA361" s="28"/>
      <c r="CB361" s="28"/>
      <c r="CC361" s="28"/>
      <c r="CD361" s="28"/>
      <c r="CE361" s="28"/>
      <c r="CF361" s="28"/>
      <c r="CG361" s="28"/>
      <c r="CH361" s="28"/>
      <c r="CI361" s="28"/>
      <c r="CJ361" s="28"/>
      <c r="CK361" s="28"/>
      <c r="CL361" s="28"/>
      <c r="CM361" s="28"/>
      <c r="CN361" s="28"/>
      <c r="CO361" s="28"/>
      <c r="CP361" s="28"/>
      <c r="CQ361" s="28"/>
      <c r="CR361" s="28"/>
      <c r="CS361" s="28"/>
      <c r="CT361" s="28"/>
      <c r="CU361" s="28"/>
      <c r="CV361" s="28"/>
      <c r="CW361" s="28"/>
      <c r="CX361" s="28"/>
      <c r="CY361" s="28"/>
      <c r="CZ361" s="28"/>
      <c r="DA361" s="28"/>
      <c r="DB361" s="28"/>
      <c r="DC361" s="28"/>
      <c r="DD361" s="28"/>
      <c r="DE361" s="28"/>
      <c r="DF361" s="28"/>
      <c r="DG361" s="28"/>
      <c r="DH361" s="28"/>
      <c r="DI361" s="28"/>
      <c r="DJ361" s="28"/>
      <c r="DK361" s="28"/>
      <c r="DL361" s="28"/>
      <c r="DM361" s="28"/>
      <c r="DN361" s="28"/>
      <c r="DO361" s="28"/>
      <c r="DP361" s="28"/>
      <c r="DQ361" s="28"/>
      <c r="DR361" s="28"/>
      <c r="DS361" s="28"/>
      <c r="DT361" s="28"/>
      <c r="DU361" s="28"/>
      <c r="DV361" s="28"/>
      <c r="DW361" s="28"/>
      <c r="DX361" s="28"/>
      <c r="DY361" s="28"/>
      <c r="DZ361" s="28"/>
      <c r="EA361" s="28"/>
      <c r="EB361" s="28"/>
      <c r="EC361" s="28"/>
      <c r="ED361" s="28"/>
      <c r="EE361" s="28"/>
      <c r="EF361" s="28"/>
    </row>
    <row r="362" spans="1:136" s="5" customFormat="1" x14ac:dyDescent="0.25">
      <c r="A362" s="62" t="s">
        <v>12</v>
      </c>
      <c r="B362" s="62">
        <v>3</v>
      </c>
      <c r="C362" s="63"/>
      <c r="D362" s="62"/>
      <c r="E362" s="64">
        <f>SUM(E360:E360)+E359+E361</f>
        <v>125000</v>
      </c>
      <c r="F362" s="64">
        <f>SUM(F360:F360)+F359+F361</f>
        <v>3587.5</v>
      </c>
      <c r="G362" s="64">
        <f>+G361+G360+G359</f>
        <v>4427.58</v>
      </c>
      <c r="H362" s="64">
        <f>SUM(H360:H360)+H359+H361</f>
        <v>3800</v>
      </c>
      <c r="I362" s="64">
        <f>SUM(I360:I360)+I359+I361</f>
        <v>6952.36</v>
      </c>
      <c r="J362" s="64">
        <f>SUM(J360:J360)+J359+J361</f>
        <v>18767.439999999999</v>
      </c>
      <c r="K362" s="64">
        <f>SUM(K360:K360)+K359+K361</f>
        <v>106232.56</v>
      </c>
      <c r="L362" s="70"/>
      <c r="M362" s="70"/>
      <c r="N362" s="70"/>
      <c r="O362" s="70"/>
      <c r="P362" s="70"/>
      <c r="Q362" s="70"/>
      <c r="R362" s="70"/>
      <c r="S362" s="70"/>
      <c r="T362" s="70"/>
      <c r="U362" s="70"/>
      <c r="V362" s="70"/>
      <c r="W362" s="70"/>
      <c r="X362" s="70"/>
      <c r="Y362" s="70"/>
      <c r="Z362" s="70"/>
      <c r="AA362" s="70"/>
      <c r="AB362" s="70"/>
      <c r="AC362" s="70"/>
      <c r="AD362" s="70"/>
      <c r="AE362" s="70"/>
      <c r="AF362" s="70"/>
      <c r="AG362" s="70"/>
      <c r="AH362" s="70"/>
      <c r="AI362" s="70"/>
      <c r="AJ362" s="70"/>
      <c r="AK362" s="70"/>
      <c r="AL362" s="70"/>
      <c r="AM362" s="70"/>
      <c r="AN362" s="70"/>
      <c r="AO362" s="70"/>
      <c r="AP362" s="70"/>
      <c r="AQ362" s="28"/>
      <c r="AR362" s="28"/>
      <c r="AS362" s="28"/>
      <c r="AT362" s="28"/>
      <c r="AU362" s="28"/>
      <c r="AV362" s="28"/>
      <c r="AW362" s="28"/>
      <c r="AX362" s="28"/>
      <c r="AY362" s="28"/>
      <c r="AZ362" s="28"/>
      <c r="BA362" s="28"/>
      <c r="BB362" s="28"/>
      <c r="BC362" s="28"/>
      <c r="BD362" s="28"/>
      <c r="BE362" s="28"/>
      <c r="BF362" s="28"/>
      <c r="BG362" s="28"/>
      <c r="BH362" s="28"/>
      <c r="BI362" s="28"/>
      <c r="BJ362" s="28"/>
      <c r="BK362" s="28"/>
      <c r="BL362" s="28"/>
      <c r="BM362" s="28"/>
      <c r="BN362" s="28"/>
      <c r="BO362" s="28"/>
      <c r="BP362" s="28"/>
      <c r="BQ362" s="28"/>
      <c r="BR362" s="28"/>
      <c r="BS362" s="28"/>
      <c r="BT362" s="28"/>
      <c r="BU362" s="28"/>
      <c r="BV362" s="28"/>
      <c r="BW362" s="28"/>
      <c r="BX362" s="28"/>
      <c r="BY362" s="28"/>
      <c r="BZ362" s="28"/>
      <c r="CA362" s="28"/>
      <c r="CB362" s="28"/>
      <c r="CC362" s="28"/>
      <c r="CD362" s="28"/>
      <c r="CE362" s="28"/>
      <c r="CF362" s="28"/>
      <c r="CG362" s="28"/>
      <c r="CH362" s="28"/>
      <c r="CI362" s="28"/>
      <c r="CJ362" s="28"/>
      <c r="CK362" s="28"/>
      <c r="CL362" s="28"/>
      <c r="CM362" s="28"/>
      <c r="CN362" s="28"/>
      <c r="CO362" s="28"/>
      <c r="CP362" s="28"/>
      <c r="CQ362" s="28"/>
      <c r="CR362" s="28"/>
      <c r="CS362" s="28"/>
      <c r="CT362" s="28"/>
      <c r="CU362" s="28"/>
      <c r="CV362" s="28"/>
      <c r="CW362" s="28"/>
      <c r="CX362" s="28"/>
      <c r="CY362" s="28"/>
      <c r="CZ362" s="28"/>
      <c r="DA362" s="28"/>
      <c r="DB362" s="28"/>
      <c r="DC362" s="28"/>
      <c r="DD362" s="28"/>
      <c r="DE362" s="28"/>
      <c r="DF362" s="28"/>
      <c r="DG362" s="28"/>
      <c r="DH362" s="28"/>
      <c r="DI362" s="28"/>
      <c r="DJ362" s="28"/>
      <c r="DK362" s="28"/>
      <c r="DL362" s="28"/>
      <c r="DM362" s="28"/>
      <c r="DN362" s="28"/>
      <c r="DO362" s="28"/>
      <c r="DP362" s="28"/>
      <c r="DQ362" s="28"/>
      <c r="DR362" s="28"/>
      <c r="DS362" s="28"/>
      <c r="DT362" s="28"/>
      <c r="DU362" s="28"/>
      <c r="DV362" s="28"/>
      <c r="DW362" s="28"/>
      <c r="DX362" s="28"/>
      <c r="DY362" s="28"/>
      <c r="DZ362" s="28"/>
      <c r="EA362" s="28"/>
      <c r="EB362" s="28"/>
      <c r="EC362" s="28"/>
      <c r="ED362" s="28"/>
      <c r="EE362" s="28"/>
      <c r="EF362" s="28"/>
    </row>
    <row r="363" spans="1:136" x14ac:dyDescent="0.25">
      <c r="AC363" s="28"/>
      <c r="AD363" s="28"/>
      <c r="AE363" s="28"/>
      <c r="AF363" s="28"/>
      <c r="AG363" s="28"/>
      <c r="AH363" s="28"/>
      <c r="AI363" s="28"/>
      <c r="AJ363" s="28"/>
      <c r="AK363" s="28"/>
      <c r="AL363" s="28"/>
      <c r="AM363" s="28"/>
      <c r="AN363" s="28"/>
      <c r="AO363" s="28"/>
      <c r="AP363" s="28"/>
      <c r="AQ363" s="28"/>
      <c r="AR363" s="28"/>
      <c r="AS363" s="28"/>
      <c r="AT363" s="28"/>
      <c r="AU363" s="28"/>
      <c r="AV363" s="28"/>
      <c r="AW363" s="28"/>
      <c r="AX363" s="28"/>
      <c r="AY363" s="28"/>
      <c r="AZ363" s="28"/>
      <c r="BA363" s="28"/>
      <c r="BB363" s="28"/>
      <c r="BC363" s="28"/>
      <c r="BD363" s="28"/>
      <c r="BE363" s="28"/>
      <c r="BF363" s="28"/>
      <c r="BG363" s="28"/>
      <c r="BH363" s="28"/>
      <c r="BI363" s="28"/>
      <c r="BJ363" s="28"/>
      <c r="BK363" s="28"/>
      <c r="BL363" s="28"/>
      <c r="BM363" s="28"/>
      <c r="BN363" s="28"/>
      <c r="BO363" s="28"/>
      <c r="BP363" s="28"/>
      <c r="BQ363" s="28"/>
      <c r="BR363" s="28"/>
      <c r="BS363" s="28"/>
      <c r="BT363" s="28"/>
      <c r="BU363" s="28"/>
      <c r="BV363" s="28"/>
      <c r="BW363" s="28"/>
      <c r="BX363" s="28"/>
      <c r="BY363" s="28"/>
      <c r="BZ363" s="28"/>
      <c r="CA363" s="28"/>
      <c r="CB363" s="28"/>
      <c r="CC363" s="28"/>
      <c r="CD363" s="28"/>
      <c r="CE363" s="28"/>
      <c r="CF363" s="28"/>
      <c r="CG363" s="28"/>
      <c r="CH363" s="28"/>
      <c r="CI363" s="28"/>
      <c r="CJ363" s="28"/>
      <c r="CK363" s="28"/>
      <c r="CL363" s="28"/>
      <c r="CM363" s="28"/>
      <c r="CN363" s="28"/>
      <c r="CO363" s="28"/>
      <c r="CP363" s="28"/>
      <c r="CQ363" s="28"/>
      <c r="CR363" s="28"/>
      <c r="CS363" s="28"/>
      <c r="CT363" s="28"/>
      <c r="CU363" s="28"/>
      <c r="CV363" s="28"/>
      <c r="CW363" s="28"/>
      <c r="CX363" s="28"/>
      <c r="CY363" s="28"/>
      <c r="CZ363" s="28"/>
      <c r="DA363" s="28"/>
      <c r="DB363" s="28"/>
      <c r="DC363" s="28"/>
      <c r="DD363" s="28"/>
      <c r="DE363" s="28"/>
      <c r="DF363" s="28"/>
      <c r="DG363" s="28"/>
      <c r="DH363" s="28"/>
      <c r="DI363" s="28"/>
      <c r="DJ363" s="28"/>
      <c r="DK363" s="28"/>
      <c r="DL363" s="28"/>
      <c r="DM363" s="28"/>
      <c r="DN363" s="28"/>
      <c r="DO363" s="28"/>
      <c r="DP363" s="28"/>
      <c r="DQ363" s="28"/>
      <c r="DR363" s="28"/>
      <c r="DS363" s="28"/>
      <c r="DT363" s="28"/>
      <c r="DU363" s="28"/>
      <c r="DV363" s="28"/>
      <c r="DW363" s="28"/>
      <c r="DX363" s="28"/>
      <c r="DY363" s="28"/>
      <c r="DZ363" s="28"/>
      <c r="EA363" s="28"/>
      <c r="EB363" s="28"/>
      <c r="EC363" s="28"/>
      <c r="ED363" s="28"/>
      <c r="EE363" s="28"/>
      <c r="EF363" s="28"/>
    </row>
    <row r="364" spans="1:136" s="5" customFormat="1" x14ac:dyDescent="0.25">
      <c r="A364" s="6" t="s">
        <v>369</v>
      </c>
      <c r="B364" s="6"/>
      <c r="C364" s="66"/>
      <c r="D364" s="59"/>
      <c r="E364" s="49"/>
      <c r="F364" s="49"/>
      <c r="G364" s="49"/>
      <c r="H364" s="49"/>
      <c r="I364" s="49"/>
      <c r="J364" s="49"/>
      <c r="K364" s="49"/>
      <c r="L364" s="70"/>
      <c r="M364" s="70"/>
      <c r="N364" s="70"/>
      <c r="O364" s="70"/>
      <c r="P364" s="70"/>
      <c r="Q364" s="70"/>
      <c r="R364" s="70"/>
      <c r="S364" s="70"/>
      <c r="T364" s="70"/>
      <c r="U364" s="70"/>
      <c r="V364" s="70"/>
      <c r="W364" s="70"/>
      <c r="X364" s="70"/>
      <c r="Y364" s="70"/>
      <c r="Z364" s="70"/>
      <c r="AA364" s="70"/>
      <c r="AB364" s="70"/>
      <c r="AC364" s="70"/>
      <c r="AD364" s="70"/>
      <c r="AE364" s="70"/>
      <c r="AF364" s="70"/>
      <c r="AG364" s="70"/>
      <c r="AH364" s="70"/>
      <c r="AI364" s="70"/>
      <c r="AJ364" s="70"/>
      <c r="AK364" s="70"/>
      <c r="AL364" s="70"/>
      <c r="AM364" s="70"/>
      <c r="AN364" s="70"/>
      <c r="AO364" s="70"/>
      <c r="AP364" s="70"/>
      <c r="AQ364" s="28"/>
      <c r="AR364" s="28"/>
      <c r="AS364" s="28"/>
      <c r="AT364" s="28"/>
      <c r="AU364" s="28"/>
      <c r="AV364" s="28"/>
      <c r="AW364" s="28"/>
      <c r="AX364" s="28"/>
      <c r="AY364" s="28"/>
      <c r="AZ364" s="28"/>
      <c r="BA364" s="28"/>
      <c r="BB364" s="28"/>
      <c r="BC364" s="28"/>
      <c r="BD364" s="28"/>
      <c r="BE364" s="28"/>
      <c r="BF364" s="28"/>
      <c r="BG364" s="28"/>
      <c r="BH364" s="28"/>
      <c r="BI364" s="28"/>
      <c r="BJ364" s="28"/>
      <c r="BK364" s="28"/>
      <c r="BL364" s="28"/>
      <c r="BM364" s="28"/>
      <c r="BN364" s="28"/>
      <c r="BO364" s="28"/>
      <c r="BP364" s="28"/>
      <c r="BQ364" s="28"/>
      <c r="BR364" s="28"/>
      <c r="BS364" s="28"/>
      <c r="BT364" s="28"/>
      <c r="BU364" s="28"/>
      <c r="BV364" s="28"/>
      <c r="BW364" s="28"/>
      <c r="BX364" s="28"/>
      <c r="BY364" s="28"/>
      <c r="BZ364" s="28"/>
      <c r="CA364" s="28"/>
      <c r="CB364" s="28"/>
      <c r="CC364" s="28"/>
      <c r="CD364" s="28"/>
      <c r="CE364" s="28"/>
      <c r="CF364" s="28"/>
      <c r="CG364" s="28"/>
      <c r="CH364" s="28"/>
      <c r="CI364" s="28"/>
      <c r="CJ364" s="28"/>
      <c r="CK364" s="28"/>
      <c r="CL364" s="28"/>
      <c r="CM364" s="28"/>
      <c r="CN364" s="28"/>
      <c r="CO364" s="28"/>
      <c r="CP364" s="28"/>
      <c r="CQ364" s="28"/>
      <c r="CR364" s="28"/>
      <c r="CS364" s="28"/>
      <c r="CT364" s="28"/>
      <c r="CU364" s="28"/>
      <c r="CV364" s="28"/>
      <c r="CW364" s="28"/>
      <c r="CX364" s="28"/>
      <c r="CY364" s="28"/>
      <c r="CZ364" s="28"/>
      <c r="DA364" s="28"/>
      <c r="DB364" s="28"/>
      <c r="DC364" s="28"/>
      <c r="DD364" s="28"/>
      <c r="DE364" s="28"/>
      <c r="DF364" s="28"/>
      <c r="DG364" s="28"/>
      <c r="DH364" s="28"/>
      <c r="DI364" s="28"/>
      <c r="DJ364" s="28"/>
      <c r="DK364" s="28"/>
      <c r="DL364" s="28"/>
      <c r="DM364" s="28"/>
      <c r="DN364" s="28"/>
      <c r="DO364" s="28"/>
      <c r="DP364" s="28"/>
      <c r="DQ364" s="28"/>
      <c r="DR364" s="28"/>
      <c r="DS364" s="28"/>
      <c r="DT364" s="28"/>
      <c r="DU364" s="28"/>
      <c r="DV364" s="28"/>
      <c r="DW364" s="28"/>
      <c r="DX364" s="28"/>
      <c r="DY364" s="28"/>
      <c r="DZ364" s="28"/>
      <c r="EA364" s="28"/>
      <c r="EB364" s="28"/>
      <c r="EC364" s="28"/>
      <c r="ED364" s="28"/>
      <c r="EE364" s="28"/>
      <c r="EF364" s="28"/>
    </row>
    <row r="365" spans="1:136" s="5" customFormat="1" x14ac:dyDescent="0.25">
      <c r="A365" s="59" t="s">
        <v>42</v>
      </c>
      <c r="B365" s="59" t="s">
        <v>305</v>
      </c>
      <c r="C365" s="66" t="s">
        <v>347</v>
      </c>
      <c r="D365" s="5" t="s">
        <v>230</v>
      </c>
      <c r="E365" s="67">
        <v>32000</v>
      </c>
      <c r="F365" s="67">
        <v>918.4</v>
      </c>
      <c r="G365" s="67">
        <v>0</v>
      </c>
      <c r="H365" s="67">
        <v>972.8</v>
      </c>
      <c r="I365" s="1">
        <v>10797.04</v>
      </c>
      <c r="J365" s="1">
        <f>+F365+G365+H365+I365</f>
        <v>12688.24</v>
      </c>
      <c r="K365" s="1">
        <f>+E365-J365</f>
        <v>19311.759999999998</v>
      </c>
      <c r="L365" s="70"/>
      <c r="M365" s="70"/>
      <c r="N365" s="70"/>
      <c r="O365" s="70"/>
      <c r="P365" s="70"/>
      <c r="Q365" s="70"/>
      <c r="R365" s="70"/>
      <c r="S365" s="70"/>
      <c r="T365" s="70"/>
      <c r="U365" s="70"/>
      <c r="V365" s="70"/>
      <c r="W365" s="70"/>
      <c r="X365" s="70"/>
      <c r="Y365" s="70"/>
      <c r="Z365" s="70"/>
      <c r="AA365" s="70"/>
      <c r="AB365" s="70"/>
      <c r="AC365" s="70"/>
      <c r="AD365" s="70"/>
      <c r="AE365" s="70"/>
      <c r="AF365" s="70"/>
      <c r="AG365" s="70"/>
      <c r="AH365" s="70"/>
      <c r="AI365" s="70"/>
      <c r="AJ365" s="70"/>
      <c r="AK365" s="70"/>
      <c r="AL365" s="70"/>
      <c r="AM365" s="70"/>
      <c r="AN365" s="70"/>
      <c r="AO365" s="70"/>
      <c r="AP365" s="70"/>
      <c r="AQ365" s="28"/>
      <c r="AR365" s="28"/>
      <c r="AS365" s="28"/>
      <c r="AT365" s="28"/>
      <c r="AU365" s="28"/>
      <c r="AV365" s="28"/>
      <c r="AW365" s="28"/>
      <c r="AX365" s="28"/>
      <c r="AY365" s="28"/>
      <c r="AZ365" s="28"/>
      <c r="BA365" s="28"/>
      <c r="BB365" s="28"/>
      <c r="BC365" s="28"/>
      <c r="BD365" s="28"/>
      <c r="BE365" s="28"/>
      <c r="BF365" s="28"/>
      <c r="BG365" s="28"/>
      <c r="BH365" s="28"/>
      <c r="BI365" s="28"/>
      <c r="BJ365" s="28"/>
      <c r="BK365" s="28"/>
      <c r="BL365" s="28"/>
      <c r="BM365" s="28"/>
      <c r="BN365" s="28"/>
      <c r="BO365" s="28"/>
      <c r="BP365" s="28"/>
      <c r="BQ365" s="28"/>
      <c r="BR365" s="28"/>
      <c r="BS365" s="28"/>
      <c r="BT365" s="28"/>
      <c r="BU365" s="28"/>
      <c r="BV365" s="28"/>
      <c r="BW365" s="28"/>
      <c r="BX365" s="28"/>
      <c r="BY365" s="28"/>
      <c r="BZ365" s="28"/>
      <c r="CA365" s="28"/>
      <c r="CB365" s="28"/>
      <c r="CC365" s="28"/>
      <c r="CD365" s="28"/>
      <c r="CE365" s="28"/>
      <c r="CF365" s="28"/>
      <c r="CG365" s="28"/>
      <c r="CH365" s="28"/>
      <c r="CI365" s="28"/>
      <c r="CJ365" s="28"/>
      <c r="CK365" s="28"/>
      <c r="CL365" s="28"/>
      <c r="CM365" s="28"/>
      <c r="CN365" s="28"/>
      <c r="CO365" s="28"/>
      <c r="CP365" s="28"/>
      <c r="CQ365" s="28"/>
      <c r="CR365" s="28"/>
      <c r="CS365" s="28"/>
      <c r="CT365" s="28"/>
      <c r="CU365" s="28"/>
      <c r="CV365" s="28"/>
      <c r="CW365" s="28"/>
      <c r="CX365" s="28"/>
      <c r="CY365" s="28"/>
      <c r="CZ365" s="28"/>
      <c r="DA365" s="28"/>
      <c r="DB365" s="28"/>
      <c r="DC365" s="28"/>
      <c r="DD365" s="28"/>
      <c r="DE365" s="28"/>
      <c r="DF365" s="28"/>
      <c r="DG365" s="28"/>
      <c r="DH365" s="28"/>
      <c r="DI365" s="28"/>
      <c r="DJ365" s="28"/>
      <c r="DK365" s="28"/>
      <c r="DL365" s="28"/>
      <c r="DM365" s="28"/>
      <c r="DN365" s="28"/>
      <c r="DO365" s="28"/>
      <c r="DP365" s="28"/>
      <c r="DQ365" s="28"/>
      <c r="DR365" s="28"/>
      <c r="DS365" s="28"/>
      <c r="DT365" s="28"/>
      <c r="DU365" s="28"/>
      <c r="DV365" s="28"/>
      <c r="DW365" s="28"/>
      <c r="DX365" s="28"/>
      <c r="DY365" s="28"/>
      <c r="DZ365" s="28"/>
      <c r="EA365" s="28"/>
      <c r="EB365" s="28"/>
      <c r="EC365" s="28"/>
      <c r="ED365" s="28"/>
      <c r="EE365" s="28"/>
      <c r="EF365" s="28"/>
    </row>
    <row r="366" spans="1:136" s="65" customFormat="1" x14ac:dyDescent="0.25">
      <c r="A366" s="3" t="s">
        <v>12</v>
      </c>
      <c r="B366" s="3">
        <v>1</v>
      </c>
      <c r="C366" s="34"/>
      <c r="D366" s="3"/>
      <c r="E366" s="4">
        <f>E365</f>
        <v>32000</v>
      </c>
      <c r="F366" s="4">
        <f>SUM(F365)</f>
        <v>918.4</v>
      </c>
      <c r="G366" s="4">
        <f>G365</f>
        <v>0</v>
      </c>
      <c r="H366" s="4">
        <f>H365</f>
        <v>972.8</v>
      </c>
      <c r="I366" s="4">
        <f>I365</f>
        <v>10797.04</v>
      </c>
      <c r="J366" s="4">
        <f>J365</f>
        <v>12688.24</v>
      </c>
      <c r="K366" s="4">
        <f>K365</f>
        <v>19311.759999999998</v>
      </c>
      <c r="L366" s="70"/>
      <c r="M366" s="70"/>
      <c r="N366" s="70"/>
      <c r="O366" s="70"/>
      <c r="P366" s="70"/>
      <c r="Q366" s="70"/>
      <c r="R366" s="70"/>
      <c r="S366" s="70"/>
      <c r="T366" s="70"/>
      <c r="U366" s="70"/>
      <c r="V366" s="70"/>
      <c r="W366" s="70"/>
      <c r="X366" s="70"/>
      <c r="Y366" s="70"/>
      <c r="Z366" s="70"/>
      <c r="AA366" s="70"/>
      <c r="AB366" s="70"/>
      <c r="AC366" s="70"/>
      <c r="AD366" s="70"/>
      <c r="AE366" s="70"/>
      <c r="AF366" s="70"/>
      <c r="AG366" s="70"/>
      <c r="AH366" s="70"/>
      <c r="AI366" s="70"/>
      <c r="AJ366" s="70"/>
      <c r="AK366" s="70"/>
      <c r="AL366" s="70"/>
      <c r="AM366" s="70"/>
      <c r="AN366" s="70"/>
      <c r="AO366" s="70"/>
      <c r="AP366" s="70"/>
      <c r="AQ366" s="28"/>
      <c r="AR366" s="28"/>
      <c r="AS366" s="28"/>
      <c r="AT366" s="28"/>
      <c r="AU366" s="28"/>
      <c r="AV366" s="28"/>
      <c r="AW366" s="28"/>
      <c r="AX366" s="28"/>
      <c r="AY366" s="28"/>
      <c r="AZ366" s="28"/>
      <c r="BA366" s="28"/>
      <c r="BB366" s="28"/>
      <c r="BC366" s="28"/>
      <c r="BD366" s="28"/>
      <c r="BE366" s="28"/>
      <c r="BF366" s="28"/>
      <c r="BG366" s="28"/>
      <c r="BH366" s="28"/>
      <c r="BI366" s="28"/>
      <c r="BJ366" s="28"/>
      <c r="BK366" s="28"/>
      <c r="BL366" s="28"/>
      <c r="BM366" s="28"/>
      <c r="BN366" s="28"/>
      <c r="BO366" s="28"/>
      <c r="BP366" s="28"/>
      <c r="BQ366" s="28"/>
      <c r="BR366" s="28"/>
      <c r="BS366" s="28"/>
      <c r="BT366" s="28"/>
      <c r="BU366" s="28"/>
      <c r="BV366" s="28"/>
      <c r="BW366" s="28"/>
      <c r="BX366" s="28"/>
      <c r="BY366" s="28"/>
      <c r="BZ366" s="28"/>
      <c r="CA366" s="28"/>
      <c r="CB366" s="28"/>
      <c r="CC366" s="28"/>
      <c r="CD366" s="28"/>
      <c r="CE366" s="28"/>
      <c r="CF366" s="28"/>
      <c r="CG366" s="28"/>
      <c r="CH366" s="28"/>
      <c r="CI366" s="28"/>
      <c r="CJ366" s="28"/>
      <c r="CK366" s="28"/>
      <c r="CL366" s="28"/>
      <c r="CM366" s="28"/>
      <c r="CN366" s="28"/>
      <c r="CO366" s="28"/>
      <c r="CP366" s="28"/>
      <c r="CQ366" s="28"/>
      <c r="CR366" s="28"/>
      <c r="CS366" s="28"/>
      <c r="CT366" s="28"/>
      <c r="CU366" s="28"/>
      <c r="CV366" s="28"/>
      <c r="CW366" s="28"/>
      <c r="CX366" s="28"/>
      <c r="CY366" s="28"/>
      <c r="CZ366" s="28"/>
      <c r="DA366" s="28"/>
      <c r="DB366" s="28"/>
      <c r="DC366" s="28"/>
      <c r="DD366" s="28"/>
      <c r="DE366" s="28"/>
      <c r="DF366" s="28"/>
      <c r="DG366" s="28"/>
      <c r="DH366" s="28"/>
      <c r="DI366" s="28"/>
      <c r="DJ366" s="28"/>
      <c r="DK366" s="28"/>
      <c r="DL366" s="28"/>
      <c r="DM366" s="28"/>
      <c r="DN366" s="28"/>
      <c r="DO366" s="28"/>
      <c r="DP366" s="28"/>
      <c r="DQ366" s="28"/>
      <c r="DR366" s="28"/>
      <c r="DS366" s="28"/>
      <c r="DT366" s="28"/>
      <c r="DU366" s="28"/>
      <c r="DV366" s="28"/>
      <c r="DW366" s="28"/>
      <c r="DX366" s="28"/>
      <c r="DY366" s="28"/>
      <c r="DZ366" s="28"/>
      <c r="EA366" s="28"/>
      <c r="EB366" s="28"/>
      <c r="EC366" s="28"/>
      <c r="ED366" s="28"/>
      <c r="EE366" s="28"/>
      <c r="EF366" s="28"/>
    </row>
    <row r="367" spans="1:136" x14ac:dyDescent="0.25">
      <c r="AC367" s="28"/>
      <c r="AD367" s="28"/>
      <c r="AE367" s="28"/>
      <c r="AF367" s="28"/>
      <c r="AG367" s="28"/>
      <c r="AH367" s="28"/>
      <c r="AI367" s="28"/>
      <c r="AJ367" s="28"/>
      <c r="AK367" s="28"/>
      <c r="AL367" s="28"/>
      <c r="AM367" s="28"/>
      <c r="AN367" s="28"/>
      <c r="AO367" s="28"/>
      <c r="AP367" s="28"/>
      <c r="AQ367" s="28"/>
      <c r="AR367" s="28"/>
      <c r="AS367" s="28"/>
      <c r="AT367" s="28"/>
      <c r="AU367" s="28"/>
      <c r="AV367" s="28"/>
      <c r="AW367" s="28"/>
      <c r="AX367" s="28"/>
      <c r="AY367" s="28"/>
      <c r="AZ367" s="28"/>
      <c r="BA367" s="28"/>
      <c r="BB367" s="28"/>
      <c r="BC367" s="28"/>
      <c r="BD367" s="28"/>
      <c r="BE367" s="28"/>
      <c r="BF367" s="28"/>
      <c r="BG367" s="28"/>
      <c r="BH367" s="28"/>
      <c r="BI367" s="28"/>
      <c r="BJ367" s="28"/>
      <c r="BK367" s="28"/>
      <c r="BL367" s="28"/>
      <c r="BM367" s="28"/>
      <c r="BN367" s="28"/>
      <c r="BO367" s="28"/>
      <c r="BP367" s="28"/>
      <c r="BQ367" s="28"/>
      <c r="BR367" s="28"/>
      <c r="BS367" s="28"/>
      <c r="BT367" s="28"/>
      <c r="BU367" s="28"/>
      <c r="BV367" s="28"/>
      <c r="BW367" s="28"/>
      <c r="BX367" s="28"/>
      <c r="BY367" s="28"/>
      <c r="BZ367" s="28"/>
      <c r="CA367" s="28"/>
      <c r="CB367" s="28"/>
      <c r="CC367" s="28"/>
      <c r="CD367" s="28"/>
      <c r="CE367" s="28"/>
      <c r="CF367" s="28"/>
      <c r="CG367" s="28"/>
      <c r="CH367" s="28"/>
      <c r="CI367" s="28"/>
      <c r="CJ367" s="28"/>
      <c r="CK367" s="28"/>
      <c r="CL367" s="28"/>
      <c r="CM367" s="28"/>
      <c r="CN367" s="28"/>
      <c r="CO367" s="28"/>
      <c r="CP367" s="28"/>
      <c r="CQ367" s="28"/>
      <c r="CR367" s="28"/>
      <c r="CS367" s="28"/>
      <c r="CT367" s="28"/>
      <c r="CU367" s="28"/>
      <c r="CV367" s="28"/>
      <c r="CW367" s="28"/>
      <c r="CX367" s="28"/>
      <c r="CY367" s="28"/>
      <c r="CZ367" s="28"/>
      <c r="DA367" s="28"/>
      <c r="DB367" s="28"/>
      <c r="DC367" s="28"/>
      <c r="DD367" s="28"/>
      <c r="DE367" s="28"/>
      <c r="DF367" s="28"/>
      <c r="DG367" s="28"/>
      <c r="DH367" s="28"/>
      <c r="DI367" s="28"/>
      <c r="DJ367" s="28"/>
      <c r="DK367" s="28"/>
      <c r="DL367" s="28"/>
      <c r="DM367" s="28"/>
      <c r="DN367" s="28"/>
      <c r="DO367" s="28"/>
      <c r="DP367" s="28"/>
      <c r="DQ367" s="28"/>
      <c r="DR367" s="28"/>
      <c r="DS367" s="28"/>
      <c r="DT367" s="28"/>
      <c r="DU367" s="28"/>
      <c r="DV367" s="28"/>
      <c r="DW367" s="28"/>
      <c r="DX367" s="28"/>
      <c r="DY367" s="28"/>
      <c r="DZ367" s="28"/>
      <c r="EA367" s="28"/>
      <c r="EB367" s="28"/>
      <c r="EC367" s="28"/>
      <c r="ED367" s="28"/>
      <c r="EE367" s="28"/>
      <c r="EF367" s="28"/>
    </row>
    <row r="368" spans="1:136" s="5" customFormat="1" x14ac:dyDescent="0.25">
      <c r="A368" s="10" t="s">
        <v>342</v>
      </c>
      <c r="B368" s="10"/>
      <c r="C368" s="36"/>
      <c r="D368" s="12"/>
      <c r="E368" s="10"/>
      <c r="F368" s="10"/>
      <c r="G368" s="10"/>
      <c r="H368" s="10"/>
      <c r="I368" s="10"/>
      <c r="J368" s="10"/>
      <c r="K368" s="10"/>
      <c r="L368" s="70"/>
      <c r="M368" s="70"/>
      <c r="N368" s="70"/>
      <c r="O368" s="70"/>
      <c r="P368" s="70"/>
      <c r="Q368" s="70"/>
      <c r="R368" s="70"/>
      <c r="S368" s="70"/>
      <c r="T368" s="70"/>
      <c r="U368" s="70"/>
      <c r="V368" s="70"/>
      <c r="W368" s="70"/>
      <c r="X368" s="70"/>
      <c r="Y368" s="70"/>
      <c r="Z368" s="70"/>
      <c r="AA368" s="70"/>
      <c r="AB368" s="70"/>
      <c r="AC368" s="70"/>
      <c r="AD368" s="70"/>
      <c r="AE368" s="70"/>
      <c r="AF368" s="70"/>
      <c r="AG368" s="70"/>
      <c r="AH368" s="70"/>
      <c r="AI368" s="70"/>
      <c r="AJ368" s="70"/>
      <c r="AK368" s="70"/>
      <c r="AL368" s="70"/>
      <c r="AM368" s="70"/>
      <c r="AN368" s="70"/>
      <c r="AO368" s="70"/>
      <c r="AP368" s="70"/>
      <c r="AQ368" s="28"/>
      <c r="AR368" s="28"/>
      <c r="AS368" s="28"/>
      <c r="AT368" s="28"/>
      <c r="AU368" s="28"/>
      <c r="AV368" s="28"/>
      <c r="AW368" s="28"/>
      <c r="AX368" s="28"/>
      <c r="AY368" s="28"/>
      <c r="AZ368" s="28"/>
      <c r="BA368" s="28"/>
      <c r="BB368" s="28"/>
      <c r="BC368" s="28"/>
      <c r="BD368" s="28"/>
      <c r="BE368" s="28"/>
      <c r="BF368" s="28"/>
      <c r="BG368" s="28"/>
      <c r="BH368" s="28"/>
      <c r="BI368" s="28"/>
      <c r="BJ368" s="28"/>
      <c r="BK368" s="28"/>
      <c r="BL368" s="28"/>
      <c r="BM368" s="28"/>
      <c r="BN368" s="28"/>
      <c r="BO368" s="28"/>
      <c r="BP368" s="28"/>
      <c r="BQ368" s="28"/>
      <c r="BR368" s="28"/>
      <c r="BS368" s="28"/>
      <c r="BT368" s="28"/>
      <c r="BU368" s="28"/>
      <c r="BV368" s="28"/>
      <c r="BW368" s="28"/>
      <c r="BX368" s="28"/>
      <c r="BY368" s="28"/>
      <c r="BZ368" s="28"/>
      <c r="CA368" s="28"/>
      <c r="CB368" s="28"/>
      <c r="CC368" s="28"/>
      <c r="CD368" s="28"/>
      <c r="CE368" s="28"/>
      <c r="CF368" s="28"/>
      <c r="CG368" s="28"/>
      <c r="CH368" s="28"/>
      <c r="CI368" s="28"/>
      <c r="CJ368" s="28"/>
      <c r="CK368" s="28"/>
      <c r="CL368" s="28"/>
      <c r="CM368" s="28"/>
      <c r="CN368" s="28"/>
      <c r="CO368" s="28"/>
      <c r="CP368" s="28"/>
      <c r="CQ368" s="28"/>
      <c r="CR368" s="28"/>
      <c r="CS368" s="28"/>
      <c r="CT368" s="28"/>
      <c r="CU368" s="28"/>
      <c r="CV368" s="28"/>
      <c r="CW368" s="28"/>
      <c r="CX368" s="28"/>
      <c r="CY368" s="28"/>
      <c r="CZ368" s="28"/>
      <c r="DA368" s="28"/>
      <c r="DB368" s="28"/>
      <c r="DC368" s="28"/>
      <c r="DD368" s="28"/>
      <c r="DE368" s="28"/>
      <c r="DF368" s="28"/>
      <c r="DG368" s="28"/>
      <c r="DH368" s="28"/>
      <c r="DI368" s="28"/>
      <c r="DJ368" s="28"/>
      <c r="DK368" s="28"/>
      <c r="DL368" s="28"/>
      <c r="DM368" s="28"/>
      <c r="DN368" s="28"/>
      <c r="DO368" s="28"/>
      <c r="DP368" s="28"/>
      <c r="DQ368" s="28"/>
      <c r="DR368" s="28"/>
      <c r="DS368" s="28"/>
      <c r="DT368" s="28"/>
      <c r="DU368" s="28"/>
      <c r="DV368" s="28"/>
      <c r="DW368" s="28"/>
      <c r="DX368" s="28"/>
      <c r="DY368" s="28"/>
      <c r="DZ368" s="28"/>
      <c r="EA368" s="28"/>
      <c r="EB368" s="28"/>
      <c r="EC368" s="28"/>
      <c r="ED368" s="28"/>
      <c r="EE368" s="28"/>
      <c r="EF368" s="28"/>
    </row>
    <row r="369" spans="1:136" s="68" customFormat="1" x14ac:dyDescent="0.25">
      <c r="A369" s="5" t="s">
        <v>111</v>
      </c>
      <c r="B369" t="s">
        <v>112</v>
      </c>
      <c r="C369" s="32" t="s">
        <v>347</v>
      </c>
      <c r="D369" t="s">
        <v>232</v>
      </c>
      <c r="E369" s="1">
        <v>48000</v>
      </c>
      <c r="F369" s="1">
        <f t="shared" ref="F369:F373" si="106">E369*0.0287</f>
        <v>1377.6</v>
      </c>
      <c r="G369" s="1">
        <v>1571.73</v>
      </c>
      <c r="H369" s="1">
        <f t="shared" ref="H369:H373" si="107">E369*0.0304</f>
        <v>1459.2</v>
      </c>
      <c r="I369" s="1">
        <v>175</v>
      </c>
      <c r="J369" s="1">
        <v>4583.53</v>
      </c>
      <c r="K369" s="1">
        <v>43416.47</v>
      </c>
      <c r="L369" s="70"/>
      <c r="M369" s="70"/>
      <c r="N369" s="70"/>
      <c r="O369" s="70"/>
      <c r="P369" s="70"/>
      <c r="Q369" s="70"/>
      <c r="R369" s="70"/>
      <c r="S369" s="70"/>
      <c r="T369" s="70"/>
      <c r="U369" s="70"/>
      <c r="V369" s="70"/>
      <c r="W369" s="70"/>
      <c r="X369" s="70"/>
      <c r="Y369" s="70"/>
      <c r="Z369" s="70"/>
      <c r="AA369" s="70"/>
      <c r="AB369" s="70"/>
      <c r="AC369" s="70"/>
      <c r="AD369" s="70"/>
      <c r="AE369" s="70"/>
      <c r="AF369" s="70"/>
      <c r="AG369" s="70"/>
      <c r="AH369" s="70"/>
      <c r="AI369" s="70"/>
      <c r="AJ369" s="70"/>
      <c r="AK369" s="70"/>
      <c r="AL369" s="70"/>
      <c r="AM369" s="70"/>
      <c r="AN369" s="70"/>
      <c r="AO369" s="70"/>
      <c r="AP369" s="70"/>
      <c r="AQ369" s="28"/>
      <c r="AR369" s="28"/>
      <c r="AS369" s="28"/>
      <c r="AT369" s="28"/>
      <c r="AU369" s="28"/>
      <c r="AV369" s="28"/>
      <c r="AW369" s="28"/>
      <c r="AX369" s="28"/>
      <c r="AY369" s="28"/>
      <c r="AZ369" s="28"/>
      <c r="BA369" s="28"/>
      <c r="BB369" s="28"/>
      <c r="BC369" s="28"/>
      <c r="BD369" s="28"/>
      <c r="BE369" s="28"/>
      <c r="BF369" s="28"/>
      <c r="BG369" s="28"/>
      <c r="BH369" s="28"/>
      <c r="BI369" s="28"/>
      <c r="BJ369" s="28"/>
      <c r="BK369" s="28"/>
      <c r="BL369" s="28"/>
      <c r="BM369" s="28"/>
      <c r="BN369" s="28"/>
      <c r="BO369" s="28"/>
      <c r="BP369" s="28"/>
      <c r="BQ369" s="28"/>
      <c r="BR369" s="28"/>
      <c r="BS369" s="28"/>
      <c r="BT369" s="28"/>
      <c r="BU369" s="28"/>
      <c r="BV369" s="28"/>
      <c r="BW369" s="28"/>
      <c r="BX369" s="28"/>
      <c r="BY369" s="28"/>
      <c r="BZ369" s="28"/>
      <c r="CA369" s="28"/>
      <c r="CB369" s="28"/>
      <c r="CC369" s="28"/>
      <c r="CD369" s="28"/>
      <c r="CE369" s="28"/>
      <c r="CF369" s="28"/>
      <c r="CG369" s="28"/>
      <c r="CH369" s="28"/>
      <c r="CI369" s="28"/>
      <c r="CJ369" s="28"/>
      <c r="CK369" s="28"/>
      <c r="CL369" s="28"/>
      <c r="CM369" s="28"/>
      <c r="CN369" s="28"/>
      <c r="CO369" s="28"/>
      <c r="CP369" s="28"/>
      <c r="CQ369" s="28"/>
      <c r="CR369" s="28"/>
      <c r="CS369" s="28"/>
      <c r="CT369" s="28"/>
      <c r="CU369" s="28"/>
      <c r="CV369" s="28"/>
      <c r="CW369" s="28"/>
      <c r="CX369" s="28"/>
      <c r="CY369" s="28"/>
      <c r="CZ369" s="28"/>
      <c r="DA369" s="28"/>
      <c r="DB369" s="28"/>
      <c r="DC369" s="28"/>
      <c r="DD369" s="28"/>
      <c r="DE369" s="28"/>
      <c r="DF369" s="28"/>
      <c r="DG369" s="28"/>
      <c r="DH369" s="28"/>
      <c r="DI369" s="28"/>
      <c r="DJ369" s="28"/>
      <c r="DK369" s="28"/>
      <c r="DL369" s="28"/>
      <c r="DM369" s="28"/>
      <c r="DN369" s="28"/>
      <c r="DO369" s="28"/>
      <c r="DP369" s="28"/>
      <c r="DQ369" s="28"/>
      <c r="DR369" s="28"/>
      <c r="DS369" s="28"/>
      <c r="DT369" s="28"/>
      <c r="DU369" s="28"/>
      <c r="DV369" s="28"/>
      <c r="DW369" s="28"/>
      <c r="DX369" s="28"/>
      <c r="DY369" s="28"/>
      <c r="DZ369" s="28"/>
      <c r="EA369" s="28"/>
      <c r="EB369" s="28"/>
      <c r="EC369" s="28"/>
      <c r="ED369" s="28"/>
      <c r="EE369" s="28"/>
      <c r="EF369" s="28"/>
    </row>
    <row r="370" spans="1:136" x14ac:dyDescent="0.25">
      <c r="A370" s="5" t="s">
        <v>259</v>
      </c>
      <c r="B370" t="s">
        <v>258</v>
      </c>
      <c r="C370" s="32" t="s">
        <v>348</v>
      </c>
      <c r="D370" t="s">
        <v>232</v>
      </c>
      <c r="E370" s="1">
        <v>30000</v>
      </c>
      <c r="F370" s="1">
        <f t="shared" si="106"/>
        <v>861</v>
      </c>
      <c r="G370" s="67">
        <v>0</v>
      </c>
      <c r="H370" s="1">
        <f t="shared" si="107"/>
        <v>912</v>
      </c>
      <c r="I370" s="1">
        <v>175</v>
      </c>
      <c r="J370" s="1">
        <v>1948</v>
      </c>
      <c r="K370" s="1">
        <v>28052</v>
      </c>
      <c r="L370" s="69"/>
      <c r="M370" s="69"/>
      <c r="N370" s="69"/>
      <c r="O370" s="69"/>
      <c r="P370" s="69"/>
      <c r="Q370" s="69"/>
      <c r="R370" s="69"/>
      <c r="S370" s="69"/>
      <c r="T370" s="69"/>
      <c r="U370" s="69"/>
      <c r="V370" s="69"/>
      <c r="W370" s="69"/>
      <c r="X370" s="69"/>
      <c r="Y370" s="69"/>
      <c r="Z370" s="69"/>
      <c r="AA370" s="69"/>
      <c r="AB370" s="69"/>
      <c r="AC370" s="70"/>
      <c r="AD370" s="70"/>
      <c r="AE370" s="70"/>
      <c r="AF370" s="70"/>
      <c r="AG370" s="70"/>
      <c r="AH370" s="70"/>
      <c r="AI370" s="70"/>
      <c r="AJ370" s="70"/>
      <c r="AK370" s="70"/>
      <c r="AL370" s="70"/>
      <c r="AM370" s="70"/>
      <c r="AN370" s="70"/>
      <c r="AO370" s="70"/>
      <c r="AP370" s="70"/>
      <c r="AQ370" s="28"/>
      <c r="AR370" s="28"/>
      <c r="AS370" s="28"/>
      <c r="AT370" s="28"/>
      <c r="AU370" s="28"/>
      <c r="AV370" s="28"/>
      <c r="AW370" s="28"/>
      <c r="AX370" s="28"/>
      <c r="AY370" s="28"/>
      <c r="AZ370" s="28"/>
      <c r="BA370" s="28"/>
      <c r="BB370" s="28"/>
      <c r="BC370" s="28"/>
      <c r="BD370" s="28"/>
      <c r="BE370" s="28"/>
      <c r="BF370" s="28"/>
      <c r="BG370" s="28"/>
      <c r="BH370" s="28"/>
      <c r="BI370" s="28"/>
      <c r="BJ370" s="28"/>
      <c r="BK370" s="28"/>
      <c r="BL370" s="28"/>
      <c r="BM370" s="28"/>
      <c r="BN370" s="28"/>
      <c r="BO370" s="28"/>
      <c r="BP370" s="28"/>
      <c r="BQ370" s="28"/>
      <c r="BR370" s="28"/>
      <c r="BS370" s="28"/>
      <c r="BT370" s="28"/>
      <c r="BU370" s="28"/>
      <c r="BV370" s="28"/>
      <c r="BW370" s="28"/>
      <c r="BX370" s="28"/>
      <c r="BY370" s="28"/>
      <c r="BZ370" s="28"/>
      <c r="CA370" s="28"/>
      <c r="CB370" s="28"/>
      <c r="CC370" s="28"/>
      <c r="CD370" s="28"/>
      <c r="CE370" s="28"/>
      <c r="CF370" s="28"/>
      <c r="CG370" s="28"/>
      <c r="CH370" s="28"/>
      <c r="CI370" s="28"/>
      <c r="CJ370" s="28"/>
      <c r="CK370" s="28"/>
      <c r="CL370" s="28"/>
      <c r="CM370" s="28"/>
      <c r="CN370" s="28"/>
      <c r="CO370" s="28"/>
      <c r="CP370" s="28"/>
      <c r="CQ370" s="28"/>
      <c r="CR370" s="28"/>
      <c r="CS370" s="28"/>
      <c r="CT370" s="28"/>
      <c r="CU370" s="28"/>
      <c r="CV370" s="28"/>
      <c r="CW370" s="28"/>
      <c r="CX370" s="28"/>
      <c r="CY370" s="28"/>
      <c r="CZ370" s="28"/>
      <c r="DA370" s="28"/>
      <c r="DB370" s="28"/>
      <c r="DC370" s="28"/>
      <c r="DD370" s="28"/>
      <c r="DE370" s="28"/>
      <c r="DF370" s="28"/>
      <c r="DG370" s="28"/>
      <c r="DH370" s="28"/>
      <c r="DI370" s="28"/>
      <c r="DJ370" s="28"/>
      <c r="DK370" s="28"/>
      <c r="DL370" s="28"/>
      <c r="DM370" s="28"/>
      <c r="DN370" s="28"/>
      <c r="DO370" s="28"/>
      <c r="DP370" s="28"/>
      <c r="DQ370" s="28"/>
      <c r="DR370" s="28"/>
      <c r="DS370" s="28"/>
      <c r="DT370" s="28"/>
      <c r="DU370" s="28"/>
      <c r="DV370" s="28"/>
      <c r="DW370" s="28"/>
      <c r="DX370" s="28"/>
      <c r="DY370" s="28"/>
      <c r="DZ370" s="28"/>
      <c r="EA370" s="28"/>
      <c r="EB370" s="28"/>
      <c r="EC370" s="28"/>
      <c r="ED370" s="28"/>
      <c r="EE370" s="28"/>
      <c r="EF370" s="28"/>
    </row>
    <row r="371" spans="1:136" x14ac:dyDescent="0.25">
      <c r="A371" s="5" t="s">
        <v>239</v>
      </c>
      <c r="B371" t="s">
        <v>14</v>
      </c>
      <c r="C371" s="32" t="s">
        <v>348</v>
      </c>
      <c r="D371" t="s">
        <v>232</v>
      </c>
      <c r="E371" s="1">
        <v>30000</v>
      </c>
      <c r="F371" s="1">
        <f t="shared" si="106"/>
        <v>861</v>
      </c>
      <c r="G371" s="67">
        <v>0</v>
      </c>
      <c r="H371" s="1">
        <f t="shared" si="107"/>
        <v>912</v>
      </c>
      <c r="I371" s="1">
        <v>1687.45</v>
      </c>
      <c r="J371" s="1">
        <v>3460.45</v>
      </c>
      <c r="K371" s="1">
        <v>26539.55</v>
      </c>
      <c r="L371" s="71"/>
      <c r="M371" s="71"/>
      <c r="N371" s="71"/>
      <c r="O371" s="71"/>
      <c r="P371" s="71"/>
      <c r="Q371" s="71"/>
      <c r="R371" s="71"/>
      <c r="S371" s="71"/>
      <c r="T371" s="71"/>
      <c r="U371" s="71"/>
      <c r="V371" s="71"/>
      <c r="W371" s="71"/>
      <c r="X371" s="71"/>
      <c r="Y371" s="71"/>
      <c r="Z371" s="71"/>
      <c r="AA371" s="71"/>
      <c r="AB371" s="71"/>
      <c r="AC371" s="70"/>
      <c r="AD371" s="70"/>
      <c r="AE371" s="70"/>
      <c r="AF371" s="70"/>
      <c r="AG371" s="70"/>
      <c r="AH371" s="70"/>
      <c r="AI371" s="70"/>
      <c r="AJ371" s="70"/>
      <c r="AK371" s="70"/>
      <c r="AL371" s="70"/>
      <c r="AM371" s="70"/>
      <c r="AN371" s="70"/>
      <c r="AO371" s="70"/>
      <c r="AP371" s="70"/>
      <c r="AQ371" s="28"/>
      <c r="AR371" s="28"/>
      <c r="AS371" s="28"/>
      <c r="AT371" s="28"/>
      <c r="AU371" s="28"/>
      <c r="AV371" s="28"/>
      <c r="AW371" s="28"/>
      <c r="AX371" s="28"/>
      <c r="AY371" s="28"/>
      <c r="AZ371" s="28"/>
      <c r="BA371" s="28"/>
      <c r="BB371" s="28"/>
      <c r="BC371" s="28"/>
      <c r="BD371" s="28"/>
      <c r="BE371" s="28"/>
      <c r="BF371" s="28"/>
      <c r="BG371" s="28"/>
      <c r="BH371" s="28"/>
      <c r="BI371" s="28"/>
      <c r="BJ371" s="28"/>
      <c r="BK371" s="28"/>
      <c r="BL371" s="28"/>
      <c r="BM371" s="28"/>
      <c r="BN371" s="28"/>
      <c r="BO371" s="28"/>
      <c r="BP371" s="28"/>
      <c r="BQ371" s="28"/>
      <c r="BR371" s="28"/>
      <c r="BS371" s="28"/>
      <c r="BT371" s="28"/>
      <c r="BU371" s="28"/>
      <c r="BV371" s="28"/>
      <c r="BW371" s="28"/>
      <c r="BX371" s="28"/>
      <c r="BY371" s="28"/>
      <c r="BZ371" s="28"/>
      <c r="CA371" s="28"/>
      <c r="CB371" s="28"/>
      <c r="CC371" s="28"/>
      <c r="CD371" s="28"/>
      <c r="CE371" s="28"/>
      <c r="CF371" s="28"/>
      <c r="CG371" s="28"/>
      <c r="CH371" s="28"/>
      <c r="CI371" s="28"/>
      <c r="CJ371" s="28"/>
      <c r="CK371" s="28"/>
      <c r="CL371" s="28"/>
      <c r="CM371" s="28"/>
      <c r="CN371" s="28"/>
      <c r="CO371" s="28"/>
      <c r="CP371" s="28"/>
      <c r="CQ371" s="28"/>
      <c r="CR371" s="28"/>
      <c r="CS371" s="28"/>
      <c r="CT371" s="28"/>
      <c r="CU371" s="28"/>
      <c r="CV371" s="28"/>
      <c r="CW371" s="28"/>
      <c r="CX371" s="28"/>
      <c r="CY371" s="28"/>
      <c r="CZ371" s="28"/>
      <c r="DA371" s="28"/>
      <c r="DB371" s="28"/>
      <c r="DC371" s="28"/>
      <c r="DD371" s="28"/>
      <c r="DE371" s="28"/>
      <c r="DF371" s="28"/>
      <c r="DG371" s="28"/>
      <c r="DH371" s="28"/>
      <c r="DI371" s="28"/>
      <c r="DJ371" s="28"/>
      <c r="DK371" s="28"/>
      <c r="DL371" s="28"/>
      <c r="DM371" s="28"/>
      <c r="DN371" s="28"/>
      <c r="DO371" s="28"/>
      <c r="DP371" s="28"/>
      <c r="DQ371" s="28"/>
      <c r="DR371" s="28"/>
      <c r="DS371" s="28"/>
      <c r="DT371" s="28"/>
      <c r="DU371" s="28"/>
      <c r="DV371" s="28"/>
      <c r="DW371" s="28"/>
      <c r="DX371" s="28"/>
      <c r="DY371" s="28"/>
      <c r="DZ371" s="28"/>
      <c r="EA371" s="28"/>
      <c r="EB371" s="28"/>
      <c r="EC371" s="28"/>
      <c r="ED371" s="28"/>
      <c r="EE371" s="28"/>
      <c r="EF371" s="28"/>
    </row>
    <row r="372" spans="1:136" x14ac:dyDescent="0.25">
      <c r="A372" s="5" t="s">
        <v>262</v>
      </c>
      <c r="B372" t="s">
        <v>131</v>
      </c>
      <c r="C372" s="32" t="s">
        <v>347</v>
      </c>
      <c r="D372" s="11" t="s">
        <v>232</v>
      </c>
      <c r="E372" s="1">
        <v>30000</v>
      </c>
      <c r="F372" s="1">
        <f t="shared" si="106"/>
        <v>861</v>
      </c>
      <c r="G372" s="67">
        <v>0</v>
      </c>
      <c r="H372" s="1">
        <f t="shared" si="107"/>
        <v>912</v>
      </c>
      <c r="I372" s="1">
        <v>175</v>
      </c>
      <c r="J372" s="1">
        <v>1948</v>
      </c>
      <c r="K372" s="1">
        <v>28052</v>
      </c>
      <c r="L372" s="69"/>
      <c r="M372" s="69"/>
      <c r="N372" s="69"/>
      <c r="O372" s="69"/>
      <c r="P372" s="69"/>
      <c r="Q372" s="69"/>
      <c r="R372" s="69"/>
      <c r="S372" s="69"/>
      <c r="T372" s="69"/>
      <c r="U372" s="69"/>
      <c r="V372" s="69"/>
      <c r="W372" s="69"/>
      <c r="X372" s="69"/>
      <c r="Y372" s="69"/>
      <c r="Z372" s="69"/>
      <c r="AA372" s="69"/>
      <c r="AB372" s="69"/>
      <c r="AC372" s="70"/>
      <c r="AD372" s="70"/>
      <c r="AE372" s="70"/>
      <c r="AF372" s="70"/>
      <c r="AG372" s="70"/>
      <c r="AH372" s="70"/>
      <c r="AI372" s="70"/>
      <c r="AJ372" s="70"/>
      <c r="AK372" s="70"/>
      <c r="AL372" s="70"/>
      <c r="AM372" s="70"/>
      <c r="AN372" s="70"/>
      <c r="AO372" s="70"/>
      <c r="AP372" s="70"/>
      <c r="AQ372" s="28"/>
      <c r="AR372" s="28"/>
      <c r="AS372" s="28"/>
      <c r="AT372" s="28"/>
      <c r="AU372" s="28"/>
      <c r="AV372" s="28"/>
      <c r="AW372" s="28"/>
      <c r="AX372" s="28"/>
      <c r="AY372" s="28"/>
      <c r="AZ372" s="28"/>
      <c r="BA372" s="28"/>
      <c r="BB372" s="28"/>
      <c r="BC372" s="28"/>
      <c r="BD372" s="28"/>
      <c r="BE372" s="28"/>
      <c r="BF372" s="28"/>
      <c r="BG372" s="28"/>
      <c r="BH372" s="28"/>
      <c r="BI372" s="28"/>
      <c r="BJ372" s="28"/>
      <c r="BK372" s="28"/>
      <c r="BL372" s="28"/>
      <c r="BM372" s="28"/>
      <c r="BN372" s="28"/>
      <c r="BO372" s="28"/>
      <c r="BP372" s="28"/>
      <c r="BQ372" s="28"/>
      <c r="BR372" s="28"/>
      <c r="BS372" s="28"/>
      <c r="BT372" s="28"/>
      <c r="BU372" s="28"/>
      <c r="BV372" s="28"/>
      <c r="BW372" s="28"/>
      <c r="BX372" s="28"/>
      <c r="BY372" s="28"/>
      <c r="BZ372" s="28"/>
      <c r="CA372" s="28"/>
      <c r="CB372" s="28"/>
      <c r="CC372" s="28"/>
      <c r="CD372" s="28"/>
      <c r="CE372" s="28"/>
      <c r="CF372" s="28"/>
      <c r="CG372" s="28"/>
      <c r="CH372" s="28"/>
      <c r="CI372" s="28"/>
      <c r="CJ372" s="28"/>
      <c r="CK372" s="28"/>
      <c r="CL372" s="28"/>
      <c r="CM372" s="28"/>
      <c r="CN372" s="28"/>
      <c r="CO372" s="28"/>
      <c r="CP372" s="28"/>
      <c r="CQ372" s="28"/>
      <c r="CR372" s="28"/>
      <c r="CS372" s="28"/>
      <c r="CT372" s="28"/>
      <c r="CU372" s="28"/>
      <c r="CV372" s="28"/>
      <c r="CW372" s="28"/>
      <c r="CX372" s="28"/>
      <c r="CY372" s="28"/>
      <c r="CZ372" s="28"/>
      <c r="DA372" s="28"/>
      <c r="DB372" s="28"/>
      <c r="DC372" s="28"/>
      <c r="DD372" s="28"/>
      <c r="DE372" s="28"/>
      <c r="DF372" s="28"/>
      <c r="DG372" s="28"/>
      <c r="DH372" s="28"/>
      <c r="DI372" s="28"/>
      <c r="DJ372" s="28"/>
      <c r="DK372" s="28"/>
      <c r="DL372" s="28"/>
      <c r="DM372" s="28"/>
      <c r="DN372" s="28"/>
      <c r="DO372" s="28"/>
      <c r="DP372" s="28"/>
      <c r="DQ372" s="28"/>
      <c r="DR372" s="28"/>
      <c r="DS372" s="28"/>
      <c r="DT372" s="28"/>
      <c r="DU372" s="28"/>
      <c r="DV372" s="28"/>
      <c r="DW372" s="28"/>
      <c r="DX372" s="28"/>
      <c r="DY372" s="28"/>
      <c r="DZ372" s="28"/>
      <c r="EA372" s="28"/>
      <c r="EB372" s="28"/>
      <c r="EC372" s="28"/>
      <c r="ED372" s="28"/>
      <c r="EE372" s="28"/>
      <c r="EF372" s="28"/>
    </row>
    <row r="373" spans="1:136" x14ac:dyDescent="0.25">
      <c r="A373" s="5" t="s">
        <v>284</v>
      </c>
      <c r="B373" s="21" t="s">
        <v>107</v>
      </c>
      <c r="C373" s="32" t="s">
        <v>348</v>
      </c>
      <c r="D373" s="16" t="s">
        <v>232</v>
      </c>
      <c r="E373" s="1">
        <v>30000</v>
      </c>
      <c r="F373" s="1">
        <f t="shared" si="106"/>
        <v>861</v>
      </c>
      <c r="G373" s="67">
        <v>0</v>
      </c>
      <c r="H373" s="1">
        <f t="shared" si="107"/>
        <v>912</v>
      </c>
      <c r="I373" s="1">
        <v>175</v>
      </c>
      <c r="J373" s="1">
        <v>1948</v>
      </c>
      <c r="K373" s="1">
        <v>28052</v>
      </c>
      <c r="L373" s="71"/>
      <c r="M373" s="71"/>
      <c r="N373" s="71"/>
      <c r="O373" s="71"/>
      <c r="P373" s="71"/>
      <c r="Q373" s="71"/>
      <c r="R373" s="71"/>
      <c r="S373" s="71"/>
      <c r="T373" s="71"/>
      <c r="U373" s="71"/>
      <c r="V373" s="71"/>
      <c r="W373" s="71"/>
      <c r="X373" s="71"/>
      <c r="Y373" s="71"/>
      <c r="Z373" s="71"/>
      <c r="AA373" s="71"/>
      <c r="AB373" s="71"/>
      <c r="AC373" s="70"/>
      <c r="AD373" s="70"/>
      <c r="AE373" s="70"/>
      <c r="AF373" s="70"/>
      <c r="AG373" s="70"/>
      <c r="AH373" s="70"/>
      <c r="AI373" s="70"/>
      <c r="AJ373" s="70"/>
      <c r="AK373" s="70"/>
      <c r="AL373" s="70"/>
      <c r="AM373" s="70"/>
      <c r="AN373" s="70"/>
      <c r="AO373" s="70"/>
      <c r="AP373" s="70"/>
      <c r="AQ373" s="28"/>
      <c r="AR373" s="28"/>
      <c r="AS373" s="28"/>
      <c r="AT373" s="28"/>
      <c r="AU373" s="28"/>
      <c r="AV373" s="28"/>
      <c r="AW373" s="28"/>
      <c r="AX373" s="28"/>
      <c r="AY373" s="28"/>
      <c r="AZ373" s="28"/>
      <c r="BA373" s="28"/>
      <c r="BB373" s="28"/>
      <c r="BC373" s="28"/>
      <c r="BD373" s="28"/>
      <c r="BE373" s="28"/>
      <c r="BF373" s="28"/>
      <c r="BG373" s="28"/>
      <c r="BH373" s="28"/>
      <c r="BI373" s="28"/>
      <c r="BJ373" s="28"/>
      <c r="BK373" s="28"/>
      <c r="BL373" s="28"/>
      <c r="BM373" s="28"/>
      <c r="BN373" s="28"/>
      <c r="BO373" s="28"/>
      <c r="BP373" s="28"/>
      <c r="BQ373" s="28"/>
      <c r="BR373" s="28"/>
      <c r="BS373" s="28"/>
      <c r="BT373" s="28"/>
      <c r="BU373" s="28"/>
      <c r="BV373" s="28"/>
      <c r="BW373" s="28"/>
      <c r="BX373" s="28"/>
      <c r="BY373" s="28"/>
      <c r="BZ373" s="28"/>
      <c r="CA373" s="28"/>
      <c r="CB373" s="28"/>
      <c r="CC373" s="28"/>
      <c r="CD373" s="28"/>
      <c r="CE373" s="28"/>
      <c r="CF373" s="28"/>
      <c r="CG373" s="28"/>
      <c r="CH373" s="28"/>
      <c r="CI373" s="28"/>
      <c r="CJ373" s="28"/>
      <c r="CK373" s="28"/>
      <c r="CL373" s="28"/>
      <c r="CM373" s="28"/>
      <c r="CN373" s="28"/>
      <c r="CO373" s="28"/>
      <c r="CP373" s="28"/>
      <c r="CQ373" s="28"/>
      <c r="CR373" s="28"/>
      <c r="CS373" s="28"/>
      <c r="CT373" s="28"/>
      <c r="CU373" s="28"/>
      <c r="CV373" s="28"/>
      <c r="CW373" s="28"/>
      <c r="CX373" s="28"/>
      <c r="CY373" s="28"/>
      <c r="CZ373" s="28"/>
      <c r="DA373" s="28"/>
      <c r="DB373" s="28"/>
      <c r="DC373" s="28"/>
      <c r="DD373" s="28"/>
      <c r="DE373" s="28"/>
      <c r="DF373" s="28"/>
      <c r="DG373" s="28"/>
      <c r="DH373" s="28"/>
      <c r="DI373" s="28"/>
      <c r="DJ373" s="28"/>
      <c r="DK373" s="28"/>
      <c r="DL373" s="28"/>
      <c r="DM373" s="28"/>
      <c r="DN373" s="28"/>
      <c r="DO373" s="28"/>
      <c r="DP373" s="28"/>
      <c r="DQ373" s="28"/>
      <c r="DR373" s="28"/>
      <c r="DS373" s="28"/>
      <c r="DT373" s="28"/>
      <c r="DU373" s="28"/>
      <c r="DV373" s="28"/>
      <c r="DW373" s="28"/>
      <c r="DX373" s="28"/>
      <c r="DY373" s="28"/>
      <c r="DZ373" s="28"/>
      <c r="EA373" s="28"/>
      <c r="EB373" s="28"/>
      <c r="EC373" s="28"/>
      <c r="ED373" s="28"/>
      <c r="EE373" s="28"/>
      <c r="EF373" s="28"/>
    </row>
    <row r="374" spans="1:136" x14ac:dyDescent="0.25">
      <c r="A374" s="47" t="s">
        <v>261</v>
      </c>
      <c r="B374" s="13" t="s">
        <v>97</v>
      </c>
      <c r="C374" s="38" t="s">
        <v>347</v>
      </c>
      <c r="D374" t="s">
        <v>232</v>
      </c>
      <c r="E374" s="1">
        <v>82000</v>
      </c>
      <c r="F374" s="1">
        <f t="shared" ref="F374:F376" si="108">E374*0.0287</f>
        <v>2353.4</v>
      </c>
      <c r="G374" s="1">
        <v>7115.09</v>
      </c>
      <c r="H374" s="1">
        <f t="shared" ref="H374:H375" si="109">E374*0.0304</f>
        <v>2492.8000000000002</v>
      </c>
      <c r="I374" s="1">
        <v>4719.8999999999996</v>
      </c>
      <c r="J374" s="1">
        <v>16681.189999999999</v>
      </c>
      <c r="K374" s="1">
        <v>65318.81</v>
      </c>
      <c r="L374" s="71"/>
      <c r="M374" s="71"/>
      <c r="N374" s="71"/>
      <c r="O374" s="71"/>
      <c r="P374" s="71"/>
      <c r="Q374" s="71"/>
      <c r="R374" s="71"/>
      <c r="S374" s="71"/>
      <c r="T374" s="71"/>
      <c r="U374" s="71"/>
      <c r="V374" s="71"/>
      <c r="W374" s="71"/>
      <c r="X374" s="71"/>
      <c r="Y374" s="71"/>
      <c r="Z374" s="71"/>
      <c r="AA374" s="71"/>
      <c r="AB374" s="71"/>
      <c r="AC374" s="70"/>
      <c r="AD374" s="70"/>
      <c r="AE374" s="70"/>
      <c r="AF374" s="70"/>
      <c r="AG374" s="70"/>
      <c r="AH374" s="70"/>
      <c r="AI374" s="70"/>
      <c r="AJ374" s="70"/>
      <c r="AK374" s="70"/>
      <c r="AL374" s="70"/>
      <c r="AM374" s="70"/>
      <c r="AN374" s="70"/>
      <c r="AO374" s="70"/>
      <c r="AP374" s="70"/>
      <c r="AQ374" s="28"/>
      <c r="AR374" s="28"/>
      <c r="AS374" s="28"/>
      <c r="AT374" s="28"/>
      <c r="AU374" s="28"/>
      <c r="AV374" s="28"/>
      <c r="AW374" s="28"/>
      <c r="AX374" s="28"/>
      <c r="AY374" s="28"/>
      <c r="AZ374" s="28"/>
      <c r="BA374" s="28"/>
      <c r="BB374" s="28"/>
      <c r="BC374" s="28"/>
      <c r="BD374" s="28"/>
      <c r="BE374" s="28"/>
      <c r="BF374" s="28"/>
      <c r="BG374" s="28"/>
      <c r="BH374" s="28"/>
      <c r="BI374" s="28"/>
      <c r="BJ374" s="28"/>
      <c r="BK374" s="28"/>
      <c r="BL374" s="28"/>
      <c r="BM374" s="28"/>
      <c r="BN374" s="28"/>
      <c r="BO374" s="28"/>
      <c r="BP374" s="28"/>
      <c r="BQ374" s="28"/>
      <c r="BR374" s="28"/>
      <c r="BS374" s="28"/>
      <c r="BT374" s="28"/>
      <c r="BU374" s="28"/>
      <c r="BV374" s="28"/>
      <c r="BW374" s="28"/>
      <c r="BX374" s="28"/>
      <c r="BY374" s="28"/>
      <c r="BZ374" s="28"/>
      <c r="CA374" s="28"/>
      <c r="CB374" s="28"/>
      <c r="CC374" s="28"/>
      <c r="CD374" s="28"/>
      <c r="CE374" s="28"/>
      <c r="CF374" s="28"/>
      <c r="CG374" s="28"/>
      <c r="CH374" s="28"/>
      <c r="CI374" s="28"/>
      <c r="CJ374" s="28"/>
      <c r="CK374" s="28"/>
      <c r="CL374" s="28"/>
      <c r="CM374" s="28"/>
      <c r="CN374" s="28"/>
      <c r="CO374" s="28"/>
      <c r="CP374" s="28"/>
      <c r="CQ374" s="28"/>
      <c r="CR374" s="28"/>
      <c r="CS374" s="28"/>
      <c r="CT374" s="28"/>
      <c r="CU374" s="28"/>
      <c r="CV374" s="28"/>
      <c r="CW374" s="28"/>
      <c r="CX374" s="28"/>
      <c r="CY374" s="28"/>
      <c r="CZ374" s="28"/>
      <c r="DA374" s="28"/>
      <c r="DB374" s="28"/>
      <c r="DC374" s="28"/>
      <c r="DD374" s="28"/>
      <c r="DE374" s="28"/>
      <c r="DF374" s="28"/>
      <c r="DG374" s="28"/>
      <c r="DH374" s="28"/>
      <c r="DI374" s="28"/>
      <c r="DJ374" s="28"/>
      <c r="DK374" s="28"/>
      <c r="DL374" s="28"/>
      <c r="DM374" s="28"/>
      <c r="DN374" s="28"/>
      <c r="DO374" s="28"/>
      <c r="DP374" s="28"/>
      <c r="DQ374" s="28"/>
      <c r="DR374" s="28"/>
      <c r="DS374" s="28"/>
      <c r="DT374" s="28"/>
      <c r="DU374" s="28"/>
      <c r="DV374" s="28"/>
      <c r="DW374" s="28"/>
      <c r="DX374" s="28"/>
      <c r="DY374" s="28"/>
      <c r="DZ374" s="28"/>
      <c r="EA374" s="28"/>
      <c r="EB374" s="28"/>
      <c r="EC374" s="28"/>
      <c r="ED374" s="28"/>
      <c r="EE374" s="28"/>
      <c r="EF374" s="28"/>
    </row>
    <row r="375" spans="1:136" x14ac:dyDescent="0.25">
      <c r="A375" s="5" t="s">
        <v>224</v>
      </c>
      <c r="B375" s="11" t="s">
        <v>14</v>
      </c>
      <c r="C375" s="33" t="s">
        <v>347</v>
      </c>
      <c r="D375" s="11" t="s">
        <v>232</v>
      </c>
      <c r="E375" s="1">
        <v>44000</v>
      </c>
      <c r="F375" s="1">
        <f t="shared" si="108"/>
        <v>1262.8</v>
      </c>
      <c r="G375" s="1">
        <v>1007.19</v>
      </c>
      <c r="H375" s="1">
        <f t="shared" si="109"/>
        <v>1337.6</v>
      </c>
      <c r="I375" s="1">
        <v>175</v>
      </c>
      <c r="J375" s="1">
        <v>3782.59</v>
      </c>
      <c r="K375" s="1">
        <v>40217.410000000003</v>
      </c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 s="28"/>
      <c r="AD375" s="28"/>
      <c r="AE375" s="28"/>
      <c r="AF375" s="28"/>
      <c r="AG375" s="28"/>
      <c r="AH375" s="28"/>
      <c r="AI375" s="28"/>
      <c r="AJ375" s="28"/>
      <c r="AK375" s="28"/>
      <c r="AL375" s="28"/>
      <c r="AM375" s="28"/>
      <c r="AN375" s="28"/>
      <c r="AO375" s="28"/>
      <c r="AP375" s="96"/>
      <c r="AQ375" s="28"/>
      <c r="AR375" s="28"/>
      <c r="AS375" s="28"/>
      <c r="AT375" s="28"/>
      <c r="AU375" s="28"/>
      <c r="AV375" s="28"/>
      <c r="AW375" s="28"/>
      <c r="AX375" s="28"/>
      <c r="AY375" s="28"/>
      <c r="AZ375" s="28"/>
      <c r="BA375" s="28"/>
      <c r="BB375" s="28"/>
      <c r="BC375" s="28"/>
      <c r="BD375" s="28"/>
      <c r="BE375" s="28"/>
      <c r="BF375" s="28"/>
      <c r="BG375" s="28"/>
      <c r="BH375" s="28"/>
      <c r="BI375" s="28"/>
      <c r="BJ375" s="28"/>
      <c r="BK375" s="28"/>
      <c r="BL375" s="28"/>
      <c r="BM375" s="28"/>
      <c r="BN375" s="28"/>
      <c r="BO375" s="28"/>
      <c r="BP375" s="28"/>
      <c r="BQ375" s="28"/>
      <c r="BR375" s="28"/>
      <c r="BS375" s="28"/>
      <c r="BT375" s="28"/>
      <c r="BU375" s="28"/>
      <c r="BV375" s="28"/>
      <c r="BW375" s="28"/>
      <c r="BX375" s="28"/>
      <c r="BY375" s="28"/>
      <c r="BZ375" s="28"/>
      <c r="CA375" s="28"/>
      <c r="CB375" s="28"/>
      <c r="CC375" s="28"/>
      <c r="CD375" s="28"/>
      <c r="CE375" s="28"/>
      <c r="CF375" s="28"/>
      <c r="CG375" s="28"/>
      <c r="CH375" s="28"/>
      <c r="CI375" s="28"/>
      <c r="CJ375" s="28"/>
      <c r="CK375" s="28"/>
      <c r="CL375" s="28"/>
      <c r="CM375" s="28"/>
      <c r="CN375" s="28"/>
      <c r="CO375" s="28"/>
      <c r="CP375" s="28"/>
      <c r="CQ375" s="28"/>
      <c r="CR375" s="28"/>
      <c r="CS375" s="28"/>
      <c r="CT375" s="28"/>
      <c r="CU375" s="28"/>
      <c r="CV375" s="28"/>
      <c r="CW375" s="28"/>
      <c r="CX375" s="28"/>
      <c r="CY375" s="28"/>
      <c r="CZ375" s="28"/>
      <c r="DA375" s="28"/>
      <c r="DB375" s="28"/>
      <c r="DC375" s="28"/>
      <c r="DD375" s="28"/>
      <c r="DE375" s="28"/>
      <c r="DF375" s="28"/>
      <c r="DG375" s="28"/>
      <c r="DH375" s="28"/>
      <c r="DI375" s="28"/>
      <c r="DJ375" s="28"/>
      <c r="DK375" s="28"/>
      <c r="DL375" s="28"/>
      <c r="DM375" s="28"/>
      <c r="DN375" s="28"/>
      <c r="DO375" s="28"/>
      <c r="DP375" s="28"/>
      <c r="DQ375" s="28"/>
      <c r="DR375" s="28"/>
      <c r="DS375" s="28"/>
      <c r="DT375" s="28"/>
      <c r="DU375" s="28"/>
      <c r="DV375" s="28"/>
      <c r="DW375" s="28"/>
      <c r="DX375" s="28"/>
      <c r="DY375" s="28"/>
      <c r="DZ375" s="28"/>
      <c r="EA375" s="28"/>
      <c r="EB375" s="28"/>
      <c r="EC375" s="28"/>
      <c r="ED375" s="28"/>
      <c r="EE375" s="28"/>
      <c r="EF375" s="28"/>
    </row>
    <row r="376" spans="1:136" x14ac:dyDescent="0.25">
      <c r="A376" s="5" t="s">
        <v>257</v>
      </c>
      <c r="B376" s="11" t="s">
        <v>116</v>
      </c>
      <c r="C376" s="33" t="s">
        <v>347</v>
      </c>
      <c r="D376" s="11" t="s">
        <v>232</v>
      </c>
      <c r="E376" s="1">
        <v>20000</v>
      </c>
      <c r="F376" s="1">
        <f t="shared" si="108"/>
        <v>574</v>
      </c>
      <c r="G376" s="67">
        <v>0</v>
      </c>
      <c r="H376" s="1">
        <v>608</v>
      </c>
      <c r="I376" s="1">
        <v>175</v>
      </c>
      <c r="J376" s="1">
        <v>1357</v>
      </c>
      <c r="K376" s="1">
        <v>18643</v>
      </c>
      <c r="L376"/>
      <c r="M376"/>
      <c r="N376"/>
      <c r="O376"/>
      <c r="P376"/>
      <c r="Q376"/>
      <c r="R376"/>
      <c r="S376"/>
      <c r="T376"/>
      <c r="U376"/>
      <c r="V376"/>
      <c r="W376"/>
      <c r="X376"/>
      <c r="Y376"/>
      <c r="Z376"/>
      <c r="AA376"/>
      <c r="AB376"/>
      <c r="AC376" s="28"/>
      <c r="AD376" s="28"/>
      <c r="AE376" s="28"/>
      <c r="AF376" s="28"/>
      <c r="AG376" s="28"/>
      <c r="AH376" s="28"/>
      <c r="AI376" s="28"/>
      <c r="AJ376" s="28"/>
      <c r="AK376" s="28"/>
      <c r="AL376" s="28"/>
      <c r="AM376" s="28"/>
      <c r="AN376" s="28"/>
      <c r="AO376" s="28"/>
      <c r="AP376" s="70"/>
      <c r="AQ376" s="28"/>
      <c r="AR376" s="28"/>
      <c r="AS376" s="28"/>
      <c r="AT376" s="28"/>
      <c r="AU376" s="28"/>
      <c r="AV376" s="28"/>
      <c r="AW376" s="28"/>
      <c r="AX376" s="28"/>
      <c r="AY376" s="28"/>
      <c r="AZ376" s="28"/>
      <c r="BA376" s="28"/>
      <c r="BB376" s="28"/>
      <c r="BC376" s="28"/>
      <c r="BD376" s="28"/>
      <c r="BE376" s="28"/>
      <c r="BF376" s="28"/>
      <c r="BG376" s="28"/>
      <c r="BH376" s="28"/>
      <c r="BI376" s="28"/>
      <c r="BJ376" s="28"/>
      <c r="BK376" s="28"/>
      <c r="BL376" s="28"/>
      <c r="BM376" s="28"/>
      <c r="BN376" s="28"/>
      <c r="BO376" s="28"/>
      <c r="BP376" s="28"/>
      <c r="BQ376" s="28"/>
      <c r="BR376" s="28"/>
      <c r="BS376" s="28"/>
      <c r="BT376" s="28"/>
      <c r="BU376" s="28"/>
      <c r="BV376" s="28"/>
      <c r="BW376" s="28"/>
      <c r="BX376" s="28"/>
      <c r="BY376" s="28"/>
      <c r="BZ376" s="28"/>
      <c r="CA376" s="28"/>
      <c r="CB376" s="28"/>
      <c r="CC376" s="28"/>
      <c r="CD376" s="28"/>
      <c r="CE376" s="28"/>
      <c r="CF376" s="28"/>
      <c r="CG376" s="28"/>
      <c r="CH376" s="28"/>
      <c r="CI376" s="28"/>
      <c r="CJ376" s="28"/>
      <c r="CK376" s="28"/>
      <c r="CL376" s="28"/>
      <c r="CM376" s="28"/>
      <c r="CN376" s="28"/>
      <c r="CO376" s="28"/>
      <c r="CP376" s="28"/>
      <c r="CQ376" s="28"/>
      <c r="CR376" s="28"/>
      <c r="CS376" s="28"/>
      <c r="CT376" s="28"/>
      <c r="CU376" s="28"/>
      <c r="CV376" s="28"/>
      <c r="CW376" s="28"/>
      <c r="CX376" s="28"/>
      <c r="CY376" s="28"/>
      <c r="CZ376" s="28"/>
      <c r="DA376" s="28"/>
      <c r="DB376" s="28"/>
      <c r="DC376" s="28"/>
      <c r="DD376" s="28"/>
      <c r="DE376" s="28"/>
      <c r="DF376" s="28"/>
      <c r="DG376" s="28"/>
      <c r="DH376" s="28"/>
      <c r="DI376" s="28"/>
      <c r="DJ376" s="28"/>
      <c r="DK376" s="28"/>
      <c r="DL376" s="28"/>
      <c r="DM376" s="28"/>
      <c r="DN376" s="28"/>
      <c r="DO376" s="28"/>
      <c r="DP376" s="28"/>
      <c r="DQ376" s="28"/>
      <c r="DR376" s="28"/>
      <c r="DS376" s="28"/>
      <c r="DT376" s="28"/>
      <c r="DU376" s="28"/>
      <c r="DV376" s="28"/>
      <c r="DW376" s="28"/>
      <c r="DX376" s="28"/>
      <c r="DY376" s="28"/>
      <c r="DZ376" s="28"/>
      <c r="EA376" s="28"/>
      <c r="EB376" s="28"/>
      <c r="EC376" s="28"/>
      <c r="ED376" s="28"/>
      <c r="EE376" s="28"/>
      <c r="EF376" s="28"/>
    </row>
    <row r="377" spans="1:136" x14ac:dyDescent="0.25">
      <c r="A377" s="3" t="s">
        <v>12</v>
      </c>
      <c r="B377" s="3">
        <v>8</v>
      </c>
      <c r="C377" s="34"/>
      <c r="D377" s="3"/>
      <c r="E377" s="4">
        <f>SUM(E369:E376)</f>
        <v>314000</v>
      </c>
      <c r="F377" s="4">
        <f>SUM(F369:F376)</f>
        <v>9011.7999999999993</v>
      </c>
      <c r="G377" s="4">
        <f>SUM(G369:G376)</f>
        <v>9694.01</v>
      </c>
      <c r="H377" s="4">
        <f t="shared" ref="H377:K377" si="110">SUM(H369:H376)</f>
        <v>9545.6</v>
      </c>
      <c r="I377" s="4">
        <f t="shared" si="110"/>
        <v>7457.35</v>
      </c>
      <c r="J377" s="4">
        <f t="shared" si="110"/>
        <v>35708.76</v>
      </c>
      <c r="K377" s="4">
        <f t="shared" si="110"/>
        <v>278291.24</v>
      </c>
      <c r="AC377" s="28"/>
      <c r="AD377" s="28"/>
      <c r="AE377" s="28"/>
      <c r="AF377" s="28"/>
      <c r="AG377" s="28"/>
      <c r="AH377" s="28"/>
      <c r="AI377" s="28"/>
      <c r="AJ377" s="28"/>
      <c r="AK377" s="28"/>
      <c r="AL377" s="28"/>
      <c r="AM377" s="28"/>
      <c r="AN377" s="28"/>
      <c r="AO377" s="28"/>
      <c r="AP377" s="28"/>
      <c r="AQ377" s="28"/>
      <c r="AR377" s="28"/>
      <c r="AS377" s="28"/>
      <c r="AT377" s="28"/>
      <c r="AU377" s="28"/>
      <c r="AV377" s="28"/>
      <c r="AW377" s="28"/>
      <c r="AX377" s="28"/>
      <c r="AY377" s="28"/>
      <c r="AZ377" s="28"/>
      <c r="BA377" s="28"/>
      <c r="BB377" s="28"/>
      <c r="BC377" s="28"/>
      <c r="BD377" s="28"/>
      <c r="BE377" s="28"/>
      <c r="BF377" s="28"/>
      <c r="BG377" s="28"/>
      <c r="BH377" s="28"/>
      <c r="BI377" s="28"/>
      <c r="BJ377" s="28"/>
      <c r="BK377" s="28"/>
      <c r="BL377" s="28"/>
      <c r="BM377" s="28"/>
      <c r="BN377" s="28"/>
      <c r="BO377" s="28"/>
      <c r="BP377" s="28"/>
      <c r="BQ377" s="28"/>
      <c r="BR377" s="28"/>
      <c r="BS377" s="28"/>
      <c r="BT377" s="28"/>
      <c r="BU377" s="28"/>
      <c r="BV377" s="28"/>
      <c r="BW377" s="28"/>
      <c r="BX377" s="28"/>
      <c r="BY377" s="28"/>
      <c r="BZ377" s="28"/>
      <c r="CA377" s="28"/>
      <c r="CB377" s="28"/>
      <c r="CC377" s="28"/>
      <c r="CD377" s="28"/>
      <c r="CE377" s="28"/>
      <c r="CF377" s="28"/>
      <c r="CG377" s="28"/>
      <c r="CH377" s="28"/>
      <c r="CI377" s="28"/>
      <c r="CJ377" s="28"/>
      <c r="CK377" s="28"/>
      <c r="CL377" s="28"/>
      <c r="CM377" s="28"/>
      <c r="CN377" s="28"/>
      <c r="CO377" s="28"/>
      <c r="CP377" s="28"/>
      <c r="CQ377" s="28"/>
      <c r="CR377" s="28"/>
      <c r="CS377" s="28"/>
      <c r="CT377" s="28"/>
      <c r="CU377" s="28"/>
      <c r="CV377" s="28"/>
      <c r="CW377" s="28"/>
      <c r="CX377" s="28"/>
      <c r="CY377" s="28"/>
      <c r="CZ377" s="28"/>
      <c r="DA377" s="28"/>
      <c r="DB377" s="28"/>
      <c r="DC377" s="28"/>
      <c r="DD377" s="28"/>
      <c r="DE377" s="28"/>
      <c r="DF377" s="28"/>
      <c r="DG377" s="28"/>
      <c r="DH377" s="28"/>
      <c r="DI377" s="28"/>
      <c r="DJ377" s="28"/>
      <c r="DK377" s="28"/>
      <c r="DL377" s="28"/>
      <c r="DM377" s="28"/>
      <c r="DN377" s="28"/>
      <c r="DO377" s="28"/>
      <c r="DP377" s="28"/>
      <c r="DQ377" s="28"/>
      <c r="DR377" s="28"/>
      <c r="DS377" s="28"/>
      <c r="DT377" s="28"/>
      <c r="DU377" s="28"/>
      <c r="DV377" s="28"/>
      <c r="DW377" s="28"/>
      <c r="DX377" s="28"/>
      <c r="DY377" s="28"/>
      <c r="DZ377" s="28"/>
      <c r="EA377" s="28"/>
      <c r="EB377" s="28"/>
      <c r="EC377" s="28"/>
      <c r="ED377" s="28"/>
      <c r="EE377" s="28"/>
      <c r="EF377" s="28"/>
    </row>
    <row r="378" spans="1:136" x14ac:dyDescent="0.25">
      <c r="A378" s="6"/>
      <c r="B378" s="6"/>
      <c r="C378" s="40"/>
      <c r="D378" s="6"/>
      <c r="E378" s="49"/>
      <c r="F378" s="49"/>
      <c r="G378" s="49"/>
      <c r="H378" s="49"/>
      <c r="I378" s="49"/>
      <c r="J378" s="49"/>
      <c r="K378" s="49"/>
      <c r="AC378" s="28"/>
      <c r="AD378" s="28"/>
      <c r="AE378" s="28"/>
      <c r="AF378" s="28"/>
      <c r="AG378" s="28"/>
      <c r="AH378" s="28"/>
      <c r="AI378" s="28"/>
      <c r="AJ378" s="28"/>
      <c r="AK378" s="28"/>
      <c r="AL378" s="28"/>
      <c r="AM378" s="28"/>
      <c r="AN378" s="28"/>
      <c r="AO378" s="28"/>
      <c r="AP378" s="28"/>
      <c r="AQ378" s="28"/>
      <c r="AR378" s="28"/>
      <c r="AS378" s="28"/>
      <c r="AT378" s="28"/>
      <c r="AU378" s="28"/>
      <c r="AV378" s="28"/>
      <c r="AW378" s="28"/>
      <c r="AX378" s="28"/>
      <c r="AY378" s="28"/>
      <c r="AZ378" s="28"/>
      <c r="BA378" s="28"/>
      <c r="BB378" s="28"/>
      <c r="BC378" s="28"/>
      <c r="BD378" s="28"/>
      <c r="BE378" s="28"/>
      <c r="BF378" s="28"/>
      <c r="BG378" s="28"/>
      <c r="BH378" s="28"/>
      <c r="BI378" s="28"/>
      <c r="BJ378" s="28"/>
      <c r="BK378" s="28"/>
      <c r="BL378" s="28"/>
      <c r="BM378" s="28"/>
      <c r="BN378" s="28"/>
      <c r="BO378" s="28"/>
      <c r="BP378" s="28"/>
      <c r="BQ378" s="28"/>
      <c r="BR378" s="28"/>
      <c r="BS378" s="28"/>
      <c r="BT378" s="28"/>
      <c r="BU378" s="28"/>
      <c r="BV378" s="28"/>
      <c r="BW378" s="28"/>
      <c r="BX378" s="28"/>
      <c r="BY378" s="28"/>
      <c r="BZ378" s="28"/>
      <c r="CA378" s="28"/>
      <c r="CB378" s="28"/>
      <c r="CC378" s="28"/>
      <c r="CD378" s="28"/>
      <c r="CE378" s="28"/>
      <c r="CF378" s="28"/>
      <c r="CG378" s="28"/>
      <c r="CH378" s="28"/>
      <c r="CI378" s="28"/>
      <c r="CJ378" s="28"/>
      <c r="CK378" s="28"/>
      <c r="CL378" s="28"/>
      <c r="CM378" s="28"/>
      <c r="CN378" s="28"/>
      <c r="CO378" s="28"/>
      <c r="CP378" s="28"/>
      <c r="CQ378" s="28"/>
      <c r="CR378" s="28"/>
      <c r="CS378" s="28"/>
      <c r="CT378" s="28"/>
      <c r="CU378" s="28"/>
      <c r="CV378" s="28"/>
      <c r="CW378" s="28"/>
      <c r="CX378" s="28"/>
      <c r="CY378" s="28"/>
      <c r="CZ378" s="28"/>
      <c r="DA378" s="28"/>
      <c r="DB378" s="28"/>
      <c r="DC378" s="28"/>
      <c r="DD378" s="28"/>
      <c r="DE378" s="28"/>
      <c r="DF378" s="28"/>
      <c r="DG378" s="28"/>
      <c r="DH378" s="28"/>
      <c r="DI378" s="28"/>
      <c r="DJ378" s="28"/>
      <c r="DK378" s="28"/>
      <c r="DL378" s="28"/>
      <c r="DM378" s="28"/>
      <c r="DN378" s="28"/>
      <c r="DO378" s="28"/>
      <c r="DP378" s="28"/>
      <c r="DQ378" s="28"/>
      <c r="DR378" s="28"/>
      <c r="DS378" s="28"/>
      <c r="DT378" s="28"/>
      <c r="DU378" s="28"/>
      <c r="DV378" s="28"/>
      <c r="DW378" s="28"/>
      <c r="DX378" s="28"/>
      <c r="DY378" s="28"/>
      <c r="DZ378" s="28"/>
      <c r="EA378" s="28"/>
      <c r="EB378" s="28"/>
      <c r="EC378" s="28"/>
      <c r="ED378" s="28"/>
      <c r="EE378" s="28"/>
      <c r="EF378" s="28"/>
    </row>
    <row r="379" spans="1:136" x14ac:dyDescent="0.25">
      <c r="A379" s="6" t="s">
        <v>411</v>
      </c>
      <c r="B379" s="6"/>
      <c r="C379" s="40"/>
      <c r="D379" s="6"/>
      <c r="E379" s="49"/>
      <c r="F379" s="49"/>
      <c r="G379" s="49"/>
      <c r="H379" s="49"/>
      <c r="I379" s="49"/>
      <c r="J379" s="49"/>
      <c r="K379" s="49"/>
      <c r="AC379" s="28"/>
      <c r="AD379" s="28"/>
      <c r="AE379" s="28"/>
      <c r="AF379" s="28"/>
      <c r="AG379" s="28"/>
      <c r="AH379" s="28"/>
      <c r="AI379" s="28"/>
      <c r="AJ379" s="28"/>
      <c r="AK379" s="28"/>
      <c r="AL379" s="28"/>
      <c r="AM379" s="28"/>
      <c r="AN379" s="28"/>
      <c r="AO379" s="28"/>
      <c r="AP379" s="28"/>
      <c r="AQ379" s="28"/>
      <c r="AR379" s="28"/>
      <c r="AS379" s="28"/>
      <c r="AT379" s="28"/>
      <c r="AU379" s="28"/>
      <c r="AV379" s="28"/>
      <c r="AW379" s="28"/>
      <c r="AX379" s="28"/>
      <c r="AY379" s="28"/>
      <c r="AZ379" s="28"/>
      <c r="BA379" s="28"/>
      <c r="BB379" s="28"/>
      <c r="BC379" s="28"/>
      <c r="BD379" s="28"/>
      <c r="BE379" s="28"/>
      <c r="BF379" s="28"/>
      <c r="BG379" s="28"/>
      <c r="BH379" s="28"/>
      <c r="BI379" s="28"/>
      <c r="BJ379" s="28"/>
      <c r="BK379" s="28"/>
      <c r="BL379" s="28"/>
      <c r="BM379" s="28"/>
      <c r="BN379" s="28"/>
      <c r="BO379" s="28"/>
      <c r="BP379" s="28"/>
      <c r="BQ379" s="28"/>
      <c r="BR379" s="28"/>
      <c r="BS379" s="28"/>
      <c r="BT379" s="28"/>
      <c r="BU379" s="28"/>
      <c r="BV379" s="28"/>
      <c r="BW379" s="28"/>
      <c r="BX379" s="28"/>
      <c r="BY379" s="28"/>
      <c r="BZ379" s="28"/>
      <c r="CA379" s="28"/>
      <c r="CB379" s="28"/>
      <c r="CC379" s="28"/>
      <c r="CD379" s="28"/>
      <c r="CE379" s="28"/>
      <c r="CF379" s="28"/>
      <c r="CG379" s="28"/>
      <c r="CH379" s="28"/>
      <c r="CI379" s="28"/>
      <c r="CJ379" s="28"/>
      <c r="CK379" s="28"/>
      <c r="CL379" s="28"/>
      <c r="CM379" s="28"/>
      <c r="CN379" s="28"/>
      <c r="CO379" s="28"/>
      <c r="CP379" s="28"/>
      <c r="CQ379" s="28"/>
      <c r="CR379" s="28"/>
      <c r="CS379" s="28"/>
      <c r="CT379" s="28"/>
      <c r="CU379" s="28"/>
      <c r="CV379" s="28"/>
      <c r="CW379" s="28"/>
      <c r="CX379" s="28"/>
      <c r="CY379" s="28"/>
      <c r="CZ379" s="28"/>
      <c r="DA379" s="28"/>
      <c r="DB379" s="28"/>
      <c r="DC379" s="28"/>
      <c r="DD379" s="28"/>
      <c r="DE379" s="28"/>
      <c r="DF379" s="28"/>
      <c r="DG379" s="28"/>
      <c r="DH379" s="28"/>
      <c r="DI379" s="28"/>
      <c r="DJ379" s="28"/>
      <c r="DK379" s="28"/>
      <c r="DL379" s="28"/>
      <c r="DM379" s="28"/>
      <c r="DN379" s="28"/>
      <c r="DO379" s="28"/>
      <c r="DP379" s="28"/>
      <c r="DQ379" s="28"/>
      <c r="DR379" s="28"/>
      <c r="DS379" s="28"/>
      <c r="DT379" s="28"/>
      <c r="DU379" s="28"/>
      <c r="DV379" s="28"/>
      <c r="DW379" s="28"/>
      <c r="DX379" s="28"/>
      <c r="DY379" s="28"/>
      <c r="DZ379" s="28"/>
      <c r="EA379" s="28"/>
      <c r="EB379" s="28"/>
      <c r="EC379" s="28"/>
      <c r="ED379" s="28"/>
      <c r="EE379" s="28"/>
      <c r="EF379" s="28"/>
    </row>
    <row r="380" spans="1:136" x14ac:dyDescent="0.25">
      <c r="A380" s="59" t="s">
        <v>129</v>
      </c>
      <c r="B380" s="59" t="s">
        <v>51</v>
      </c>
      <c r="C380" s="66" t="s">
        <v>347</v>
      </c>
      <c r="D380" s="59" t="s">
        <v>232</v>
      </c>
      <c r="E380" s="67">
        <v>19800</v>
      </c>
      <c r="F380" s="67">
        <v>568.26</v>
      </c>
      <c r="G380" s="67">
        <v>0</v>
      </c>
      <c r="H380" s="67">
        <v>601.91999999999996</v>
      </c>
      <c r="I380" s="67">
        <v>25</v>
      </c>
      <c r="J380" s="67">
        <v>1195.18</v>
      </c>
      <c r="K380" s="67">
        <v>18604.82</v>
      </c>
      <c r="AC380" s="28"/>
      <c r="AD380" s="28"/>
      <c r="AE380" s="28"/>
      <c r="AF380" s="28"/>
      <c r="AG380" s="28"/>
      <c r="AH380" s="28"/>
      <c r="AI380" s="28"/>
      <c r="AJ380" s="28"/>
      <c r="AK380" s="28"/>
      <c r="AL380" s="28"/>
      <c r="AM380" s="28"/>
      <c r="AN380" s="28"/>
      <c r="AO380" s="28"/>
      <c r="AP380" s="28"/>
      <c r="AQ380" s="28"/>
      <c r="AR380" s="28"/>
      <c r="AS380" s="28"/>
      <c r="AT380" s="28"/>
      <c r="AU380" s="28"/>
      <c r="AV380" s="28"/>
      <c r="AW380" s="28"/>
      <c r="AX380" s="28"/>
      <c r="AY380" s="28"/>
      <c r="AZ380" s="28"/>
      <c r="BA380" s="28"/>
      <c r="BB380" s="28"/>
      <c r="BC380" s="28"/>
      <c r="BD380" s="28"/>
      <c r="BE380" s="28"/>
      <c r="BF380" s="28"/>
      <c r="BG380" s="28"/>
      <c r="BH380" s="28"/>
      <c r="BI380" s="28"/>
      <c r="BJ380" s="28"/>
      <c r="BK380" s="28"/>
      <c r="BL380" s="28"/>
      <c r="BM380" s="28"/>
      <c r="BN380" s="28"/>
      <c r="BO380" s="28"/>
      <c r="BP380" s="28"/>
      <c r="BQ380" s="28"/>
      <c r="BR380" s="28"/>
      <c r="BS380" s="28"/>
      <c r="BT380" s="28"/>
      <c r="BU380" s="28"/>
      <c r="BV380" s="28"/>
      <c r="BW380" s="28"/>
      <c r="BX380" s="28"/>
      <c r="BY380" s="28"/>
      <c r="BZ380" s="28"/>
      <c r="CA380" s="28"/>
      <c r="CB380" s="28"/>
      <c r="CC380" s="28"/>
      <c r="CD380" s="28"/>
      <c r="CE380" s="28"/>
      <c r="CF380" s="28"/>
      <c r="CG380" s="28"/>
      <c r="CH380" s="28"/>
      <c r="CI380" s="28"/>
      <c r="CJ380" s="28"/>
      <c r="CK380" s="28"/>
      <c r="CL380" s="28"/>
      <c r="CM380" s="28"/>
      <c r="CN380" s="28"/>
      <c r="CO380" s="28"/>
      <c r="CP380" s="28"/>
      <c r="CQ380" s="28"/>
      <c r="CR380" s="28"/>
      <c r="CS380" s="28"/>
      <c r="CT380" s="28"/>
      <c r="CU380" s="28"/>
      <c r="CV380" s="28"/>
      <c r="CW380" s="28"/>
      <c r="CX380" s="28"/>
      <c r="CY380" s="28"/>
      <c r="CZ380" s="28"/>
      <c r="DA380" s="28"/>
      <c r="DB380" s="28"/>
      <c r="DC380" s="28"/>
      <c r="DD380" s="28"/>
      <c r="DE380" s="28"/>
      <c r="DF380" s="28"/>
      <c r="DG380" s="28"/>
      <c r="DH380" s="28"/>
      <c r="DI380" s="28"/>
      <c r="DJ380" s="28"/>
      <c r="DK380" s="28"/>
      <c r="DL380" s="28"/>
      <c r="DM380" s="28"/>
      <c r="DN380" s="28"/>
      <c r="DO380" s="28"/>
      <c r="DP380" s="28"/>
      <c r="DQ380" s="28"/>
      <c r="DR380" s="28"/>
      <c r="DS380" s="28"/>
      <c r="DT380" s="28"/>
      <c r="DU380" s="28"/>
      <c r="DV380" s="28"/>
      <c r="DW380" s="28"/>
      <c r="DX380" s="28"/>
      <c r="DY380" s="28"/>
      <c r="DZ380" s="28"/>
      <c r="EA380" s="28"/>
      <c r="EB380" s="28"/>
      <c r="EC380" s="28"/>
      <c r="ED380" s="28"/>
      <c r="EE380" s="28"/>
      <c r="EF380" s="28"/>
    </row>
    <row r="381" spans="1:136" s="5" customFormat="1" x14ac:dyDescent="0.25">
      <c r="A381" s="62" t="s">
        <v>12</v>
      </c>
      <c r="B381" s="62">
        <v>1</v>
      </c>
      <c r="C381" s="63"/>
      <c r="D381" s="62"/>
      <c r="E381" s="64">
        <f>E380</f>
        <v>19800</v>
      </c>
      <c r="F381" s="64">
        <f>SUM(F380)</f>
        <v>568.26</v>
      </c>
      <c r="G381" s="64">
        <f>G380</f>
        <v>0</v>
      </c>
      <c r="H381" s="64">
        <f>H380</f>
        <v>601.91999999999996</v>
      </c>
      <c r="I381" s="64">
        <f>I380</f>
        <v>25</v>
      </c>
      <c r="J381" s="64">
        <f>J380</f>
        <v>1195.18</v>
      </c>
      <c r="K381" s="64">
        <f>K380</f>
        <v>18604.82</v>
      </c>
      <c r="L381" s="59"/>
      <c r="M381" s="59"/>
      <c r="N381" s="59"/>
      <c r="O381" s="59"/>
      <c r="P381" s="59"/>
      <c r="Q381" s="59"/>
      <c r="R381" s="59"/>
      <c r="S381" s="59"/>
      <c r="T381" s="59"/>
      <c r="U381" s="59"/>
      <c r="V381" s="59"/>
      <c r="W381" s="59"/>
      <c r="X381" s="59"/>
      <c r="Y381" s="59"/>
      <c r="Z381" s="59"/>
      <c r="AA381" s="59"/>
      <c r="AB381" s="59"/>
      <c r="AC381" s="90"/>
      <c r="AD381" s="90"/>
      <c r="AE381" s="90"/>
      <c r="AF381" s="90"/>
      <c r="AG381" s="90"/>
      <c r="AH381" s="90"/>
      <c r="AI381" s="90"/>
      <c r="AJ381" s="90"/>
      <c r="AK381" s="90"/>
      <c r="AL381" s="90"/>
      <c r="AM381" s="90"/>
      <c r="AN381" s="90"/>
      <c r="AO381" s="90"/>
      <c r="AP381" s="28"/>
      <c r="AQ381" s="28"/>
      <c r="AR381" s="28"/>
      <c r="AS381" s="28"/>
      <c r="AT381" s="28"/>
      <c r="AU381" s="28"/>
      <c r="AV381" s="28"/>
      <c r="AW381" s="28"/>
      <c r="AX381" s="28"/>
      <c r="AY381" s="28"/>
      <c r="AZ381" s="28"/>
      <c r="BA381" s="28"/>
      <c r="BB381" s="28"/>
      <c r="BC381" s="28"/>
      <c r="BD381" s="28"/>
      <c r="BE381" s="28"/>
      <c r="BF381" s="28"/>
      <c r="BG381" s="28"/>
      <c r="BH381" s="28"/>
      <c r="BI381" s="28"/>
      <c r="BJ381" s="28"/>
      <c r="BK381" s="28"/>
      <c r="BL381" s="28"/>
      <c r="BM381" s="28"/>
      <c r="BN381" s="28"/>
      <c r="BO381" s="28"/>
      <c r="BP381" s="28"/>
      <c r="BQ381" s="28"/>
      <c r="BR381" s="28"/>
      <c r="BS381" s="28"/>
      <c r="BT381" s="28"/>
      <c r="BU381" s="28"/>
      <c r="BV381" s="28"/>
      <c r="BW381" s="28"/>
      <c r="BX381" s="28"/>
      <c r="BY381" s="28"/>
      <c r="BZ381" s="28"/>
      <c r="CA381" s="28"/>
      <c r="CB381" s="28"/>
      <c r="CC381" s="28"/>
      <c r="CD381" s="28"/>
      <c r="CE381" s="28"/>
      <c r="CF381" s="28"/>
      <c r="CG381" s="28"/>
      <c r="CH381" s="28"/>
      <c r="CI381" s="28"/>
      <c r="CJ381" s="28"/>
      <c r="CK381" s="28"/>
      <c r="CL381" s="28"/>
      <c r="CM381" s="28"/>
      <c r="CN381" s="28"/>
      <c r="CO381" s="28"/>
      <c r="CP381" s="28"/>
      <c r="CQ381" s="28"/>
      <c r="CR381" s="28"/>
      <c r="CS381" s="28"/>
      <c r="CT381" s="28"/>
      <c r="CU381" s="28"/>
      <c r="CV381" s="28"/>
      <c r="CW381" s="28"/>
      <c r="CX381" s="28"/>
      <c r="CY381" s="28"/>
      <c r="CZ381" s="28"/>
      <c r="DA381" s="28"/>
      <c r="DB381" s="28"/>
      <c r="DC381" s="28"/>
      <c r="DD381" s="28"/>
      <c r="DE381" s="28"/>
      <c r="DF381" s="28"/>
      <c r="DG381" s="28"/>
      <c r="DH381" s="28"/>
      <c r="DI381" s="28"/>
      <c r="DJ381" s="28"/>
      <c r="DK381" s="28"/>
      <c r="DL381" s="28"/>
      <c r="DM381" s="28"/>
      <c r="DN381" s="28"/>
      <c r="DO381" s="28"/>
      <c r="DP381" s="28"/>
      <c r="DQ381" s="28"/>
      <c r="DR381" s="28"/>
      <c r="DS381" s="28"/>
      <c r="DT381" s="28"/>
      <c r="DU381" s="28"/>
      <c r="DV381" s="28"/>
      <c r="DW381" s="28"/>
      <c r="DX381" s="28"/>
      <c r="DY381" s="28"/>
      <c r="DZ381" s="28"/>
      <c r="EA381" s="28"/>
      <c r="EB381" s="28"/>
      <c r="EC381" s="28"/>
      <c r="ED381" s="28"/>
      <c r="EE381" s="28"/>
      <c r="EF381" s="28"/>
    </row>
    <row r="382" spans="1:136" x14ac:dyDescent="0.25"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26"/>
      <c r="AD382" s="26"/>
      <c r="AE382" s="26"/>
      <c r="AF382" s="26"/>
      <c r="AG382" s="26"/>
      <c r="AH382" s="26"/>
      <c r="AI382" s="26"/>
      <c r="AJ382" s="26"/>
      <c r="AK382" s="26"/>
      <c r="AL382" s="26"/>
      <c r="AM382" s="26"/>
      <c r="AN382" s="26"/>
      <c r="AO382" s="26"/>
      <c r="AP382" s="28"/>
      <c r="AQ382" s="28"/>
      <c r="AR382" s="28"/>
      <c r="AS382" s="28"/>
      <c r="AT382" s="28"/>
      <c r="AU382" s="28"/>
      <c r="AV382" s="28"/>
      <c r="AW382" s="28"/>
      <c r="AX382" s="28"/>
      <c r="AY382" s="28"/>
      <c r="AZ382" s="28"/>
      <c r="BA382" s="28"/>
      <c r="BB382" s="28"/>
      <c r="BC382" s="28"/>
      <c r="BD382" s="28"/>
      <c r="BE382" s="28"/>
      <c r="BF382" s="28"/>
      <c r="BG382" s="28"/>
      <c r="BH382" s="28"/>
      <c r="BI382" s="28"/>
      <c r="BJ382" s="28"/>
      <c r="BK382" s="28"/>
      <c r="BL382" s="28"/>
      <c r="BM382" s="28"/>
      <c r="BN382" s="28"/>
      <c r="BO382" s="28"/>
      <c r="BP382" s="28"/>
      <c r="BQ382" s="28"/>
      <c r="BR382" s="28"/>
      <c r="BS382" s="28"/>
      <c r="BT382" s="28"/>
      <c r="BU382" s="28"/>
      <c r="BV382" s="28"/>
      <c r="BW382" s="28"/>
      <c r="BX382" s="28"/>
      <c r="BY382" s="28"/>
      <c r="BZ382" s="28"/>
      <c r="CA382" s="28"/>
      <c r="CB382" s="28"/>
      <c r="CC382" s="28"/>
      <c r="CD382" s="28"/>
      <c r="CE382" s="28"/>
      <c r="CF382" s="28"/>
      <c r="CG382" s="28"/>
      <c r="CH382" s="28"/>
      <c r="CI382" s="28"/>
      <c r="CJ382" s="28"/>
      <c r="CK382" s="28"/>
      <c r="CL382" s="28"/>
      <c r="CM382" s="28"/>
      <c r="CN382" s="28"/>
      <c r="CO382" s="28"/>
      <c r="CP382" s="28"/>
      <c r="CQ382" s="28"/>
      <c r="CR382" s="28"/>
      <c r="CS382" s="28"/>
      <c r="CT382" s="28"/>
      <c r="CU382" s="28"/>
      <c r="CV382" s="28"/>
      <c r="CW382" s="28"/>
      <c r="CX382" s="28"/>
      <c r="CY382" s="28"/>
      <c r="CZ382" s="28"/>
      <c r="DA382" s="28"/>
      <c r="DB382" s="28"/>
      <c r="DC382" s="28"/>
      <c r="DD382" s="28"/>
      <c r="DE382" s="28"/>
      <c r="DF382" s="28"/>
      <c r="DG382" s="28"/>
      <c r="DH382" s="28"/>
      <c r="DI382" s="28"/>
      <c r="DJ382" s="28"/>
      <c r="DK382" s="28"/>
      <c r="DL382" s="28"/>
      <c r="DM382" s="28"/>
      <c r="DN382" s="28"/>
      <c r="DO382" s="28"/>
      <c r="DP382" s="28"/>
      <c r="DQ382" s="28"/>
      <c r="DR382" s="28"/>
      <c r="DS382" s="28"/>
      <c r="DT382" s="28"/>
      <c r="DU382" s="28"/>
      <c r="DV382" s="28"/>
      <c r="DW382" s="28"/>
      <c r="DX382" s="28"/>
      <c r="DY382" s="28"/>
      <c r="DZ382" s="28"/>
      <c r="EA382" s="28"/>
      <c r="EB382" s="28"/>
      <c r="EC382" s="28"/>
      <c r="ED382" s="28"/>
      <c r="EE382" s="28"/>
      <c r="EF382" s="28"/>
    </row>
    <row r="383" spans="1:136" s="5" customFormat="1" x14ac:dyDescent="0.25">
      <c r="A383" s="25" t="s">
        <v>343</v>
      </c>
      <c r="B383" s="25"/>
      <c r="C383" s="36"/>
      <c r="D383" s="25"/>
      <c r="E383" s="25"/>
      <c r="F383" s="25"/>
      <c r="G383" s="25"/>
      <c r="H383" s="25"/>
      <c r="I383" s="25"/>
      <c r="J383" s="25"/>
      <c r="K383" s="25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 s="28"/>
      <c r="AD383" s="28"/>
      <c r="AE383" s="28"/>
      <c r="AF383" s="28"/>
      <c r="AG383" s="28"/>
      <c r="AH383" s="28"/>
      <c r="AI383" s="28"/>
      <c r="AJ383" s="28"/>
      <c r="AK383" s="28"/>
      <c r="AL383" s="28"/>
      <c r="AM383" s="28"/>
      <c r="AN383" s="28"/>
      <c r="AO383" s="28"/>
      <c r="AP383" s="28"/>
      <c r="AQ383" s="28"/>
      <c r="AR383" s="28"/>
      <c r="AS383" s="28"/>
      <c r="AT383" s="28"/>
      <c r="AU383" s="28"/>
      <c r="AV383" s="28"/>
      <c r="AW383" s="28"/>
      <c r="AX383" s="28"/>
      <c r="AY383" s="28"/>
      <c r="AZ383" s="28"/>
      <c r="BA383" s="28"/>
      <c r="BB383" s="28"/>
      <c r="BC383" s="28"/>
      <c r="BD383" s="28"/>
      <c r="BE383" s="28"/>
      <c r="BF383" s="28"/>
      <c r="BG383" s="28"/>
      <c r="BH383" s="28"/>
      <c r="BI383" s="28"/>
      <c r="BJ383" s="28"/>
      <c r="BK383" s="28"/>
      <c r="BL383" s="28"/>
      <c r="BM383" s="28"/>
      <c r="BN383" s="28"/>
      <c r="BO383" s="28"/>
      <c r="BP383" s="28"/>
      <c r="BQ383" s="28"/>
      <c r="BR383" s="28"/>
      <c r="BS383" s="28"/>
      <c r="BT383" s="28"/>
      <c r="BU383" s="28"/>
      <c r="BV383" s="28"/>
      <c r="BW383" s="28"/>
      <c r="BX383" s="28"/>
      <c r="BY383" s="28"/>
      <c r="BZ383" s="28"/>
      <c r="CA383" s="28"/>
      <c r="CB383" s="28"/>
      <c r="CC383" s="28"/>
      <c r="CD383" s="28"/>
      <c r="CE383" s="28"/>
      <c r="CF383" s="28"/>
      <c r="CG383" s="28"/>
      <c r="CH383" s="28"/>
      <c r="CI383" s="28"/>
      <c r="CJ383" s="28"/>
      <c r="CK383" s="28"/>
      <c r="CL383" s="28"/>
      <c r="CM383" s="28"/>
      <c r="CN383" s="28"/>
      <c r="CO383" s="28"/>
      <c r="CP383" s="28"/>
      <c r="CQ383" s="28"/>
      <c r="CR383" s="28"/>
      <c r="CS383" s="28"/>
      <c r="CT383" s="28"/>
      <c r="CU383" s="28"/>
      <c r="CV383" s="28"/>
      <c r="CW383" s="28"/>
      <c r="CX383" s="28"/>
      <c r="CY383" s="28"/>
      <c r="CZ383" s="28"/>
      <c r="DA383" s="28"/>
      <c r="DB383" s="28"/>
      <c r="DC383" s="28"/>
      <c r="DD383" s="28"/>
      <c r="DE383" s="28"/>
      <c r="DF383" s="28"/>
      <c r="DG383" s="28"/>
      <c r="DH383" s="28"/>
      <c r="DI383" s="28"/>
      <c r="DJ383" s="28"/>
      <c r="DK383" s="28"/>
      <c r="DL383" s="28"/>
      <c r="DM383" s="28"/>
      <c r="DN383" s="28"/>
      <c r="DO383" s="28"/>
      <c r="DP383" s="28"/>
      <c r="DQ383" s="28"/>
      <c r="DR383" s="28"/>
      <c r="DS383" s="28"/>
      <c r="DT383" s="28"/>
      <c r="DU383" s="28"/>
      <c r="DV383" s="28"/>
      <c r="DW383" s="28"/>
      <c r="DX383" s="28"/>
      <c r="DY383" s="28"/>
      <c r="DZ383" s="28"/>
      <c r="EA383" s="28"/>
      <c r="EB383" s="28"/>
      <c r="EC383" s="28"/>
      <c r="ED383" s="28"/>
      <c r="EE383" s="28"/>
      <c r="EF383" s="28"/>
    </row>
    <row r="384" spans="1:136" s="59" customFormat="1" x14ac:dyDescent="0.25">
      <c r="A384" t="s">
        <v>238</v>
      </c>
      <c r="B384" t="s">
        <v>116</v>
      </c>
      <c r="C384" s="32" t="s">
        <v>347</v>
      </c>
      <c r="D384" t="s">
        <v>232</v>
      </c>
      <c r="E384" s="1">
        <v>46000</v>
      </c>
      <c r="F384" s="1">
        <f>E384*0.0287</f>
        <v>1320.2</v>
      </c>
      <c r="G384" s="1">
        <v>1289.46</v>
      </c>
      <c r="H384" s="1">
        <v>1398.4</v>
      </c>
      <c r="I384" s="1">
        <v>175</v>
      </c>
      <c r="J384" s="1">
        <v>4183.0600000000004</v>
      </c>
      <c r="K384" s="1">
        <v>41816.94</v>
      </c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26"/>
      <c r="AD384" s="26"/>
      <c r="AE384" s="26"/>
      <c r="AF384" s="26"/>
      <c r="AG384" s="26"/>
      <c r="AH384" s="26"/>
      <c r="AI384" s="26"/>
      <c r="AJ384" s="26"/>
      <c r="AK384" s="26"/>
      <c r="AL384" s="26"/>
      <c r="AM384" s="26"/>
      <c r="AN384" s="26"/>
      <c r="AO384" s="26"/>
      <c r="AP384" s="90"/>
      <c r="AQ384" s="90"/>
      <c r="AR384" s="90"/>
      <c r="AS384" s="90"/>
      <c r="AT384" s="90"/>
      <c r="AU384" s="90"/>
      <c r="AV384" s="90"/>
      <c r="AW384" s="90"/>
      <c r="AX384" s="90"/>
      <c r="AY384" s="90"/>
      <c r="AZ384" s="90"/>
      <c r="BA384" s="90"/>
      <c r="BB384" s="90"/>
      <c r="BC384" s="90"/>
      <c r="BD384" s="90"/>
      <c r="BE384" s="90"/>
      <c r="BF384" s="90"/>
      <c r="BG384" s="90"/>
      <c r="BH384" s="90"/>
      <c r="BI384" s="90"/>
      <c r="BJ384" s="90"/>
      <c r="BK384" s="90"/>
      <c r="BL384" s="90"/>
      <c r="BM384" s="90"/>
      <c r="BN384" s="90"/>
      <c r="BO384" s="90"/>
      <c r="BP384" s="90"/>
      <c r="BQ384" s="90"/>
      <c r="BR384" s="90"/>
      <c r="BS384" s="90"/>
      <c r="BT384" s="90"/>
      <c r="BU384" s="90"/>
      <c r="BV384" s="90"/>
      <c r="BW384" s="90"/>
      <c r="BX384" s="90"/>
      <c r="BY384" s="90"/>
      <c r="BZ384" s="90"/>
      <c r="CA384" s="90"/>
      <c r="CB384" s="90"/>
      <c r="CC384" s="90"/>
      <c r="CD384" s="90"/>
      <c r="CE384" s="90"/>
      <c r="CF384" s="90"/>
      <c r="CG384" s="90"/>
      <c r="CH384" s="90"/>
      <c r="CI384" s="90"/>
      <c r="CJ384" s="90"/>
      <c r="CK384" s="90"/>
      <c r="CL384" s="90"/>
      <c r="CM384" s="90"/>
      <c r="CN384" s="90"/>
      <c r="CO384" s="90"/>
      <c r="CP384" s="90"/>
      <c r="CQ384" s="90"/>
      <c r="CR384" s="90"/>
      <c r="CS384" s="90"/>
      <c r="CT384" s="90"/>
      <c r="CU384" s="90"/>
      <c r="CV384" s="90"/>
      <c r="CW384" s="90"/>
      <c r="CX384" s="90"/>
      <c r="CY384" s="90"/>
      <c r="CZ384" s="90"/>
      <c r="DA384" s="90"/>
      <c r="DB384" s="90"/>
      <c r="DC384" s="90"/>
      <c r="DD384" s="90"/>
      <c r="DE384" s="90"/>
      <c r="DF384" s="90"/>
      <c r="DG384" s="90"/>
      <c r="DH384" s="90"/>
      <c r="DI384" s="90"/>
      <c r="DJ384" s="90"/>
      <c r="DK384" s="90"/>
      <c r="DL384" s="90"/>
      <c r="DM384" s="90"/>
      <c r="DN384" s="90"/>
      <c r="DO384" s="90"/>
      <c r="DP384" s="90"/>
      <c r="DQ384" s="90"/>
      <c r="DR384" s="90"/>
      <c r="DS384" s="90"/>
      <c r="DT384" s="90"/>
      <c r="DU384" s="90"/>
      <c r="DV384" s="90"/>
      <c r="DW384" s="90"/>
      <c r="DX384" s="90"/>
      <c r="DY384" s="90"/>
      <c r="DZ384" s="90"/>
      <c r="EA384" s="90"/>
      <c r="EB384" s="90"/>
      <c r="EC384" s="90"/>
      <c r="ED384" s="90"/>
      <c r="EE384" s="90"/>
      <c r="EF384" s="90"/>
    </row>
    <row r="385" spans="1:136" s="62" customFormat="1" x14ac:dyDescent="0.25">
      <c r="A385" t="s">
        <v>113</v>
      </c>
      <c r="B385" t="s">
        <v>112</v>
      </c>
      <c r="C385" s="32" t="s">
        <v>347</v>
      </c>
      <c r="D385" t="s">
        <v>232</v>
      </c>
      <c r="E385" s="1">
        <v>50000</v>
      </c>
      <c r="F385" s="1">
        <f>E385*0.0287</f>
        <v>1435</v>
      </c>
      <c r="G385" s="1">
        <v>1854</v>
      </c>
      <c r="H385" s="1">
        <v>1520</v>
      </c>
      <c r="I385" s="1">
        <v>275</v>
      </c>
      <c r="J385" s="1">
        <v>5084</v>
      </c>
      <c r="K385" s="1">
        <v>44916</v>
      </c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 s="28"/>
      <c r="AD385" s="28"/>
      <c r="AE385" s="28"/>
      <c r="AF385" s="28"/>
      <c r="AG385" s="28"/>
      <c r="AH385" s="28"/>
      <c r="AI385" s="28"/>
      <c r="AJ385" s="28"/>
      <c r="AK385" s="28"/>
      <c r="AL385" s="28"/>
      <c r="AM385" s="28"/>
      <c r="AN385" s="28"/>
      <c r="AO385" s="28"/>
      <c r="AP385" s="26"/>
      <c r="AQ385" s="26"/>
      <c r="AR385" s="26"/>
      <c r="AS385" s="26"/>
      <c r="AT385" s="26"/>
      <c r="AU385" s="26"/>
      <c r="AV385" s="26"/>
      <c r="AW385" s="26"/>
      <c r="AX385" s="26"/>
      <c r="AY385" s="26"/>
      <c r="AZ385" s="26"/>
      <c r="BA385" s="26"/>
      <c r="BB385" s="26"/>
      <c r="BC385" s="26"/>
      <c r="BD385" s="26"/>
      <c r="BE385" s="26"/>
      <c r="BF385" s="26"/>
      <c r="BG385" s="26"/>
      <c r="BH385" s="26"/>
      <c r="BI385" s="26"/>
      <c r="BJ385" s="26"/>
      <c r="BK385" s="26"/>
      <c r="BL385" s="26"/>
      <c r="BM385" s="26"/>
      <c r="BN385" s="26"/>
      <c r="BO385" s="26"/>
      <c r="BP385" s="26"/>
      <c r="BQ385" s="26"/>
      <c r="BR385" s="26"/>
      <c r="BS385" s="26"/>
      <c r="BT385" s="26"/>
      <c r="BU385" s="26"/>
      <c r="BV385" s="26"/>
      <c r="BW385" s="26"/>
      <c r="BX385" s="26"/>
      <c r="BY385" s="26"/>
      <c r="BZ385" s="26"/>
      <c r="CA385" s="26"/>
      <c r="CB385" s="26"/>
      <c r="CC385" s="26"/>
      <c r="CD385" s="26"/>
      <c r="CE385" s="26"/>
      <c r="CF385" s="26"/>
      <c r="CG385" s="26"/>
      <c r="CH385" s="26"/>
      <c r="CI385" s="26"/>
      <c r="CJ385" s="26"/>
      <c r="CK385" s="26"/>
      <c r="CL385" s="26"/>
      <c r="CM385" s="26"/>
      <c r="CN385" s="26"/>
      <c r="CO385" s="26"/>
      <c r="CP385" s="26"/>
      <c r="CQ385" s="26"/>
      <c r="CR385" s="26"/>
      <c r="CS385" s="26"/>
      <c r="CT385" s="26"/>
      <c r="CU385" s="26"/>
      <c r="CV385" s="26"/>
      <c r="CW385" s="26"/>
      <c r="CX385" s="26"/>
      <c r="CY385" s="26"/>
      <c r="CZ385" s="26"/>
      <c r="DA385" s="26"/>
      <c r="DB385" s="26"/>
      <c r="DC385" s="26"/>
      <c r="DD385" s="26"/>
      <c r="DE385" s="26"/>
      <c r="DF385" s="26"/>
      <c r="DG385" s="26"/>
      <c r="DH385" s="26"/>
      <c r="DI385" s="26"/>
      <c r="DJ385" s="26"/>
      <c r="DK385" s="26"/>
      <c r="DL385" s="26"/>
      <c r="DM385" s="26"/>
      <c r="DN385" s="26"/>
      <c r="DO385" s="26"/>
      <c r="DP385" s="26"/>
      <c r="DQ385" s="26"/>
      <c r="DR385" s="26"/>
      <c r="DS385" s="26"/>
      <c r="DT385" s="26"/>
      <c r="DU385" s="26"/>
      <c r="DV385" s="26"/>
      <c r="DW385" s="26"/>
      <c r="DX385" s="26"/>
      <c r="DY385" s="26"/>
      <c r="DZ385" s="26"/>
      <c r="EA385" s="26"/>
      <c r="EB385" s="26"/>
      <c r="EC385" s="26"/>
      <c r="ED385" s="26"/>
      <c r="EE385" s="26"/>
      <c r="EF385" s="26"/>
    </row>
    <row r="386" spans="1:136" x14ac:dyDescent="0.25">
      <c r="A386" s="3" t="s">
        <v>12</v>
      </c>
      <c r="B386" s="3">
        <v>2</v>
      </c>
      <c r="C386" s="34"/>
      <c r="D386" s="3"/>
      <c r="E386" s="4">
        <f>SUM(E384:E385)</f>
        <v>96000</v>
      </c>
      <c r="F386" s="4">
        <f>SUM(F384:F385)</f>
        <v>2755.2</v>
      </c>
      <c r="G386" s="4">
        <f>SUM(G384:G385)</f>
        <v>3143.46</v>
      </c>
      <c r="H386" s="4">
        <f t="shared" ref="H386:K386" si="111">SUM(H384:H385)</f>
        <v>2918.4</v>
      </c>
      <c r="I386" s="4">
        <f t="shared" si="111"/>
        <v>450</v>
      </c>
      <c r="J386" s="4">
        <f t="shared" si="111"/>
        <v>9267.06</v>
      </c>
      <c r="K386" s="4">
        <f t="shared" si="111"/>
        <v>86732.94</v>
      </c>
      <c r="AC386" s="28"/>
      <c r="AD386" s="28"/>
      <c r="AE386" s="28"/>
      <c r="AF386" s="28"/>
      <c r="AG386" s="28"/>
      <c r="AH386" s="28"/>
      <c r="AI386" s="28"/>
      <c r="AJ386" s="28"/>
      <c r="AK386" s="28"/>
      <c r="AL386" s="28"/>
      <c r="AM386" s="28"/>
      <c r="AN386" s="28"/>
      <c r="AO386" s="28"/>
      <c r="AP386" s="28"/>
      <c r="AQ386" s="28"/>
      <c r="AR386" s="28"/>
      <c r="AS386" s="28"/>
      <c r="AT386" s="28"/>
      <c r="AU386" s="28"/>
      <c r="AV386" s="28"/>
      <c r="AW386" s="28"/>
      <c r="AX386" s="28"/>
      <c r="AY386" s="28"/>
      <c r="AZ386" s="28"/>
      <c r="BA386" s="28"/>
      <c r="BB386" s="28"/>
      <c r="BC386" s="28"/>
      <c r="BD386" s="28"/>
      <c r="BE386" s="28"/>
      <c r="BF386" s="28"/>
      <c r="BG386" s="28"/>
      <c r="BH386" s="28"/>
      <c r="BI386" s="28"/>
      <c r="BJ386" s="28"/>
      <c r="BK386" s="28"/>
      <c r="BL386" s="28"/>
      <c r="BM386" s="28"/>
      <c r="BN386" s="28"/>
      <c r="BO386" s="28"/>
      <c r="BP386" s="28"/>
      <c r="BQ386" s="28"/>
      <c r="BR386" s="28"/>
      <c r="BS386" s="28"/>
      <c r="BT386" s="28"/>
      <c r="BU386" s="28"/>
      <c r="BV386" s="28"/>
      <c r="BW386" s="28"/>
      <c r="BX386" s="28"/>
      <c r="BY386" s="28"/>
      <c r="BZ386" s="28"/>
      <c r="CA386" s="28"/>
      <c r="CB386" s="28"/>
      <c r="CC386" s="28"/>
      <c r="CD386" s="28"/>
      <c r="CE386" s="28"/>
      <c r="CF386" s="28"/>
      <c r="CG386" s="28"/>
      <c r="CH386" s="28"/>
      <c r="CI386" s="28"/>
      <c r="CJ386" s="28"/>
      <c r="CK386" s="28"/>
      <c r="CL386" s="28"/>
      <c r="CM386" s="28"/>
      <c r="CN386" s="28"/>
      <c r="CO386" s="28"/>
      <c r="CP386" s="28"/>
      <c r="CQ386" s="28"/>
      <c r="CR386" s="28"/>
      <c r="CS386" s="28"/>
      <c r="CT386" s="28"/>
      <c r="CU386" s="28"/>
      <c r="CV386" s="28"/>
      <c r="CW386" s="28"/>
      <c r="CX386" s="28"/>
      <c r="CY386" s="28"/>
      <c r="CZ386" s="28"/>
      <c r="DA386" s="28"/>
      <c r="DB386" s="28"/>
      <c r="DC386" s="28"/>
      <c r="DD386" s="28"/>
      <c r="DE386" s="28"/>
      <c r="DF386" s="28"/>
      <c r="DG386" s="28"/>
      <c r="DH386" s="28"/>
      <c r="DI386" s="28"/>
      <c r="DJ386" s="28"/>
      <c r="DK386" s="28"/>
      <c r="DL386" s="28"/>
      <c r="DM386" s="28"/>
      <c r="DN386" s="28"/>
      <c r="DO386" s="28"/>
      <c r="DP386" s="28"/>
      <c r="DQ386" s="28"/>
      <c r="DR386" s="28"/>
      <c r="DS386" s="28"/>
      <c r="DT386" s="28"/>
      <c r="DU386" s="28"/>
      <c r="DV386" s="28"/>
      <c r="DW386" s="28"/>
      <c r="DX386" s="28"/>
      <c r="DY386" s="28"/>
      <c r="DZ386" s="28"/>
      <c r="EA386" s="28"/>
      <c r="EB386" s="28"/>
      <c r="EC386" s="28"/>
      <c r="ED386" s="28"/>
      <c r="EE386" s="28"/>
      <c r="EF386" s="28"/>
    </row>
    <row r="387" spans="1:136" s="2" customFormat="1" x14ac:dyDescent="0.25">
      <c r="A387"/>
      <c r="B387"/>
      <c r="C387" s="32"/>
      <c r="D387"/>
      <c r="E387" s="1"/>
      <c r="F387" s="1"/>
      <c r="G387" s="1"/>
      <c r="H387" s="1"/>
      <c r="I387" s="1"/>
      <c r="J387" s="1"/>
      <c r="K387" s="1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  <c r="AA387" s="5"/>
      <c r="AB387" s="5"/>
      <c r="AC387" s="28"/>
      <c r="AD387" s="28"/>
      <c r="AE387" s="28"/>
      <c r="AF387" s="28"/>
      <c r="AG387" s="28"/>
      <c r="AH387" s="28"/>
      <c r="AI387" s="28"/>
      <c r="AJ387" s="28"/>
      <c r="AK387" s="28"/>
      <c r="AL387" s="28"/>
      <c r="AM387" s="28"/>
      <c r="AN387" s="28"/>
      <c r="AO387" s="28"/>
      <c r="AP387" s="26"/>
      <c r="AQ387" s="26"/>
      <c r="AR387" s="26"/>
      <c r="AS387" s="26"/>
      <c r="AT387" s="26"/>
      <c r="AU387" s="26"/>
      <c r="AV387" s="26"/>
      <c r="AW387" s="26"/>
      <c r="AX387" s="26"/>
      <c r="AY387" s="26"/>
      <c r="AZ387" s="26"/>
      <c r="BA387" s="26"/>
      <c r="BB387" s="26"/>
      <c r="BC387" s="26"/>
      <c r="BD387" s="26"/>
      <c r="BE387" s="26"/>
      <c r="BF387" s="26"/>
      <c r="BG387" s="26"/>
      <c r="BH387" s="26"/>
      <c r="BI387" s="26"/>
      <c r="BJ387" s="26"/>
      <c r="BK387" s="26"/>
      <c r="BL387" s="26"/>
      <c r="BM387" s="26"/>
      <c r="BN387" s="26"/>
      <c r="BO387" s="26"/>
      <c r="BP387" s="26"/>
      <c r="BQ387" s="26"/>
      <c r="BR387" s="26"/>
      <c r="BS387" s="26"/>
      <c r="BT387" s="26"/>
      <c r="BU387" s="26"/>
      <c r="BV387" s="26"/>
      <c r="BW387" s="26"/>
      <c r="BX387" s="26"/>
      <c r="BY387" s="26"/>
      <c r="BZ387" s="26"/>
      <c r="CA387" s="26"/>
      <c r="CB387" s="26"/>
      <c r="CC387" s="26"/>
      <c r="CD387" s="26"/>
      <c r="CE387" s="26"/>
      <c r="CF387" s="26"/>
      <c r="CG387" s="26"/>
      <c r="CH387" s="26"/>
      <c r="CI387" s="26"/>
      <c r="CJ387" s="26"/>
      <c r="CK387" s="26"/>
      <c r="CL387" s="26"/>
      <c r="CM387" s="26"/>
      <c r="CN387" s="26"/>
      <c r="CO387" s="26"/>
      <c r="CP387" s="26"/>
      <c r="CQ387" s="26"/>
      <c r="CR387" s="26"/>
      <c r="CS387" s="26"/>
      <c r="CT387" s="26"/>
      <c r="CU387" s="26"/>
      <c r="CV387" s="26"/>
      <c r="CW387" s="26"/>
      <c r="CX387" s="26"/>
      <c r="CY387" s="26"/>
      <c r="CZ387" s="26"/>
      <c r="DA387" s="26"/>
      <c r="DB387" s="26"/>
      <c r="DC387" s="26"/>
      <c r="DD387" s="26"/>
      <c r="DE387" s="26"/>
      <c r="DF387" s="26"/>
      <c r="DG387" s="26"/>
      <c r="DH387" s="26"/>
      <c r="DI387" s="26"/>
      <c r="DJ387" s="26"/>
      <c r="DK387" s="26"/>
      <c r="DL387" s="26"/>
      <c r="DM387" s="26"/>
      <c r="DN387" s="26"/>
      <c r="DO387" s="26"/>
      <c r="DP387" s="26"/>
      <c r="DQ387" s="26"/>
      <c r="DR387" s="26"/>
      <c r="DS387" s="26"/>
      <c r="DT387" s="26"/>
      <c r="DU387" s="26"/>
      <c r="DV387" s="26"/>
      <c r="DW387" s="26"/>
      <c r="DX387" s="26"/>
      <c r="DY387" s="26"/>
      <c r="DZ387" s="26"/>
      <c r="EA387" s="26"/>
      <c r="EB387" s="26"/>
      <c r="EC387" s="26"/>
      <c r="ED387" s="26"/>
      <c r="EE387" s="26"/>
      <c r="EF387" s="26"/>
    </row>
    <row r="388" spans="1:136" x14ac:dyDescent="0.25">
      <c r="A388" s="25" t="s">
        <v>344</v>
      </c>
      <c r="B388" s="25"/>
      <c r="C388" s="36"/>
      <c r="D388" s="25"/>
      <c r="E388" s="25"/>
      <c r="F388" s="25"/>
      <c r="G388" s="25"/>
      <c r="H388" s="25"/>
      <c r="I388" s="25"/>
      <c r="J388" s="25"/>
      <c r="K388" s="25"/>
      <c r="L388"/>
      <c r="M388"/>
      <c r="N388"/>
      <c r="O388"/>
      <c r="P388"/>
      <c r="Q388"/>
      <c r="R388"/>
      <c r="S388"/>
      <c r="T388"/>
      <c r="U388"/>
      <c r="V388"/>
      <c r="W388"/>
      <c r="X388"/>
      <c r="Y388"/>
      <c r="Z388"/>
      <c r="AA388"/>
      <c r="AB388"/>
      <c r="AC388" s="28"/>
      <c r="AD388" s="28"/>
      <c r="AE388" s="28"/>
      <c r="AF388" s="28"/>
      <c r="AG388" s="28"/>
      <c r="AH388" s="28"/>
      <c r="AI388" s="28"/>
      <c r="AJ388" s="28"/>
      <c r="AK388" s="28"/>
      <c r="AL388" s="28"/>
      <c r="AM388" s="28"/>
      <c r="AN388" s="28"/>
      <c r="AO388" s="28"/>
      <c r="AP388" s="28"/>
      <c r="AQ388" s="28"/>
      <c r="AR388" s="28"/>
      <c r="AS388" s="28"/>
      <c r="AT388" s="28"/>
      <c r="AU388" s="28"/>
      <c r="AV388" s="28"/>
      <c r="AW388" s="28"/>
      <c r="AX388" s="28"/>
      <c r="AY388" s="28"/>
      <c r="AZ388" s="28"/>
      <c r="BA388" s="28"/>
      <c r="BB388" s="28"/>
      <c r="BC388" s="28"/>
      <c r="BD388" s="28"/>
      <c r="BE388" s="28"/>
      <c r="BF388" s="28"/>
      <c r="BG388" s="28"/>
      <c r="BH388" s="28"/>
      <c r="BI388" s="28"/>
      <c r="BJ388" s="28"/>
      <c r="BK388" s="28"/>
      <c r="BL388" s="28"/>
      <c r="BM388" s="28"/>
      <c r="BN388" s="28"/>
      <c r="BO388" s="28"/>
      <c r="BP388" s="28"/>
      <c r="BQ388" s="28"/>
      <c r="BR388" s="28"/>
      <c r="BS388" s="28"/>
      <c r="BT388" s="28"/>
      <c r="BU388" s="28"/>
      <c r="BV388" s="28"/>
      <c r="BW388" s="28"/>
      <c r="BX388" s="28"/>
      <c r="BY388" s="28"/>
      <c r="BZ388" s="28"/>
      <c r="CA388" s="28"/>
      <c r="CB388" s="28"/>
      <c r="CC388" s="28"/>
      <c r="CD388" s="28"/>
      <c r="CE388" s="28"/>
      <c r="CF388" s="28"/>
      <c r="CG388" s="28"/>
      <c r="CH388" s="28"/>
      <c r="CI388" s="28"/>
      <c r="CJ388" s="28"/>
      <c r="CK388" s="28"/>
      <c r="CL388" s="28"/>
      <c r="CM388" s="28"/>
      <c r="CN388" s="28"/>
      <c r="CO388" s="28"/>
      <c r="CP388" s="28"/>
      <c r="CQ388" s="28"/>
      <c r="CR388" s="28"/>
      <c r="CS388" s="28"/>
      <c r="CT388" s="28"/>
      <c r="CU388" s="28"/>
      <c r="CV388" s="28"/>
      <c r="CW388" s="28"/>
      <c r="CX388" s="28"/>
      <c r="CY388" s="28"/>
      <c r="CZ388" s="28"/>
      <c r="DA388" s="28"/>
      <c r="DB388" s="28"/>
      <c r="DC388" s="28"/>
      <c r="DD388" s="28"/>
      <c r="DE388" s="28"/>
      <c r="DF388" s="28"/>
      <c r="DG388" s="28"/>
      <c r="DH388" s="28"/>
      <c r="DI388" s="28"/>
      <c r="DJ388" s="28"/>
      <c r="DK388" s="28"/>
      <c r="DL388" s="28"/>
      <c r="DM388" s="28"/>
      <c r="DN388" s="28"/>
      <c r="DO388" s="28"/>
      <c r="DP388" s="28"/>
      <c r="DQ388" s="28"/>
      <c r="DR388" s="28"/>
      <c r="DS388" s="28"/>
      <c r="DT388" s="28"/>
      <c r="DU388" s="28"/>
      <c r="DV388" s="28"/>
      <c r="DW388" s="28"/>
      <c r="DX388" s="28"/>
      <c r="DY388" s="28"/>
      <c r="DZ388" s="28"/>
      <c r="EA388" s="28"/>
      <c r="EB388" s="28"/>
      <c r="EC388" s="28"/>
      <c r="ED388" s="28"/>
      <c r="EE388" s="28"/>
      <c r="EF388" s="28"/>
    </row>
    <row r="389" spans="1:136" x14ac:dyDescent="0.25">
      <c r="A389" t="s">
        <v>301</v>
      </c>
      <c r="B389" t="s">
        <v>444</v>
      </c>
      <c r="C389" s="32" t="s">
        <v>348</v>
      </c>
      <c r="D389" t="s">
        <v>232</v>
      </c>
      <c r="E389" s="1">
        <v>100000</v>
      </c>
      <c r="F389" s="1">
        <f>E389*0.0287</f>
        <v>2870</v>
      </c>
      <c r="G389" s="1">
        <v>12105.37</v>
      </c>
      <c r="H389" s="1">
        <v>3040</v>
      </c>
      <c r="I389" s="67">
        <v>25</v>
      </c>
      <c r="J389" s="1">
        <v>18040.37</v>
      </c>
      <c r="K389" s="1">
        <v>81959.63</v>
      </c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 s="28"/>
      <c r="AD389" s="28"/>
      <c r="AE389" s="28"/>
      <c r="AF389" s="28"/>
      <c r="AG389" s="28"/>
      <c r="AH389" s="28"/>
      <c r="AI389" s="28"/>
      <c r="AJ389" s="28"/>
      <c r="AK389" s="28"/>
      <c r="AL389" s="28"/>
      <c r="AM389" s="28"/>
      <c r="AN389" s="28"/>
      <c r="AO389" s="28"/>
      <c r="AP389" s="28"/>
      <c r="AQ389" s="28"/>
      <c r="AR389" s="28"/>
      <c r="AS389" s="28"/>
      <c r="AT389" s="28"/>
      <c r="AU389" s="28"/>
      <c r="AV389" s="28"/>
      <c r="AW389" s="28"/>
      <c r="AX389" s="28"/>
      <c r="AY389" s="28"/>
      <c r="AZ389" s="28"/>
      <c r="BA389" s="28"/>
      <c r="BB389" s="28"/>
      <c r="BC389" s="28"/>
      <c r="BD389" s="28"/>
      <c r="BE389" s="28"/>
      <c r="BF389" s="28"/>
      <c r="BG389" s="28"/>
      <c r="BH389" s="28"/>
      <c r="BI389" s="28"/>
      <c r="BJ389" s="28"/>
      <c r="BK389" s="28"/>
      <c r="BL389" s="28"/>
      <c r="BM389" s="28"/>
      <c r="BN389" s="28"/>
      <c r="BO389" s="28"/>
      <c r="BP389" s="28"/>
      <c r="BQ389" s="28"/>
      <c r="BR389" s="28"/>
      <c r="BS389" s="28"/>
      <c r="BT389" s="28"/>
      <c r="BU389" s="28"/>
      <c r="BV389" s="28"/>
      <c r="BW389" s="28"/>
      <c r="BX389" s="28"/>
      <c r="BY389" s="28"/>
      <c r="BZ389" s="28"/>
      <c r="CA389" s="28"/>
      <c r="CB389" s="28"/>
      <c r="CC389" s="28"/>
      <c r="CD389" s="28"/>
      <c r="CE389" s="28"/>
      <c r="CF389" s="28"/>
      <c r="CG389" s="28"/>
      <c r="CH389" s="28"/>
      <c r="CI389" s="28"/>
      <c r="CJ389" s="28"/>
      <c r="CK389" s="28"/>
      <c r="CL389" s="28"/>
      <c r="CM389" s="28"/>
      <c r="CN389" s="28"/>
      <c r="CO389" s="28"/>
      <c r="CP389" s="28"/>
      <c r="CQ389" s="28"/>
      <c r="CR389" s="28"/>
      <c r="CS389" s="28"/>
      <c r="CT389" s="28"/>
      <c r="CU389" s="28"/>
      <c r="CV389" s="28"/>
      <c r="CW389" s="28"/>
      <c r="CX389" s="28"/>
      <c r="CY389" s="28"/>
      <c r="CZ389" s="28"/>
      <c r="DA389" s="28"/>
      <c r="DB389" s="28"/>
      <c r="DC389" s="28"/>
      <c r="DD389" s="28"/>
      <c r="DE389" s="28"/>
      <c r="DF389" s="28"/>
      <c r="DG389" s="28"/>
      <c r="DH389" s="28"/>
      <c r="DI389" s="28"/>
      <c r="DJ389" s="28"/>
      <c r="DK389" s="28"/>
      <c r="DL389" s="28"/>
      <c r="DM389" s="28"/>
      <c r="DN389" s="28"/>
      <c r="DO389" s="28"/>
      <c r="DP389" s="28"/>
      <c r="DQ389" s="28"/>
      <c r="DR389" s="28"/>
      <c r="DS389" s="28"/>
      <c r="DT389" s="28"/>
      <c r="DU389" s="28"/>
      <c r="DV389" s="28"/>
      <c r="DW389" s="28"/>
      <c r="DX389" s="28"/>
      <c r="DY389" s="28"/>
      <c r="DZ389" s="28"/>
      <c r="EA389" s="28"/>
      <c r="EB389" s="28"/>
      <c r="EC389" s="28"/>
      <c r="ED389" s="28"/>
      <c r="EE389" s="28"/>
      <c r="EF389" s="28"/>
    </row>
    <row r="390" spans="1:136" x14ac:dyDescent="0.25">
      <c r="A390" t="s">
        <v>210</v>
      </c>
      <c r="B390" t="s">
        <v>14</v>
      </c>
      <c r="C390" s="32" t="s">
        <v>347</v>
      </c>
      <c r="D390" t="s">
        <v>232</v>
      </c>
      <c r="E390" s="1">
        <v>35000</v>
      </c>
      <c r="F390" s="1">
        <f t="shared" ref="F390" si="112">E390*0.0287</f>
        <v>1004.5</v>
      </c>
      <c r="G390" s="67">
        <v>0</v>
      </c>
      <c r="H390" s="1">
        <f t="shared" ref="H390" si="113">E390*0.0304</f>
        <v>1064</v>
      </c>
      <c r="I390" s="67">
        <v>275</v>
      </c>
      <c r="J390" s="1">
        <v>2343.5</v>
      </c>
      <c r="K390" s="1">
        <v>32656.5</v>
      </c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 s="28"/>
      <c r="AD390" s="28"/>
      <c r="AE390" s="28"/>
      <c r="AF390" s="28"/>
      <c r="AG390" s="28"/>
      <c r="AH390" s="28"/>
      <c r="AI390" s="28"/>
      <c r="AJ390" s="28"/>
      <c r="AK390" s="28"/>
      <c r="AL390" s="28"/>
      <c r="AM390" s="28"/>
      <c r="AN390" s="28"/>
      <c r="AO390" s="28"/>
      <c r="AP390" s="28"/>
      <c r="AQ390" s="28"/>
      <c r="AR390" s="28"/>
      <c r="AS390" s="28"/>
      <c r="AT390" s="28"/>
      <c r="AU390" s="28"/>
      <c r="AV390" s="28"/>
      <c r="AW390" s="28"/>
      <c r="AX390" s="28"/>
      <c r="AY390" s="28"/>
      <c r="AZ390" s="28"/>
      <c r="BA390" s="28"/>
      <c r="BB390" s="28"/>
      <c r="BC390" s="28"/>
      <c r="BD390" s="28"/>
      <c r="BE390" s="28"/>
      <c r="BF390" s="28"/>
      <c r="BG390" s="28"/>
      <c r="BH390" s="28"/>
      <c r="BI390" s="28"/>
      <c r="BJ390" s="28"/>
      <c r="BK390" s="28"/>
      <c r="BL390" s="28"/>
      <c r="BM390" s="28"/>
      <c r="BN390" s="28"/>
      <c r="BO390" s="28"/>
      <c r="BP390" s="28"/>
      <c r="BQ390" s="28"/>
      <c r="BR390" s="28"/>
      <c r="BS390" s="28"/>
      <c r="BT390" s="28"/>
      <c r="BU390" s="28"/>
      <c r="BV390" s="28"/>
      <c r="BW390" s="28"/>
      <c r="BX390" s="28"/>
      <c r="BY390" s="28"/>
      <c r="BZ390" s="28"/>
      <c r="CA390" s="28"/>
      <c r="CB390" s="28"/>
      <c r="CC390" s="28"/>
      <c r="CD390" s="28"/>
      <c r="CE390" s="28"/>
      <c r="CF390" s="28"/>
      <c r="CG390" s="28"/>
      <c r="CH390" s="28"/>
      <c r="CI390" s="28"/>
      <c r="CJ390" s="28"/>
      <c r="CK390" s="28"/>
      <c r="CL390" s="28"/>
      <c r="CM390" s="28"/>
      <c r="CN390" s="28"/>
      <c r="CO390" s="28"/>
      <c r="CP390" s="28"/>
      <c r="CQ390" s="28"/>
      <c r="CR390" s="28"/>
      <c r="CS390" s="28"/>
      <c r="CT390" s="28"/>
      <c r="CU390" s="28"/>
      <c r="CV390" s="28"/>
      <c r="CW390" s="28"/>
      <c r="CX390" s="28"/>
      <c r="CY390" s="28"/>
      <c r="CZ390" s="28"/>
      <c r="DA390" s="28"/>
      <c r="DB390" s="28"/>
      <c r="DC390" s="28"/>
      <c r="DD390" s="28"/>
      <c r="DE390" s="28"/>
      <c r="DF390" s="28"/>
      <c r="DG390" s="28"/>
      <c r="DH390" s="28"/>
      <c r="DI390" s="28"/>
      <c r="DJ390" s="28"/>
      <c r="DK390" s="28"/>
      <c r="DL390" s="28"/>
      <c r="DM390" s="28"/>
      <c r="DN390" s="28"/>
      <c r="DO390" s="28"/>
      <c r="DP390" s="28"/>
      <c r="DQ390" s="28"/>
      <c r="DR390" s="28"/>
      <c r="DS390" s="28"/>
      <c r="DT390" s="28"/>
      <c r="DU390" s="28"/>
      <c r="DV390" s="28"/>
      <c r="DW390" s="28"/>
      <c r="DX390" s="28"/>
      <c r="DY390" s="28"/>
      <c r="DZ390" s="28"/>
      <c r="EA390" s="28"/>
      <c r="EB390" s="28"/>
      <c r="EC390" s="28"/>
      <c r="ED390" s="28"/>
      <c r="EE390" s="28"/>
      <c r="EF390" s="28"/>
    </row>
    <row r="391" spans="1:136" x14ac:dyDescent="0.25">
      <c r="A391" t="s">
        <v>265</v>
      </c>
      <c r="B391" t="s">
        <v>116</v>
      </c>
      <c r="C391" s="32" t="s">
        <v>347</v>
      </c>
      <c r="D391" s="11" t="s">
        <v>232</v>
      </c>
      <c r="E391" s="1">
        <v>30000</v>
      </c>
      <c r="F391" s="1">
        <f t="shared" ref="F391" si="114">E391*0.0287</f>
        <v>861</v>
      </c>
      <c r="G391" s="67">
        <v>0</v>
      </c>
      <c r="H391" s="1">
        <f t="shared" ref="H391" si="115">E391*0.0304</f>
        <v>912</v>
      </c>
      <c r="I391" s="1">
        <v>4719.46</v>
      </c>
      <c r="J391" s="1">
        <v>6492.46</v>
      </c>
      <c r="K391" s="1">
        <v>23507.54</v>
      </c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 s="28"/>
      <c r="AD391" s="28"/>
      <c r="AE391" s="28"/>
      <c r="AF391" s="28"/>
      <c r="AG391" s="28"/>
      <c r="AH391" s="28"/>
      <c r="AI391" s="28"/>
      <c r="AJ391" s="28"/>
      <c r="AK391" s="28"/>
      <c r="AL391" s="28"/>
      <c r="AM391" s="28"/>
      <c r="AN391" s="28"/>
      <c r="AO391" s="28"/>
      <c r="AP391" s="28"/>
      <c r="AQ391" s="28"/>
      <c r="AR391" s="28"/>
      <c r="AS391" s="28"/>
      <c r="AT391" s="28"/>
      <c r="AU391" s="28"/>
      <c r="AV391" s="28"/>
      <c r="AW391" s="28"/>
      <c r="AX391" s="28"/>
      <c r="AY391" s="28"/>
      <c r="AZ391" s="28"/>
      <c r="BA391" s="28"/>
      <c r="BB391" s="28"/>
      <c r="BC391" s="28"/>
      <c r="BD391" s="28"/>
      <c r="BE391" s="28"/>
      <c r="BF391" s="28"/>
      <c r="BG391" s="28"/>
      <c r="BH391" s="28"/>
      <c r="BI391" s="28"/>
      <c r="BJ391" s="28"/>
      <c r="BK391" s="28"/>
      <c r="BL391" s="28"/>
      <c r="BM391" s="28"/>
      <c r="BN391" s="28"/>
      <c r="BO391" s="28"/>
      <c r="BP391" s="28"/>
      <c r="BQ391" s="28"/>
      <c r="BR391" s="28"/>
      <c r="BS391" s="28"/>
      <c r="BT391" s="28"/>
      <c r="BU391" s="28"/>
      <c r="BV391" s="28"/>
      <c r="BW391" s="28"/>
      <c r="BX391" s="28"/>
      <c r="BY391" s="28"/>
      <c r="BZ391" s="28"/>
      <c r="CA391" s="28"/>
      <c r="CB391" s="28"/>
      <c r="CC391" s="28"/>
      <c r="CD391" s="28"/>
      <c r="CE391" s="28"/>
      <c r="CF391" s="28"/>
      <c r="CG391" s="28"/>
      <c r="CH391" s="28"/>
      <c r="CI391" s="28"/>
      <c r="CJ391" s="28"/>
      <c r="CK391" s="28"/>
      <c r="CL391" s="28"/>
      <c r="CM391" s="28"/>
      <c r="CN391" s="28"/>
      <c r="CO391" s="28"/>
      <c r="CP391" s="28"/>
      <c r="CQ391" s="28"/>
      <c r="CR391" s="28"/>
      <c r="CS391" s="28"/>
      <c r="CT391" s="28"/>
      <c r="CU391" s="28"/>
      <c r="CV391" s="28"/>
      <c r="CW391" s="28"/>
      <c r="CX391" s="28"/>
      <c r="CY391" s="28"/>
      <c r="CZ391" s="28"/>
      <c r="DA391" s="28"/>
      <c r="DB391" s="28"/>
      <c r="DC391" s="28"/>
      <c r="DD391" s="28"/>
      <c r="DE391" s="28"/>
      <c r="DF391" s="28"/>
      <c r="DG391" s="28"/>
      <c r="DH391" s="28"/>
      <c r="DI391" s="28"/>
      <c r="DJ391" s="28"/>
      <c r="DK391" s="28"/>
      <c r="DL391" s="28"/>
      <c r="DM391" s="28"/>
      <c r="DN391" s="28"/>
      <c r="DO391" s="28"/>
      <c r="DP391" s="28"/>
      <c r="DQ391" s="28"/>
      <c r="DR391" s="28"/>
      <c r="DS391" s="28"/>
      <c r="DT391" s="28"/>
      <c r="DU391" s="28"/>
      <c r="DV391" s="28"/>
      <c r="DW391" s="28"/>
      <c r="DX391" s="28"/>
      <c r="DY391" s="28"/>
      <c r="DZ391" s="28"/>
      <c r="EA391" s="28"/>
      <c r="EB391" s="28"/>
      <c r="EC391" s="28"/>
      <c r="ED391" s="28"/>
      <c r="EE391" s="28"/>
      <c r="EF391" s="28"/>
    </row>
    <row r="392" spans="1:136" x14ac:dyDescent="0.25">
      <c r="A392" t="s">
        <v>272</v>
      </c>
      <c r="B392" t="s">
        <v>14</v>
      </c>
      <c r="C392" s="32" t="s">
        <v>347</v>
      </c>
      <c r="D392" t="s">
        <v>232</v>
      </c>
      <c r="E392" s="1">
        <v>41000</v>
      </c>
      <c r="F392" s="1">
        <f t="shared" ref="F392:F396" si="116">E392*0.0287</f>
        <v>1176.7</v>
      </c>
      <c r="G392">
        <v>356.92</v>
      </c>
      <c r="H392" s="1">
        <f t="shared" ref="H392" si="117">E392*0.0304</f>
        <v>1246.4000000000001</v>
      </c>
      <c r="I392" s="1">
        <v>1687.45</v>
      </c>
      <c r="J392" s="1">
        <v>4467.47</v>
      </c>
      <c r="K392" s="1">
        <v>36532.53</v>
      </c>
      <c r="L392"/>
      <c r="M392"/>
      <c r="N392"/>
      <c r="O392"/>
      <c r="P392"/>
      <c r="Q392"/>
      <c r="R392"/>
      <c r="S392"/>
      <c r="T392"/>
      <c r="U392"/>
      <c r="V392"/>
      <c r="W392"/>
      <c r="X392"/>
      <c r="Y392"/>
      <c r="Z392"/>
      <c r="AA392"/>
      <c r="AB392"/>
      <c r="AC392" s="28"/>
      <c r="AD392" s="28"/>
      <c r="AE392" s="28"/>
      <c r="AF392" s="28"/>
      <c r="AG392" s="28"/>
      <c r="AH392" s="28"/>
      <c r="AI392" s="28"/>
      <c r="AJ392" s="28"/>
      <c r="AK392" s="28"/>
      <c r="AL392" s="28"/>
      <c r="AM392" s="28"/>
      <c r="AN392" s="28"/>
      <c r="AO392" s="28"/>
      <c r="AP392" s="28"/>
      <c r="AQ392" s="28"/>
      <c r="AR392" s="28"/>
      <c r="AS392" s="28"/>
      <c r="AT392" s="28"/>
      <c r="AU392" s="28"/>
      <c r="AV392" s="28"/>
      <c r="AW392" s="28"/>
      <c r="AX392" s="28"/>
      <c r="AY392" s="28"/>
      <c r="AZ392" s="28"/>
      <c r="BA392" s="28"/>
      <c r="BB392" s="28"/>
      <c r="BC392" s="28"/>
      <c r="BD392" s="28"/>
      <c r="BE392" s="28"/>
      <c r="BF392" s="28"/>
      <c r="BG392" s="28"/>
      <c r="BH392" s="28"/>
      <c r="BI392" s="28"/>
      <c r="BJ392" s="28"/>
      <c r="BK392" s="28"/>
      <c r="BL392" s="28"/>
      <c r="BM392" s="28"/>
      <c r="BN392" s="28"/>
      <c r="BO392" s="28"/>
      <c r="BP392" s="28"/>
      <c r="BQ392" s="28"/>
      <c r="BR392" s="28"/>
      <c r="BS392" s="28"/>
      <c r="BT392" s="28"/>
      <c r="BU392" s="28"/>
      <c r="BV392" s="28"/>
      <c r="BW392" s="28"/>
      <c r="BX392" s="28"/>
      <c r="BY392" s="28"/>
      <c r="BZ392" s="28"/>
      <c r="CA392" s="28"/>
      <c r="CB392" s="28"/>
      <c r="CC392" s="28"/>
      <c r="CD392" s="28"/>
      <c r="CE392" s="28"/>
      <c r="CF392" s="28"/>
      <c r="CG392" s="28"/>
      <c r="CH392" s="28"/>
      <c r="CI392" s="28"/>
      <c r="CJ392" s="28"/>
      <c r="CK392" s="28"/>
      <c r="CL392" s="28"/>
      <c r="CM392" s="28"/>
      <c r="CN392" s="28"/>
      <c r="CO392" s="28"/>
      <c r="CP392" s="28"/>
      <c r="CQ392" s="28"/>
      <c r="CR392" s="28"/>
      <c r="CS392" s="28"/>
      <c r="CT392" s="28"/>
      <c r="CU392" s="28"/>
      <c r="CV392" s="28"/>
      <c r="CW392" s="28"/>
      <c r="CX392" s="28"/>
      <c r="CY392" s="28"/>
      <c r="CZ392" s="28"/>
      <c r="DA392" s="28"/>
      <c r="DB392" s="28"/>
      <c r="DC392" s="28"/>
      <c r="DD392" s="28"/>
      <c r="DE392" s="28"/>
      <c r="DF392" s="28"/>
      <c r="DG392" s="28"/>
      <c r="DH392" s="28"/>
      <c r="DI392" s="28"/>
      <c r="DJ392" s="28"/>
      <c r="DK392" s="28"/>
      <c r="DL392" s="28"/>
      <c r="DM392" s="28"/>
      <c r="DN392" s="28"/>
      <c r="DO392" s="28"/>
      <c r="DP392" s="28"/>
      <c r="DQ392" s="28"/>
      <c r="DR392" s="28"/>
      <c r="DS392" s="28"/>
      <c r="DT392" s="28"/>
      <c r="DU392" s="28"/>
      <c r="DV392" s="28"/>
      <c r="DW392" s="28"/>
      <c r="DX392" s="28"/>
      <c r="DY392" s="28"/>
      <c r="DZ392" s="28"/>
      <c r="EA392" s="28"/>
      <c r="EB392" s="28"/>
      <c r="EC392" s="28"/>
      <c r="ED392" s="28"/>
      <c r="EE392" s="28"/>
      <c r="EF392" s="28"/>
    </row>
    <row r="393" spans="1:136" x14ac:dyDescent="0.25">
      <c r="A393" t="s">
        <v>130</v>
      </c>
      <c r="B393" t="s">
        <v>486</v>
      </c>
      <c r="C393" s="32" t="s">
        <v>348</v>
      </c>
      <c r="D393" t="s">
        <v>230</v>
      </c>
      <c r="E393" s="1">
        <v>30000</v>
      </c>
      <c r="F393" s="1">
        <f>E393*0.0287</f>
        <v>861</v>
      </c>
      <c r="G393" s="67">
        <v>0</v>
      </c>
      <c r="H393" s="1">
        <f>E393*0.0304</f>
        <v>912</v>
      </c>
      <c r="I393" s="1">
        <v>1847.45</v>
      </c>
      <c r="J393" s="1">
        <v>3620.45</v>
      </c>
      <c r="K393" s="1">
        <v>26379.55</v>
      </c>
      <c r="L393"/>
      <c r="M393"/>
      <c r="N393"/>
      <c r="O393"/>
      <c r="P393"/>
      <c r="Q393"/>
      <c r="R393"/>
      <c r="S393"/>
      <c r="T393"/>
      <c r="U393"/>
      <c r="V393"/>
      <c r="W393"/>
      <c r="X393"/>
      <c r="Y393"/>
      <c r="Z393"/>
      <c r="AA393"/>
      <c r="AB393"/>
      <c r="AC393" s="28"/>
      <c r="AD393" s="28"/>
      <c r="AE393" s="28"/>
      <c r="AF393" s="28"/>
      <c r="AG393" s="28"/>
      <c r="AH393" s="28"/>
      <c r="AI393" s="28"/>
      <c r="AJ393" s="28"/>
      <c r="AK393" s="28"/>
      <c r="AL393" s="28"/>
      <c r="AM393" s="28"/>
      <c r="AN393" s="28"/>
      <c r="AO393" s="28"/>
      <c r="AP393" s="28"/>
      <c r="AQ393" s="28"/>
      <c r="AR393" s="28"/>
      <c r="AS393" s="28"/>
      <c r="AT393" s="28"/>
      <c r="AU393" s="28"/>
      <c r="AV393" s="28"/>
      <c r="AW393" s="28"/>
      <c r="AX393" s="28"/>
      <c r="AY393" s="28"/>
      <c r="AZ393" s="28"/>
      <c r="BA393" s="28"/>
      <c r="BB393" s="28"/>
      <c r="BC393" s="28"/>
      <c r="BD393" s="28"/>
      <c r="BE393" s="28"/>
      <c r="BF393" s="28"/>
      <c r="BG393" s="28"/>
      <c r="BH393" s="28"/>
      <c r="BI393" s="28"/>
      <c r="BJ393" s="28"/>
      <c r="BK393" s="28"/>
      <c r="BL393" s="28"/>
      <c r="BM393" s="28"/>
      <c r="BN393" s="28"/>
      <c r="BO393" s="28"/>
      <c r="BP393" s="28"/>
      <c r="BQ393" s="28"/>
      <c r="BR393" s="28"/>
      <c r="BS393" s="28"/>
      <c r="BT393" s="28"/>
      <c r="BU393" s="28"/>
      <c r="BV393" s="28"/>
      <c r="BW393" s="28"/>
      <c r="BX393" s="28"/>
      <c r="BY393" s="28"/>
      <c r="BZ393" s="28"/>
      <c r="CA393" s="28"/>
      <c r="CB393" s="28"/>
      <c r="CC393" s="28"/>
      <c r="CD393" s="28"/>
      <c r="CE393" s="28"/>
      <c r="CF393" s="28"/>
      <c r="CG393" s="28"/>
      <c r="CH393" s="28"/>
      <c r="CI393" s="28"/>
      <c r="CJ393" s="28"/>
      <c r="CK393" s="28"/>
      <c r="CL393" s="28"/>
      <c r="CM393" s="28"/>
      <c r="CN393" s="28"/>
      <c r="CO393" s="28"/>
      <c r="CP393" s="28"/>
      <c r="CQ393" s="28"/>
      <c r="CR393" s="28"/>
      <c r="CS393" s="28"/>
      <c r="CT393" s="28"/>
      <c r="CU393" s="28"/>
      <c r="CV393" s="28"/>
      <c r="CW393" s="28"/>
      <c r="CX393" s="28"/>
      <c r="CY393" s="28"/>
      <c r="CZ393" s="28"/>
      <c r="DA393" s="28"/>
      <c r="DB393" s="28"/>
      <c r="DC393" s="28"/>
      <c r="DD393" s="28"/>
      <c r="DE393" s="28"/>
      <c r="DF393" s="28"/>
      <c r="DG393" s="28"/>
      <c r="DH393" s="28"/>
      <c r="DI393" s="28"/>
      <c r="DJ393" s="28"/>
      <c r="DK393" s="28"/>
      <c r="DL393" s="28"/>
      <c r="DM393" s="28"/>
      <c r="DN393" s="28"/>
      <c r="DO393" s="28"/>
      <c r="DP393" s="28"/>
      <c r="DQ393" s="28"/>
      <c r="DR393" s="28"/>
      <c r="DS393" s="28"/>
      <c r="DT393" s="28"/>
      <c r="DU393" s="28"/>
      <c r="DV393" s="28"/>
      <c r="DW393" s="28"/>
      <c r="DX393" s="28"/>
      <c r="DY393" s="28"/>
      <c r="DZ393" s="28"/>
      <c r="EA393" s="28"/>
      <c r="EB393" s="28"/>
      <c r="EC393" s="28"/>
      <c r="ED393" s="28"/>
      <c r="EE393" s="28"/>
      <c r="EF393" s="28"/>
    </row>
    <row r="394" spans="1:136" x14ac:dyDescent="0.25">
      <c r="A394" t="s">
        <v>120</v>
      </c>
      <c r="B394" t="s">
        <v>486</v>
      </c>
      <c r="C394" s="32" t="s">
        <v>347</v>
      </c>
      <c r="D394" t="s">
        <v>230</v>
      </c>
      <c r="E394" s="1">
        <v>30000</v>
      </c>
      <c r="F394" s="1">
        <f>E394*0.0287</f>
        <v>861</v>
      </c>
      <c r="G394" s="67">
        <v>0</v>
      </c>
      <c r="H394" s="1">
        <f>E394*0.0304</f>
        <v>912</v>
      </c>
      <c r="I394" s="1">
        <v>335</v>
      </c>
      <c r="J394" s="1">
        <v>2108</v>
      </c>
      <c r="K394" s="1">
        <v>27892</v>
      </c>
      <c r="AC394" s="28"/>
      <c r="AD394" s="28"/>
      <c r="AE394" s="28"/>
      <c r="AF394" s="28"/>
      <c r="AG394" s="28"/>
      <c r="AH394" s="28"/>
      <c r="AI394" s="28"/>
      <c r="AJ394" s="28"/>
      <c r="AK394" s="28"/>
      <c r="AL394" s="28"/>
      <c r="AM394" s="28"/>
      <c r="AN394" s="28"/>
      <c r="AO394" s="28"/>
      <c r="AP394" s="28"/>
      <c r="AQ394" s="28"/>
      <c r="AR394" s="28"/>
      <c r="AS394" s="28"/>
      <c r="AT394" s="28"/>
      <c r="AU394" s="28"/>
      <c r="AV394" s="28"/>
      <c r="AW394" s="28"/>
      <c r="AX394" s="28"/>
      <c r="AY394" s="28"/>
      <c r="AZ394" s="28"/>
      <c r="BA394" s="28"/>
      <c r="BB394" s="28"/>
      <c r="BC394" s="28"/>
      <c r="BD394" s="28"/>
      <c r="BE394" s="28"/>
      <c r="BF394" s="28"/>
      <c r="BG394" s="28"/>
      <c r="BH394" s="28"/>
      <c r="BI394" s="28"/>
      <c r="BJ394" s="28"/>
      <c r="BK394" s="28"/>
      <c r="BL394" s="28"/>
      <c r="BM394" s="28"/>
      <c r="BN394" s="28"/>
      <c r="BO394" s="28"/>
      <c r="BP394" s="28"/>
      <c r="BQ394" s="28"/>
      <c r="BR394" s="28"/>
      <c r="BS394" s="28"/>
      <c r="BT394" s="28"/>
      <c r="BU394" s="28"/>
      <c r="BV394" s="28"/>
      <c r="BW394" s="28"/>
      <c r="BX394" s="28"/>
      <c r="BY394" s="28"/>
      <c r="BZ394" s="28"/>
      <c r="CA394" s="28"/>
      <c r="CB394" s="28"/>
      <c r="CC394" s="28"/>
      <c r="CD394" s="28"/>
      <c r="CE394" s="28"/>
      <c r="CF394" s="28"/>
      <c r="CG394" s="28"/>
      <c r="CH394" s="28"/>
      <c r="CI394" s="28"/>
      <c r="CJ394" s="28"/>
      <c r="CK394" s="28"/>
      <c r="CL394" s="28"/>
      <c r="CM394" s="28"/>
      <c r="CN394" s="28"/>
      <c r="CO394" s="28"/>
      <c r="CP394" s="28"/>
      <c r="CQ394" s="28"/>
      <c r="CR394" s="28"/>
      <c r="CS394" s="28"/>
      <c r="CT394" s="28"/>
      <c r="CU394" s="28"/>
      <c r="CV394" s="28"/>
      <c r="CW394" s="28"/>
      <c r="CX394" s="28"/>
      <c r="CY394" s="28"/>
      <c r="CZ394" s="28"/>
      <c r="DA394" s="28"/>
      <c r="DB394" s="28"/>
      <c r="DC394" s="28"/>
      <c r="DD394" s="28"/>
      <c r="DE394" s="28"/>
      <c r="DF394" s="28"/>
      <c r="DG394" s="28"/>
      <c r="DH394" s="28"/>
      <c r="DI394" s="28"/>
      <c r="DJ394" s="28"/>
      <c r="DK394" s="28"/>
      <c r="DL394" s="28"/>
      <c r="DM394" s="28"/>
      <c r="DN394" s="28"/>
      <c r="DO394" s="28"/>
      <c r="DP394" s="28"/>
      <c r="DQ394" s="28"/>
      <c r="DR394" s="28"/>
      <c r="DS394" s="28"/>
      <c r="DT394" s="28"/>
      <c r="DU394" s="28"/>
      <c r="DV394" s="28"/>
      <c r="DW394" s="28"/>
      <c r="DX394" s="28"/>
      <c r="DY394" s="28"/>
      <c r="DZ394" s="28"/>
      <c r="EA394" s="28"/>
      <c r="EB394" s="28"/>
      <c r="EC394" s="28"/>
      <c r="ED394" s="28"/>
      <c r="EE394" s="28"/>
      <c r="EF394" s="28"/>
    </row>
    <row r="395" spans="1:136" x14ac:dyDescent="0.25">
      <c r="A395" t="s">
        <v>127</v>
      </c>
      <c r="B395" t="s">
        <v>128</v>
      </c>
      <c r="C395" s="32" t="s">
        <v>348</v>
      </c>
      <c r="D395" t="s">
        <v>232</v>
      </c>
      <c r="E395" s="1">
        <v>19580</v>
      </c>
      <c r="F395" s="1">
        <f>E395*0.0287</f>
        <v>561.95000000000005</v>
      </c>
      <c r="G395" s="67">
        <v>0</v>
      </c>
      <c r="H395" s="1">
        <f>E395*0.0304</f>
        <v>595.23</v>
      </c>
      <c r="I395" s="1">
        <v>145</v>
      </c>
      <c r="J395" s="1">
        <v>1302.18</v>
      </c>
      <c r="K395" s="1">
        <v>18277.82</v>
      </c>
      <c r="AC395" s="28"/>
      <c r="AD395" s="28"/>
      <c r="AE395" s="28"/>
      <c r="AF395" s="28"/>
      <c r="AG395" s="28"/>
      <c r="AH395" s="28"/>
      <c r="AI395" s="28"/>
      <c r="AJ395" s="28"/>
      <c r="AK395" s="28"/>
      <c r="AL395" s="28"/>
      <c r="AM395" s="28"/>
      <c r="AN395" s="28"/>
      <c r="AO395" s="28"/>
      <c r="AP395" s="28"/>
      <c r="AQ395" s="28"/>
      <c r="AR395" s="28"/>
      <c r="AS395" s="28"/>
      <c r="AT395" s="28"/>
      <c r="AU395" s="28"/>
      <c r="AV395" s="28"/>
      <c r="AW395" s="28"/>
      <c r="AX395" s="28"/>
      <c r="AY395" s="28"/>
      <c r="AZ395" s="28"/>
      <c r="BA395" s="28"/>
      <c r="BB395" s="28"/>
      <c r="BC395" s="28"/>
      <c r="BD395" s="28"/>
      <c r="BE395" s="28"/>
      <c r="BF395" s="28"/>
      <c r="BG395" s="28"/>
      <c r="BH395" s="28"/>
      <c r="BI395" s="28"/>
      <c r="BJ395" s="28"/>
      <c r="BK395" s="28"/>
      <c r="BL395" s="28"/>
      <c r="BM395" s="28"/>
      <c r="BN395" s="28"/>
      <c r="BO395" s="28"/>
      <c r="BP395" s="28"/>
      <c r="BQ395" s="28"/>
      <c r="BR395" s="28"/>
      <c r="BS395" s="28"/>
      <c r="BT395" s="28"/>
      <c r="BU395" s="28"/>
      <c r="BV395" s="28"/>
      <c r="BW395" s="28"/>
      <c r="BX395" s="28"/>
      <c r="BY395" s="28"/>
      <c r="BZ395" s="28"/>
      <c r="CA395" s="28"/>
      <c r="CB395" s="28"/>
      <c r="CC395" s="28"/>
      <c r="CD395" s="28"/>
      <c r="CE395" s="28"/>
      <c r="CF395" s="28"/>
      <c r="CG395" s="28"/>
      <c r="CH395" s="28"/>
      <c r="CI395" s="28"/>
      <c r="CJ395" s="28"/>
      <c r="CK395" s="28"/>
      <c r="CL395" s="28"/>
      <c r="CM395" s="28"/>
      <c r="CN395" s="28"/>
      <c r="CO395" s="28"/>
      <c r="CP395" s="28"/>
      <c r="CQ395" s="28"/>
      <c r="CR395" s="28"/>
      <c r="CS395" s="28"/>
      <c r="CT395" s="28"/>
      <c r="CU395" s="28"/>
      <c r="CV395" s="28"/>
      <c r="CW395" s="28"/>
      <c r="CX395" s="28"/>
      <c r="CY395" s="28"/>
      <c r="CZ395" s="28"/>
      <c r="DA395" s="28"/>
      <c r="DB395" s="28"/>
      <c r="DC395" s="28"/>
      <c r="DD395" s="28"/>
      <c r="DE395" s="28"/>
      <c r="DF395" s="28"/>
      <c r="DG395" s="28"/>
      <c r="DH395" s="28"/>
      <c r="DI395" s="28"/>
      <c r="DJ395" s="28"/>
      <c r="DK395" s="28"/>
      <c r="DL395" s="28"/>
      <c r="DM395" s="28"/>
      <c r="DN395" s="28"/>
      <c r="DO395" s="28"/>
      <c r="DP395" s="28"/>
      <c r="DQ395" s="28"/>
      <c r="DR395" s="28"/>
      <c r="DS395" s="28"/>
      <c r="DT395" s="28"/>
      <c r="DU395" s="28"/>
      <c r="DV395" s="28"/>
      <c r="DW395" s="28"/>
      <c r="DX395" s="28"/>
      <c r="DY395" s="28"/>
      <c r="DZ395" s="28"/>
      <c r="EA395" s="28"/>
      <c r="EB395" s="28"/>
      <c r="EC395" s="28"/>
      <c r="ED395" s="28"/>
      <c r="EE395" s="28"/>
      <c r="EF395" s="28"/>
    </row>
    <row r="396" spans="1:136" x14ac:dyDescent="0.25">
      <c r="A396" t="s">
        <v>121</v>
      </c>
      <c r="B396" t="s">
        <v>486</v>
      </c>
      <c r="C396" s="32" t="s">
        <v>347</v>
      </c>
      <c r="D396" t="s">
        <v>230</v>
      </c>
      <c r="E396" s="1">
        <v>30000</v>
      </c>
      <c r="F396" s="1">
        <f t="shared" si="116"/>
        <v>861</v>
      </c>
      <c r="G396" s="67">
        <v>0</v>
      </c>
      <c r="H396" s="1">
        <v>912</v>
      </c>
      <c r="I396" s="1">
        <v>295</v>
      </c>
      <c r="J396" s="1">
        <v>2068</v>
      </c>
      <c r="K396" s="1">
        <v>27932</v>
      </c>
      <c r="AC396" s="28"/>
      <c r="AD396" s="28"/>
      <c r="AE396" s="28"/>
      <c r="AF396" s="28"/>
      <c r="AG396" s="28"/>
      <c r="AH396" s="28"/>
      <c r="AI396" s="28"/>
      <c r="AJ396" s="28"/>
      <c r="AK396" s="28"/>
      <c r="AL396" s="28"/>
      <c r="AM396" s="28"/>
      <c r="AN396" s="28"/>
      <c r="AO396" s="28"/>
      <c r="AP396" s="28"/>
      <c r="AQ396" s="28"/>
      <c r="AR396" s="28"/>
      <c r="AS396" s="28"/>
      <c r="AT396" s="28"/>
      <c r="AU396" s="28"/>
      <c r="AV396" s="28"/>
      <c r="AW396" s="28"/>
      <c r="AX396" s="28"/>
      <c r="AY396" s="28"/>
      <c r="AZ396" s="28"/>
      <c r="BA396" s="28"/>
      <c r="BB396" s="28"/>
      <c r="BC396" s="28"/>
      <c r="BD396" s="28"/>
      <c r="BE396" s="28"/>
      <c r="BF396" s="28"/>
      <c r="BG396" s="28"/>
      <c r="BH396" s="28"/>
      <c r="BI396" s="28"/>
      <c r="BJ396" s="28"/>
      <c r="BK396" s="28"/>
      <c r="BL396" s="28"/>
      <c r="BM396" s="28"/>
      <c r="BN396" s="28"/>
      <c r="BO396" s="28"/>
      <c r="BP396" s="28"/>
      <c r="BQ396" s="28"/>
      <c r="BR396" s="28"/>
      <c r="BS396" s="28"/>
      <c r="BT396" s="28"/>
      <c r="BU396" s="28"/>
      <c r="BV396" s="28"/>
      <c r="BW396" s="28"/>
      <c r="BX396" s="28"/>
      <c r="BY396" s="28"/>
      <c r="BZ396" s="28"/>
      <c r="CA396" s="28"/>
      <c r="CB396" s="28"/>
      <c r="CC396" s="28"/>
      <c r="CD396" s="28"/>
      <c r="CE396" s="28"/>
      <c r="CF396" s="28"/>
      <c r="CG396" s="28"/>
      <c r="CH396" s="28"/>
      <c r="CI396" s="28"/>
      <c r="CJ396" s="28"/>
      <c r="CK396" s="28"/>
      <c r="CL396" s="28"/>
      <c r="CM396" s="28"/>
      <c r="CN396" s="28"/>
      <c r="CO396" s="28"/>
      <c r="CP396" s="28"/>
      <c r="CQ396" s="28"/>
      <c r="CR396" s="28"/>
      <c r="CS396" s="28"/>
      <c r="CT396" s="28"/>
      <c r="CU396" s="28"/>
      <c r="CV396" s="28"/>
      <c r="CW396" s="28"/>
      <c r="CX396" s="28"/>
      <c r="CY396" s="28"/>
      <c r="CZ396" s="28"/>
      <c r="DA396" s="28"/>
      <c r="DB396" s="28"/>
      <c r="DC396" s="28"/>
      <c r="DD396" s="28"/>
      <c r="DE396" s="28"/>
      <c r="DF396" s="28"/>
      <c r="DG396" s="28"/>
      <c r="DH396" s="28"/>
      <c r="DI396" s="28"/>
      <c r="DJ396" s="28"/>
      <c r="DK396" s="28"/>
      <c r="DL396" s="28"/>
      <c r="DM396" s="28"/>
      <c r="DN396" s="28"/>
      <c r="DO396" s="28"/>
      <c r="DP396" s="28"/>
      <c r="DQ396" s="28"/>
      <c r="DR396" s="28"/>
      <c r="DS396" s="28"/>
      <c r="DT396" s="28"/>
      <c r="DU396" s="28"/>
      <c r="DV396" s="28"/>
      <c r="DW396" s="28"/>
      <c r="DX396" s="28"/>
      <c r="DY396" s="28"/>
      <c r="DZ396" s="28"/>
      <c r="EA396" s="28"/>
      <c r="EB396" s="28"/>
      <c r="EC396" s="28"/>
      <c r="ED396" s="28"/>
      <c r="EE396" s="28"/>
      <c r="EF396" s="28"/>
    </row>
    <row r="397" spans="1:136" x14ac:dyDescent="0.25">
      <c r="A397" s="3" t="s">
        <v>12</v>
      </c>
      <c r="B397" s="3">
        <v>8</v>
      </c>
      <c r="C397" s="34"/>
      <c r="D397" s="3"/>
      <c r="E397" s="64">
        <f>SUM(E389:E396)</f>
        <v>315580</v>
      </c>
      <c r="F397" s="4">
        <f>SUM(F389:F396)</f>
        <v>9057.15</v>
      </c>
      <c r="G397" s="4">
        <f>SUM(G389:G396)</f>
        <v>12462.29</v>
      </c>
      <c r="H397" s="4">
        <f t="shared" ref="H397:K397" si="118">SUM(H389:H396)</f>
        <v>9593.6299999999992</v>
      </c>
      <c r="I397" s="4">
        <f t="shared" si="118"/>
        <v>9329.36</v>
      </c>
      <c r="J397" s="4">
        <f t="shared" si="118"/>
        <v>40442.43</v>
      </c>
      <c r="K397" s="4">
        <f t="shared" si="118"/>
        <v>275137.57</v>
      </c>
      <c r="AC397" s="28"/>
      <c r="AD397" s="28"/>
      <c r="AE397" s="28"/>
      <c r="AF397" s="28"/>
      <c r="AG397" s="28"/>
      <c r="AH397" s="28"/>
      <c r="AI397" s="28"/>
      <c r="AJ397" s="28"/>
      <c r="AK397" s="28"/>
      <c r="AL397" s="28"/>
      <c r="AM397" s="28"/>
      <c r="AN397" s="28"/>
      <c r="AO397" s="28"/>
      <c r="AP397" s="28"/>
      <c r="AQ397" s="28"/>
      <c r="AR397" s="28"/>
      <c r="AS397" s="28"/>
      <c r="AT397" s="28"/>
      <c r="AU397" s="28"/>
      <c r="AV397" s="28"/>
      <c r="AW397" s="28"/>
      <c r="AX397" s="28"/>
      <c r="AY397" s="28"/>
      <c r="AZ397" s="28"/>
      <c r="BA397" s="28"/>
      <c r="BB397" s="28"/>
      <c r="BC397" s="28"/>
      <c r="BD397" s="28"/>
      <c r="BE397" s="28"/>
      <c r="BF397" s="28"/>
      <c r="BG397" s="28"/>
      <c r="BH397" s="28"/>
      <c r="BI397" s="28"/>
      <c r="BJ397" s="28"/>
      <c r="BK397" s="28"/>
      <c r="BL397" s="28"/>
      <c r="BM397" s="28"/>
      <c r="BN397" s="28"/>
      <c r="BO397" s="28"/>
      <c r="BP397" s="28"/>
      <c r="BQ397" s="28"/>
      <c r="BR397" s="28"/>
      <c r="BS397" s="28"/>
      <c r="BT397" s="28"/>
      <c r="BU397" s="28"/>
      <c r="BV397" s="28"/>
      <c r="BW397" s="28"/>
      <c r="BX397" s="28"/>
      <c r="BY397" s="28"/>
      <c r="BZ397" s="28"/>
      <c r="CA397" s="28"/>
      <c r="CB397" s="28"/>
      <c r="CC397" s="28"/>
      <c r="CD397" s="28"/>
      <c r="CE397" s="28"/>
      <c r="CF397" s="28"/>
      <c r="CG397" s="28"/>
      <c r="CH397" s="28"/>
      <c r="CI397" s="28"/>
      <c r="CJ397" s="28"/>
      <c r="CK397" s="28"/>
      <c r="CL397" s="28"/>
      <c r="CM397" s="28"/>
      <c r="CN397" s="28"/>
      <c r="CO397" s="28"/>
      <c r="CP397" s="28"/>
      <c r="CQ397" s="28"/>
      <c r="CR397" s="28"/>
      <c r="CS397" s="28"/>
      <c r="CT397" s="28"/>
      <c r="CU397" s="28"/>
      <c r="CV397" s="28"/>
      <c r="CW397" s="28"/>
      <c r="CX397" s="28"/>
      <c r="CY397" s="28"/>
      <c r="CZ397" s="28"/>
      <c r="DA397" s="28"/>
      <c r="DB397" s="28"/>
      <c r="DC397" s="28"/>
      <c r="DD397" s="28"/>
      <c r="DE397" s="28"/>
      <c r="DF397" s="28"/>
      <c r="DG397" s="28"/>
      <c r="DH397" s="28"/>
      <c r="DI397" s="28"/>
      <c r="DJ397" s="28"/>
      <c r="DK397" s="28"/>
      <c r="DL397" s="28"/>
      <c r="DM397" s="28"/>
      <c r="DN397" s="28"/>
      <c r="DO397" s="28"/>
      <c r="DP397" s="28"/>
      <c r="DQ397" s="28"/>
      <c r="DR397" s="28"/>
      <c r="DS397" s="28"/>
      <c r="DT397" s="28"/>
      <c r="DU397" s="28"/>
      <c r="DV397" s="28"/>
      <c r="DW397" s="28"/>
      <c r="DX397" s="28"/>
      <c r="DY397" s="28"/>
      <c r="DZ397" s="28"/>
      <c r="EA397" s="28"/>
      <c r="EB397" s="28"/>
      <c r="EC397" s="28"/>
      <c r="ED397" s="28"/>
      <c r="EE397" s="28"/>
      <c r="EF397" s="28"/>
    </row>
    <row r="398" spans="1:136" x14ac:dyDescent="0.25">
      <c r="A398" s="5"/>
      <c r="B398" s="5"/>
      <c r="C398" s="39"/>
      <c r="D398" s="5"/>
      <c r="E398" s="30"/>
      <c r="F398" s="30"/>
      <c r="G398" s="30"/>
      <c r="H398" s="30"/>
      <c r="I398" s="30"/>
      <c r="J398" s="30"/>
      <c r="K398" s="30"/>
      <c r="AC398" s="28"/>
      <c r="AD398" s="28"/>
      <c r="AE398" s="28"/>
      <c r="AF398" s="28"/>
      <c r="AG398" s="28"/>
      <c r="AH398" s="28"/>
      <c r="AI398" s="28"/>
      <c r="AJ398" s="28"/>
      <c r="AK398" s="28"/>
      <c r="AL398" s="28"/>
      <c r="AM398" s="28"/>
      <c r="AN398" s="28"/>
      <c r="AO398" s="28"/>
      <c r="AP398" s="28"/>
      <c r="AQ398" s="28"/>
      <c r="AR398" s="28"/>
      <c r="AS398" s="28"/>
      <c r="AT398" s="28"/>
      <c r="AU398" s="28"/>
      <c r="AV398" s="28"/>
      <c r="AW398" s="28"/>
      <c r="AX398" s="28"/>
      <c r="AY398" s="28"/>
      <c r="AZ398" s="28"/>
      <c r="BA398" s="28"/>
      <c r="BB398" s="28"/>
      <c r="BC398" s="28"/>
      <c r="BD398" s="28"/>
      <c r="BE398" s="28"/>
      <c r="BF398" s="28"/>
      <c r="BG398" s="28"/>
      <c r="BH398" s="28"/>
      <c r="BI398" s="28"/>
      <c r="BJ398" s="28"/>
      <c r="BK398" s="28"/>
      <c r="BL398" s="28"/>
      <c r="BM398" s="28"/>
      <c r="BN398" s="28"/>
      <c r="BO398" s="28"/>
      <c r="BP398" s="28"/>
      <c r="BQ398" s="28"/>
      <c r="BR398" s="28"/>
      <c r="BS398" s="28"/>
      <c r="BT398" s="28"/>
      <c r="BU398" s="28"/>
      <c r="BV398" s="28"/>
      <c r="BW398" s="28"/>
      <c r="BX398" s="28"/>
      <c r="BY398" s="28"/>
      <c r="BZ398" s="28"/>
      <c r="CA398" s="28"/>
      <c r="CB398" s="28"/>
      <c r="CC398" s="28"/>
      <c r="CD398" s="28"/>
      <c r="CE398" s="28"/>
      <c r="CF398" s="28"/>
      <c r="CG398" s="28"/>
      <c r="CH398" s="28"/>
      <c r="CI398" s="28"/>
      <c r="CJ398" s="28"/>
      <c r="CK398" s="28"/>
      <c r="CL398" s="28"/>
      <c r="CM398" s="28"/>
      <c r="CN398" s="28"/>
      <c r="CO398" s="28"/>
      <c r="CP398" s="28"/>
      <c r="CQ398" s="28"/>
      <c r="CR398" s="28"/>
      <c r="CS398" s="28"/>
      <c r="CT398" s="28"/>
      <c r="CU398" s="28"/>
      <c r="CV398" s="28"/>
      <c r="CW398" s="28"/>
      <c r="CX398" s="28"/>
      <c r="CY398" s="28"/>
      <c r="CZ398" s="28"/>
      <c r="DA398" s="28"/>
      <c r="DB398" s="28"/>
      <c r="DC398" s="28"/>
      <c r="DD398" s="28"/>
      <c r="DE398" s="28"/>
      <c r="DF398" s="28"/>
      <c r="DG398" s="28"/>
      <c r="DH398" s="28"/>
      <c r="DI398" s="28"/>
      <c r="DJ398" s="28"/>
      <c r="DK398" s="28"/>
      <c r="DL398" s="28"/>
      <c r="DM398" s="28"/>
      <c r="DN398" s="28"/>
      <c r="DO398" s="28"/>
      <c r="DP398" s="28"/>
      <c r="DQ398" s="28"/>
      <c r="DR398" s="28"/>
      <c r="DS398" s="28"/>
      <c r="DT398" s="28"/>
      <c r="DU398" s="28"/>
      <c r="DV398" s="28"/>
      <c r="DW398" s="28"/>
      <c r="DX398" s="28"/>
      <c r="DY398" s="28"/>
      <c r="DZ398" s="28"/>
      <c r="EA398" s="28"/>
      <c r="EB398" s="28"/>
      <c r="EC398" s="28"/>
      <c r="ED398" s="28"/>
      <c r="EE398" s="28"/>
      <c r="EF398" s="28"/>
    </row>
    <row r="399" spans="1:136" x14ac:dyDescent="0.25">
      <c r="A399" s="31" t="s">
        <v>487</v>
      </c>
      <c r="B399" s="31"/>
      <c r="C399" s="40"/>
      <c r="D399" s="31"/>
      <c r="E399" s="31"/>
      <c r="F399" s="31"/>
      <c r="G399" s="31"/>
      <c r="H399" s="31"/>
      <c r="I399" s="31"/>
      <c r="J399" s="31"/>
      <c r="K399" s="31"/>
      <c r="AC399" s="28"/>
      <c r="AD399" s="28"/>
      <c r="AE399" s="28"/>
      <c r="AF399" s="28"/>
      <c r="AG399" s="28"/>
      <c r="AH399" s="28"/>
      <c r="AI399" s="28"/>
      <c r="AJ399" s="28"/>
      <c r="AK399" s="28"/>
      <c r="AL399" s="28"/>
      <c r="AM399" s="28"/>
      <c r="AN399" s="28"/>
      <c r="AO399" s="28"/>
      <c r="AP399" s="28"/>
      <c r="AQ399" s="28"/>
      <c r="AR399" s="28"/>
      <c r="AS399" s="28"/>
      <c r="AT399" s="28"/>
      <c r="AU399" s="28"/>
      <c r="AV399" s="28"/>
      <c r="AW399" s="28"/>
      <c r="AX399" s="28"/>
      <c r="AY399" s="28"/>
      <c r="AZ399" s="28"/>
      <c r="BA399" s="28"/>
      <c r="BB399" s="28"/>
      <c r="BC399" s="28"/>
      <c r="BD399" s="28"/>
      <c r="BE399" s="28"/>
      <c r="BF399" s="28"/>
      <c r="BG399" s="28"/>
      <c r="BH399" s="28"/>
      <c r="BI399" s="28"/>
      <c r="BJ399" s="28"/>
      <c r="BK399" s="28"/>
      <c r="BL399" s="28"/>
      <c r="BM399" s="28"/>
      <c r="BN399" s="28"/>
      <c r="BO399" s="28"/>
      <c r="BP399" s="28"/>
      <c r="BQ399" s="28"/>
      <c r="BR399" s="28"/>
      <c r="BS399" s="28"/>
      <c r="BT399" s="28"/>
      <c r="BU399" s="28"/>
      <c r="BV399" s="28"/>
      <c r="BW399" s="28"/>
      <c r="BX399" s="28"/>
      <c r="BY399" s="28"/>
      <c r="BZ399" s="28"/>
      <c r="CA399" s="28"/>
      <c r="CB399" s="28"/>
      <c r="CC399" s="28"/>
      <c r="CD399" s="28"/>
      <c r="CE399" s="28"/>
      <c r="CF399" s="28"/>
      <c r="CG399" s="28"/>
      <c r="CH399" s="28"/>
      <c r="CI399" s="28"/>
      <c r="CJ399" s="28"/>
      <c r="CK399" s="28"/>
      <c r="CL399" s="28"/>
      <c r="CM399" s="28"/>
      <c r="CN399" s="28"/>
      <c r="CO399" s="28"/>
      <c r="CP399" s="28"/>
      <c r="CQ399" s="28"/>
      <c r="CR399" s="28"/>
      <c r="CS399" s="28"/>
      <c r="CT399" s="28"/>
      <c r="CU399" s="28"/>
      <c r="CV399" s="28"/>
      <c r="CW399" s="28"/>
      <c r="CX399" s="28"/>
      <c r="CY399" s="28"/>
      <c r="CZ399" s="28"/>
      <c r="DA399" s="28"/>
      <c r="DB399" s="28"/>
      <c r="DC399" s="28"/>
      <c r="DD399" s="28"/>
      <c r="DE399" s="28"/>
      <c r="DF399" s="28"/>
      <c r="DG399" s="28"/>
      <c r="DH399" s="28"/>
      <c r="DI399" s="28"/>
      <c r="DJ399" s="28"/>
      <c r="DK399" s="28"/>
      <c r="DL399" s="28"/>
      <c r="DM399" s="28"/>
      <c r="DN399" s="28"/>
      <c r="DO399" s="28"/>
      <c r="DP399" s="28"/>
      <c r="DQ399" s="28"/>
      <c r="DR399" s="28"/>
      <c r="DS399" s="28"/>
      <c r="DT399" s="28"/>
      <c r="DU399" s="28"/>
      <c r="DV399" s="28"/>
      <c r="DW399" s="28"/>
      <c r="DX399" s="28"/>
      <c r="DY399" s="28"/>
      <c r="DZ399" s="28"/>
      <c r="EA399" s="28"/>
      <c r="EB399" s="28"/>
      <c r="EC399" s="28"/>
      <c r="ED399" s="28"/>
      <c r="EE399" s="28"/>
      <c r="EF399" s="28"/>
    </row>
    <row r="400" spans="1:136" x14ac:dyDescent="0.25">
      <c r="A400" t="s">
        <v>118</v>
      </c>
      <c r="B400" t="s">
        <v>97</v>
      </c>
      <c r="C400" s="32" t="s">
        <v>348</v>
      </c>
      <c r="D400" t="s">
        <v>232</v>
      </c>
      <c r="E400" s="1">
        <v>82000</v>
      </c>
      <c r="F400" s="1">
        <f t="shared" ref="F400:F405" si="119">E400*0.0287</f>
        <v>2353.4</v>
      </c>
      <c r="G400" s="1">
        <v>7871.32</v>
      </c>
      <c r="H400" s="1">
        <v>2492.8000000000002</v>
      </c>
      <c r="I400" s="1">
        <v>275</v>
      </c>
      <c r="J400" s="1">
        <v>12992.52</v>
      </c>
      <c r="K400" s="1">
        <v>69007.48</v>
      </c>
      <c r="AC400" s="28"/>
      <c r="AD400" s="28"/>
      <c r="AE400" s="28"/>
      <c r="AF400" s="28"/>
      <c r="AG400" s="28"/>
      <c r="AH400" s="28"/>
      <c r="AI400" s="28"/>
      <c r="AJ400" s="28"/>
      <c r="AK400" s="28"/>
      <c r="AL400" s="28"/>
      <c r="AM400" s="28"/>
      <c r="AN400" s="28"/>
      <c r="AO400" s="28"/>
      <c r="AP400" s="28"/>
      <c r="AQ400" s="28"/>
      <c r="AR400" s="28"/>
      <c r="AS400" s="28"/>
      <c r="AT400" s="28"/>
      <c r="AU400" s="28"/>
      <c r="AV400" s="28"/>
      <c r="AW400" s="28"/>
      <c r="AX400" s="28"/>
      <c r="AY400" s="28"/>
      <c r="AZ400" s="28"/>
      <c r="BA400" s="28"/>
      <c r="BB400" s="28"/>
      <c r="BC400" s="28"/>
      <c r="BD400" s="28"/>
      <c r="BE400" s="28"/>
      <c r="BF400" s="28"/>
      <c r="BG400" s="28"/>
      <c r="BH400" s="28"/>
      <c r="BI400" s="28"/>
      <c r="BJ400" s="28"/>
      <c r="BK400" s="28"/>
      <c r="BL400" s="28"/>
      <c r="BM400" s="28"/>
      <c r="BN400" s="28"/>
      <c r="BO400" s="28"/>
      <c r="BP400" s="28"/>
      <c r="BQ400" s="28"/>
      <c r="BR400" s="28"/>
      <c r="BS400" s="28"/>
      <c r="BT400" s="28"/>
      <c r="BU400" s="28"/>
      <c r="BV400" s="28"/>
      <c r="BW400" s="28"/>
      <c r="BX400" s="28"/>
      <c r="BY400" s="28"/>
      <c r="BZ400" s="28"/>
      <c r="CA400" s="28"/>
      <c r="CB400" s="28"/>
      <c r="CC400" s="28"/>
      <c r="CD400" s="28"/>
      <c r="CE400" s="28"/>
      <c r="CF400" s="28"/>
      <c r="CG400" s="28"/>
      <c r="CH400" s="28"/>
      <c r="CI400" s="28"/>
      <c r="CJ400" s="28"/>
      <c r="CK400" s="28"/>
      <c r="CL400" s="28"/>
      <c r="CM400" s="28"/>
      <c r="CN400" s="28"/>
      <c r="CO400" s="28"/>
      <c r="CP400" s="28"/>
      <c r="CQ400" s="28"/>
      <c r="CR400" s="28"/>
      <c r="CS400" s="28"/>
      <c r="CT400" s="28"/>
      <c r="CU400" s="28"/>
      <c r="CV400" s="28"/>
      <c r="CW400" s="28"/>
      <c r="CX400" s="28"/>
      <c r="CY400" s="28"/>
      <c r="CZ400" s="28"/>
      <c r="DA400" s="28"/>
      <c r="DB400" s="28"/>
      <c r="DC400" s="28"/>
      <c r="DD400" s="28"/>
      <c r="DE400" s="28"/>
      <c r="DF400" s="28"/>
      <c r="DG400" s="28"/>
      <c r="DH400" s="28"/>
      <c r="DI400" s="28"/>
      <c r="DJ400" s="28"/>
      <c r="DK400" s="28"/>
      <c r="DL400" s="28"/>
      <c r="DM400" s="28"/>
      <c r="DN400" s="28"/>
      <c r="DO400" s="28"/>
      <c r="DP400" s="28"/>
      <c r="DQ400" s="28"/>
      <c r="DR400" s="28"/>
      <c r="DS400" s="28"/>
      <c r="DT400" s="28"/>
      <c r="DU400" s="28"/>
      <c r="DV400" s="28"/>
      <c r="DW400" s="28"/>
      <c r="DX400" s="28"/>
      <c r="DY400" s="28"/>
      <c r="DZ400" s="28"/>
      <c r="EA400" s="28"/>
      <c r="EB400" s="28"/>
      <c r="EC400" s="28"/>
      <c r="ED400" s="28"/>
      <c r="EE400" s="28"/>
      <c r="EF400" s="28"/>
    </row>
    <row r="401" spans="1:136" x14ac:dyDescent="0.25">
      <c r="A401" t="s">
        <v>119</v>
      </c>
      <c r="B401" t="s">
        <v>112</v>
      </c>
      <c r="C401" s="32" t="s">
        <v>347</v>
      </c>
      <c r="D401" t="s">
        <v>232</v>
      </c>
      <c r="E401" s="1">
        <v>41000</v>
      </c>
      <c r="F401" s="1">
        <f t="shared" si="119"/>
        <v>1176.7</v>
      </c>
      <c r="G401">
        <v>583.79</v>
      </c>
      <c r="H401" s="1">
        <f t="shared" ref="H401:H405" si="120">E401*0.0304</f>
        <v>1246.4000000000001</v>
      </c>
      <c r="I401" s="1">
        <v>175</v>
      </c>
      <c r="J401" s="1">
        <v>3181.89</v>
      </c>
      <c r="K401" s="1">
        <v>37818.11</v>
      </c>
      <c r="AC401" s="28"/>
      <c r="AD401" s="28"/>
      <c r="AE401" s="28"/>
      <c r="AF401" s="28"/>
      <c r="AG401" s="28"/>
      <c r="AH401" s="28"/>
      <c r="AI401" s="28"/>
      <c r="AJ401" s="28"/>
      <c r="AK401" s="28"/>
      <c r="AL401" s="28"/>
      <c r="AM401" s="28"/>
      <c r="AN401" s="28"/>
      <c r="AO401" s="28"/>
      <c r="AP401" s="28"/>
      <c r="AQ401" s="28"/>
      <c r="AR401" s="28"/>
      <c r="AS401" s="28"/>
      <c r="AT401" s="28"/>
      <c r="AU401" s="28"/>
      <c r="AV401" s="28"/>
      <c r="AW401" s="28"/>
      <c r="AX401" s="28"/>
      <c r="AY401" s="28"/>
      <c r="AZ401" s="28"/>
      <c r="BA401" s="28"/>
      <c r="BB401" s="28"/>
      <c r="BC401" s="28"/>
      <c r="BD401" s="28"/>
      <c r="BE401" s="28"/>
      <c r="BF401" s="28"/>
      <c r="BG401" s="28"/>
      <c r="BH401" s="28"/>
      <c r="BI401" s="28"/>
      <c r="BJ401" s="28"/>
      <c r="BK401" s="28"/>
      <c r="BL401" s="28"/>
      <c r="BM401" s="28"/>
      <c r="BN401" s="28"/>
      <c r="BO401" s="28"/>
      <c r="BP401" s="28"/>
      <c r="BQ401" s="28"/>
      <c r="BR401" s="28"/>
      <c r="BS401" s="28"/>
      <c r="BT401" s="28"/>
      <c r="BU401" s="28"/>
      <c r="BV401" s="28"/>
      <c r="BW401" s="28"/>
      <c r="BX401" s="28"/>
      <c r="BY401" s="28"/>
      <c r="BZ401" s="28"/>
      <c r="CA401" s="28"/>
      <c r="CB401" s="28"/>
      <c r="CC401" s="28"/>
      <c r="CD401" s="28"/>
      <c r="CE401" s="28"/>
      <c r="CF401" s="28"/>
      <c r="CG401" s="28"/>
      <c r="CH401" s="28"/>
      <c r="CI401" s="28"/>
      <c r="CJ401" s="28"/>
      <c r="CK401" s="28"/>
      <c r="CL401" s="28"/>
      <c r="CM401" s="28"/>
      <c r="CN401" s="28"/>
      <c r="CO401" s="28"/>
      <c r="CP401" s="28"/>
      <c r="CQ401" s="28"/>
      <c r="CR401" s="28"/>
      <c r="CS401" s="28"/>
      <c r="CT401" s="28"/>
      <c r="CU401" s="28"/>
      <c r="CV401" s="28"/>
      <c r="CW401" s="28"/>
      <c r="CX401" s="28"/>
      <c r="CY401" s="28"/>
      <c r="CZ401" s="28"/>
      <c r="DA401" s="28"/>
      <c r="DB401" s="28"/>
      <c r="DC401" s="28"/>
      <c r="DD401" s="28"/>
      <c r="DE401" s="28"/>
      <c r="DF401" s="28"/>
      <c r="DG401" s="28"/>
      <c r="DH401" s="28"/>
      <c r="DI401" s="28"/>
      <c r="DJ401" s="28"/>
      <c r="DK401" s="28"/>
      <c r="DL401" s="28"/>
      <c r="DM401" s="28"/>
      <c r="DN401" s="28"/>
      <c r="DO401" s="28"/>
      <c r="DP401" s="28"/>
      <c r="DQ401" s="28"/>
      <c r="DR401" s="28"/>
      <c r="DS401" s="28"/>
      <c r="DT401" s="28"/>
      <c r="DU401" s="28"/>
      <c r="DV401" s="28"/>
      <c r="DW401" s="28"/>
      <c r="DX401" s="28"/>
      <c r="DY401" s="28"/>
      <c r="DZ401" s="28"/>
      <c r="EA401" s="28"/>
      <c r="EB401" s="28"/>
      <c r="EC401" s="28"/>
      <c r="ED401" s="28"/>
      <c r="EE401" s="28"/>
      <c r="EF401" s="28"/>
    </row>
    <row r="402" spans="1:136" x14ac:dyDescent="0.25">
      <c r="A402" s="28" t="s">
        <v>117</v>
      </c>
      <c r="B402" t="s">
        <v>14</v>
      </c>
      <c r="C402" s="32" t="s">
        <v>348</v>
      </c>
      <c r="D402" t="s">
        <v>230</v>
      </c>
      <c r="E402" s="1">
        <v>41000</v>
      </c>
      <c r="F402" s="1">
        <f t="shared" si="119"/>
        <v>1176.7</v>
      </c>
      <c r="G402">
        <v>583.79</v>
      </c>
      <c r="H402" s="1">
        <f t="shared" si="120"/>
        <v>1246.4000000000001</v>
      </c>
      <c r="I402" s="1">
        <v>4905.91</v>
      </c>
      <c r="J402" s="1">
        <v>7912.8</v>
      </c>
      <c r="K402" s="1">
        <v>33087.199999999997</v>
      </c>
      <c r="AM402" s="28"/>
      <c r="AN402" s="28"/>
      <c r="AO402" s="28"/>
      <c r="AP402" s="28"/>
      <c r="AQ402" s="28"/>
      <c r="AR402" s="28"/>
      <c r="AS402" s="28"/>
      <c r="AT402" s="28"/>
      <c r="AU402" s="28"/>
      <c r="AV402" s="28"/>
      <c r="AW402" s="28"/>
      <c r="AX402" s="28"/>
      <c r="AY402" s="28"/>
      <c r="AZ402" s="28"/>
      <c r="BA402" s="28"/>
      <c r="BB402" s="28"/>
      <c r="BC402" s="28"/>
      <c r="BD402" s="28"/>
      <c r="BE402" s="28"/>
      <c r="BF402" s="28"/>
      <c r="BG402" s="28"/>
      <c r="BH402" s="28"/>
      <c r="BI402" s="28"/>
      <c r="BJ402" s="28"/>
      <c r="BK402" s="28"/>
      <c r="BL402" s="28"/>
      <c r="BM402" s="28"/>
      <c r="BN402" s="28"/>
      <c r="BO402" s="28"/>
      <c r="BP402" s="28"/>
      <c r="BQ402" s="28"/>
      <c r="BR402" s="28"/>
      <c r="BS402" s="28"/>
      <c r="BT402" s="28"/>
      <c r="BU402" s="28"/>
      <c r="BV402" s="28"/>
      <c r="BW402" s="28"/>
      <c r="BX402" s="28"/>
      <c r="BY402" s="28"/>
      <c r="BZ402" s="28"/>
      <c r="CA402" s="28"/>
      <c r="CB402" s="28"/>
      <c r="CC402" s="28"/>
      <c r="CD402" s="28"/>
      <c r="CE402" s="28"/>
      <c r="CF402" s="28"/>
      <c r="CG402" s="28"/>
      <c r="CH402" s="28"/>
      <c r="CI402" s="28"/>
      <c r="CJ402" s="28"/>
      <c r="CK402" s="28"/>
      <c r="CL402" s="28"/>
      <c r="CM402" s="28"/>
      <c r="CN402" s="28"/>
      <c r="CO402" s="28"/>
      <c r="CP402" s="28"/>
      <c r="CQ402" s="28"/>
      <c r="CR402" s="28"/>
      <c r="CS402" s="28"/>
      <c r="CT402" s="28"/>
      <c r="CU402" s="28"/>
      <c r="CV402" s="28"/>
      <c r="CW402" s="28"/>
      <c r="CX402" s="28"/>
      <c r="CY402" s="28"/>
      <c r="CZ402" s="28"/>
      <c r="DA402" s="28"/>
      <c r="DB402" s="28"/>
      <c r="DC402" s="28"/>
      <c r="DD402" s="28"/>
      <c r="DE402" s="28"/>
      <c r="DF402" s="28"/>
      <c r="DG402" s="28"/>
      <c r="DH402" s="28"/>
      <c r="DI402" s="28"/>
      <c r="DJ402" s="28"/>
      <c r="DK402" s="28"/>
      <c r="DL402" s="28"/>
    </row>
    <row r="403" spans="1:136" x14ac:dyDescent="0.25">
      <c r="A403" t="s">
        <v>223</v>
      </c>
      <c r="B403" t="s">
        <v>102</v>
      </c>
      <c r="C403" s="32" t="s">
        <v>348</v>
      </c>
      <c r="D403" t="s">
        <v>232</v>
      </c>
      <c r="E403" s="1">
        <v>41000</v>
      </c>
      <c r="F403" s="1">
        <f t="shared" si="119"/>
        <v>1176.7</v>
      </c>
      <c r="G403">
        <v>583.79</v>
      </c>
      <c r="H403" s="1">
        <f t="shared" si="120"/>
        <v>1246.4000000000001</v>
      </c>
      <c r="I403" s="1">
        <v>175</v>
      </c>
      <c r="J403" s="1">
        <v>3181.89</v>
      </c>
      <c r="K403" s="1">
        <v>37818.11</v>
      </c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 s="28"/>
      <c r="AN403" s="28"/>
      <c r="AO403" s="28"/>
      <c r="AP403" s="28"/>
      <c r="AQ403" s="28"/>
      <c r="AR403" s="28"/>
      <c r="AS403" s="28"/>
      <c r="AT403" s="28"/>
      <c r="AU403" s="28"/>
      <c r="AV403" s="28"/>
      <c r="AW403" s="28"/>
      <c r="AX403" s="28"/>
      <c r="AY403" s="28"/>
      <c r="AZ403" s="28"/>
      <c r="BA403" s="28"/>
      <c r="BB403" s="28"/>
      <c r="BC403" s="28"/>
      <c r="BD403" s="28"/>
      <c r="BE403" s="28"/>
      <c r="BF403" s="28"/>
      <c r="BG403" s="28"/>
      <c r="BH403" s="28"/>
      <c r="BI403" s="28"/>
      <c r="BJ403" s="28"/>
      <c r="BK403" s="28"/>
      <c r="BL403" s="28"/>
      <c r="BM403" s="28"/>
      <c r="BN403" s="28"/>
      <c r="BO403" s="28"/>
      <c r="BP403" s="28"/>
      <c r="BQ403" s="28"/>
      <c r="BR403" s="28"/>
      <c r="BS403" s="28"/>
      <c r="BT403" s="28"/>
      <c r="BU403" s="28"/>
      <c r="BV403" s="28"/>
      <c r="BW403" s="28"/>
      <c r="BX403" s="28"/>
      <c r="BY403" s="28"/>
      <c r="BZ403" s="28"/>
      <c r="CA403" s="28"/>
      <c r="CB403" s="28"/>
      <c r="CC403" s="28"/>
      <c r="CD403" s="28"/>
      <c r="CE403" s="28"/>
      <c r="CF403" s="28"/>
      <c r="CG403" s="28"/>
      <c r="CH403" s="28"/>
      <c r="CI403" s="28"/>
      <c r="CJ403" s="28"/>
      <c r="CK403" s="28"/>
      <c r="CL403" s="28"/>
      <c r="CM403" s="28"/>
      <c r="CN403" s="28"/>
      <c r="CO403" s="28"/>
      <c r="CP403" s="28"/>
      <c r="CQ403" s="28"/>
      <c r="CR403" s="28"/>
      <c r="CS403" s="28"/>
      <c r="CT403" s="28"/>
      <c r="CU403" s="28"/>
      <c r="CV403" s="28"/>
      <c r="CW403" s="28"/>
      <c r="CX403" s="28"/>
      <c r="CY403" s="28"/>
      <c r="CZ403" s="28"/>
      <c r="DA403" s="28"/>
      <c r="DB403" s="28"/>
      <c r="DC403" s="28"/>
      <c r="DD403" s="28"/>
      <c r="DE403" s="28"/>
      <c r="DF403" s="28"/>
      <c r="DG403" s="28"/>
      <c r="DH403" s="28"/>
      <c r="DI403" s="28"/>
      <c r="DJ403" s="28"/>
      <c r="DK403" s="28"/>
      <c r="DL403" s="28"/>
    </row>
    <row r="404" spans="1:136" x14ac:dyDescent="0.25">
      <c r="A404" t="s">
        <v>211</v>
      </c>
      <c r="B404" t="s">
        <v>112</v>
      </c>
      <c r="C404" s="32" t="s">
        <v>347</v>
      </c>
      <c r="D404" t="s">
        <v>232</v>
      </c>
      <c r="E404" s="1">
        <v>41000</v>
      </c>
      <c r="F404" s="1">
        <f t="shared" si="119"/>
        <v>1176.7</v>
      </c>
      <c r="G404">
        <v>583.79</v>
      </c>
      <c r="H404" s="1">
        <f t="shared" si="120"/>
        <v>1246.4000000000001</v>
      </c>
      <c r="I404" s="1">
        <v>175</v>
      </c>
      <c r="J404" s="1">
        <v>3181.89</v>
      </c>
      <c r="K404" s="1">
        <v>37818.11</v>
      </c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 s="28"/>
      <c r="AN404" s="28"/>
      <c r="AO404" s="28"/>
      <c r="AP404" s="28"/>
      <c r="AQ404" s="28"/>
      <c r="AR404" s="28"/>
      <c r="AS404" s="28"/>
      <c r="AT404" s="28"/>
      <c r="AU404" s="28"/>
      <c r="AV404" s="28"/>
      <c r="AW404" s="28"/>
      <c r="AX404" s="28"/>
      <c r="AY404" s="28"/>
      <c r="AZ404" s="28"/>
      <c r="BA404" s="28"/>
      <c r="BB404" s="28"/>
      <c r="BC404" s="28"/>
      <c r="BD404" s="28"/>
      <c r="BE404" s="28"/>
      <c r="BF404" s="28"/>
      <c r="BG404" s="28"/>
      <c r="BH404" s="28"/>
      <c r="BI404" s="28"/>
      <c r="BJ404" s="28"/>
      <c r="BK404" s="28"/>
      <c r="BL404" s="28"/>
      <c r="BM404" s="28"/>
      <c r="BN404" s="28"/>
      <c r="BO404" s="28"/>
      <c r="BP404" s="28"/>
      <c r="BQ404" s="28"/>
      <c r="BR404" s="28"/>
      <c r="BS404" s="28"/>
      <c r="BT404" s="28"/>
      <c r="BU404" s="28"/>
      <c r="BV404" s="28"/>
      <c r="BW404" s="28"/>
      <c r="BX404" s="28"/>
      <c r="BY404" s="28"/>
      <c r="BZ404" s="28"/>
      <c r="CA404" s="28"/>
      <c r="CB404" s="28"/>
      <c r="CC404" s="28"/>
      <c r="CD404" s="28"/>
      <c r="CE404" s="28"/>
      <c r="CF404" s="28"/>
      <c r="CG404" s="28"/>
      <c r="CH404" s="28"/>
      <c r="CI404" s="28"/>
      <c r="CJ404" s="28"/>
      <c r="CK404" s="28"/>
      <c r="CL404" s="28"/>
      <c r="CM404" s="28"/>
      <c r="CN404" s="28"/>
      <c r="CO404" s="28"/>
      <c r="CP404" s="28"/>
      <c r="CQ404" s="28"/>
      <c r="CR404" s="28"/>
      <c r="CS404" s="28"/>
      <c r="CT404" s="28"/>
      <c r="CU404" s="28"/>
      <c r="CV404" s="28"/>
      <c r="CW404" s="28"/>
      <c r="CX404" s="28"/>
      <c r="CY404" s="28"/>
      <c r="CZ404" s="28"/>
      <c r="DA404" s="28"/>
      <c r="DB404" s="28"/>
      <c r="DC404" s="28"/>
      <c r="DD404" s="28"/>
      <c r="DE404" s="28"/>
      <c r="DF404" s="28"/>
      <c r="DG404" s="28"/>
      <c r="DH404" s="28"/>
      <c r="DI404" s="28"/>
      <c r="DJ404" s="28"/>
      <c r="DK404" s="28"/>
      <c r="DL404" s="28"/>
    </row>
    <row r="405" spans="1:136" x14ac:dyDescent="0.25">
      <c r="A405" t="s">
        <v>115</v>
      </c>
      <c r="B405" t="s">
        <v>110</v>
      </c>
      <c r="C405" s="32" t="s">
        <v>348</v>
      </c>
      <c r="D405" t="s">
        <v>232</v>
      </c>
      <c r="E405" s="1">
        <v>41000</v>
      </c>
      <c r="F405" s="1">
        <f t="shared" si="119"/>
        <v>1176.7</v>
      </c>
      <c r="G405">
        <v>356.92</v>
      </c>
      <c r="H405" s="1">
        <f t="shared" si="120"/>
        <v>1246.4000000000001</v>
      </c>
      <c r="I405" s="1">
        <v>3187.45</v>
      </c>
      <c r="J405" s="1">
        <v>5967.47</v>
      </c>
      <c r="K405" s="1">
        <v>35032.53</v>
      </c>
      <c r="AM405" s="28"/>
      <c r="AN405" s="28"/>
      <c r="AO405" s="28"/>
      <c r="AP405" s="28"/>
      <c r="AQ405" s="28"/>
      <c r="AR405" s="28"/>
      <c r="AS405" s="28"/>
      <c r="AT405" s="28"/>
      <c r="AU405" s="28"/>
      <c r="AV405" s="28"/>
      <c r="AW405" s="28"/>
      <c r="AX405" s="28"/>
      <c r="AY405" s="28"/>
      <c r="AZ405" s="28"/>
      <c r="BA405" s="28"/>
      <c r="BB405" s="28"/>
      <c r="BC405" s="28"/>
      <c r="BD405" s="28"/>
      <c r="BE405" s="28"/>
      <c r="BF405" s="28"/>
      <c r="BG405" s="28"/>
      <c r="BH405" s="28"/>
      <c r="BI405" s="28"/>
      <c r="BJ405" s="28"/>
      <c r="BK405" s="28"/>
      <c r="BL405" s="28"/>
      <c r="BM405" s="28"/>
      <c r="BN405" s="28"/>
      <c r="BO405" s="28"/>
      <c r="BP405" s="28"/>
      <c r="BQ405" s="28"/>
      <c r="BR405" s="28"/>
      <c r="BS405" s="28"/>
      <c r="BT405" s="28"/>
      <c r="BU405" s="28"/>
      <c r="BV405" s="28"/>
      <c r="BW405" s="28"/>
      <c r="BX405" s="28"/>
      <c r="BY405" s="28"/>
      <c r="BZ405" s="28"/>
      <c r="CA405" s="28"/>
      <c r="CB405" s="28"/>
      <c r="CC405" s="28"/>
      <c r="CD405" s="28"/>
      <c r="CE405" s="28"/>
      <c r="CF405" s="28"/>
      <c r="CG405" s="28"/>
      <c r="CH405" s="28"/>
      <c r="CI405" s="28"/>
      <c r="CJ405" s="28"/>
      <c r="CK405" s="28"/>
      <c r="CL405" s="28"/>
      <c r="CM405" s="28"/>
      <c r="CN405" s="28"/>
      <c r="CO405" s="28"/>
      <c r="CP405" s="28"/>
      <c r="CQ405" s="28"/>
      <c r="CR405" s="28"/>
      <c r="CS405" s="28"/>
      <c r="CT405" s="28"/>
      <c r="CU405" s="28"/>
      <c r="CV405" s="28"/>
      <c r="CW405" s="28"/>
      <c r="CX405" s="28"/>
      <c r="CY405" s="28"/>
      <c r="CZ405" s="28"/>
      <c r="DA405" s="28"/>
      <c r="DB405" s="28"/>
      <c r="DC405" s="28"/>
      <c r="DD405" s="28"/>
      <c r="DE405" s="28"/>
      <c r="DF405" s="28"/>
      <c r="DG405" s="28"/>
      <c r="DH405" s="28"/>
      <c r="DI405" s="28"/>
      <c r="DJ405" s="28"/>
      <c r="DK405" s="28"/>
      <c r="DL405" s="28"/>
    </row>
    <row r="406" spans="1:136" x14ac:dyDescent="0.25">
      <c r="A406" t="s">
        <v>114</v>
      </c>
      <c r="B406" t="s">
        <v>110</v>
      </c>
      <c r="C406" s="32" t="s">
        <v>347</v>
      </c>
      <c r="D406" t="s">
        <v>230</v>
      </c>
      <c r="E406" s="1">
        <v>33500</v>
      </c>
      <c r="F406" s="1">
        <f t="shared" ref="F406:F409" si="121">E406*0.0287</f>
        <v>961.45</v>
      </c>
      <c r="G406" s="67">
        <v>0</v>
      </c>
      <c r="H406" s="1">
        <f t="shared" ref="H406:H409" si="122">E406*0.0304</f>
        <v>1018.4</v>
      </c>
      <c r="I406" s="1">
        <v>1362.5</v>
      </c>
      <c r="J406" s="1">
        <v>3342.35</v>
      </c>
      <c r="K406" s="1">
        <v>30157.65</v>
      </c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26"/>
      <c r="AN406" s="26"/>
      <c r="AO406" s="26"/>
      <c r="AP406" s="28"/>
      <c r="AQ406" s="28"/>
      <c r="AR406" s="28"/>
      <c r="AS406" s="28"/>
      <c r="AT406" s="28"/>
      <c r="AU406" s="28"/>
      <c r="AV406" s="28"/>
      <c r="AW406" s="28"/>
      <c r="AX406" s="28"/>
      <c r="AY406" s="28"/>
      <c r="AZ406" s="28"/>
      <c r="BA406" s="28"/>
      <c r="BB406" s="28"/>
      <c r="BC406" s="28"/>
      <c r="BD406" s="28"/>
      <c r="BE406" s="28"/>
      <c r="BF406" s="28"/>
      <c r="BG406" s="28"/>
      <c r="BH406" s="28"/>
      <c r="BI406" s="28"/>
      <c r="BJ406" s="28"/>
      <c r="BK406" s="28"/>
      <c r="BL406" s="28"/>
      <c r="BM406" s="28"/>
      <c r="BN406" s="28"/>
      <c r="BO406" s="28"/>
      <c r="BP406" s="28"/>
      <c r="BQ406" s="28"/>
      <c r="BR406" s="28"/>
      <c r="BS406" s="28"/>
      <c r="BT406" s="28"/>
      <c r="BU406" s="28"/>
      <c r="BV406" s="28"/>
      <c r="BW406" s="28"/>
      <c r="BX406" s="28"/>
      <c r="BY406" s="28"/>
      <c r="BZ406" s="28"/>
      <c r="CA406" s="28"/>
      <c r="CB406" s="28"/>
      <c r="CC406" s="28"/>
      <c r="CD406" s="28"/>
      <c r="CE406" s="28"/>
      <c r="CF406" s="28"/>
      <c r="CG406" s="28"/>
      <c r="CH406" s="28"/>
      <c r="CI406" s="28"/>
      <c r="CJ406" s="28"/>
      <c r="CK406" s="28"/>
      <c r="CL406" s="28"/>
      <c r="CM406" s="28"/>
      <c r="CN406" s="28"/>
      <c r="CO406" s="28"/>
      <c r="CP406" s="28"/>
      <c r="CQ406" s="28"/>
      <c r="CR406" s="28"/>
      <c r="CS406" s="28"/>
      <c r="CT406" s="28"/>
      <c r="CU406" s="28"/>
      <c r="CV406" s="28"/>
      <c r="CW406" s="28"/>
      <c r="CX406" s="28"/>
      <c r="CY406" s="28"/>
      <c r="CZ406" s="28"/>
      <c r="DA406" s="28"/>
      <c r="DB406" s="28"/>
      <c r="DC406" s="28"/>
      <c r="DD406" s="28"/>
      <c r="DE406" s="28"/>
      <c r="DF406" s="28"/>
      <c r="DG406" s="28"/>
      <c r="DH406" s="28"/>
      <c r="DI406" s="28"/>
      <c r="DJ406" s="28"/>
      <c r="DK406" s="28"/>
      <c r="DL406" s="28"/>
      <c r="DM406"/>
      <c r="DN406"/>
      <c r="DO406"/>
      <c r="DP406"/>
      <c r="DQ406"/>
      <c r="DR406"/>
      <c r="DS406"/>
      <c r="DT406"/>
      <c r="DU406"/>
      <c r="DV406"/>
    </row>
    <row r="407" spans="1:136" x14ac:dyDescent="0.25">
      <c r="A407" t="s">
        <v>264</v>
      </c>
      <c r="B407" t="s">
        <v>131</v>
      </c>
      <c r="C407" s="32" t="s">
        <v>347</v>
      </c>
      <c r="D407" s="11" t="s">
        <v>232</v>
      </c>
      <c r="E407" s="1">
        <v>33000</v>
      </c>
      <c r="F407" s="1">
        <f t="shared" si="121"/>
        <v>947.1</v>
      </c>
      <c r="G407" s="67">
        <v>0</v>
      </c>
      <c r="H407" s="1">
        <f t="shared" si="122"/>
        <v>1003.2</v>
      </c>
      <c r="I407" s="1">
        <v>315</v>
      </c>
      <c r="J407" s="1">
        <v>2265.3000000000002</v>
      </c>
      <c r="K407" s="1">
        <v>30734.7</v>
      </c>
      <c r="L407"/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  <c r="AF407"/>
      <c r="AG407"/>
      <c r="AH407"/>
      <c r="AI407"/>
      <c r="AJ407"/>
      <c r="AK407"/>
      <c r="AL407"/>
      <c r="AM407" s="28"/>
      <c r="AN407" s="28"/>
      <c r="AO407" s="28"/>
      <c r="AP407" s="28"/>
      <c r="AQ407" s="28"/>
      <c r="AR407" s="28"/>
      <c r="AS407" s="28"/>
      <c r="AT407" s="28"/>
      <c r="AU407" s="28"/>
      <c r="AV407" s="28"/>
      <c r="AW407" s="28"/>
      <c r="AX407" s="28"/>
      <c r="AY407" s="28"/>
      <c r="AZ407" s="28"/>
      <c r="BA407" s="28"/>
      <c r="BB407" s="28"/>
      <c r="BC407" s="28"/>
      <c r="BD407" s="28"/>
      <c r="BE407" s="28"/>
      <c r="BF407" s="28"/>
      <c r="BG407" s="28"/>
      <c r="BH407" s="28"/>
      <c r="BI407" s="28"/>
      <c r="BJ407" s="28"/>
      <c r="BK407" s="28"/>
      <c r="BL407" s="28"/>
      <c r="BM407" s="28"/>
      <c r="BN407" s="28"/>
      <c r="BO407" s="28"/>
      <c r="BP407" s="28"/>
      <c r="BQ407" s="28"/>
      <c r="BR407" s="28"/>
      <c r="BS407" s="28"/>
      <c r="BT407" s="28"/>
      <c r="BU407" s="28"/>
      <c r="BV407" s="28"/>
      <c r="BW407" s="28"/>
      <c r="BX407" s="28"/>
      <c r="BY407" s="28"/>
      <c r="BZ407" s="28"/>
      <c r="CA407" s="28"/>
      <c r="CB407" s="28"/>
      <c r="CC407" s="28"/>
      <c r="CD407" s="28"/>
      <c r="CE407" s="28"/>
      <c r="CF407" s="28"/>
      <c r="CG407" s="28"/>
      <c r="CH407" s="28"/>
      <c r="CI407" s="28"/>
      <c r="CJ407" s="28"/>
      <c r="CK407" s="28"/>
      <c r="CL407" s="28"/>
      <c r="CM407" s="28"/>
      <c r="CN407" s="28"/>
      <c r="CO407" s="28"/>
      <c r="CP407" s="28"/>
      <c r="CQ407" s="28"/>
      <c r="CR407" s="28"/>
      <c r="CS407" s="28"/>
      <c r="CT407" s="28"/>
      <c r="CU407" s="28"/>
      <c r="CV407" s="28"/>
      <c r="CW407" s="28"/>
      <c r="CX407" s="28"/>
      <c r="CY407" s="28"/>
      <c r="CZ407" s="28"/>
      <c r="DA407" s="28"/>
      <c r="DB407" s="28"/>
      <c r="DC407" s="28"/>
      <c r="DD407" s="28"/>
      <c r="DE407" s="28"/>
      <c r="DF407" s="28"/>
      <c r="DG407" s="28"/>
      <c r="DH407" s="28"/>
      <c r="DI407" s="28"/>
      <c r="DJ407" s="28"/>
      <c r="DK407" s="28"/>
      <c r="DL407" s="28"/>
    </row>
    <row r="408" spans="1:136" x14ac:dyDescent="0.25">
      <c r="A408" t="s">
        <v>260</v>
      </c>
      <c r="B408" t="s">
        <v>14</v>
      </c>
      <c r="C408" s="32" t="s">
        <v>347</v>
      </c>
      <c r="D408" t="s">
        <v>232</v>
      </c>
      <c r="E408" s="1">
        <v>30000</v>
      </c>
      <c r="F408" s="1">
        <f t="shared" si="121"/>
        <v>861</v>
      </c>
      <c r="G408" s="67">
        <v>0</v>
      </c>
      <c r="H408" s="1">
        <f t="shared" si="122"/>
        <v>912</v>
      </c>
      <c r="I408" s="1">
        <v>275</v>
      </c>
      <c r="J408" s="1">
        <v>2048</v>
      </c>
      <c r="K408" s="1">
        <v>27952</v>
      </c>
      <c r="L408"/>
      <c r="M408"/>
      <c r="N408"/>
      <c r="O408"/>
      <c r="P408"/>
      <c r="Q408"/>
      <c r="R408"/>
      <c r="S408"/>
      <c r="T408"/>
      <c r="U408"/>
      <c r="V408"/>
      <c r="W408"/>
      <c r="X408"/>
      <c r="Y408"/>
      <c r="Z408"/>
      <c r="AA408"/>
      <c r="AB408"/>
      <c r="AC408"/>
      <c r="AD408"/>
      <c r="AE408"/>
      <c r="AF408"/>
      <c r="AG408"/>
      <c r="AH408"/>
      <c r="AI408"/>
      <c r="AJ408"/>
      <c r="AK408"/>
      <c r="AL408"/>
      <c r="AM408" s="28"/>
      <c r="AN408" s="28"/>
      <c r="AO408" s="28"/>
      <c r="AP408" s="28"/>
      <c r="AQ408" s="28"/>
      <c r="AR408" s="28"/>
      <c r="AS408" s="28"/>
      <c r="AT408" s="28"/>
      <c r="AU408" s="28"/>
      <c r="AV408" s="28"/>
      <c r="AW408" s="28"/>
      <c r="AX408" s="28"/>
      <c r="AY408" s="28"/>
      <c r="AZ408" s="28"/>
      <c r="BA408" s="28"/>
      <c r="BB408" s="28"/>
      <c r="BC408" s="28"/>
      <c r="BD408" s="28"/>
      <c r="BE408" s="28"/>
      <c r="BF408" s="28"/>
      <c r="BG408" s="28"/>
      <c r="BH408" s="28"/>
      <c r="BI408" s="28"/>
      <c r="BJ408" s="28"/>
      <c r="BK408" s="28"/>
      <c r="BL408" s="28"/>
      <c r="BM408" s="28"/>
      <c r="BN408" s="28"/>
      <c r="BO408" s="28"/>
      <c r="BP408" s="28"/>
      <c r="BQ408" s="28"/>
      <c r="BR408" s="28"/>
      <c r="BS408" s="28"/>
      <c r="BT408" s="28"/>
      <c r="BU408" s="28"/>
      <c r="BV408" s="28"/>
      <c r="BW408" s="28"/>
      <c r="BX408" s="28"/>
      <c r="BY408" s="28"/>
      <c r="BZ408" s="28"/>
      <c r="CA408" s="28"/>
      <c r="CB408" s="28"/>
      <c r="CC408" s="28"/>
      <c r="CD408" s="28"/>
      <c r="CE408" s="28"/>
      <c r="CF408" s="28"/>
      <c r="CG408" s="28"/>
      <c r="CH408" s="28"/>
      <c r="CI408" s="28"/>
      <c r="CJ408" s="28"/>
      <c r="CK408" s="28"/>
      <c r="CL408" s="28"/>
      <c r="CM408" s="28"/>
      <c r="CN408" s="28"/>
      <c r="CO408" s="28"/>
      <c r="CP408" s="28"/>
      <c r="CQ408" s="28"/>
      <c r="CR408" s="28"/>
      <c r="CS408" s="28"/>
      <c r="CT408" s="28"/>
      <c r="CU408" s="28"/>
      <c r="CV408" s="28"/>
      <c r="CW408" s="28"/>
      <c r="CX408" s="28"/>
      <c r="CY408" s="28"/>
      <c r="CZ408" s="28"/>
      <c r="DA408" s="28"/>
      <c r="DB408" s="28"/>
      <c r="DC408" s="28"/>
      <c r="DD408" s="28"/>
      <c r="DE408" s="28"/>
      <c r="DF408" s="28"/>
      <c r="DG408" s="28"/>
      <c r="DH408" s="28"/>
      <c r="DI408" s="28"/>
      <c r="DJ408" s="28"/>
      <c r="DK408" s="28"/>
      <c r="DL408" s="28"/>
    </row>
    <row r="409" spans="1:136" s="2" customFormat="1" x14ac:dyDescent="0.25">
      <c r="A409" t="s">
        <v>263</v>
      </c>
      <c r="B409" t="s">
        <v>131</v>
      </c>
      <c r="C409" s="32" t="s">
        <v>347</v>
      </c>
      <c r="D409" s="11" t="s">
        <v>232</v>
      </c>
      <c r="E409" s="1">
        <v>33000</v>
      </c>
      <c r="F409" s="1">
        <f t="shared" si="121"/>
        <v>947.1</v>
      </c>
      <c r="G409" s="67">
        <v>0</v>
      </c>
      <c r="H409" s="1">
        <f t="shared" si="122"/>
        <v>1003.2</v>
      </c>
      <c r="I409" s="1">
        <v>515</v>
      </c>
      <c r="J409" s="1">
        <v>2465.3000000000002</v>
      </c>
      <c r="K409" s="1">
        <v>30534.7</v>
      </c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  <c r="AA409" s="5"/>
      <c r="AB409" s="5"/>
      <c r="AC409" s="5"/>
      <c r="AD409" s="5"/>
      <c r="AE409" s="5"/>
      <c r="AF409" s="5"/>
      <c r="AG409" s="5"/>
      <c r="AH409" s="5"/>
      <c r="AI409" s="5"/>
      <c r="AJ409" s="5"/>
      <c r="AK409" s="5"/>
      <c r="AL409" s="5"/>
      <c r="AM409" s="28"/>
      <c r="AN409" s="28"/>
      <c r="AO409" s="28"/>
      <c r="AP409" s="26"/>
      <c r="AQ409" s="26"/>
      <c r="AR409" s="26"/>
      <c r="AS409" s="26"/>
      <c r="AT409" s="26"/>
      <c r="AU409" s="26"/>
      <c r="AV409" s="26"/>
      <c r="AW409" s="26"/>
      <c r="AX409" s="26"/>
      <c r="AY409" s="26"/>
      <c r="AZ409" s="26"/>
      <c r="BA409" s="26"/>
      <c r="BB409" s="26"/>
      <c r="BC409" s="26"/>
      <c r="BD409" s="26"/>
      <c r="BE409" s="26"/>
      <c r="BF409" s="26"/>
      <c r="BG409" s="26"/>
      <c r="BH409" s="26"/>
      <c r="BI409" s="26"/>
      <c r="BJ409" s="26"/>
      <c r="BK409" s="26"/>
      <c r="BL409" s="26"/>
      <c r="BM409" s="26"/>
      <c r="BN409" s="26"/>
      <c r="BO409" s="26"/>
      <c r="BP409" s="26"/>
      <c r="BQ409" s="26"/>
      <c r="BR409" s="26"/>
      <c r="BS409" s="26"/>
      <c r="BT409" s="26"/>
      <c r="BU409" s="26"/>
      <c r="BV409" s="26"/>
      <c r="BW409" s="26"/>
      <c r="BX409" s="26"/>
      <c r="BY409" s="26"/>
      <c r="BZ409" s="26"/>
      <c r="CA409" s="26"/>
      <c r="CB409" s="26"/>
      <c r="CC409" s="26"/>
      <c r="CD409" s="26"/>
      <c r="CE409" s="26"/>
      <c r="CF409" s="26"/>
      <c r="CG409" s="26"/>
      <c r="CH409" s="26"/>
      <c r="CI409" s="26"/>
      <c r="CJ409" s="26"/>
      <c r="CK409" s="26"/>
      <c r="CL409" s="26"/>
      <c r="CM409" s="26"/>
      <c r="CN409" s="26"/>
      <c r="CO409" s="26"/>
      <c r="CP409" s="26"/>
      <c r="CQ409" s="26"/>
      <c r="CR409" s="26"/>
      <c r="CS409" s="26"/>
      <c r="CT409" s="26"/>
      <c r="CU409" s="26"/>
      <c r="CV409" s="26"/>
      <c r="CW409" s="26"/>
      <c r="CX409" s="26"/>
      <c r="CY409" s="26"/>
      <c r="CZ409" s="26"/>
      <c r="DA409" s="26"/>
      <c r="DB409" s="26"/>
      <c r="DC409" s="26"/>
      <c r="DD409" s="26"/>
      <c r="DE409" s="26"/>
      <c r="DF409" s="26"/>
      <c r="DG409" s="26"/>
      <c r="DH409" s="26"/>
      <c r="DI409" s="26"/>
      <c r="DJ409" s="26"/>
      <c r="DK409" s="26"/>
      <c r="DL409" s="26"/>
      <c r="DM409" s="6"/>
      <c r="DN409" s="6"/>
      <c r="DO409" s="6"/>
      <c r="DP409" s="6"/>
      <c r="DQ409" s="6"/>
      <c r="DR409" s="6"/>
      <c r="DS409" s="6"/>
      <c r="DT409" s="6"/>
      <c r="DU409" s="6"/>
      <c r="DV409" s="6"/>
    </row>
    <row r="410" spans="1:136" x14ac:dyDescent="0.25">
      <c r="A410" s="3" t="s">
        <v>12</v>
      </c>
      <c r="B410" s="3">
        <v>10</v>
      </c>
      <c r="C410" s="34"/>
      <c r="D410" s="3"/>
      <c r="E410" s="4">
        <f>SUM(E400:E409)</f>
        <v>416500</v>
      </c>
      <c r="F410" s="4">
        <f>SUM(F400:F409)</f>
        <v>11953.55</v>
      </c>
      <c r="G410" s="4">
        <f t="shared" ref="G410:K410" si="123">SUM(G400:G409)</f>
        <v>10563.4</v>
      </c>
      <c r="H410" s="4">
        <f t="shared" si="123"/>
        <v>12661.6</v>
      </c>
      <c r="I410" s="4">
        <f t="shared" si="123"/>
        <v>11360.86</v>
      </c>
      <c r="J410" s="4">
        <f>SUM(J400:J409)</f>
        <v>46539.41</v>
      </c>
      <c r="K410" s="4">
        <f t="shared" si="123"/>
        <v>369960.59</v>
      </c>
      <c r="AM410" s="28"/>
      <c r="AN410" s="28"/>
      <c r="AO410" s="28"/>
      <c r="AP410" s="28"/>
      <c r="AQ410" s="28"/>
      <c r="AR410" s="28"/>
      <c r="AS410" s="28"/>
      <c r="AT410" s="28"/>
      <c r="AU410" s="28"/>
      <c r="AV410" s="28"/>
      <c r="AW410" s="28"/>
      <c r="AX410" s="28"/>
      <c r="AY410" s="28"/>
      <c r="AZ410" s="28"/>
      <c r="BA410" s="28"/>
      <c r="BB410" s="28"/>
      <c r="BC410" s="28"/>
      <c r="BD410" s="28"/>
      <c r="BE410" s="28"/>
      <c r="BF410" s="28"/>
      <c r="BG410" s="28"/>
      <c r="BH410" s="28"/>
      <c r="BI410" s="28"/>
      <c r="BJ410" s="28"/>
      <c r="BK410" s="28"/>
      <c r="BL410" s="28"/>
      <c r="BM410" s="28"/>
      <c r="BN410" s="28"/>
      <c r="BO410" s="28"/>
      <c r="BP410" s="28"/>
      <c r="BQ410" s="28"/>
      <c r="BR410" s="28"/>
      <c r="BS410" s="28"/>
      <c r="BT410" s="28"/>
      <c r="BU410" s="28"/>
      <c r="BV410" s="28"/>
      <c r="BW410" s="28"/>
      <c r="BX410" s="28"/>
      <c r="BY410" s="28"/>
      <c r="BZ410" s="28"/>
      <c r="CA410" s="28"/>
      <c r="CB410" s="28"/>
      <c r="CC410" s="28"/>
      <c r="CD410" s="28"/>
      <c r="CE410" s="28"/>
      <c r="CF410" s="28"/>
      <c r="CG410" s="28"/>
      <c r="CH410" s="28"/>
      <c r="CI410" s="28"/>
      <c r="CJ410" s="28"/>
      <c r="CK410" s="28"/>
      <c r="CL410" s="28"/>
      <c r="CM410" s="28"/>
      <c r="CN410" s="28"/>
      <c r="CO410" s="28"/>
      <c r="CP410" s="28"/>
      <c r="CQ410" s="28"/>
      <c r="CR410" s="28"/>
      <c r="CS410" s="28"/>
      <c r="CT410" s="28"/>
      <c r="CU410" s="28"/>
      <c r="CV410" s="28"/>
      <c r="CW410" s="28"/>
      <c r="CX410" s="28"/>
      <c r="CY410" s="28"/>
      <c r="CZ410" s="28"/>
      <c r="DA410" s="28"/>
      <c r="DB410" s="28"/>
      <c r="DC410" s="28"/>
      <c r="DD410" s="28"/>
      <c r="DE410" s="28"/>
      <c r="DF410" s="28"/>
      <c r="DG410" s="28"/>
      <c r="DH410" s="28"/>
      <c r="DI410" s="28"/>
      <c r="DJ410" s="28"/>
      <c r="DK410" s="28"/>
      <c r="DL410" s="28"/>
      <c r="DM410"/>
      <c r="DN410"/>
      <c r="DO410"/>
      <c r="DP410"/>
      <c r="DQ410"/>
      <c r="DR410"/>
      <c r="DS410"/>
      <c r="DT410"/>
      <c r="DU410"/>
      <c r="DV410"/>
    </row>
    <row r="411" spans="1:136" s="28" customFormat="1" x14ac:dyDescent="0.25">
      <c r="A411" s="26"/>
      <c r="B411" s="26"/>
      <c r="C411" s="35"/>
      <c r="D411" s="26"/>
      <c r="E411" s="27"/>
      <c r="F411" s="27"/>
      <c r="G411" s="27"/>
      <c r="H411" s="27"/>
      <c r="I411" s="27"/>
      <c r="J411" s="27"/>
      <c r="K411" s="27"/>
    </row>
    <row r="412" spans="1:136" s="28" customFormat="1" x14ac:dyDescent="0.25">
      <c r="A412" s="26" t="s">
        <v>465</v>
      </c>
      <c r="B412" s="26"/>
      <c r="C412" s="35"/>
      <c r="D412" s="26"/>
      <c r="E412" s="27"/>
      <c r="F412" s="27"/>
      <c r="G412" s="27"/>
      <c r="H412" s="27"/>
      <c r="I412" s="27"/>
      <c r="J412" s="27"/>
      <c r="K412" s="27"/>
    </row>
    <row r="413" spans="1:136" x14ac:dyDescent="0.25">
      <c r="A413" t="s">
        <v>192</v>
      </c>
      <c r="B413" t="s">
        <v>214</v>
      </c>
      <c r="C413" s="32" t="s">
        <v>348</v>
      </c>
      <c r="D413" t="s">
        <v>232</v>
      </c>
      <c r="E413" s="15">
        <v>125000</v>
      </c>
      <c r="F413" s="1">
        <v>3587.5</v>
      </c>
      <c r="G413" s="1">
        <v>17985.990000000002</v>
      </c>
      <c r="H413" s="1">
        <v>3800</v>
      </c>
      <c r="I413" s="1">
        <v>25</v>
      </c>
      <c r="J413" s="1">
        <v>25398.49</v>
      </c>
      <c r="K413" s="1">
        <v>99601.51</v>
      </c>
      <c r="AM413" s="28"/>
      <c r="AN413" s="28"/>
      <c r="AO413" s="28"/>
      <c r="AP413" s="28"/>
      <c r="AQ413" s="28"/>
      <c r="AR413" s="28"/>
      <c r="AS413" s="28"/>
      <c r="AT413" s="28"/>
      <c r="AU413" s="28"/>
      <c r="AV413" s="28"/>
      <c r="AW413" s="28"/>
      <c r="AX413" s="28"/>
      <c r="AY413" s="28"/>
      <c r="AZ413" s="28"/>
      <c r="BA413" s="28"/>
      <c r="BB413" s="28"/>
      <c r="BC413" s="28"/>
      <c r="BD413" s="28"/>
      <c r="BE413" s="28"/>
      <c r="BF413" s="28"/>
      <c r="BG413" s="28"/>
      <c r="BH413" s="28"/>
      <c r="BI413" s="28"/>
      <c r="BJ413" s="28"/>
      <c r="BK413" s="28"/>
      <c r="BL413" s="28"/>
      <c r="BM413" s="28"/>
      <c r="BN413" s="28"/>
      <c r="BO413" s="28"/>
      <c r="BP413" s="28"/>
      <c r="BQ413" s="28"/>
      <c r="BR413" s="28"/>
      <c r="BS413" s="28"/>
      <c r="BT413" s="28"/>
      <c r="BU413" s="28"/>
      <c r="BV413" s="28"/>
      <c r="BW413" s="28"/>
      <c r="BX413" s="28"/>
      <c r="BY413" s="28"/>
      <c r="BZ413" s="28"/>
      <c r="CA413" s="28"/>
      <c r="CB413" s="28"/>
      <c r="CC413" s="28"/>
      <c r="CD413" s="28"/>
      <c r="CE413" s="28"/>
      <c r="CF413" s="28"/>
      <c r="CG413" s="28"/>
      <c r="CH413" s="28"/>
      <c r="CI413" s="28"/>
      <c r="CJ413" s="28"/>
      <c r="CK413" s="28"/>
      <c r="CL413" s="28"/>
      <c r="CM413" s="28"/>
      <c r="CN413" s="28"/>
      <c r="CO413" s="28"/>
      <c r="CP413" s="28"/>
      <c r="CQ413" s="28"/>
      <c r="CR413" s="28"/>
      <c r="CS413" s="28"/>
      <c r="CT413" s="28"/>
      <c r="CU413" s="28"/>
      <c r="CV413" s="28"/>
      <c r="CW413" s="28"/>
      <c r="CX413" s="28"/>
      <c r="CY413" s="28"/>
      <c r="CZ413" s="28"/>
      <c r="DA413" s="28"/>
      <c r="DB413" s="28"/>
      <c r="DC413" s="28"/>
      <c r="DD413" s="28"/>
      <c r="DE413" s="28"/>
      <c r="DF413" s="28"/>
      <c r="DG413" s="28"/>
      <c r="DH413" s="28"/>
      <c r="DI413" s="28"/>
      <c r="DJ413" s="28"/>
      <c r="DK413" s="28"/>
      <c r="DL413" s="28"/>
      <c r="DM413"/>
      <c r="DN413"/>
      <c r="DO413"/>
      <c r="DP413"/>
      <c r="DQ413"/>
      <c r="DR413"/>
      <c r="DS413"/>
      <c r="DT413"/>
      <c r="DU413"/>
      <c r="DV413"/>
    </row>
    <row r="414" spans="1:136" s="3" customFormat="1" x14ac:dyDescent="0.25">
      <c r="A414" s="3" t="s">
        <v>12</v>
      </c>
      <c r="B414" s="3">
        <v>1</v>
      </c>
      <c r="C414" s="101"/>
      <c r="D414" s="100"/>
      <c r="E414" s="4">
        <f>E413</f>
        <v>125000</v>
      </c>
      <c r="F414" s="4">
        <f>F413</f>
        <v>3587.5</v>
      </c>
      <c r="G414" s="4">
        <f>G413</f>
        <v>17985.990000000002</v>
      </c>
      <c r="H414" s="4">
        <f t="shared" ref="H414:K414" si="124">H413</f>
        <v>3800</v>
      </c>
      <c r="I414" s="4">
        <f t="shared" si="124"/>
        <v>25</v>
      </c>
      <c r="J414" s="4">
        <f t="shared" si="124"/>
        <v>25398.49</v>
      </c>
      <c r="K414" s="4">
        <f t="shared" si="124"/>
        <v>99601.51</v>
      </c>
      <c r="L414" s="26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  <c r="AA414" s="26"/>
      <c r="AB414" s="26"/>
      <c r="AC414" s="26"/>
      <c r="AD414" s="26"/>
      <c r="AE414" s="26"/>
      <c r="AF414" s="26"/>
      <c r="AG414" s="26"/>
      <c r="AH414" s="26"/>
      <c r="AI414" s="26"/>
      <c r="AJ414" s="26"/>
      <c r="AK414" s="26"/>
      <c r="AL414" s="26"/>
      <c r="AM414" s="26"/>
      <c r="AN414" s="26"/>
      <c r="AO414" s="26"/>
      <c r="AP414" s="26"/>
      <c r="AQ414" s="26"/>
    </row>
    <row r="415" spans="1:136" s="6" customFormat="1" x14ac:dyDescent="0.25">
      <c r="C415" s="66"/>
      <c r="D415" s="59"/>
      <c r="E415" s="49"/>
      <c r="F415" s="49"/>
      <c r="G415" s="49"/>
      <c r="H415" s="49"/>
      <c r="I415" s="49"/>
      <c r="J415" s="49"/>
      <c r="K415" s="49"/>
    </row>
    <row r="416" spans="1:136" x14ac:dyDescent="0.25">
      <c r="A416" s="10" t="s">
        <v>345</v>
      </c>
      <c r="B416" s="10"/>
      <c r="C416" s="36"/>
      <c r="D416" s="12"/>
      <c r="E416" s="10"/>
      <c r="F416" s="10"/>
      <c r="G416" s="10"/>
      <c r="H416" s="10"/>
      <c r="I416" s="10"/>
      <c r="J416" s="10"/>
      <c r="K416" s="10"/>
      <c r="L416" s="26"/>
      <c r="M416" s="26"/>
      <c r="N416" s="26"/>
      <c r="O416" s="26"/>
      <c r="P416" s="26"/>
      <c r="Q416" s="26"/>
      <c r="R416" s="26"/>
      <c r="S416" s="26"/>
      <c r="T416" s="26"/>
      <c r="U416" s="26"/>
      <c r="V416" s="26"/>
      <c r="W416" s="26"/>
      <c r="X416" s="26"/>
      <c r="Y416" s="26"/>
      <c r="Z416" s="26"/>
      <c r="AA416" s="26"/>
      <c r="AB416" s="26"/>
      <c r="AC416" s="26"/>
      <c r="AD416" s="26"/>
      <c r="AE416" s="26"/>
      <c r="AF416" s="26"/>
      <c r="AG416" s="26"/>
      <c r="AH416" s="26"/>
      <c r="AI416" s="26"/>
      <c r="AJ416" s="26"/>
      <c r="AK416" s="26"/>
      <c r="AL416" s="26"/>
      <c r="AM416" s="26"/>
      <c r="AN416" s="26"/>
      <c r="AO416" s="26"/>
      <c r="AP416" s="28"/>
      <c r="AQ416" s="28"/>
      <c r="AR416" s="28"/>
      <c r="AS416" s="28"/>
      <c r="AT416" s="28"/>
      <c r="AU416" s="28"/>
      <c r="AV416" s="28"/>
      <c r="AW416" s="28"/>
      <c r="AX416" s="28"/>
      <c r="AY416" s="28"/>
      <c r="AZ416" s="28"/>
      <c r="BA416" s="28"/>
      <c r="BB416" s="28"/>
      <c r="BC416" s="28"/>
      <c r="BD416" s="28"/>
      <c r="BE416" s="28"/>
      <c r="BF416" s="28"/>
      <c r="BG416" s="28"/>
      <c r="BH416" s="28"/>
      <c r="BI416" s="28"/>
      <c r="BJ416" s="28"/>
      <c r="BK416" s="28"/>
      <c r="BL416" s="28"/>
      <c r="BM416" s="28"/>
      <c r="BN416" s="28"/>
      <c r="BO416" s="28"/>
      <c r="BP416" s="28"/>
      <c r="BQ416" s="28"/>
      <c r="BR416" s="28"/>
      <c r="BS416" s="28"/>
      <c r="BT416" s="28"/>
      <c r="BU416" s="28"/>
      <c r="BV416" s="28"/>
      <c r="BW416" s="28"/>
      <c r="BX416" s="28"/>
      <c r="BY416" s="28"/>
      <c r="BZ416" s="28"/>
      <c r="CA416" s="28"/>
      <c r="CB416" s="28"/>
      <c r="CC416" s="28"/>
      <c r="CD416" s="28"/>
      <c r="CE416" s="28"/>
      <c r="CF416" s="28"/>
      <c r="CG416" s="28"/>
      <c r="CH416" s="28"/>
      <c r="CI416" s="28"/>
      <c r="CJ416" s="28"/>
      <c r="CK416" s="28"/>
      <c r="CL416" s="28"/>
      <c r="CM416" s="28"/>
      <c r="CN416" s="28"/>
      <c r="CO416" s="28"/>
      <c r="CP416" s="28"/>
      <c r="CQ416" s="28"/>
      <c r="CR416" s="28"/>
      <c r="CS416" s="28"/>
      <c r="CT416" s="28"/>
      <c r="CU416" s="28"/>
      <c r="CV416" s="28"/>
      <c r="CW416" s="28"/>
      <c r="CX416" s="28"/>
      <c r="CY416" s="28"/>
      <c r="CZ416" s="28"/>
      <c r="DA416" s="28"/>
      <c r="DB416" s="28"/>
      <c r="DC416" s="28"/>
      <c r="DD416" s="28"/>
      <c r="DE416" s="28"/>
      <c r="DF416" s="28"/>
      <c r="DG416" s="28"/>
      <c r="DH416" s="28"/>
      <c r="DI416" s="28"/>
      <c r="DJ416" s="28"/>
      <c r="DK416" s="28"/>
      <c r="DL416" s="28"/>
    </row>
    <row r="417" spans="1:126" x14ac:dyDescent="0.25">
      <c r="A417" t="s">
        <v>126</v>
      </c>
      <c r="B417" t="s">
        <v>215</v>
      </c>
      <c r="C417" s="32" t="s">
        <v>347</v>
      </c>
      <c r="D417" t="s">
        <v>230</v>
      </c>
      <c r="E417" s="1">
        <v>38000</v>
      </c>
      <c r="F417" s="1">
        <f>E417*0.0287</f>
        <v>1090.5999999999999</v>
      </c>
      <c r="G417" s="1">
        <v>160.38</v>
      </c>
      <c r="H417" s="1">
        <f>E417*0.0304</f>
        <v>1155.2</v>
      </c>
      <c r="I417" s="1">
        <v>165</v>
      </c>
      <c r="J417" s="1">
        <v>2571.1799999999998</v>
      </c>
      <c r="K417" s="1">
        <v>35428.82</v>
      </c>
      <c r="AM417" s="28"/>
      <c r="AN417" s="28"/>
      <c r="AO417" s="28"/>
      <c r="AP417" s="28"/>
      <c r="AQ417" s="28"/>
      <c r="AR417" s="28"/>
      <c r="AS417" s="28"/>
      <c r="AT417" s="28"/>
      <c r="AU417" s="28"/>
      <c r="AV417" s="28"/>
      <c r="AW417" s="28"/>
      <c r="AX417" s="28"/>
      <c r="AY417" s="28"/>
      <c r="AZ417" s="28"/>
      <c r="BA417" s="28"/>
      <c r="BB417" s="28"/>
      <c r="BC417" s="28"/>
      <c r="BD417" s="28"/>
      <c r="BE417" s="28"/>
      <c r="BF417" s="28"/>
      <c r="BG417" s="28"/>
      <c r="BH417" s="28"/>
      <c r="BI417" s="28"/>
      <c r="BJ417" s="28"/>
      <c r="BK417" s="28"/>
      <c r="BL417" s="28"/>
      <c r="BM417" s="28"/>
      <c r="BN417" s="28"/>
      <c r="BO417" s="28"/>
      <c r="BP417" s="28"/>
      <c r="BQ417" s="28"/>
      <c r="BR417" s="28"/>
      <c r="BS417" s="28"/>
      <c r="BT417" s="28"/>
      <c r="BU417" s="28"/>
      <c r="BV417" s="28"/>
      <c r="BW417" s="28"/>
      <c r="BX417" s="28"/>
      <c r="BY417" s="28"/>
      <c r="BZ417" s="28"/>
      <c r="CA417" s="28"/>
      <c r="CB417" s="28"/>
      <c r="CC417" s="28"/>
      <c r="CD417" s="28"/>
      <c r="CE417" s="28"/>
      <c r="CF417" s="28"/>
      <c r="CG417" s="28"/>
      <c r="CH417" s="28"/>
      <c r="CI417" s="28"/>
      <c r="CJ417" s="28"/>
      <c r="CK417" s="28"/>
      <c r="CL417" s="28"/>
      <c r="CM417" s="28"/>
      <c r="CN417" s="28"/>
      <c r="CO417" s="28"/>
      <c r="CP417" s="28"/>
      <c r="CQ417" s="28"/>
      <c r="CR417" s="28"/>
      <c r="CS417" s="28"/>
      <c r="CT417" s="28"/>
      <c r="CU417" s="28"/>
      <c r="CV417" s="28"/>
      <c r="CW417" s="28"/>
      <c r="CX417" s="28"/>
      <c r="CY417" s="28"/>
      <c r="CZ417" s="28"/>
      <c r="DA417" s="28"/>
      <c r="DB417" s="28"/>
      <c r="DC417" s="28"/>
      <c r="DD417" s="28"/>
      <c r="DE417" s="28"/>
      <c r="DF417" s="28"/>
      <c r="DG417" s="28"/>
      <c r="DH417" s="28"/>
      <c r="DI417" s="28"/>
      <c r="DJ417" s="28"/>
      <c r="DK417" s="28"/>
      <c r="DL417" s="28"/>
    </row>
    <row r="418" spans="1:126" s="2" customFormat="1" x14ac:dyDescent="0.25">
      <c r="A418" t="s">
        <v>225</v>
      </c>
      <c r="B418" t="s">
        <v>215</v>
      </c>
      <c r="C418" s="32" t="s">
        <v>348</v>
      </c>
      <c r="D418" t="s">
        <v>232</v>
      </c>
      <c r="E418" s="1">
        <v>60000</v>
      </c>
      <c r="F418" s="1">
        <v>1722</v>
      </c>
      <c r="G418" s="1">
        <v>2881.7</v>
      </c>
      <c r="H418" s="1">
        <v>1824</v>
      </c>
      <c r="I418" s="1">
        <v>3199.9</v>
      </c>
      <c r="J418" s="1">
        <v>9627.6</v>
      </c>
      <c r="K418" s="1">
        <v>50372.4</v>
      </c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  <c r="AB418" s="5"/>
      <c r="AC418" s="5"/>
      <c r="AD418" s="5"/>
      <c r="AE418" s="5"/>
      <c r="AF418" s="5"/>
      <c r="AG418" s="5"/>
      <c r="AH418" s="5"/>
      <c r="AI418" s="5"/>
      <c r="AJ418" s="5"/>
      <c r="AK418" s="5"/>
      <c r="AL418" s="5"/>
      <c r="AM418" s="28"/>
      <c r="AN418" s="28"/>
      <c r="AO418" s="28"/>
      <c r="AP418" s="26"/>
      <c r="AQ418" s="26"/>
      <c r="AR418" s="26"/>
      <c r="AS418" s="26"/>
      <c r="AT418" s="26"/>
      <c r="AU418" s="26"/>
      <c r="AV418" s="26"/>
      <c r="AW418" s="26"/>
      <c r="AX418" s="26"/>
      <c r="AY418" s="26"/>
      <c r="AZ418" s="26"/>
      <c r="BA418" s="26"/>
      <c r="BB418" s="26"/>
      <c r="BC418" s="26"/>
      <c r="BD418" s="26"/>
      <c r="BE418" s="26"/>
      <c r="BF418" s="26"/>
      <c r="BG418" s="26"/>
      <c r="BH418" s="26"/>
      <c r="BI418" s="26"/>
      <c r="BJ418" s="26"/>
      <c r="BK418" s="26"/>
      <c r="BL418" s="26"/>
      <c r="BM418" s="26"/>
      <c r="BN418" s="26"/>
      <c r="BO418" s="26"/>
      <c r="BP418" s="26"/>
      <c r="BQ418" s="26"/>
      <c r="BR418" s="26"/>
      <c r="BS418" s="26"/>
      <c r="BT418" s="26"/>
      <c r="BU418" s="26"/>
      <c r="BV418" s="26"/>
      <c r="BW418" s="26"/>
      <c r="BX418" s="26"/>
      <c r="BY418" s="26"/>
      <c r="BZ418" s="26"/>
      <c r="CA418" s="26"/>
      <c r="CB418" s="26"/>
      <c r="CC418" s="26"/>
      <c r="CD418" s="26"/>
      <c r="CE418" s="26"/>
      <c r="CF418" s="26"/>
      <c r="CG418" s="26"/>
      <c r="CH418" s="26"/>
      <c r="CI418" s="26"/>
      <c r="CJ418" s="26"/>
      <c r="CK418" s="26"/>
      <c r="CL418" s="26"/>
      <c r="CM418" s="26"/>
      <c r="CN418" s="26"/>
      <c r="CO418" s="26"/>
      <c r="CP418" s="26"/>
      <c r="CQ418" s="26"/>
      <c r="CR418" s="26"/>
      <c r="CS418" s="26"/>
      <c r="CT418" s="26"/>
      <c r="CU418" s="26"/>
      <c r="CV418" s="26"/>
      <c r="CW418" s="26"/>
      <c r="CX418" s="26"/>
      <c r="CY418" s="26"/>
      <c r="CZ418" s="26"/>
      <c r="DA418" s="26"/>
      <c r="DB418" s="26"/>
      <c r="DC418" s="26"/>
      <c r="DD418" s="26"/>
      <c r="DE418" s="26"/>
      <c r="DF418" s="26"/>
      <c r="DG418" s="26"/>
      <c r="DH418" s="26"/>
      <c r="DI418" s="26"/>
      <c r="DJ418" s="26"/>
      <c r="DK418" s="26"/>
      <c r="DL418" s="26"/>
      <c r="DM418" s="6"/>
      <c r="DN418" s="6"/>
      <c r="DO418" s="6"/>
      <c r="DP418" s="6"/>
      <c r="DQ418" s="6"/>
      <c r="DR418" s="6"/>
      <c r="DS418" s="6"/>
      <c r="DT418" s="6"/>
      <c r="DU418" s="6"/>
      <c r="DV418" s="6"/>
    </row>
    <row r="419" spans="1:126" x14ac:dyDescent="0.25">
      <c r="A419" s="3" t="s">
        <v>12</v>
      </c>
      <c r="B419" s="3">
        <v>2</v>
      </c>
      <c r="C419" s="34"/>
      <c r="D419" s="3"/>
      <c r="E419" s="4">
        <f>SUM(E417:E417)+E418</f>
        <v>98000</v>
      </c>
      <c r="F419" s="4">
        <f>SUM(F417:F417)+F418</f>
        <v>2812.6</v>
      </c>
      <c r="G419" s="4">
        <f>SUM(G417:G417)+G418</f>
        <v>3042.08</v>
      </c>
      <c r="H419" s="4">
        <f t="shared" ref="H419:K419" si="125">SUM(H417:H417)+H418</f>
        <v>2979.2</v>
      </c>
      <c r="I419" s="4">
        <f t="shared" si="125"/>
        <v>3364.9</v>
      </c>
      <c r="J419" s="4">
        <f t="shared" si="125"/>
        <v>12198.78</v>
      </c>
      <c r="K419" s="64">
        <f t="shared" si="125"/>
        <v>85801.22</v>
      </c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 s="28"/>
      <c r="AN419" s="28"/>
      <c r="AO419" s="28"/>
      <c r="AP419" s="28"/>
      <c r="AQ419" s="28"/>
      <c r="AR419" s="28"/>
      <c r="AS419" s="28"/>
      <c r="AT419" s="28"/>
      <c r="AU419" s="28"/>
      <c r="AV419" s="28"/>
      <c r="AW419" s="28"/>
      <c r="AX419" s="28"/>
      <c r="AY419" s="28"/>
      <c r="AZ419" s="28"/>
      <c r="BA419" s="28"/>
      <c r="BB419" s="28"/>
      <c r="BC419" s="28"/>
      <c r="BD419" s="28"/>
      <c r="BE419" s="28"/>
      <c r="BF419" s="28"/>
      <c r="BG419" s="28"/>
      <c r="BH419" s="28"/>
      <c r="BI419" s="28"/>
      <c r="BJ419" s="28"/>
      <c r="BK419" s="28"/>
      <c r="BL419" s="28"/>
      <c r="BM419" s="28"/>
      <c r="BN419" s="28"/>
      <c r="BO419" s="28"/>
      <c r="BP419" s="28"/>
      <c r="BQ419" s="28"/>
      <c r="BR419" s="28"/>
      <c r="BS419" s="28"/>
      <c r="BT419" s="28"/>
      <c r="BU419" s="28"/>
      <c r="BV419" s="28"/>
      <c r="BW419" s="28"/>
      <c r="BX419" s="28"/>
      <c r="BY419" s="28"/>
      <c r="BZ419" s="28"/>
      <c r="CA419" s="28"/>
      <c r="CB419" s="28"/>
      <c r="CC419" s="28"/>
      <c r="CD419" s="28"/>
      <c r="CE419" s="28"/>
      <c r="CF419" s="28"/>
      <c r="CG419" s="28"/>
      <c r="CH419" s="28"/>
      <c r="CI419" s="28"/>
      <c r="CJ419" s="28"/>
      <c r="CK419" s="28"/>
      <c r="CL419" s="28"/>
      <c r="CM419" s="28"/>
      <c r="CN419" s="28"/>
      <c r="CO419" s="28"/>
      <c r="CP419" s="28"/>
      <c r="CQ419" s="28"/>
      <c r="CR419" s="28"/>
      <c r="CS419" s="28"/>
      <c r="CT419" s="28"/>
      <c r="CU419" s="28"/>
      <c r="CV419" s="28"/>
      <c r="CW419" s="28"/>
      <c r="CX419" s="28"/>
      <c r="CY419" s="28"/>
      <c r="CZ419" s="28"/>
      <c r="DA419" s="28"/>
      <c r="DB419" s="28"/>
      <c r="DC419" s="28"/>
      <c r="DD419" s="28"/>
      <c r="DE419" s="28"/>
      <c r="DF419" s="28"/>
      <c r="DG419" s="28"/>
      <c r="DH419" s="28"/>
      <c r="DI419" s="28"/>
      <c r="DJ419" s="28"/>
      <c r="DK419" s="28"/>
      <c r="DL419" s="28"/>
    </row>
    <row r="420" spans="1:126" x14ac:dyDescent="0.25">
      <c r="A420" s="26"/>
      <c r="B420" s="26"/>
      <c r="C420" s="35"/>
      <c r="D420" s="26"/>
      <c r="E420" s="27"/>
      <c r="F420" s="27"/>
      <c r="G420" s="27"/>
      <c r="H420" s="27"/>
      <c r="I420" s="27"/>
      <c r="J420" s="27"/>
      <c r="K420" s="27"/>
      <c r="AM420" s="28"/>
      <c r="AN420" s="28"/>
      <c r="AO420" s="28"/>
      <c r="AP420" s="28"/>
      <c r="AQ420" s="28"/>
      <c r="AR420" s="28"/>
      <c r="AS420" s="28"/>
      <c r="AT420" s="28"/>
      <c r="AU420" s="28"/>
      <c r="AV420" s="28"/>
      <c r="AW420" s="28"/>
      <c r="AX420" s="28"/>
      <c r="AY420" s="28"/>
      <c r="AZ420" s="28"/>
      <c r="BA420" s="28"/>
      <c r="BB420" s="28"/>
      <c r="BC420" s="28"/>
      <c r="BD420" s="28"/>
      <c r="BE420" s="28"/>
      <c r="BF420" s="28"/>
      <c r="BG420" s="28"/>
      <c r="BH420" s="28"/>
      <c r="BI420" s="28"/>
      <c r="BJ420" s="28"/>
      <c r="BK420" s="28"/>
      <c r="BL420" s="28"/>
      <c r="BM420" s="28"/>
      <c r="BN420" s="28"/>
      <c r="BO420" s="28"/>
      <c r="BP420" s="28"/>
      <c r="BQ420" s="28"/>
      <c r="BR420" s="28"/>
      <c r="BS420" s="28"/>
      <c r="BT420" s="28"/>
      <c r="BU420" s="28"/>
      <c r="BV420" s="28"/>
      <c r="BW420" s="28"/>
      <c r="BX420" s="28"/>
      <c r="BY420" s="28"/>
      <c r="BZ420" s="28"/>
      <c r="CA420" s="28"/>
      <c r="CB420" s="28"/>
      <c r="CC420" s="28"/>
      <c r="CD420" s="28"/>
      <c r="CE420" s="28"/>
      <c r="CF420" s="28"/>
      <c r="CG420" s="28"/>
      <c r="CH420" s="28"/>
      <c r="CI420" s="28"/>
      <c r="CJ420" s="28"/>
      <c r="CK420" s="28"/>
      <c r="CL420" s="28"/>
      <c r="CM420" s="28"/>
      <c r="CN420" s="28"/>
      <c r="CO420" s="28"/>
      <c r="CP420" s="28"/>
      <c r="CQ420" s="28"/>
      <c r="CR420" s="28"/>
      <c r="CS420" s="28"/>
      <c r="CT420" s="28"/>
      <c r="CU420" s="28"/>
      <c r="CV420" s="28"/>
      <c r="CW420" s="28"/>
      <c r="CX420" s="28"/>
      <c r="CY420" s="28"/>
      <c r="CZ420" s="28"/>
      <c r="DA420" s="28"/>
      <c r="DB420" s="28"/>
      <c r="DC420" s="28"/>
      <c r="DD420" s="28"/>
      <c r="DE420" s="28"/>
      <c r="DF420" s="28"/>
      <c r="DG420" s="28"/>
      <c r="DH420" s="28"/>
      <c r="DI420" s="28"/>
      <c r="DJ420" s="28"/>
      <c r="DK420" s="28"/>
      <c r="DL420" s="28"/>
    </row>
    <row r="421" spans="1:126" x14ac:dyDescent="0.25">
      <c r="A421" s="10" t="s">
        <v>346</v>
      </c>
      <c r="B421" s="26"/>
      <c r="C421" s="35"/>
      <c r="D421" s="26"/>
      <c r="E421" s="27"/>
      <c r="F421" s="27"/>
      <c r="G421" s="27"/>
      <c r="H421" s="27"/>
      <c r="J421" s="27"/>
      <c r="K421" s="27"/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 s="28"/>
      <c r="AN421" s="28"/>
      <c r="AO421" s="28"/>
      <c r="AP421" s="28"/>
      <c r="AQ421" s="28"/>
      <c r="AR421" s="28"/>
      <c r="AS421" s="28"/>
      <c r="AT421" s="28"/>
      <c r="AU421" s="28"/>
      <c r="AV421" s="28"/>
      <c r="AW421" s="28"/>
      <c r="AX421" s="28"/>
      <c r="AY421" s="28"/>
      <c r="AZ421" s="28"/>
      <c r="BA421" s="28"/>
      <c r="BB421" s="28"/>
      <c r="BC421" s="28"/>
      <c r="BD421" s="28"/>
      <c r="BE421" s="28"/>
      <c r="BF421" s="28"/>
      <c r="BG421" s="28"/>
      <c r="BH421" s="28"/>
      <c r="BI421" s="28"/>
      <c r="BJ421" s="28"/>
      <c r="BK421" s="28"/>
      <c r="BL421" s="28"/>
      <c r="BM421" s="28"/>
      <c r="BN421" s="28"/>
      <c r="BO421" s="28"/>
      <c r="BP421" s="28"/>
      <c r="BQ421" s="28"/>
      <c r="BR421" s="28"/>
      <c r="BS421" s="28"/>
      <c r="BT421" s="28"/>
      <c r="BU421" s="28"/>
      <c r="BV421" s="28"/>
      <c r="BW421" s="28"/>
      <c r="BX421" s="28"/>
      <c r="BY421" s="28"/>
      <c r="BZ421" s="28"/>
      <c r="CA421" s="28"/>
      <c r="CB421" s="28"/>
      <c r="CC421" s="28"/>
      <c r="CD421" s="28"/>
      <c r="CE421" s="28"/>
      <c r="CF421" s="28"/>
      <c r="CG421" s="28"/>
      <c r="CH421" s="28"/>
      <c r="CI421" s="28"/>
      <c r="CJ421" s="28"/>
      <c r="CK421" s="28"/>
      <c r="CL421" s="28"/>
      <c r="CM421" s="28"/>
      <c r="CN421" s="28"/>
      <c r="CO421" s="28"/>
      <c r="CP421" s="28"/>
      <c r="CQ421" s="28"/>
      <c r="CR421" s="28"/>
      <c r="CS421" s="28"/>
      <c r="CT421" s="28"/>
      <c r="CU421" s="28"/>
      <c r="CV421" s="28"/>
      <c r="CW421" s="28"/>
      <c r="CX421" s="28"/>
      <c r="CY421" s="28"/>
      <c r="CZ421" s="28"/>
      <c r="DA421" s="28"/>
      <c r="DB421" s="28"/>
      <c r="DC421" s="28"/>
      <c r="DD421" s="28"/>
      <c r="DE421" s="28"/>
      <c r="DF421" s="28"/>
      <c r="DG421" s="28"/>
      <c r="DH421" s="28"/>
      <c r="DI421" s="28"/>
      <c r="DJ421" s="28"/>
      <c r="DK421" s="28"/>
      <c r="DL421" s="28"/>
    </row>
    <row r="422" spans="1:126" x14ac:dyDescent="0.25">
      <c r="A422" t="s">
        <v>124</v>
      </c>
      <c r="B422" t="s">
        <v>14</v>
      </c>
      <c r="C422" s="32" t="s">
        <v>347</v>
      </c>
      <c r="D422" t="s">
        <v>230</v>
      </c>
      <c r="E422" s="1">
        <v>35000</v>
      </c>
      <c r="F422" s="1">
        <f t="shared" ref="F422:F426" si="126">E422*0.0287</f>
        <v>1004.5</v>
      </c>
      <c r="G422" s="1">
        <v>0</v>
      </c>
      <c r="H422" s="1">
        <f t="shared" ref="H422:H426" si="127">E422*0.0304</f>
        <v>1064</v>
      </c>
      <c r="I422" s="1">
        <v>125</v>
      </c>
      <c r="J422" s="1">
        <v>2193.5</v>
      </c>
      <c r="K422" s="1">
        <v>32806.5</v>
      </c>
      <c r="AM422" s="28"/>
      <c r="AN422" s="28"/>
      <c r="AO422" s="28"/>
      <c r="AP422" s="28"/>
      <c r="AQ422" s="28"/>
      <c r="AR422" s="28"/>
      <c r="AS422" s="28"/>
      <c r="AT422" s="28"/>
      <c r="AU422" s="28"/>
      <c r="AV422" s="28"/>
      <c r="AW422" s="28"/>
      <c r="AX422" s="28"/>
      <c r="AY422" s="28"/>
      <c r="AZ422" s="28"/>
      <c r="BA422" s="28"/>
      <c r="BB422" s="28"/>
      <c r="BC422" s="28"/>
      <c r="BD422" s="28"/>
      <c r="BE422" s="28"/>
      <c r="BF422" s="28"/>
      <c r="BG422" s="28"/>
      <c r="BH422" s="28"/>
      <c r="BI422" s="28"/>
      <c r="BJ422" s="28"/>
      <c r="BK422" s="28"/>
      <c r="BL422" s="28"/>
      <c r="BM422" s="28"/>
      <c r="BN422" s="28"/>
      <c r="BO422" s="28"/>
      <c r="BP422" s="28"/>
      <c r="BQ422" s="28"/>
      <c r="BR422" s="28"/>
      <c r="BS422" s="28"/>
      <c r="BT422" s="28"/>
      <c r="BU422" s="28"/>
      <c r="BV422" s="28"/>
      <c r="BW422" s="28"/>
      <c r="BX422" s="28"/>
      <c r="BY422" s="28"/>
      <c r="BZ422" s="28"/>
      <c r="CA422" s="28"/>
      <c r="CB422" s="28"/>
      <c r="CC422" s="28"/>
      <c r="CD422" s="28"/>
      <c r="CE422" s="28"/>
      <c r="CF422" s="28"/>
      <c r="CG422" s="28"/>
      <c r="CH422" s="28"/>
      <c r="CI422" s="28"/>
      <c r="CJ422" s="28"/>
      <c r="CK422" s="28"/>
      <c r="CL422" s="28"/>
      <c r="CM422" s="28"/>
      <c r="CN422" s="28"/>
      <c r="CO422" s="28"/>
      <c r="CP422" s="28"/>
      <c r="CQ422" s="28"/>
      <c r="CR422" s="28"/>
      <c r="CS422" s="28"/>
      <c r="CT422" s="28"/>
      <c r="CU422" s="28"/>
      <c r="CV422" s="28"/>
      <c r="CW422" s="28"/>
      <c r="CX422" s="28"/>
      <c r="CY422" s="28"/>
      <c r="CZ422" s="28"/>
      <c r="DA422" s="28"/>
      <c r="DB422" s="28"/>
      <c r="DC422" s="28"/>
      <c r="DD422" s="28"/>
      <c r="DE422" s="28"/>
      <c r="DF422" s="28"/>
      <c r="DG422" s="28"/>
      <c r="DH422" s="28"/>
      <c r="DI422" s="28"/>
      <c r="DJ422" s="28"/>
      <c r="DK422" s="28"/>
      <c r="DL422" s="28"/>
      <c r="DM422"/>
      <c r="DN422"/>
      <c r="DO422"/>
      <c r="DP422"/>
      <c r="DQ422"/>
      <c r="DR422"/>
      <c r="DS422"/>
      <c r="DT422"/>
      <c r="DU422"/>
      <c r="DV422"/>
    </row>
    <row r="423" spans="1:126" x14ac:dyDescent="0.25">
      <c r="A423" s="28" t="s">
        <v>125</v>
      </c>
      <c r="B423" t="s">
        <v>123</v>
      </c>
      <c r="C423" s="32" t="s">
        <v>347</v>
      </c>
      <c r="D423" t="s">
        <v>232</v>
      </c>
      <c r="E423" s="1">
        <v>35000</v>
      </c>
      <c r="F423" s="1">
        <f t="shared" si="126"/>
        <v>1004.5</v>
      </c>
      <c r="G423" s="1">
        <v>0</v>
      </c>
      <c r="H423" s="1">
        <f t="shared" si="127"/>
        <v>1064</v>
      </c>
      <c r="I423" s="1">
        <v>125</v>
      </c>
      <c r="J423" s="1">
        <v>2193.5</v>
      </c>
      <c r="K423" s="1">
        <v>32806.5</v>
      </c>
      <c r="AM423" s="28"/>
      <c r="AN423" s="28"/>
      <c r="AO423" s="28"/>
      <c r="AP423" s="28"/>
      <c r="AQ423" s="28"/>
      <c r="AR423" s="28"/>
      <c r="AS423" s="28"/>
      <c r="AT423" s="28"/>
      <c r="AU423" s="28"/>
      <c r="AV423" s="28"/>
      <c r="AW423" s="28"/>
      <c r="AX423" s="28"/>
      <c r="AY423" s="28"/>
      <c r="AZ423" s="28"/>
      <c r="BA423" s="28"/>
      <c r="BB423" s="28"/>
      <c r="BC423" s="28"/>
      <c r="BD423" s="28"/>
      <c r="BE423" s="28"/>
      <c r="BF423" s="28"/>
      <c r="BG423" s="28"/>
      <c r="BH423" s="28"/>
      <c r="BI423" s="28"/>
      <c r="BJ423" s="28"/>
      <c r="BK423" s="28"/>
      <c r="BL423" s="28"/>
      <c r="BM423" s="28"/>
      <c r="BN423" s="28"/>
      <c r="BO423" s="28"/>
      <c r="BP423" s="28"/>
      <c r="BQ423" s="28"/>
      <c r="BR423" s="28"/>
      <c r="BS423" s="28"/>
      <c r="BT423" s="28"/>
      <c r="BU423" s="28"/>
      <c r="BV423" s="28"/>
      <c r="BW423" s="28"/>
      <c r="BX423" s="28"/>
      <c r="BY423" s="28"/>
      <c r="BZ423" s="28"/>
      <c r="CA423" s="28"/>
      <c r="CB423" s="28"/>
      <c r="CC423" s="28"/>
      <c r="CD423" s="28"/>
      <c r="CE423" s="28"/>
      <c r="CF423" s="28"/>
      <c r="CG423" s="28"/>
      <c r="CH423" s="28"/>
      <c r="CI423" s="28"/>
      <c r="CJ423" s="28"/>
      <c r="CK423" s="28"/>
      <c r="CL423" s="28"/>
      <c r="CM423" s="28"/>
      <c r="CN423" s="28"/>
      <c r="CO423" s="28"/>
      <c r="CP423" s="28"/>
      <c r="CQ423" s="28"/>
      <c r="CR423" s="28"/>
      <c r="CS423" s="28"/>
      <c r="CT423" s="28"/>
      <c r="CU423" s="28"/>
      <c r="CV423" s="28"/>
      <c r="CW423" s="28"/>
      <c r="CX423" s="28"/>
      <c r="CY423" s="28"/>
      <c r="CZ423" s="28"/>
      <c r="DA423" s="28"/>
      <c r="DB423" s="28"/>
      <c r="DC423" s="28"/>
      <c r="DD423" s="28"/>
      <c r="DE423" s="28"/>
      <c r="DF423" s="28"/>
      <c r="DG423" s="28"/>
      <c r="DH423" s="28"/>
      <c r="DI423" s="28"/>
      <c r="DJ423" s="28"/>
      <c r="DK423" s="28"/>
      <c r="DL423" s="28"/>
    </row>
    <row r="424" spans="1:126" x14ac:dyDescent="0.25">
      <c r="A424" t="s">
        <v>352</v>
      </c>
      <c r="B424" t="s">
        <v>97</v>
      </c>
      <c r="C424" s="32" t="s">
        <v>348</v>
      </c>
      <c r="D424" t="s">
        <v>232</v>
      </c>
      <c r="E424" s="1">
        <v>82000</v>
      </c>
      <c r="F424" s="1">
        <f t="shared" si="126"/>
        <v>2353.4</v>
      </c>
      <c r="G424" s="1">
        <v>7871.32</v>
      </c>
      <c r="H424" s="1">
        <f t="shared" si="127"/>
        <v>2492.8000000000002</v>
      </c>
      <c r="I424" s="1">
        <v>25</v>
      </c>
      <c r="J424" s="1">
        <v>12742.52</v>
      </c>
      <c r="K424" s="1">
        <v>69257.48</v>
      </c>
      <c r="AM424" s="28"/>
      <c r="AN424" s="28"/>
      <c r="AO424" s="28"/>
      <c r="AP424" s="28"/>
      <c r="AQ424" s="28"/>
      <c r="AR424" s="28"/>
      <c r="AS424" s="28"/>
      <c r="AT424" s="28"/>
      <c r="AU424" s="28"/>
      <c r="AV424" s="28"/>
      <c r="AW424" s="28"/>
      <c r="AX424" s="28"/>
      <c r="AY424" s="28"/>
      <c r="AZ424" s="28"/>
      <c r="BA424" s="28"/>
      <c r="BB424" s="28"/>
      <c r="BC424" s="28"/>
      <c r="BD424" s="28"/>
      <c r="BE424" s="28"/>
      <c r="BF424" s="28"/>
      <c r="BG424" s="28"/>
      <c r="BH424" s="28"/>
      <c r="BI424" s="28"/>
      <c r="BJ424" s="28"/>
      <c r="BK424" s="28"/>
      <c r="BL424" s="28"/>
      <c r="BM424" s="28"/>
      <c r="BN424" s="28"/>
      <c r="BO424" s="28"/>
      <c r="BP424" s="28"/>
      <c r="BQ424" s="28"/>
      <c r="BR424" s="28"/>
      <c r="BS424" s="28"/>
      <c r="BT424" s="28"/>
      <c r="BU424" s="28"/>
      <c r="BV424" s="28"/>
      <c r="BW424" s="28"/>
      <c r="BX424" s="28"/>
      <c r="BY424" s="28"/>
      <c r="BZ424" s="28"/>
      <c r="CA424" s="28"/>
      <c r="CB424" s="28"/>
      <c r="CC424" s="28"/>
      <c r="CD424" s="28"/>
      <c r="CE424" s="28"/>
      <c r="CF424" s="28"/>
      <c r="CG424" s="28"/>
      <c r="CH424" s="28"/>
      <c r="CI424" s="28"/>
      <c r="CJ424" s="28"/>
      <c r="CK424" s="28"/>
      <c r="CL424" s="28"/>
      <c r="CM424" s="28"/>
      <c r="CN424" s="28"/>
      <c r="CO424" s="28"/>
      <c r="CP424" s="28"/>
      <c r="CQ424" s="28"/>
      <c r="CR424" s="28"/>
      <c r="CS424" s="28"/>
      <c r="CT424" s="28"/>
      <c r="CU424" s="28"/>
      <c r="CV424" s="28"/>
      <c r="CW424" s="28"/>
      <c r="CX424" s="28"/>
      <c r="CY424" s="28"/>
      <c r="CZ424" s="28"/>
      <c r="DA424" s="28"/>
      <c r="DB424" s="28"/>
      <c r="DC424" s="28"/>
      <c r="DD424" s="28"/>
      <c r="DE424" s="28"/>
      <c r="DF424" s="28"/>
      <c r="DG424" s="28"/>
      <c r="DH424" s="28"/>
      <c r="DI424" s="28"/>
      <c r="DJ424" s="28"/>
      <c r="DK424" s="28"/>
      <c r="DL424" s="28"/>
      <c r="DM424"/>
      <c r="DN424"/>
      <c r="DO424"/>
      <c r="DP424"/>
      <c r="DQ424"/>
      <c r="DR424"/>
      <c r="DS424"/>
      <c r="DT424"/>
      <c r="DU424"/>
      <c r="DV424"/>
    </row>
    <row r="425" spans="1:126" x14ac:dyDescent="0.25">
      <c r="A425" s="28" t="s">
        <v>412</v>
      </c>
      <c r="B425" t="s">
        <v>16</v>
      </c>
      <c r="C425" s="32" t="s">
        <v>348</v>
      </c>
      <c r="D425" t="s">
        <v>232</v>
      </c>
      <c r="E425" s="1">
        <v>48000</v>
      </c>
      <c r="F425" s="1">
        <f t="shared" si="126"/>
        <v>1377.6</v>
      </c>
      <c r="G425" s="1">
        <v>1571.73</v>
      </c>
      <c r="H425" s="1">
        <f t="shared" si="127"/>
        <v>1459.2</v>
      </c>
      <c r="I425" s="1">
        <v>275</v>
      </c>
      <c r="J425" s="1">
        <v>4683.53</v>
      </c>
      <c r="K425" s="1">
        <v>43316.47</v>
      </c>
      <c r="AM425" s="28"/>
      <c r="AN425" s="28"/>
      <c r="AO425" s="28"/>
      <c r="AP425" s="28"/>
      <c r="AQ425" s="28"/>
      <c r="AR425" s="28"/>
      <c r="AS425" s="28"/>
      <c r="AT425" s="28"/>
      <c r="AU425" s="28"/>
      <c r="AV425" s="28"/>
      <c r="AW425" s="28"/>
      <c r="AX425" s="28"/>
      <c r="AY425" s="28"/>
      <c r="AZ425" s="28"/>
      <c r="BA425" s="28"/>
      <c r="BB425" s="28"/>
      <c r="BC425" s="28"/>
      <c r="BD425" s="28"/>
      <c r="BE425" s="28"/>
      <c r="BF425" s="28"/>
      <c r="BG425" s="28"/>
      <c r="BH425" s="28"/>
      <c r="BI425" s="28"/>
      <c r="BJ425" s="28"/>
      <c r="BK425" s="28"/>
      <c r="BL425" s="28"/>
      <c r="BM425" s="28"/>
      <c r="BN425" s="28"/>
      <c r="BO425" s="28"/>
      <c r="BP425" s="28"/>
      <c r="BQ425" s="28"/>
      <c r="BR425" s="28"/>
      <c r="BS425" s="28"/>
      <c r="BT425" s="28"/>
      <c r="BU425" s="28"/>
      <c r="BV425" s="28"/>
      <c r="BW425" s="28"/>
      <c r="BX425" s="28"/>
      <c r="BY425" s="28"/>
      <c r="BZ425" s="28"/>
      <c r="CA425" s="28"/>
      <c r="CB425" s="28"/>
      <c r="CC425" s="28"/>
      <c r="CD425" s="28"/>
      <c r="CE425" s="28"/>
      <c r="CF425" s="28"/>
      <c r="CG425" s="28"/>
      <c r="CH425" s="28"/>
      <c r="CI425" s="28"/>
      <c r="CJ425" s="28"/>
      <c r="CK425" s="28"/>
      <c r="CL425" s="28"/>
      <c r="CM425" s="28"/>
      <c r="CN425" s="28"/>
      <c r="CO425" s="28"/>
      <c r="CP425" s="28"/>
      <c r="CQ425" s="28"/>
      <c r="CR425" s="28"/>
      <c r="CS425" s="28"/>
      <c r="CT425" s="28"/>
      <c r="CU425" s="28"/>
      <c r="CV425" s="28"/>
      <c r="CW425" s="28"/>
      <c r="CX425" s="28"/>
      <c r="CY425" s="28"/>
      <c r="CZ425" s="28"/>
      <c r="DA425" s="28"/>
      <c r="DB425" s="28"/>
      <c r="DC425" s="28"/>
      <c r="DD425" s="28"/>
      <c r="DE425" s="28"/>
      <c r="DF425" s="28"/>
      <c r="DG425" s="28"/>
      <c r="DH425" s="28"/>
      <c r="DI425" s="28"/>
      <c r="DJ425" s="28"/>
      <c r="DK425" s="28"/>
      <c r="DL425" s="28"/>
    </row>
    <row r="426" spans="1:126" x14ac:dyDescent="0.25">
      <c r="A426" t="s">
        <v>293</v>
      </c>
      <c r="B426" t="s">
        <v>413</v>
      </c>
      <c r="C426" s="32" t="s">
        <v>348</v>
      </c>
      <c r="D426" t="s">
        <v>232</v>
      </c>
      <c r="E426" s="1">
        <v>60000</v>
      </c>
      <c r="F426" s="1">
        <f t="shared" si="126"/>
        <v>1722</v>
      </c>
      <c r="G426" s="1">
        <v>3486.68</v>
      </c>
      <c r="H426" s="1">
        <f t="shared" si="127"/>
        <v>1824</v>
      </c>
      <c r="I426" s="1">
        <v>175</v>
      </c>
      <c r="J426" s="1">
        <v>7207.68</v>
      </c>
      <c r="K426" s="1">
        <v>52792.32</v>
      </c>
      <c r="AM426" s="28"/>
      <c r="AN426" s="28"/>
      <c r="AO426" s="28"/>
      <c r="AP426" s="28"/>
      <c r="AQ426" s="28"/>
      <c r="AR426" s="28"/>
      <c r="AS426" s="28"/>
      <c r="AT426" s="28"/>
      <c r="AU426" s="28"/>
      <c r="AV426" s="28"/>
      <c r="AW426" s="28"/>
      <c r="AX426" s="28"/>
      <c r="AY426" s="28"/>
      <c r="AZ426" s="28"/>
      <c r="BA426" s="28"/>
      <c r="BB426" s="28"/>
      <c r="BC426" s="28"/>
      <c r="BD426" s="28"/>
      <c r="BE426" s="28"/>
      <c r="BF426" s="28"/>
      <c r="BG426" s="28"/>
      <c r="BH426" s="28"/>
      <c r="BI426" s="28"/>
      <c r="BJ426" s="28"/>
      <c r="BK426" s="28"/>
      <c r="BL426" s="28"/>
      <c r="BM426" s="28"/>
      <c r="BN426" s="28"/>
      <c r="BO426" s="28"/>
      <c r="BP426" s="28"/>
      <c r="BQ426" s="28"/>
      <c r="BR426" s="28"/>
      <c r="BS426" s="28"/>
      <c r="BT426" s="28"/>
      <c r="BU426" s="28"/>
      <c r="BV426" s="28"/>
      <c r="BW426" s="28"/>
      <c r="BX426" s="28"/>
      <c r="BY426" s="28"/>
      <c r="BZ426" s="28"/>
      <c r="CA426" s="28"/>
      <c r="CB426" s="28"/>
      <c r="CC426" s="28"/>
      <c r="CD426" s="28"/>
      <c r="CE426" s="28"/>
      <c r="CF426" s="28"/>
      <c r="CG426" s="28"/>
      <c r="CH426" s="28"/>
      <c r="CI426" s="28"/>
      <c r="CJ426" s="28"/>
      <c r="CK426" s="28"/>
      <c r="CL426" s="28"/>
      <c r="CM426" s="28"/>
      <c r="CN426" s="28"/>
      <c r="CO426" s="28"/>
      <c r="CP426" s="28"/>
      <c r="CQ426" s="28"/>
      <c r="CR426" s="28"/>
      <c r="CS426" s="28"/>
      <c r="CT426" s="28"/>
      <c r="CU426" s="28"/>
      <c r="CV426" s="28"/>
      <c r="CW426" s="28"/>
      <c r="CX426" s="28"/>
      <c r="CY426" s="28"/>
      <c r="CZ426" s="28"/>
      <c r="DA426" s="28"/>
      <c r="DB426" s="28"/>
      <c r="DC426" s="28"/>
      <c r="DD426" s="28"/>
      <c r="DE426" s="28"/>
      <c r="DF426" s="28"/>
      <c r="DG426" s="28"/>
      <c r="DH426" s="28"/>
      <c r="DI426" s="28"/>
      <c r="DJ426" s="28"/>
      <c r="DK426" s="28"/>
      <c r="DL426" s="28"/>
    </row>
    <row r="427" spans="1:126" x14ac:dyDescent="0.25">
      <c r="A427" s="3" t="s">
        <v>12</v>
      </c>
      <c r="B427" s="3">
        <v>5</v>
      </c>
      <c r="C427" s="34"/>
      <c r="D427" s="3"/>
      <c r="E427" s="4">
        <f>SUM(E422:E426)</f>
        <v>260000</v>
      </c>
      <c r="F427" s="4">
        <f>SUM(F422:F426)</f>
        <v>7462</v>
      </c>
      <c r="G427" s="4">
        <f>SUM(G422:G426)</f>
        <v>12929.73</v>
      </c>
      <c r="H427" s="4">
        <f>SUM(H422:H426)</f>
        <v>7904</v>
      </c>
      <c r="I427" s="4">
        <f>SUM(I422:I426)</f>
        <v>725</v>
      </c>
      <c r="J427" s="4">
        <f>SUM(J422:J423)+J424+J425+J426</f>
        <v>29020.73</v>
      </c>
      <c r="K427" s="4">
        <f>SUM(K422:K423)+K424+K425+K426</f>
        <v>230979.27</v>
      </c>
      <c r="AM427" s="28"/>
      <c r="AN427" s="28"/>
      <c r="AO427" s="28"/>
      <c r="AP427" s="28"/>
      <c r="AQ427" s="28"/>
      <c r="AR427" s="28"/>
      <c r="AS427" s="28"/>
      <c r="AT427" s="28"/>
      <c r="AU427" s="28"/>
      <c r="AV427" s="28"/>
      <c r="AW427" s="28"/>
      <c r="AX427" s="28"/>
      <c r="AY427" s="28"/>
      <c r="AZ427" s="28"/>
      <c r="BA427" s="28"/>
      <c r="BB427" s="28"/>
      <c r="BC427" s="28"/>
      <c r="BD427" s="28"/>
      <c r="BE427" s="28"/>
      <c r="BF427" s="28"/>
      <c r="BG427" s="28"/>
      <c r="BH427" s="28"/>
      <c r="BI427" s="28"/>
      <c r="BJ427" s="28"/>
      <c r="BK427" s="28"/>
      <c r="BL427" s="28"/>
      <c r="BM427" s="28"/>
      <c r="BN427" s="28"/>
      <c r="BO427" s="28"/>
      <c r="BP427" s="28"/>
      <c r="BQ427" s="28"/>
      <c r="BR427" s="28"/>
      <c r="BS427" s="28"/>
      <c r="BT427" s="28"/>
      <c r="BU427" s="28"/>
      <c r="BV427" s="28"/>
      <c r="BW427" s="28"/>
      <c r="BX427" s="28"/>
      <c r="BY427" s="28"/>
      <c r="BZ427" s="28"/>
      <c r="CA427" s="28"/>
      <c r="CB427" s="28"/>
      <c r="CC427" s="28"/>
      <c r="CD427" s="28"/>
      <c r="CE427" s="28"/>
      <c r="CF427" s="28"/>
      <c r="CG427" s="28"/>
      <c r="CH427" s="28"/>
      <c r="CI427" s="28"/>
      <c r="CJ427" s="28"/>
      <c r="CK427" s="28"/>
      <c r="CL427" s="28"/>
      <c r="CM427" s="28"/>
      <c r="CN427" s="28"/>
      <c r="CO427" s="28"/>
      <c r="CP427" s="28"/>
      <c r="CQ427" s="28"/>
      <c r="CR427" s="28"/>
      <c r="CS427" s="28"/>
      <c r="CT427" s="28"/>
      <c r="CU427" s="28"/>
      <c r="CV427" s="28"/>
      <c r="CW427" s="28"/>
      <c r="CX427" s="28"/>
      <c r="CY427" s="28"/>
      <c r="CZ427" s="28"/>
      <c r="DA427" s="28"/>
      <c r="DB427" s="28"/>
      <c r="DC427" s="28"/>
      <c r="DD427" s="28"/>
      <c r="DE427" s="28"/>
      <c r="DF427" s="28"/>
      <c r="DG427" s="28"/>
      <c r="DH427" s="28"/>
      <c r="DI427" s="28"/>
      <c r="DJ427" s="28"/>
      <c r="DK427" s="28"/>
      <c r="DL427" s="28"/>
    </row>
    <row r="428" spans="1:126" s="5" customFormat="1" x14ac:dyDescent="0.25">
      <c r="C428" s="39"/>
      <c r="E428" s="30"/>
      <c r="F428" s="30"/>
      <c r="G428" s="30"/>
      <c r="H428" s="30"/>
      <c r="I428" s="30"/>
      <c r="J428" s="30"/>
      <c r="K428" s="30"/>
      <c r="AM428" s="28"/>
      <c r="AN428" s="28"/>
      <c r="AO428" s="28"/>
      <c r="AP428" s="28"/>
      <c r="AQ428" s="28"/>
      <c r="AR428" s="28"/>
      <c r="AS428" s="28"/>
      <c r="AT428" s="28"/>
      <c r="AU428" s="28"/>
      <c r="AV428" s="28"/>
      <c r="AW428" s="28"/>
      <c r="AX428" s="28"/>
      <c r="AY428" s="28"/>
      <c r="AZ428" s="28"/>
      <c r="BA428" s="28"/>
      <c r="BB428" s="28"/>
      <c r="BC428" s="28"/>
      <c r="BD428" s="28"/>
      <c r="BE428" s="28"/>
      <c r="BF428" s="28"/>
      <c r="BG428" s="28"/>
      <c r="BH428" s="28"/>
      <c r="BI428" s="28"/>
      <c r="BJ428" s="28"/>
      <c r="BK428" s="28"/>
      <c r="BL428" s="28"/>
      <c r="BM428" s="28"/>
      <c r="BN428" s="28"/>
      <c r="BO428" s="28"/>
      <c r="BP428" s="28"/>
      <c r="BQ428" s="28"/>
      <c r="BR428" s="28"/>
      <c r="BS428" s="28"/>
      <c r="BT428" s="28"/>
      <c r="BU428" s="28"/>
      <c r="BV428" s="28"/>
      <c r="BW428" s="28"/>
      <c r="BX428" s="28"/>
      <c r="BY428" s="28"/>
      <c r="BZ428" s="28"/>
      <c r="CA428" s="28"/>
      <c r="CB428" s="28"/>
      <c r="CC428" s="28"/>
      <c r="CD428" s="28"/>
      <c r="CE428" s="28"/>
      <c r="CF428" s="28"/>
      <c r="CG428" s="28"/>
      <c r="CH428" s="28"/>
      <c r="CI428" s="28"/>
      <c r="CJ428" s="28"/>
      <c r="CK428" s="28"/>
      <c r="CL428" s="28"/>
      <c r="CM428" s="28"/>
      <c r="CN428" s="28"/>
      <c r="CO428" s="28"/>
      <c r="CP428" s="28"/>
      <c r="CQ428" s="28"/>
      <c r="CR428" s="28"/>
      <c r="CS428" s="28"/>
      <c r="CT428" s="28"/>
      <c r="CU428" s="28"/>
      <c r="CV428" s="28"/>
      <c r="CW428" s="28"/>
      <c r="CX428" s="28"/>
      <c r="CY428" s="28"/>
      <c r="CZ428" s="28"/>
      <c r="DA428" s="28"/>
      <c r="DB428" s="28"/>
      <c r="DC428" s="28"/>
      <c r="DD428" s="28"/>
      <c r="DE428" s="28"/>
      <c r="DF428" s="28"/>
      <c r="DG428" s="28"/>
      <c r="DH428" s="28"/>
      <c r="DI428" s="28"/>
      <c r="DJ428" s="28"/>
      <c r="DK428" s="28"/>
      <c r="DL428" s="28"/>
    </row>
    <row r="429" spans="1:126" x14ac:dyDescent="0.25">
      <c r="A429" s="6" t="s">
        <v>339</v>
      </c>
      <c r="B429" s="5"/>
      <c r="C429" s="39"/>
      <c r="D429" s="5"/>
      <c r="E429" s="30"/>
      <c r="F429" s="30"/>
      <c r="G429" s="30"/>
      <c r="H429" s="30"/>
      <c r="I429" s="30"/>
      <c r="J429" s="30"/>
      <c r="K429" s="30"/>
      <c r="AM429" s="28"/>
      <c r="AN429" s="28"/>
      <c r="AO429" s="28"/>
      <c r="AP429" s="28"/>
      <c r="AQ429" s="28"/>
      <c r="AR429" s="28"/>
      <c r="AS429" s="28"/>
      <c r="AT429" s="28"/>
      <c r="AU429" s="28"/>
      <c r="AV429" s="28"/>
      <c r="AW429" s="28"/>
      <c r="AX429" s="28"/>
      <c r="AY429" s="28"/>
      <c r="AZ429" s="28"/>
      <c r="BA429" s="28"/>
      <c r="BB429" s="28"/>
      <c r="BC429" s="28"/>
      <c r="BD429" s="28"/>
      <c r="BE429" s="28"/>
      <c r="BF429" s="28"/>
      <c r="BG429" s="28"/>
      <c r="BH429" s="28"/>
      <c r="BI429" s="28"/>
      <c r="BJ429" s="28"/>
      <c r="BK429" s="28"/>
      <c r="BL429" s="28"/>
      <c r="BM429" s="28"/>
      <c r="BN429" s="28"/>
      <c r="BO429" s="28"/>
      <c r="BP429" s="28"/>
      <c r="BQ429" s="28"/>
      <c r="BR429" s="28"/>
      <c r="BS429" s="28"/>
      <c r="BT429" s="28"/>
      <c r="BU429" s="28"/>
      <c r="BV429" s="28"/>
      <c r="BW429" s="28"/>
      <c r="BX429" s="28"/>
      <c r="BY429" s="28"/>
      <c r="BZ429" s="28"/>
      <c r="CA429" s="28"/>
      <c r="CB429" s="28"/>
      <c r="CC429" s="28"/>
      <c r="CD429" s="28"/>
      <c r="CE429" s="28"/>
      <c r="CF429" s="28"/>
      <c r="CG429" s="28"/>
      <c r="CH429" s="28"/>
      <c r="CI429" s="28"/>
      <c r="CJ429" s="28"/>
      <c r="CK429" s="28"/>
      <c r="CL429" s="28"/>
      <c r="CM429" s="28"/>
      <c r="CN429" s="28"/>
      <c r="CO429" s="28"/>
      <c r="CP429" s="28"/>
      <c r="CQ429" s="28"/>
      <c r="CR429" s="28"/>
      <c r="CS429" s="28"/>
      <c r="CT429" s="28"/>
      <c r="CU429" s="28"/>
      <c r="CV429" s="28"/>
      <c r="CW429" s="28"/>
      <c r="CX429" s="28"/>
      <c r="CY429" s="28"/>
      <c r="CZ429" s="28"/>
      <c r="DA429" s="28"/>
      <c r="DB429" s="28"/>
      <c r="DC429" s="28"/>
      <c r="DD429" s="28"/>
      <c r="DE429" s="28"/>
      <c r="DF429" s="28"/>
      <c r="DG429" s="28"/>
      <c r="DH429" s="28"/>
      <c r="DI429" s="28"/>
      <c r="DJ429" s="28"/>
      <c r="DK429" s="28"/>
      <c r="DL429" s="28"/>
    </row>
    <row r="430" spans="1:126" ht="17.25" customHeight="1" x14ac:dyDescent="0.25">
      <c r="A430" s="59" t="s">
        <v>414</v>
      </c>
      <c r="B430" s="5" t="s">
        <v>11</v>
      </c>
      <c r="C430" s="39" t="s">
        <v>347</v>
      </c>
      <c r="D430" s="5" t="s">
        <v>230</v>
      </c>
      <c r="E430" s="30">
        <v>165000</v>
      </c>
      <c r="F430" s="30">
        <v>4735.5</v>
      </c>
      <c r="G430" s="30">
        <v>27413.040000000001</v>
      </c>
      <c r="H430" s="30">
        <v>4943.8</v>
      </c>
      <c r="I430" s="30">
        <v>4815</v>
      </c>
      <c r="J430" s="30">
        <f>+F430+G430+H430+I430</f>
        <v>41907.339999999997</v>
      </c>
      <c r="K430" s="30">
        <f>+E430-J430</f>
        <v>123092.66</v>
      </c>
      <c r="AM430" s="28"/>
      <c r="AN430" s="28"/>
      <c r="AO430" s="28"/>
      <c r="AP430" s="28"/>
      <c r="AQ430" s="28"/>
      <c r="AR430" s="28"/>
      <c r="AS430" s="28"/>
      <c r="AT430" s="28"/>
      <c r="AU430" s="28"/>
      <c r="AV430" s="28"/>
      <c r="AW430" s="28"/>
      <c r="AX430" s="28"/>
      <c r="AY430" s="28"/>
      <c r="AZ430" s="28"/>
      <c r="BA430" s="28"/>
      <c r="BB430" s="28"/>
      <c r="BC430" s="28"/>
      <c r="BD430" s="28"/>
      <c r="BE430" s="28"/>
      <c r="BF430" s="28"/>
      <c r="BG430" s="28"/>
      <c r="BH430" s="28"/>
      <c r="BI430" s="28"/>
      <c r="BJ430" s="28"/>
      <c r="BK430" s="28"/>
      <c r="BL430" s="28"/>
      <c r="BM430" s="28"/>
      <c r="BN430" s="28"/>
      <c r="BO430" s="28"/>
      <c r="BP430" s="28"/>
      <c r="BQ430" s="28"/>
      <c r="BR430" s="28"/>
      <c r="BS430" s="28"/>
      <c r="BT430" s="28"/>
      <c r="BU430" s="28"/>
      <c r="BV430" s="28"/>
      <c r="BW430" s="28"/>
      <c r="BX430" s="28"/>
      <c r="BY430" s="28"/>
      <c r="BZ430" s="28"/>
      <c r="CA430" s="28"/>
      <c r="CB430" s="28"/>
      <c r="CC430" s="28"/>
      <c r="CD430" s="28"/>
      <c r="CE430" s="28"/>
      <c r="CF430" s="28"/>
      <c r="CG430" s="28"/>
      <c r="CH430" s="28"/>
      <c r="CI430" s="28"/>
      <c r="CJ430" s="28"/>
      <c r="CK430" s="28"/>
      <c r="CL430" s="28"/>
      <c r="CM430" s="28"/>
      <c r="CN430" s="28"/>
      <c r="CO430" s="28"/>
      <c r="CP430" s="28"/>
      <c r="CQ430" s="28"/>
      <c r="CR430" s="28"/>
      <c r="CS430" s="28"/>
      <c r="CT430" s="28"/>
      <c r="CU430" s="28"/>
      <c r="CV430" s="28"/>
      <c r="CW430" s="28"/>
      <c r="CX430" s="28"/>
      <c r="CY430" s="28"/>
      <c r="CZ430" s="28"/>
      <c r="DA430" s="28"/>
      <c r="DB430" s="28"/>
      <c r="DC430" s="28"/>
      <c r="DD430" s="28"/>
      <c r="DE430" s="28"/>
      <c r="DF430" s="28"/>
      <c r="DG430" s="28"/>
      <c r="DH430" s="28"/>
      <c r="DI430" s="28"/>
      <c r="DJ430" s="28"/>
      <c r="DK430" s="28"/>
      <c r="DL430" s="28"/>
    </row>
    <row r="431" spans="1:126" s="75" customFormat="1" x14ac:dyDescent="0.25">
      <c r="A431" s="5" t="s">
        <v>150</v>
      </c>
      <c r="B431" s="5" t="s">
        <v>20</v>
      </c>
      <c r="C431" s="39" t="s">
        <v>347</v>
      </c>
      <c r="D431" s="5" t="s">
        <v>230</v>
      </c>
      <c r="E431" s="30">
        <v>32000</v>
      </c>
      <c r="F431" s="30">
        <v>918.4</v>
      </c>
      <c r="G431" s="30">
        <v>0</v>
      </c>
      <c r="H431" s="30">
        <f>E431*0.0304</f>
        <v>972.8</v>
      </c>
      <c r="I431" s="30">
        <v>275</v>
      </c>
      <c r="J431" s="30">
        <f t="shared" ref="J431:J433" si="128">+F431+G431+H431+I431</f>
        <v>2166.1999999999998</v>
      </c>
      <c r="K431" s="30">
        <f t="shared" ref="K431:K433" si="129">+E431-J431</f>
        <v>29833.8</v>
      </c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26"/>
      <c r="AN431" s="26"/>
      <c r="AO431" s="26"/>
      <c r="AP431" s="28"/>
      <c r="AQ431" s="28"/>
      <c r="AR431" s="28"/>
      <c r="AS431" s="28"/>
      <c r="AT431" s="28"/>
      <c r="AU431" s="28"/>
      <c r="AV431" s="28"/>
      <c r="AW431" s="28"/>
      <c r="AX431" s="28"/>
      <c r="AY431" s="28"/>
      <c r="AZ431" s="28"/>
      <c r="BA431" s="28"/>
      <c r="BB431" s="28"/>
      <c r="BC431" s="28"/>
      <c r="BD431" s="28"/>
      <c r="BE431" s="28"/>
      <c r="BF431" s="28"/>
      <c r="BG431" s="28"/>
      <c r="BH431" s="28"/>
      <c r="BI431" s="28"/>
      <c r="BJ431" s="28"/>
      <c r="BK431" s="28"/>
      <c r="BL431" s="28"/>
      <c r="BM431" s="28"/>
      <c r="BN431" s="28"/>
      <c r="BO431" s="28"/>
      <c r="BP431" s="28"/>
      <c r="BQ431" s="28"/>
      <c r="BR431" s="28"/>
      <c r="BS431" s="28"/>
      <c r="BT431" s="28"/>
      <c r="BU431" s="28"/>
      <c r="BV431" s="28"/>
      <c r="BW431" s="28"/>
      <c r="BX431" s="28"/>
      <c r="BY431" s="28"/>
      <c r="BZ431" s="28"/>
      <c r="CA431" s="28"/>
      <c r="CB431" s="28"/>
      <c r="CC431" s="28"/>
      <c r="CD431" s="28"/>
      <c r="CE431" s="28"/>
      <c r="CF431" s="28"/>
      <c r="CG431" s="28"/>
      <c r="CH431" s="28"/>
      <c r="CI431" s="28"/>
      <c r="CJ431" s="28"/>
      <c r="CK431" s="28"/>
      <c r="CL431" s="28"/>
      <c r="CM431" s="28"/>
      <c r="CN431" s="28"/>
      <c r="CO431" s="28"/>
      <c r="CP431" s="28"/>
      <c r="CQ431" s="28"/>
      <c r="CR431" s="28"/>
      <c r="CS431" s="28"/>
      <c r="CT431" s="28"/>
      <c r="CU431" s="28"/>
      <c r="CV431" s="28"/>
      <c r="CW431" s="28"/>
      <c r="CX431" s="28"/>
      <c r="CY431" s="28"/>
      <c r="CZ431" s="28"/>
      <c r="DA431" s="28"/>
      <c r="DB431" s="28"/>
      <c r="DC431" s="28"/>
      <c r="DD431" s="28"/>
      <c r="DE431" s="28"/>
      <c r="DF431" s="28"/>
      <c r="DG431" s="28"/>
      <c r="DH431" s="28"/>
      <c r="DI431" s="28"/>
      <c r="DJ431" s="28"/>
      <c r="DK431" s="28"/>
      <c r="DL431" s="28"/>
    </row>
    <row r="432" spans="1:126" s="75" customFormat="1" ht="16.5" customHeight="1" x14ac:dyDescent="0.25">
      <c r="A432" s="5" t="s">
        <v>143</v>
      </c>
      <c r="B432" s="5" t="s">
        <v>317</v>
      </c>
      <c r="C432" s="39" t="s">
        <v>348</v>
      </c>
      <c r="D432" s="5" t="s">
        <v>230</v>
      </c>
      <c r="E432" s="30">
        <v>44000</v>
      </c>
      <c r="F432" s="30">
        <v>1262.8</v>
      </c>
      <c r="G432" s="30">
        <v>1007.19</v>
      </c>
      <c r="H432" s="30">
        <f t="shared" ref="H432" si="130">E432*0.0304</f>
        <v>1337.6</v>
      </c>
      <c r="I432" s="30">
        <v>275</v>
      </c>
      <c r="J432" s="30">
        <f t="shared" si="128"/>
        <v>3882.59</v>
      </c>
      <c r="K432" s="30">
        <f t="shared" si="129"/>
        <v>40117.410000000003</v>
      </c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  <c r="AB432" s="5"/>
      <c r="AC432" s="5"/>
      <c r="AD432" s="5"/>
      <c r="AE432" s="5"/>
      <c r="AF432" s="5"/>
      <c r="AG432" s="5"/>
      <c r="AH432" s="5"/>
      <c r="AI432" s="5"/>
      <c r="AJ432" s="5"/>
      <c r="AK432" s="5"/>
      <c r="AL432" s="5"/>
      <c r="AM432" s="28"/>
      <c r="AN432" s="28"/>
      <c r="AO432" s="28"/>
      <c r="AP432" s="28"/>
      <c r="AQ432" s="28"/>
      <c r="AR432" s="28"/>
      <c r="AS432" s="28"/>
      <c r="AT432" s="28"/>
      <c r="AU432" s="28"/>
      <c r="AV432" s="28"/>
      <c r="AW432" s="28"/>
      <c r="AX432" s="28"/>
      <c r="AY432" s="28"/>
      <c r="AZ432" s="28"/>
      <c r="BA432" s="28"/>
      <c r="BB432" s="28"/>
      <c r="BC432" s="28"/>
      <c r="BD432" s="28"/>
      <c r="BE432" s="28"/>
      <c r="BF432" s="28"/>
      <c r="BG432" s="28"/>
      <c r="BH432" s="28"/>
      <c r="BI432" s="28"/>
      <c r="BJ432" s="28"/>
      <c r="BK432" s="28"/>
      <c r="BL432" s="28"/>
      <c r="BM432" s="28"/>
      <c r="BN432" s="28"/>
      <c r="BO432" s="28"/>
      <c r="BP432" s="28"/>
      <c r="BQ432" s="28"/>
      <c r="BR432" s="28"/>
      <c r="BS432" s="28"/>
      <c r="BT432" s="28"/>
      <c r="BU432" s="28"/>
      <c r="BV432" s="28"/>
      <c r="BW432" s="28"/>
      <c r="BX432" s="28"/>
      <c r="BY432" s="28"/>
      <c r="BZ432" s="28"/>
      <c r="CA432" s="28"/>
      <c r="CB432" s="28"/>
      <c r="CC432" s="28"/>
      <c r="CD432" s="28"/>
      <c r="CE432" s="28"/>
      <c r="CF432" s="28"/>
      <c r="CG432" s="28"/>
      <c r="CH432" s="28"/>
      <c r="CI432" s="28"/>
      <c r="CJ432" s="28"/>
      <c r="CK432" s="28"/>
      <c r="CL432" s="28"/>
      <c r="CM432" s="28"/>
      <c r="CN432" s="28"/>
      <c r="CO432" s="28"/>
      <c r="CP432" s="28"/>
      <c r="CQ432" s="28"/>
      <c r="CR432" s="28"/>
      <c r="CS432" s="28"/>
      <c r="CT432" s="28"/>
      <c r="CU432" s="28"/>
      <c r="CV432" s="28"/>
      <c r="CW432" s="28"/>
      <c r="CX432" s="28"/>
      <c r="CY432" s="28"/>
      <c r="CZ432" s="28"/>
      <c r="DA432" s="28"/>
      <c r="DB432" s="28"/>
      <c r="DC432" s="28"/>
      <c r="DD432" s="28"/>
      <c r="DE432" s="28"/>
      <c r="DF432" s="28"/>
      <c r="DG432" s="28"/>
      <c r="DH432" s="28"/>
      <c r="DI432" s="28"/>
      <c r="DJ432" s="28"/>
      <c r="DK432" s="28"/>
      <c r="DL432" s="28"/>
    </row>
    <row r="433" spans="1:116" s="75" customFormat="1" x14ac:dyDescent="0.25">
      <c r="A433" s="5" t="s">
        <v>92</v>
      </c>
      <c r="B433" s="5" t="s">
        <v>472</v>
      </c>
      <c r="C433" s="39" t="s">
        <v>347</v>
      </c>
      <c r="D433" s="5" t="s">
        <v>230</v>
      </c>
      <c r="E433" s="30">
        <v>61000</v>
      </c>
      <c r="F433" s="30">
        <v>1750.7</v>
      </c>
      <c r="G433" s="30">
        <v>3674.86</v>
      </c>
      <c r="H433" s="30">
        <v>1854.4</v>
      </c>
      <c r="I433" s="30">
        <v>175</v>
      </c>
      <c r="J433" s="30">
        <f t="shared" si="128"/>
        <v>7454.96</v>
      </c>
      <c r="K433" s="30">
        <f t="shared" si="129"/>
        <v>53545.04</v>
      </c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  <c r="AB433" s="5"/>
      <c r="AC433" s="5"/>
      <c r="AD433" s="5"/>
      <c r="AE433" s="5"/>
      <c r="AF433" s="5"/>
      <c r="AG433" s="5"/>
      <c r="AH433" s="5"/>
      <c r="AI433" s="5"/>
      <c r="AJ433" s="5"/>
      <c r="AK433" s="5"/>
      <c r="AL433" s="5"/>
      <c r="AM433" s="28"/>
      <c r="AN433" s="28"/>
      <c r="AO433" s="28"/>
      <c r="AP433" s="28"/>
      <c r="AQ433" s="28"/>
      <c r="AR433" s="28"/>
      <c r="AS433" s="28"/>
      <c r="AT433" s="28"/>
      <c r="AU433" s="28"/>
      <c r="AV433" s="28"/>
      <c r="AW433" s="28"/>
      <c r="AX433" s="28"/>
      <c r="AY433" s="28"/>
      <c r="AZ433" s="28"/>
      <c r="BA433" s="28"/>
      <c r="BB433" s="28"/>
      <c r="BC433" s="28"/>
      <c r="BD433" s="28"/>
      <c r="BE433" s="28"/>
      <c r="BF433" s="28"/>
      <c r="BG433" s="28"/>
      <c r="BH433" s="28"/>
      <c r="BI433" s="28"/>
      <c r="BJ433" s="28"/>
      <c r="BK433" s="28"/>
      <c r="BL433" s="28"/>
      <c r="BM433" s="28"/>
      <c r="BN433" s="28"/>
      <c r="BO433" s="28"/>
      <c r="BP433" s="28"/>
      <c r="BQ433" s="28"/>
      <c r="BR433" s="28"/>
      <c r="BS433" s="28"/>
      <c r="BT433" s="28"/>
      <c r="BU433" s="28"/>
      <c r="BV433" s="28"/>
      <c r="BW433" s="28"/>
      <c r="BX433" s="28"/>
      <c r="BY433" s="28"/>
      <c r="BZ433" s="28"/>
      <c r="CA433" s="28"/>
      <c r="CB433" s="28"/>
      <c r="CC433" s="28"/>
      <c r="CD433" s="28"/>
      <c r="CE433" s="28"/>
      <c r="CF433" s="28"/>
      <c r="CG433" s="28"/>
      <c r="CH433" s="28"/>
      <c r="CI433" s="28"/>
      <c r="CJ433" s="28"/>
      <c r="CK433" s="28"/>
      <c r="CL433" s="28"/>
      <c r="CM433" s="28"/>
      <c r="CN433" s="28"/>
      <c r="CO433" s="28"/>
      <c r="CP433" s="28"/>
      <c r="CQ433" s="28"/>
      <c r="CR433" s="28"/>
      <c r="CS433" s="28"/>
      <c r="CT433" s="28"/>
      <c r="CU433" s="28"/>
      <c r="CV433" s="28"/>
      <c r="CW433" s="28"/>
      <c r="CX433" s="28"/>
      <c r="CY433" s="28"/>
      <c r="CZ433" s="28"/>
      <c r="DA433" s="28"/>
      <c r="DB433" s="28"/>
      <c r="DC433" s="28"/>
      <c r="DD433" s="28"/>
      <c r="DE433" s="28"/>
      <c r="DF433" s="28"/>
      <c r="DG433" s="28"/>
      <c r="DH433" s="28"/>
      <c r="DI433" s="28"/>
      <c r="DJ433" s="28"/>
      <c r="DK433" s="28"/>
      <c r="DL433" s="28"/>
    </row>
    <row r="434" spans="1:116" s="74" customFormat="1" x14ac:dyDescent="0.25">
      <c r="A434" s="62" t="s">
        <v>12</v>
      </c>
      <c r="B434" s="62">
        <v>4</v>
      </c>
      <c r="C434" s="63"/>
      <c r="D434" s="62"/>
      <c r="E434" s="64">
        <f t="shared" ref="E434:K434" si="131">SUM(E430:E433)</f>
        <v>302000</v>
      </c>
      <c r="F434" s="64">
        <f t="shared" si="131"/>
        <v>8667.4</v>
      </c>
      <c r="G434" s="64">
        <f t="shared" si="131"/>
        <v>32095.09</v>
      </c>
      <c r="H434" s="64">
        <f t="shared" si="131"/>
        <v>9108.6</v>
      </c>
      <c r="I434" s="64">
        <f t="shared" si="131"/>
        <v>5540</v>
      </c>
      <c r="J434" s="64">
        <f t="shared" si="131"/>
        <v>55411.09</v>
      </c>
      <c r="K434" s="64">
        <f t="shared" si="131"/>
        <v>246588.91</v>
      </c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  <c r="AB434" s="5"/>
      <c r="AC434" s="5"/>
      <c r="AD434" s="5"/>
      <c r="AE434" s="5"/>
      <c r="AF434" s="5"/>
      <c r="AG434" s="5"/>
      <c r="AH434" s="5"/>
      <c r="AI434" s="5"/>
      <c r="AJ434" s="5"/>
      <c r="AK434" s="5"/>
      <c r="AL434" s="5"/>
      <c r="AM434" s="28"/>
      <c r="AN434" s="28"/>
      <c r="AO434" s="28"/>
      <c r="AP434" s="26"/>
      <c r="AQ434" s="26"/>
      <c r="AR434" s="26"/>
      <c r="AS434" s="26"/>
      <c r="AT434" s="26"/>
      <c r="AU434" s="26"/>
      <c r="AV434" s="26"/>
      <c r="AW434" s="26"/>
      <c r="AX434" s="26"/>
      <c r="AY434" s="26"/>
      <c r="AZ434" s="26"/>
      <c r="BA434" s="26"/>
      <c r="BB434" s="26"/>
      <c r="BC434" s="26"/>
      <c r="BD434" s="26"/>
      <c r="BE434" s="26"/>
      <c r="BF434" s="26"/>
      <c r="BG434" s="26"/>
      <c r="BH434" s="26"/>
      <c r="BI434" s="26"/>
      <c r="BJ434" s="26"/>
      <c r="BK434" s="26"/>
      <c r="BL434" s="26"/>
      <c r="BM434" s="26"/>
      <c r="BN434" s="26"/>
      <c r="BO434" s="26"/>
      <c r="BP434" s="26"/>
      <c r="BQ434" s="26"/>
      <c r="BR434" s="26"/>
      <c r="BS434" s="26"/>
      <c r="BT434" s="26"/>
      <c r="BU434" s="26"/>
      <c r="BV434" s="26"/>
      <c r="BW434" s="26"/>
      <c r="BX434" s="26"/>
      <c r="BY434" s="26"/>
      <c r="BZ434" s="26"/>
      <c r="CA434" s="26"/>
      <c r="CB434" s="26"/>
      <c r="CC434" s="26"/>
      <c r="CD434" s="26"/>
      <c r="CE434" s="26"/>
      <c r="CF434" s="26"/>
      <c r="CG434" s="26"/>
      <c r="CH434" s="26"/>
      <c r="CI434" s="26"/>
      <c r="CJ434" s="26"/>
      <c r="CK434" s="26"/>
      <c r="CL434" s="26"/>
      <c r="CM434" s="26"/>
      <c r="CN434" s="26"/>
      <c r="CO434" s="26"/>
      <c r="CP434" s="26"/>
      <c r="CQ434" s="26"/>
      <c r="CR434" s="26"/>
      <c r="CS434" s="26"/>
      <c r="CT434" s="26"/>
      <c r="CU434" s="26"/>
      <c r="CV434" s="26"/>
      <c r="CW434" s="26"/>
      <c r="CX434" s="26"/>
      <c r="CY434" s="26"/>
      <c r="CZ434" s="26"/>
      <c r="DA434" s="26"/>
      <c r="DB434" s="26"/>
      <c r="DC434" s="26"/>
      <c r="DD434" s="26"/>
      <c r="DE434" s="26"/>
      <c r="DF434" s="26"/>
      <c r="DG434" s="26"/>
      <c r="DH434" s="26"/>
      <c r="DI434" s="26"/>
      <c r="DJ434" s="26"/>
      <c r="DK434" s="26"/>
      <c r="DL434" s="26"/>
    </row>
    <row r="435" spans="1:116" s="26" customFormat="1" x14ac:dyDescent="0.25">
      <c r="C435" s="35"/>
      <c r="E435" s="27"/>
      <c r="F435" s="27"/>
      <c r="G435" s="27"/>
      <c r="H435" s="27"/>
      <c r="I435" s="27"/>
      <c r="J435" s="27"/>
      <c r="K435" s="27"/>
      <c r="L435" s="28"/>
      <c r="M435" s="28"/>
      <c r="N435" s="28"/>
      <c r="O435" s="28"/>
      <c r="P435" s="28"/>
      <c r="Q435" s="28"/>
      <c r="R435" s="28"/>
      <c r="S435" s="28"/>
      <c r="T435" s="28"/>
      <c r="U435" s="28"/>
      <c r="V435" s="28"/>
      <c r="W435" s="28"/>
      <c r="X435" s="28"/>
      <c r="Y435" s="28"/>
      <c r="Z435" s="28"/>
      <c r="AA435" s="28"/>
      <c r="AB435" s="28"/>
      <c r="AC435" s="28"/>
      <c r="AD435" s="28"/>
      <c r="AE435" s="28"/>
      <c r="AF435" s="28"/>
      <c r="AG435" s="28"/>
      <c r="AH435" s="28"/>
      <c r="AI435" s="28"/>
      <c r="AJ435" s="28"/>
      <c r="AK435" s="28"/>
      <c r="AL435" s="28"/>
      <c r="AM435" s="28"/>
      <c r="AN435" s="28"/>
      <c r="AO435" s="28"/>
    </row>
    <row r="436" spans="1:116" customFormat="1" x14ac:dyDescent="0.25">
      <c r="A436" s="102" t="s">
        <v>490</v>
      </c>
    </row>
    <row r="437" spans="1:116" s="26" customFormat="1" x14ac:dyDescent="0.25">
      <c r="A437" t="s">
        <v>491</v>
      </c>
      <c r="B437" t="s">
        <v>16</v>
      </c>
      <c r="C437" s="93" t="s">
        <v>347</v>
      </c>
      <c r="D437" s="90" t="s">
        <v>230</v>
      </c>
      <c r="E437" s="1">
        <v>113500</v>
      </c>
      <c r="F437" s="1">
        <v>3257.45</v>
      </c>
      <c r="G437" s="1">
        <v>15280.91</v>
      </c>
      <c r="H437" s="1">
        <v>3450.4</v>
      </c>
      <c r="I437" s="30">
        <v>25</v>
      </c>
      <c r="J437" s="1">
        <v>22013.759999999998</v>
      </c>
      <c r="K437" s="1">
        <v>91486.24</v>
      </c>
      <c r="L437" s="28"/>
      <c r="M437" s="28"/>
      <c r="N437" s="28"/>
      <c r="O437" s="28"/>
      <c r="P437" s="28"/>
      <c r="Q437" s="28"/>
      <c r="R437" s="28"/>
      <c r="S437" s="28"/>
      <c r="T437" s="28"/>
      <c r="U437" s="28"/>
      <c r="V437" s="28"/>
      <c r="W437" s="28"/>
      <c r="X437" s="28"/>
      <c r="Y437" s="28"/>
      <c r="Z437" s="28"/>
      <c r="AA437" s="28"/>
      <c r="AB437" s="28"/>
      <c r="AC437" s="28"/>
      <c r="AD437" s="28"/>
      <c r="AE437" s="28"/>
      <c r="AF437" s="28"/>
      <c r="AG437" s="28"/>
      <c r="AH437" s="28"/>
      <c r="AI437" s="28"/>
      <c r="AJ437" s="28"/>
      <c r="AK437" s="28"/>
      <c r="AL437" s="28"/>
      <c r="AM437" s="28"/>
      <c r="AN437" s="28"/>
      <c r="AO437" s="28"/>
    </row>
    <row r="438" spans="1:116" s="65" customFormat="1" x14ac:dyDescent="0.25">
      <c r="A438" s="62" t="s">
        <v>12</v>
      </c>
      <c r="B438" s="62">
        <v>1</v>
      </c>
      <c r="C438" s="103"/>
      <c r="E438" s="64">
        <f t="shared" ref="E438:K438" si="132">SUM(E437)</f>
        <v>113500</v>
      </c>
      <c r="F438" s="64">
        <f t="shared" si="132"/>
        <v>3257.45</v>
      </c>
      <c r="G438" s="64">
        <f t="shared" si="132"/>
        <v>15280.91</v>
      </c>
      <c r="H438" s="64">
        <f t="shared" si="132"/>
        <v>3450.4</v>
      </c>
      <c r="I438" s="64">
        <f t="shared" si="132"/>
        <v>25</v>
      </c>
      <c r="J438" s="64">
        <f t="shared" si="132"/>
        <v>22013.759999999998</v>
      </c>
      <c r="K438" s="64">
        <f t="shared" si="132"/>
        <v>91486.24</v>
      </c>
      <c r="L438" s="28"/>
      <c r="M438" s="28"/>
      <c r="N438" s="28"/>
      <c r="O438" s="28"/>
      <c r="P438" s="28"/>
      <c r="Q438" s="28"/>
      <c r="R438" s="28"/>
      <c r="S438" s="28"/>
      <c r="T438" s="28"/>
      <c r="U438" s="28"/>
      <c r="V438" s="28"/>
      <c r="W438" s="28"/>
      <c r="X438" s="28"/>
      <c r="Y438" s="28"/>
      <c r="Z438" s="28"/>
      <c r="AA438" s="28"/>
      <c r="AB438" s="28"/>
      <c r="AC438" s="28"/>
      <c r="AD438" s="28"/>
      <c r="AE438" s="28"/>
      <c r="AF438" s="28"/>
      <c r="AG438" s="28"/>
      <c r="AH438" s="28"/>
      <c r="AI438" s="28"/>
      <c r="AJ438" s="28"/>
      <c r="AK438" s="28"/>
      <c r="AL438" s="28"/>
      <c r="AM438" s="28"/>
      <c r="AN438" s="28"/>
    </row>
    <row r="439" spans="1:116" s="75" customFormat="1" x14ac:dyDescent="0.25">
      <c r="A439" s="6" t="s">
        <v>340</v>
      </c>
      <c r="B439" s="5"/>
      <c r="C439" s="39"/>
      <c r="D439" s="5"/>
      <c r="E439" s="30"/>
      <c r="F439" s="30"/>
      <c r="G439" s="30"/>
      <c r="H439" s="30"/>
      <c r="I439" s="30"/>
      <c r="J439" s="30"/>
      <c r="K439" s="30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  <c r="AB439" s="5"/>
      <c r="AC439" s="5"/>
      <c r="AD439" s="5"/>
      <c r="AE439" s="5"/>
      <c r="AF439" s="5"/>
      <c r="AG439" s="5"/>
      <c r="AH439" s="5"/>
      <c r="AI439" s="5"/>
      <c r="AJ439" s="5"/>
      <c r="AK439" s="5"/>
      <c r="AL439" s="5"/>
      <c r="AM439" s="28"/>
      <c r="AN439" s="28"/>
      <c r="AO439" s="28"/>
      <c r="AP439" s="28"/>
      <c r="AQ439" s="28"/>
      <c r="AR439" s="28"/>
      <c r="AS439" s="28"/>
      <c r="AT439" s="28"/>
      <c r="AU439" s="28"/>
      <c r="AV439" s="28"/>
      <c r="AW439" s="28"/>
      <c r="AX439" s="28"/>
      <c r="AY439" s="28"/>
      <c r="AZ439" s="28"/>
      <c r="BA439" s="28"/>
      <c r="BB439" s="28"/>
      <c r="BC439" s="28"/>
      <c r="BD439" s="28"/>
      <c r="BE439" s="28"/>
      <c r="BF439" s="28"/>
      <c r="BG439" s="28"/>
      <c r="BH439" s="28"/>
      <c r="BI439" s="28"/>
      <c r="BJ439" s="28"/>
      <c r="BK439" s="28"/>
      <c r="BL439" s="28"/>
      <c r="BM439" s="28"/>
      <c r="BN439" s="28"/>
      <c r="BO439" s="28"/>
      <c r="BP439" s="28"/>
      <c r="BQ439" s="28"/>
      <c r="BR439" s="28"/>
      <c r="BS439" s="28"/>
      <c r="BT439" s="28"/>
      <c r="BU439" s="28"/>
      <c r="BV439" s="28"/>
      <c r="BW439" s="28"/>
      <c r="BX439" s="28"/>
      <c r="BY439" s="28"/>
      <c r="BZ439" s="28"/>
      <c r="CA439" s="28"/>
      <c r="CB439" s="28"/>
      <c r="CC439" s="28"/>
      <c r="CD439" s="28"/>
      <c r="CE439" s="28"/>
      <c r="CF439" s="28"/>
      <c r="CG439" s="28"/>
      <c r="CH439" s="28"/>
      <c r="CI439" s="28"/>
      <c r="CJ439" s="28"/>
      <c r="CK439" s="28"/>
      <c r="CL439" s="28"/>
      <c r="CM439" s="28"/>
      <c r="CN439" s="28"/>
      <c r="CO439" s="28"/>
      <c r="CP439" s="28"/>
      <c r="CQ439" s="28"/>
      <c r="CR439" s="28"/>
      <c r="CS439" s="28"/>
      <c r="CT439" s="28"/>
      <c r="CU439" s="28"/>
      <c r="CV439" s="28"/>
      <c r="CW439" s="28"/>
      <c r="CX439" s="28"/>
      <c r="CY439" s="28"/>
      <c r="CZ439" s="28"/>
      <c r="DA439" s="28"/>
      <c r="DB439" s="28"/>
      <c r="DC439" s="28"/>
      <c r="DD439" s="28"/>
      <c r="DE439" s="28"/>
      <c r="DF439" s="28"/>
      <c r="DG439" s="28"/>
      <c r="DH439" s="28"/>
      <c r="DI439" s="28"/>
      <c r="DJ439" s="28"/>
      <c r="DK439" s="28"/>
      <c r="DL439" s="28"/>
    </row>
    <row r="440" spans="1:116" s="75" customFormat="1" x14ac:dyDescent="0.25">
      <c r="A440" s="5" t="s">
        <v>134</v>
      </c>
      <c r="B440" s="5" t="s">
        <v>16</v>
      </c>
      <c r="C440" s="39" t="s">
        <v>348</v>
      </c>
      <c r="D440" s="5" t="s">
        <v>230</v>
      </c>
      <c r="E440" s="30">
        <v>120000</v>
      </c>
      <c r="F440" s="30">
        <f>E440*0.0287</f>
        <v>3444</v>
      </c>
      <c r="G440" s="30">
        <v>16809.87</v>
      </c>
      <c r="H440" s="30">
        <f>E440*0.0304</f>
        <v>3648</v>
      </c>
      <c r="I440" s="30">
        <v>25</v>
      </c>
      <c r="J440" s="30">
        <f>+F440+G440+H440+I440</f>
        <v>23926.87</v>
      </c>
      <c r="K440" s="30">
        <f>E440-J440</f>
        <v>96073.13</v>
      </c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  <c r="AB440" s="5"/>
      <c r="AC440" s="5"/>
      <c r="AD440" s="5"/>
      <c r="AE440" s="5"/>
      <c r="AF440" s="5"/>
      <c r="AG440" s="5"/>
      <c r="AH440" s="5"/>
      <c r="AI440" s="5"/>
      <c r="AJ440" s="5"/>
      <c r="AK440" s="5"/>
      <c r="AL440" s="5"/>
      <c r="AM440" s="28"/>
      <c r="AN440" s="28"/>
      <c r="AO440" s="28"/>
      <c r="AP440" s="28"/>
      <c r="AQ440" s="28"/>
      <c r="AR440" s="28"/>
      <c r="AS440" s="28"/>
      <c r="AT440" s="28"/>
      <c r="AU440" s="28"/>
      <c r="AV440" s="28"/>
      <c r="AW440" s="28"/>
      <c r="AX440" s="28"/>
      <c r="AY440" s="28"/>
      <c r="AZ440" s="28"/>
      <c r="BA440" s="28"/>
      <c r="BB440" s="28"/>
      <c r="BC440" s="28"/>
      <c r="BD440" s="28"/>
      <c r="BE440" s="28"/>
      <c r="BF440" s="28"/>
      <c r="BG440" s="28"/>
      <c r="BH440" s="28"/>
      <c r="BI440" s="28"/>
      <c r="BJ440" s="28"/>
      <c r="BK440" s="28"/>
      <c r="BL440" s="28"/>
      <c r="BM440" s="28"/>
      <c r="BN440" s="28"/>
      <c r="BO440" s="28"/>
      <c r="BP440" s="28"/>
      <c r="BQ440" s="28"/>
      <c r="BR440" s="28"/>
      <c r="BS440" s="28"/>
      <c r="BT440" s="28"/>
      <c r="BU440" s="28"/>
      <c r="BV440" s="28"/>
      <c r="BW440" s="28"/>
      <c r="BX440" s="28"/>
      <c r="BY440" s="28"/>
      <c r="BZ440" s="28"/>
      <c r="CA440" s="28"/>
      <c r="CB440" s="28"/>
      <c r="CC440" s="28"/>
      <c r="CD440" s="28"/>
      <c r="CE440" s="28"/>
      <c r="CF440" s="28"/>
      <c r="CG440" s="28"/>
      <c r="CH440" s="28"/>
      <c r="CI440" s="28"/>
      <c r="CJ440" s="28"/>
      <c r="CK440" s="28"/>
      <c r="CL440" s="28"/>
      <c r="CM440" s="28"/>
      <c r="CN440" s="28"/>
      <c r="CO440" s="28"/>
      <c r="CP440" s="28"/>
      <c r="CQ440" s="28"/>
      <c r="CR440" s="28"/>
      <c r="CS440" s="28"/>
      <c r="CT440" s="28"/>
      <c r="CU440" s="28"/>
      <c r="CV440" s="28"/>
      <c r="CW440" s="28"/>
      <c r="CX440" s="28"/>
      <c r="CY440" s="28"/>
      <c r="CZ440" s="28"/>
      <c r="DA440" s="28"/>
      <c r="DB440" s="28"/>
      <c r="DC440" s="28"/>
      <c r="DD440" s="28"/>
      <c r="DE440" s="28"/>
      <c r="DF440" s="28"/>
      <c r="DG440" s="28"/>
      <c r="DH440" s="28"/>
      <c r="DI440" s="28"/>
      <c r="DJ440" s="28"/>
      <c r="DK440" s="28"/>
      <c r="DL440" s="28"/>
    </row>
    <row r="441" spans="1:116" s="75" customFormat="1" x14ac:dyDescent="0.25">
      <c r="A441" s="5" t="s">
        <v>135</v>
      </c>
      <c r="B441" s="5" t="s">
        <v>415</v>
      </c>
      <c r="C441" s="39" t="s">
        <v>347</v>
      </c>
      <c r="D441" s="5" t="s">
        <v>230</v>
      </c>
      <c r="E441" s="30">
        <v>31682.5</v>
      </c>
      <c r="F441" s="30">
        <v>909.29</v>
      </c>
      <c r="G441" s="30">
        <v>0</v>
      </c>
      <c r="H441" s="30">
        <v>963.15</v>
      </c>
      <c r="I441" s="30">
        <v>3339.9</v>
      </c>
      <c r="J441" s="30">
        <f>+F441+G441+H441+I441</f>
        <v>5212.34</v>
      </c>
      <c r="K441" s="30">
        <v>26470.16</v>
      </c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  <c r="AB441" s="5"/>
      <c r="AC441" s="5"/>
      <c r="AD441" s="5"/>
      <c r="AE441" s="5"/>
      <c r="AF441" s="5"/>
      <c r="AG441" s="5"/>
      <c r="AH441" s="5"/>
      <c r="AI441" s="5"/>
      <c r="AJ441" s="5"/>
      <c r="AK441" s="5"/>
      <c r="AL441" s="5"/>
      <c r="AM441" s="28"/>
      <c r="AN441" s="28"/>
      <c r="AO441" s="28"/>
      <c r="AP441" s="28"/>
      <c r="AQ441" s="28"/>
      <c r="AR441" s="28"/>
      <c r="AS441" s="28"/>
      <c r="AT441" s="28"/>
      <c r="AU441" s="28"/>
      <c r="AV441" s="28"/>
      <c r="AW441" s="28"/>
      <c r="AX441" s="28"/>
      <c r="AY441" s="28"/>
      <c r="AZ441" s="28"/>
      <c r="BA441" s="28"/>
      <c r="BB441" s="28"/>
      <c r="BC441" s="28"/>
      <c r="BD441" s="28"/>
      <c r="BE441" s="28"/>
      <c r="BF441" s="28"/>
      <c r="BG441" s="28"/>
      <c r="BH441" s="28"/>
      <c r="BI441" s="28"/>
      <c r="BJ441" s="28"/>
      <c r="BK441" s="28"/>
      <c r="BL441" s="28"/>
      <c r="BM441" s="28"/>
      <c r="BN441" s="28"/>
      <c r="BO441" s="28"/>
      <c r="BP441" s="28"/>
      <c r="BQ441" s="28"/>
      <c r="BR441" s="28"/>
      <c r="BS441" s="28"/>
      <c r="BT441" s="28"/>
      <c r="BU441" s="28"/>
      <c r="BV441" s="28"/>
      <c r="BW441" s="28"/>
      <c r="BX441" s="28"/>
      <c r="BY441" s="28"/>
      <c r="BZ441" s="28"/>
      <c r="CA441" s="28"/>
      <c r="CB441" s="28"/>
      <c r="CC441" s="28"/>
      <c r="CD441" s="28"/>
      <c r="CE441" s="28"/>
      <c r="CF441" s="28"/>
      <c r="CG441" s="28"/>
      <c r="CH441" s="28"/>
      <c r="CI441" s="28"/>
      <c r="CJ441" s="28"/>
      <c r="CK441" s="28"/>
      <c r="CL441" s="28"/>
      <c r="CM441" s="28"/>
      <c r="CN441" s="28"/>
      <c r="CO441" s="28"/>
      <c r="CP441" s="28"/>
      <c r="CQ441" s="28"/>
      <c r="CR441" s="28"/>
      <c r="CS441" s="28"/>
      <c r="CT441" s="28"/>
      <c r="CU441" s="28"/>
      <c r="CV441" s="28"/>
      <c r="CW441" s="28"/>
      <c r="CX441" s="28"/>
      <c r="CY441" s="28"/>
      <c r="CZ441" s="28"/>
      <c r="DA441" s="28"/>
      <c r="DB441" s="28"/>
      <c r="DC441" s="28"/>
      <c r="DD441" s="28"/>
      <c r="DE441" s="28"/>
      <c r="DF441" s="28"/>
      <c r="DG441" s="28"/>
      <c r="DH441" s="28"/>
      <c r="DI441" s="28"/>
      <c r="DJ441" s="28"/>
      <c r="DK441" s="28"/>
      <c r="DL441" s="28"/>
    </row>
    <row r="442" spans="1:116" s="75" customFormat="1" x14ac:dyDescent="0.25">
      <c r="A442" s="62" t="s">
        <v>12</v>
      </c>
      <c r="B442" s="62">
        <v>2</v>
      </c>
      <c r="C442" s="63"/>
      <c r="D442" s="62"/>
      <c r="E442" s="64">
        <f>SUM(E440:E441)</f>
        <v>151682.5</v>
      </c>
      <c r="F442" s="64">
        <f>SUM(F440:F441)</f>
        <v>4353.29</v>
      </c>
      <c r="G442" s="64">
        <f>SUM(G440:G441)</f>
        <v>16809.87</v>
      </c>
      <c r="H442" s="64">
        <f t="shared" ref="H442:K442" si="133">SUM(H440:H441)</f>
        <v>4611.1499999999996</v>
      </c>
      <c r="I442" s="64">
        <f t="shared" si="133"/>
        <v>3364.9</v>
      </c>
      <c r="J442" s="64">
        <f t="shared" si="133"/>
        <v>29139.21</v>
      </c>
      <c r="K442" s="64">
        <f t="shared" si="133"/>
        <v>122543.29</v>
      </c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26"/>
      <c r="AN442" s="26"/>
      <c r="AO442" s="26"/>
      <c r="AP442" s="28"/>
      <c r="AQ442" s="28"/>
      <c r="AR442" s="28"/>
      <c r="AS442" s="28"/>
      <c r="AT442" s="28"/>
      <c r="AU442" s="28"/>
      <c r="AV442" s="28"/>
      <c r="AW442" s="28"/>
      <c r="AX442" s="28"/>
      <c r="AY442" s="28"/>
      <c r="AZ442" s="28"/>
      <c r="BA442" s="28"/>
      <c r="BB442" s="28"/>
      <c r="BC442" s="28"/>
      <c r="BD442" s="28"/>
      <c r="BE442" s="28"/>
      <c r="BF442" s="28"/>
      <c r="BG442" s="28"/>
      <c r="BH442" s="28"/>
      <c r="BI442" s="28"/>
      <c r="BJ442" s="28"/>
      <c r="BK442" s="28"/>
      <c r="BL442" s="28"/>
      <c r="BM442" s="28"/>
      <c r="BN442" s="28"/>
      <c r="BO442" s="28"/>
      <c r="BP442" s="28"/>
      <c r="BQ442" s="28"/>
      <c r="BR442" s="28"/>
      <c r="BS442" s="28"/>
      <c r="BT442" s="28"/>
      <c r="BU442" s="28"/>
      <c r="BV442" s="28"/>
      <c r="BW442" s="28"/>
      <c r="BX442" s="28"/>
      <c r="BY442" s="28"/>
      <c r="BZ442" s="28"/>
      <c r="CA442" s="28"/>
      <c r="CB442" s="28"/>
      <c r="CC442" s="28"/>
      <c r="CD442" s="28"/>
      <c r="CE442" s="28"/>
      <c r="CF442" s="28"/>
      <c r="CG442" s="28"/>
      <c r="CH442" s="28"/>
      <c r="CI442" s="28"/>
      <c r="CJ442" s="28"/>
      <c r="CK442" s="28"/>
      <c r="CL442" s="28"/>
      <c r="CM442" s="28"/>
      <c r="CN442" s="28"/>
      <c r="CO442" s="28"/>
      <c r="CP442" s="28"/>
      <c r="CQ442" s="28"/>
      <c r="CR442" s="28"/>
      <c r="CS442" s="28"/>
      <c r="CT442" s="28"/>
      <c r="CU442" s="28"/>
      <c r="CV442" s="28"/>
      <c r="CW442" s="28"/>
      <c r="CX442" s="28"/>
      <c r="CY442" s="28"/>
      <c r="CZ442" s="28"/>
      <c r="DA442" s="28"/>
      <c r="DB442" s="28"/>
      <c r="DC442" s="28"/>
      <c r="DD442" s="28"/>
      <c r="DE442" s="28"/>
      <c r="DF442" s="28"/>
      <c r="DG442" s="28"/>
      <c r="DH442" s="28"/>
      <c r="DI442" s="28"/>
      <c r="DJ442" s="28"/>
      <c r="DK442" s="28"/>
      <c r="DL442" s="28"/>
    </row>
    <row r="443" spans="1:116" s="75" customFormat="1" x14ac:dyDescent="0.25">
      <c r="A443" s="5"/>
      <c r="B443" s="5"/>
      <c r="C443" s="39"/>
      <c r="D443" s="5"/>
      <c r="E443" s="30"/>
      <c r="F443" s="30"/>
      <c r="G443" s="30"/>
      <c r="H443" s="30"/>
      <c r="I443" s="30"/>
      <c r="J443" s="30"/>
      <c r="K443" s="30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  <c r="AB443" s="5"/>
      <c r="AC443" s="5"/>
      <c r="AD443" s="5"/>
      <c r="AE443" s="5"/>
      <c r="AF443" s="5"/>
      <c r="AG443" s="5"/>
      <c r="AH443" s="5"/>
      <c r="AI443" s="5"/>
      <c r="AJ443" s="5"/>
      <c r="AK443" s="5"/>
      <c r="AL443" s="5"/>
      <c r="AM443" s="28"/>
      <c r="AN443" s="28"/>
      <c r="AO443" s="28"/>
      <c r="AP443" s="28"/>
      <c r="AQ443" s="28"/>
      <c r="AR443" s="28"/>
      <c r="AS443" s="28"/>
      <c r="AT443" s="28"/>
      <c r="AU443" s="28"/>
      <c r="AV443" s="28"/>
      <c r="AW443" s="28"/>
      <c r="AX443" s="28"/>
      <c r="AY443" s="28"/>
      <c r="AZ443" s="28"/>
      <c r="BA443" s="28"/>
      <c r="BB443" s="28"/>
      <c r="BC443" s="28"/>
      <c r="BD443" s="28"/>
      <c r="BE443" s="28"/>
      <c r="BF443" s="28"/>
      <c r="BG443" s="28"/>
      <c r="BH443" s="28"/>
      <c r="BI443" s="28"/>
      <c r="BJ443" s="28"/>
      <c r="BK443" s="28"/>
      <c r="BL443" s="28"/>
      <c r="BM443" s="28"/>
      <c r="BN443" s="28"/>
      <c r="BO443" s="28"/>
      <c r="BP443" s="28"/>
      <c r="BQ443" s="28"/>
      <c r="BR443" s="28"/>
      <c r="BS443" s="28"/>
      <c r="BT443" s="28"/>
      <c r="BU443" s="28"/>
      <c r="BV443" s="28"/>
      <c r="BW443" s="28"/>
      <c r="BX443" s="28"/>
      <c r="BY443" s="28"/>
      <c r="BZ443" s="28"/>
      <c r="CA443" s="28"/>
      <c r="CB443" s="28"/>
      <c r="CC443" s="28"/>
      <c r="CD443" s="28"/>
      <c r="CE443" s="28"/>
      <c r="CF443" s="28"/>
      <c r="CG443" s="28"/>
      <c r="CH443" s="28"/>
      <c r="CI443" s="28"/>
      <c r="CJ443" s="28"/>
      <c r="CK443" s="28"/>
      <c r="CL443" s="28"/>
      <c r="CM443" s="28"/>
      <c r="CN443" s="28"/>
      <c r="CO443" s="28"/>
      <c r="CP443" s="28"/>
      <c r="CQ443" s="28"/>
      <c r="CR443" s="28"/>
      <c r="CS443" s="28"/>
      <c r="CT443" s="28"/>
      <c r="CU443" s="28"/>
      <c r="CV443" s="28"/>
      <c r="CW443" s="28"/>
      <c r="CX443" s="28"/>
      <c r="CY443" s="28"/>
      <c r="CZ443" s="28"/>
      <c r="DA443" s="28"/>
      <c r="DB443" s="28"/>
      <c r="DC443" s="28"/>
      <c r="DD443" s="28"/>
      <c r="DE443" s="28"/>
      <c r="DF443" s="28"/>
      <c r="DG443" s="28"/>
      <c r="DH443" s="28"/>
      <c r="DI443" s="28"/>
      <c r="DJ443" s="28"/>
      <c r="DK443" s="28"/>
      <c r="DL443" s="28"/>
    </row>
    <row r="444" spans="1:116" s="75" customFormat="1" x14ac:dyDescent="0.25">
      <c r="A444" s="72" t="s">
        <v>341</v>
      </c>
      <c r="B444" s="72"/>
      <c r="C444" s="40"/>
      <c r="D444" s="72"/>
      <c r="E444" s="72"/>
      <c r="F444" s="72"/>
      <c r="G444" s="72"/>
      <c r="H444" s="72"/>
      <c r="I444" s="72"/>
      <c r="J444" s="72"/>
      <c r="K444" s="72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26"/>
      <c r="AN444" s="26"/>
      <c r="AO444" s="26"/>
      <c r="AP444" s="28"/>
      <c r="AQ444" s="28"/>
      <c r="AR444" s="28"/>
      <c r="AS444" s="28"/>
      <c r="AT444" s="28"/>
      <c r="AU444" s="28"/>
      <c r="AV444" s="28"/>
      <c r="AW444" s="28"/>
      <c r="AX444" s="28"/>
      <c r="AY444" s="28"/>
      <c r="AZ444" s="28"/>
      <c r="BA444" s="28"/>
      <c r="BB444" s="28"/>
      <c r="BC444" s="28"/>
      <c r="BD444" s="28"/>
      <c r="BE444" s="28"/>
      <c r="BF444" s="28"/>
      <c r="BG444" s="28"/>
      <c r="BH444" s="28"/>
      <c r="BI444" s="28"/>
      <c r="BJ444" s="28"/>
      <c r="BK444" s="28"/>
      <c r="BL444" s="28"/>
      <c r="BM444" s="28"/>
      <c r="BN444" s="28"/>
      <c r="BO444" s="28"/>
      <c r="BP444" s="28"/>
      <c r="BQ444" s="28"/>
      <c r="BR444" s="28"/>
      <c r="BS444" s="28"/>
      <c r="BT444" s="28"/>
      <c r="BU444" s="28"/>
      <c r="BV444" s="28"/>
      <c r="BW444" s="28"/>
      <c r="BX444" s="28"/>
      <c r="BY444" s="28"/>
      <c r="BZ444" s="28"/>
      <c r="CA444" s="28"/>
      <c r="CB444" s="28"/>
      <c r="CC444" s="28"/>
      <c r="CD444" s="28"/>
      <c r="CE444" s="28"/>
      <c r="CF444" s="28"/>
      <c r="CG444" s="28"/>
      <c r="CH444" s="28"/>
      <c r="CI444" s="28"/>
      <c r="CJ444" s="28"/>
      <c r="CK444" s="28"/>
      <c r="CL444" s="28"/>
      <c r="CM444" s="28"/>
      <c r="CN444" s="28"/>
      <c r="CO444" s="28"/>
      <c r="CP444" s="28"/>
      <c r="CQ444" s="28"/>
      <c r="CR444" s="28"/>
      <c r="CS444" s="28"/>
      <c r="CT444" s="28"/>
      <c r="CU444" s="28"/>
      <c r="CV444" s="28"/>
      <c r="CW444" s="28"/>
      <c r="CX444" s="28"/>
      <c r="CY444" s="28"/>
      <c r="CZ444" s="28"/>
      <c r="DA444" s="28"/>
      <c r="DB444" s="28"/>
      <c r="DC444" s="28"/>
      <c r="DD444" s="28"/>
      <c r="DE444" s="28"/>
      <c r="DF444" s="28"/>
      <c r="DG444" s="28"/>
      <c r="DH444" s="28"/>
      <c r="DI444" s="28"/>
      <c r="DJ444" s="28"/>
      <c r="DK444" s="28"/>
      <c r="DL444" s="28"/>
    </row>
    <row r="445" spans="1:116" s="74" customFormat="1" x14ac:dyDescent="0.25">
      <c r="A445" s="5" t="s">
        <v>191</v>
      </c>
      <c r="B445" s="5" t="s">
        <v>378</v>
      </c>
      <c r="C445" s="39" t="s">
        <v>347</v>
      </c>
      <c r="D445" s="5" t="s">
        <v>230</v>
      </c>
      <c r="E445" s="30">
        <v>75000</v>
      </c>
      <c r="F445" s="30">
        <f>E445*0.0287</f>
        <v>2152.5</v>
      </c>
      <c r="G445" s="30">
        <v>5704.4</v>
      </c>
      <c r="H445" s="30">
        <f>E445*0.0304</f>
        <v>2280</v>
      </c>
      <c r="I445" s="30">
        <v>4649.8999999999996</v>
      </c>
      <c r="J445" s="30">
        <v>14786.8</v>
      </c>
      <c r="K445" s="30">
        <v>60213.2</v>
      </c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26"/>
      <c r="AN445" s="26"/>
      <c r="AO445" s="26"/>
      <c r="AP445" s="26"/>
      <c r="AQ445" s="26"/>
      <c r="AR445" s="26"/>
      <c r="AS445" s="26"/>
      <c r="AT445" s="26"/>
      <c r="AU445" s="26"/>
      <c r="AV445" s="26"/>
      <c r="AW445" s="26"/>
      <c r="AX445" s="26"/>
      <c r="AY445" s="26"/>
      <c r="AZ445" s="26"/>
      <c r="BA445" s="26"/>
      <c r="BB445" s="26"/>
      <c r="BC445" s="26"/>
      <c r="BD445" s="26"/>
      <c r="BE445" s="26"/>
      <c r="BF445" s="26"/>
      <c r="BG445" s="26"/>
      <c r="BH445" s="26"/>
      <c r="BI445" s="26"/>
      <c r="BJ445" s="26"/>
      <c r="BK445" s="26"/>
      <c r="BL445" s="26"/>
      <c r="BM445" s="26"/>
      <c r="BN445" s="26"/>
      <c r="BO445" s="26"/>
      <c r="BP445" s="26"/>
      <c r="BQ445" s="26"/>
      <c r="BR445" s="26"/>
      <c r="BS445" s="26"/>
      <c r="BT445" s="26"/>
      <c r="BU445" s="26"/>
      <c r="BV445" s="26"/>
      <c r="BW445" s="26"/>
      <c r="BX445" s="26"/>
      <c r="BY445" s="26"/>
      <c r="BZ445" s="26"/>
      <c r="CA445" s="26"/>
      <c r="CB445" s="26"/>
      <c r="CC445" s="26"/>
      <c r="CD445" s="26"/>
      <c r="CE445" s="26"/>
      <c r="CF445" s="26"/>
      <c r="CG445" s="26"/>
      <c r="CH445" s="26"/>
      <c r="CI445" s="26"/>
      <c r="CJ445" s="26"/>
      <c r="CK445" s="26"/>
      <c r="CL445" s="26"/>
      <c r="CM445" s="26"/>
      <c r="CN445" s="26"/>
      <c r="CO445" s="26"/>
      <c r="CP445" s="26"/>
      <c r="CQ445" s="26"/>
      <c r="CR445" s="26"/>
      <c r="CS445" s="26"/>
      <c r="CT445" s="26"/>
      <c r="CU445" s="26"/>
      <c r="CV445" s="26"/>
      <c r="CW445" s="26"/>
      <c r="CX445" s="26"/>
      <c r="CY445" s="26"/>
      <c r="CZ445" s="26"/>
      <c r="DA445" s="26"/>
      <c r="DB445" s="26"/>
      <c r="DC445" s="26"/>
      <c r="DD445" s="26"/>
      <c r="DE445" s="26"/>
      <c r="DF445" s="26"/>
      <c r="DG445" s="26"/>
      <c r="DH445" s="26"/>
      <c r="DI445" s="26"/>
      <c r="DJ445" s="26"/>
      <c r="DK445" s="26"/>
      <c r="DL445" s="26"/>
    </row>
    <row r="446" spans="1:116" s="75" customFormat="1" x14ac:dyDescent="0.25">
      <c r="A446" s="5" t="s">
        <v>137</v>
      </c>
      <c r="B446" s="5" t="s">
        <v>138</v>
      </c>
      <c r="C446" s="39" t="s">
        <v>348</v>
      </c>
      <c r="D446" s="5" t="s">
        <v>230</v>
      </c>
      <c r="E446" s="30">
        <v>32000</v>
      </c>
      <c r="F446" s="30">
        <f t="shared" ref="F446:F451" si="134">E446*0.0287</f>
        <v>918.4</v>
      </c>
      <c r="G446" s="30">
        <v>0</v>
      </c>
      <c r="H446" s="30">
        <f t="shared" ref="H446:H450" si="135">E446*0.0304</f>
        <v>972.8</v>
      </c>
      <c r="I446" s="30">
        <v>125</v>
      </c>
      <c r="J446" s="30">
        <f t="shared" ref="J446:J448" si="136">F446+G446+H446+I446</f>
        <v>2016.2</v>
      </c>
      <c r="K446" s="30">
        <f t="shared" ref="K446" si="137">E446-J446</f>
        <v>29983.8</v>
      </c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  <c r="AA446" s="5"/>
      <c r="AB446" s="5"/>
      <c r="AC446" s="5"/>
      <c r="AD446" s="5"/>
      <c r="AE446" s="5"/>
      <c r="AF446" s="5"/>
      <c r="AG446" s="5"/>
      <c r="AH446" s="5"/>
      <c r="AI446" s="5"/>
      <c r="AJ446" s="5"/>
      <c r="AK446" s="5"/>
      <c r="AL446" s="5"/>
      <c r="AM446" s="28"/>
      <c r="AN446" s="28"/>
      <c r="AO446" s="28"/>
      <c r="AP446" s="28"/>
      <c r="AQ446" s="28"/>
      <c r="AR446" s="28"/>
      <c r="AS446" s="28"/>
      <c r="AT446" s="28"/>
      <c r="AU446" s="28"/>
      <c r="AV446" s="28"/>
      <c r="AW446" s="28"/>
      <c r="AX446" s="28"/>
      <c r="AY446" s="28"/>
      <c r="AZ446" s="28"/>
      <c r="BA446" s="28"/>
      <c r="BB446" s="28"/>
      <c r="BC446" s="28"/>
      <c r="BD446" s="28"/>
      <c r="BE446" s="28"/>
      <c r="BF446" s="28"/>
      <c r="BG446" s="28"/>
      <c r="BH446" s="28"/>
      <c r="BI446" s="28"/>
      <c r="BJ446" s="28"/>
      <c r="BK446" s="28"/>
      <c r="BL446" s="28"/>
      <c r="BM446" s="28"/>
      <c r="BN446" s="28"/>
      <c r="BO446" s="28"/>
      <c r="BP446" s="28"/>
      <c r="BQ446" s="28"/>
      <c r="BR446" s="28"/>
      <c r="BS446" s="28"/>
      <c r="BT446" s="28"/>
      <c r="BU446" s="28"/>
      <c r="BV446" s="28"/>
      <c r="BW446" s="28"/>
      <c r="BX446" s="28"/>
      <c r="BY446" s="28"/>
      <c r="BZ446" s="28"/>
      <c r="CA446" s="28"/>
      <c r="CB446" s="28"/>
      <c r="CC446" s="28"/>
      <c r="CD446" s="28"/>
      <c r="CE446" s="28"/>
      <c r="CF446" s="28"/>
      <c r="CG446" s="28"/>
      <c r="CH446" s="28"/>
      <c r="CI446" s="28"/>
      <c r="CJ446" s="28"/>
      <c r="CK446" s="28"/>
      <c r="CL446" s="28"/>
      <c r="CM446" s="28"/>
      <c r="CN446" s="28"/>
      <c r="CO446" s="28"/>
      <c r="CP446" s="28"/>
      <c r="CQ446" s="28"/>
      <c r="CR446" s="28"/>
      <c r="CS446" s="28"/>
      <c r="CT446" s="28"/>
      <c r="CU446" s="28"/>
      <c r="CV446" s="28"/>
      <c r="CW446" s="28"/>
      <c r="CX446" s="28"/>
      <c r="CY446" s="28"/>
      <c r="CZ446" s="28"/>
      <c r="DA446" s="28"/>
      <c r="DB446" s="28"/>
      <c r="DC446" s="28"/>
      <c r="DD446" s="28"/>
      <c r="DE446" s="28"/>
      <c r="DF446" s="28"/>
      <c r="DG446" s="28"/>
      <c r="DH446" s="28"/>
      <c r="DI446" s="28"/>
      <c r="DJ446" s="28"/>
      <c r="DK446" s="28"/>
      <c r="DL446" s="28"/>
    </row>
    <row r="447" spans="1:116" s="74" customFormat="1" x14ac:dyDescent="0.25">
      <c r="A447" s="5" t="s">
        <v>140</v>
      </c>
      <c r="B447" s="5" t="s">
        <v>133</v>
      </c>
      <c r="C447" s="39" t="s">
        <v>347</v>
      </c>
      <c r="D447" s="5" t="s">
        <v>232</v>
      </c>
      <c r="E447" s="30">
        <v>32000</v>
      </c>
      <c r="F447" s="30">
        <f>E447*0.0287</f>
        <v>918.4</v>
      </c>
      <c r="G447" s="30">
        <v>0</v>
      </c>
      <c r="H447" s="30">
        <v>972.8</v>
      </c>
      <c r="I447" s="30">
        <v>1615</v>
      </c>
      <c r="J447" s="30">
        <v>3506.2</v>
      </c>
      <c r="K447" s="30">
        <v>28493.8</v>
      </c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26"/>
      <c r="AN447" s="26"/>
      <c r="AO447" s="26"/>
      <c r="AP447" s="26"/>
      <c r="AQ447" s="26"/>
      <c r="AR447" s="26"/>
      <c r="AS447" s="26"/>
      <c r="AT447" s="26"/>
      <c r="AU447" s="26"/>
      <c r="AV447" s="26"/>
      <c r="AW447" s="26"/>
      <c r="AX447" s="26"/>
      <c r="AY447" s="26"/>
      <c r="AZ447" s="26"/>
      <c r="BA447" s="26"/>
      <c r="BB447" s="26"/>
      <c r="BC447" s="26"/>
      <c r="BD447" s="26"/>
      <c r="BE447" s="26"/>
      <c r="BF447" s="26"/>
      <c r="BG447" s="26"/>
      <c r="BH447" s="26"/>
      <c r="BI447" s="26"/>
      <c r="BJ447" s="26"/>
      <c r="BK447" s="26"/>
      <c r="BL447" s="26"/>
      <c r="BM447" s="26"/>
      <c r="BN447" s="26"/>
      <c r="BO447" s="26"/>
      <c r="BP447" s="26"/>
      <c r="BQ447" s="26"/>
      <c r="BR447" s="26"/>
      <c r="BS447" s="26"/>
      <c r="BT447" s="26"/>
      <c r="BU447" s="26"/>
      <c r="BV447" s="26"/>
      <c r="BW447" s="26"/>
      <c r="BX447" s="26"/>
      <c r="BY447" s="26"/>
      <c r="BZ447" s="26"/>
      <c r="CA447" s="26"/>
      <c r="CB447" s="26"/>
      <c r="CC447" s="26"/>
      <c r="CD447" s="26"/>
      <c r="CE447" s="26"/>
      <c r="CF447" s="26"/>
      <c r="CG447" s="26"/>
      <c r="CH447" s="26"/>
      <c r="CI447" s="26"/>
      <c r="CJ447" s="26"/>
      <c r="CK447" s="26"/>
      <c r="CL447" s="26"/>
      <c r="CM447" s="26"/>
      <c r="CN447" s="26"/>
      <c r="CO447" s="26"/>
      <c r="CP447" s="26"/>
      <c r="CQ447" s="26"/>
      <c r="CR447" s="26"/>
      <c r="CS447" s="26"/>
      <c r="CT447" s="26"/>
      <c r="CU447" s="26"/>
      <c r="CV447" s="26"/>
      <c r="CW447" s="26"/>
      <c r="CX447" s="26"/>
      <c r="CY447" s="26"/>
      <c r="CZ447" s="26"/>
      <c r="DA447" s="26"/>
      <c r="DB447" s="26"/>
      <c r="DC447" s="26"/>
      <c r="DD447" s="26"/>
      <c r="DE447" s="26"/>
      <c r="DF447" s="26"/>
      <c r="DG447" s="26"/>
      <c r="DH447" s="26"/>
      <c r="DI447" s="26"/>
      <c r="DJ447" s="26"/>
      <c r="DK447" s="26"/>
      <c r="DL447" s="26"/>
    </row>
    <row r="448" spans="1:116" s="74" customFormat="1" x14ac:dyDescent="0.25">
      <c r="A448" s="5" t="s">
        <v>139</v>
      </c>
      <c r="B448" s="5" t="s">
        <v>138</v>
      </c>
      <c r="C448" s="39" t="s">
        <v>347</v>
      </c>
      <c r="D448" s="5" t="s">
        <v>232</v>
      </c>
      <c r="E448" s="30">
        <v>32000</v>
      </c>
      <c r="F448" s="30">
        <f t="shared" si="134"/>
        <v>918.4</v>
      </c>
      <c r="G448" s="30">
        <v>0</v>
      </c>
      <c r="H448" s="30">
        <f t="shared" si="135"/>
        <v>972.8</v>
      </c>
      <c r="I448" s="30">
        <v>315</v>
      </c>
      <c r="J448" s="30">
        <f t="shared" si="136"/>
        <v>2206.1999999999998</v>
      </c>
      <c r="K448" s="30">
        <v>29793.8</v>
      </c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26"/>
      <c r="AN448" s="26"/>
      <c r="AO448" s="26"/>
      <c r="AP448" s="26"/>
      <c r="AQ448" s="26"/>
      <c r="AR448" s="26"/>
      <c r="AS448" s="26"/>
      <c r="AT448" s="26"/>
      <c r="AU448" s="26"/>
      <c r="AV448" s="26"/>
      <c r="AW448" s="26"/>
      <c r="AX448" s="26"/>
      <c r="AY448" s="26"/>
      <c r="AZ448" s="26"/>
      <c r="BA448" s="26"/>
      <c r="BB448" s="26"/>
      <c r="BC448" s="26"/>
      <c r="BD448" s="26"/>
      <c r="BE448" s="26"/>
      <c r="BF448" s="26"/>
      <c r="BG448" s="26"/>
      <c r="BH448" s="26"/>
      <c r="BI448" s="26"/>
      <c r="BJ448" s="26"/>
      <c r="BK448" s="26"/>
      <c r="BL448" s="26"/>
      <c r="BM448" s="26"/>
      <c r="BN448" s="26"/>
      <c r="BO448" s="26"/>
      <c r="BP448" s="26"/>
      <c r="BQ448" s="26"/>
      <c r="BR448" s="26"/>
      <c r="BS448" s="26"/>
      <c r="BT448" s="26"/>
      <c r="BU448" s="26"/>
      <c r="BV448" s="26"/>
      <c r="BW448" s="26"/>
      <c r="BX448" s="26"/>
      <c r="BY448" s="26"/>
      <c r="BZ448" s="26"/>
      <c r="CA448" s="26"/>
      <c r="CB448" s="26"/>
      <c r="CC448" s="26"/>
      <c r="CD448" s="26"/>
      <c r="CE448" s="26"/>
      <c r="CF448" s="26"/>
      <c r="CG448" s="26"/>
      <c r="CH448" s="26"/>
      <c r="CI448" s="26"/>
      <c r="CJ448" s="26"/>
      <c r="CK448" s="26"/>
      <c r="CL448" s="26"/>
      <c r="CM448" s="26"/>
      <c r="CN448" s="26"/>
      <c r="CO448" s="26"/>
      <c r="CP448" s="26"/>
      <c r="CQ448" s="26"/>
      <c r="CR448" s="26"/>
      <c r="CS448" s="26"/>
      <c r="CT448" s="26"/>
      <c r="CU448" s="26"/>
      <c r="CV448" s="26"/>
      <c r="CW448" s="26"/>
      <c r="CX448" s="26"/>
      <c r="CY448" s="26"/>
      <c r="CZ448" s="26"/>
      <c r="DA448" s="26"/>
      <c r="DB448" s="26"/>
      <c r="DC448" s="26"/>
      <c r="DD448" s="26"/>
      <c r="DE448" s="26"/>
      <c r="DF448" s="26"/>
      <c r="DG448" s="26"/>
      <c r="DH448" s="26"/>
      <c r="DI448" s="26"/>
      <c r="DJ448" s="26"/>
      <c r="DK448" s="26"/>
      <c r="DL448" s="26"/>
    </row>
    <row r="449" spans="1:280" s="75" customFormat="1" x14ac:dyDescent="0.25">
      <c r="A449" s="5" t="s">
        <v>132</v>
      </c>
      <c r="B449" s="5" t="s">
        <v>133</v>
      </c>
      <c r="C449" s="39" t="s">
        <v>347</v>
      </c>
      <c r="D449" s="5" t="s">
        <v>232</v>
      </c>
      <c r="E449" s="30">
        <v>11000</v>
      </c>
      <c r="F449" s="30">
        <f>E449*0.0287</f>
        <v>315.7</v>
      </c>
      <c r="G449" s="30">
        <v>0</v>
      </c>
      <c r="H449" s="30">
        <v>334.4</v>
      </c>
      <c r="I449" s="30">
        <v>75</v>
      </c>
      <c r="J449" s="30">
        <v>725.1</v>
      </c>
      <c r="K449" s="30">
        <v>10274.9</v>
      </c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26"/>
      <c r="AN449" s="26"/>
      <c r="AO449" s="26"/>
      <c r="AP449" s="28"/>
      <c r="AQ449" s="28"/>
      <c r="AR449" s="28"/>
      <c r="AS449" s="28"/>
      <c r="AT449" s="28"/>
      <c r="AU449" s="28"/>
      <c r="AV449" s="28"/>
      <c r="AW449" s="28"/>
      <c r="AX449" s="28"/>
      <c r="AY449" s="28"/>
      <c r="AZ449" s="28"/>
      <c r="BA449" s="28"/>
      <c r="BB449" s="28"/>
      <c r="BC449" s="28"/>
      <c r="BD449" s="28"/>
      <c r="BE449" s="28"/>
      <c r="BF449" s="28"/>
      <c r="BG449" s="28"/>
      <c r="BH449" s="28"/>
      <c r="BI449" s="28"/>
      <c r="BJ449" s="28"/>
      <c r="BK449" s="28"/>
      <c r="BL449" s="28"/>
      <c r="BM449" s="28"/>
      <c r="BN449" s="28"/>
      <c r="BO449" s="28"/>
      <c r="BP449" s="28"/>
      <c r="BQ449" s="28"/>
      <c r="BR449" s="28"/>
      <c r="BS449" s="28"/>
      <c r="BT449" s="28"/>
      <c r="BU449" s="28"/>
      <c r="BV449" s="28"/>
      <c r="BW449" s="28"/>
      <c r="BX449" s="28"/>
      <c r="BY449" s="28"/>
      <c r="BZ449" s="28"/>
      <c r="CA449" s="28"/>
      <c r="CB449" s="28"/>
      <c r="CC449" s="28"/>
      <c r="CD449" s="28"/>
      <c r="CE449" s="28"/>
      <c r="CF449" s="28"/>
      <c r="CG449" s="28"/>
      <c r="CH449" s="28"/>
      <c r="CI449" s="28"/>
      <c r="CJ449" s="28"/>
      <c r="CK449" s="28"/>
      <c r="CL449" s="28"/>
      <c r="CM449" s="28"/>
      <c r="CN449" s="28"/>
      <c r="CO449" s="28"/>
      <c r="CP449" s="28"/>
      <c r="CQ449" s="28"/>
      <c r="CR449" s="28"/>
      <c r="CS449" s="28"/>
      <c r="CT449" s="28"/>
      <c r="CU449" s="28"/>
      <c r="CV449" s="28"/>
      <c r="CW449" s="28"/>
      <c r="CX449" s="28"/>
      <c r="CY449" s="28"/>
      <c r="CZ449" s="28"/>
      <c r="DA449" s="28"/>
      <c r="DB449" s="28"/>
      <c r="DC449" s="28"/>
      <c r="DD449" s="28"/>
      <c r="DE449" s="28"/>
      <c r="DF449" s="28"/>
      <c r="DG449" s="28"/>
      <c r="DH449" s="28"/>
      <c r="DI449" s="5"/>
      <c r="DJ449" s="5"/>
      <c r="DK449" s="5"/>
      <c r="DL449" s="5"/>
      <c r="DM449" s="5"/>
      <c r="DN449" s="5"/>
      <c r="DO449" s="5"/>
      <c r="DP449" s="5"/>
      <c r="DQ449" s="5"/>
      <c r="DR449" s="5"/>
      <c r="DS449" s="5"/>
      <c r="DT449" s="5"/>
      <c r="DU449" s="5"/>
      <c r="DV449" s="5"/>
      <c r="DW449" s="5"/>
      <c r="DX449" s="5"/>
      <c r="DY449" s="5"/>
      <c r="DZ449" s="5"/>
      <c r="EA449" s="5"/>
      <c r="EB449" s="5"/>
      <c r="EC449" s="5"/>
      <c r="ED449" s="5"/>
      <c r="EE449" s="5"/>
      <c r="EF449" s="5"/>
      <c r="EG449" s="5"/>
      <c r="EH449" s="5"/>
      <c r="EI449" s="5"/>
      <c r="EJ449" s="5"/>
      <c r="EK449" s="5"/>
      <c r="EL449" s="5"/>
      <c r="EM449" s="5"/>
      <c r="EN449" s="5"/>
      <c r="EO449" s="5"/>
      <c r="EP449" s="5"/>
      <c r="EQ449" s="5"/>
      <c r="ER449" s="5"/>
      <c r="ES449" s="5"/>
      <c r="ET449" s="5"/>
      <c r="EU449" s="5"/>
      <c r="EV449" s="5"/>
      <c r="EW449" s="5"/>
      <c r="EX449" s="5"/>
      <c r="EY449" s="5"/>
      <c r="EZ449" s="5"/>
      <c r="FA449" s="5"/>
      <c r="FB449" s="5"/>
      <c r="FC449" s="5"/>
      <c r="FD449" s="5"/>
      <c r="FE449" s="5"/>
      <c r="FF449" s="5"/>
      <c r="FG449" s="5"/>
      <c r="FH449" s="5"/>
      <c r="FI449" s="5"/>
      <c r="FJ449" s="5"/>
      <c r="FK449" s="5"/>
      <c r="FL449" s="5"/>
      <c r="FM449" s="5"/>
      <c r="FN449" s="5"/>
      <c r="FO449" s="5"/>
      <c r="FP449" s="5"/>
      <c r="FQ449" s="5"/>
      <c r="FR449" s="5"/>
      <c r="FS449" s="5"/>
      <c r="FT449" s="5"/>
      <c r="FU449" s="5"/>
      <c r="FV449" s="5"/>
      <c r="FW449" s="5"/>
      <c r="FX449" s="5"/>
      <c r="FY449" s="5"/>
      <c r="FZ449" s="5"/>
      <c r="GA449" s="5"/>
      <c r="GB449" s="5"/>
      <c r="GC449" s="5"/>
      <c r="GD449" s="5"/>
      <c r="GE449" s="5"/>
      <c r="GF449" s="5"/>
      <c r="GG449" s="5"/>
      <c r="GH449" s="5"/>
      <c r="GI449" s="5"/>
      <c r="GJ449" s="5"/>
      <c r="GK449" s="5"/>
      <c r="GL449" s="5"/>
      <c r="GM449" s="5"/>
      <c r="GN449" s="5"/>
      <c r="GO449" s="5"/>
      <c r="GP449" s="5"/>
      <c r="GQ449" s="5"/>
      <c r="GR449" s="5"/>
      <c r="GS449" s="5"/>
      <c r="GT449" s="5"/>
      <c r="GU449" s="5"/>
      <c r="GV449" s="5"/>
      <c r="GW449" s="5"/>
      <c r="GX449" s="5"/>
      <c r="GY449" s="5"/>
      <c r="GZ449" s="5"/>
      <c r="HA449" s="5"/>
      <c r="HB449" s="5"/>
      <c r="HC449" s="5"/>
      <c r="HD449" s="5"/>
      <c r="HE449" s="5"/>
      <c r="HF449" s="5"/>
      <c r="HG449" s="5"/>
      <c r="HH449" s="5"/>
      <c r="HI449" s="5"/>
      <c r="HJ449" s="5"/>
      <c r="HK449" s="5"/>
      <c r="HL449" s="5"/>
      <c r="HM449" s="5"/>
      <c r="HN449" s="5"/>
      <c r="HO449" s="5"/>
      <c r="HP449" s="5"/>
      <c r="HQ449" s="5"/>
      <c r="HR449" s="5"/>
      <c r="HS449" s="5"/>
      <c r="HT449" s="5"/>
      <c r="HU449" s="5"/>
      <c r="HV449" s="5"/>
      <c r="HW449" s="5"/>
      <c r="HX449" s="5"/>
      <c r="HY449" s="5"/>
      <c r="HZ449" s="5"/>
      <c r="IA449" s="5"/>
      <c r="IB449" s="5"/>
      <c r="IC449" s="5"/>
      <c r="ID449" s="5"/>
      <c r="IE449" s="5"/>
      <c r="IF449" s="5"/>
      <c r="IG449" s="5"/>
      <c r="IH449" s="5"/>
      <c r="II449" s="5"/>
      <c r="IJ449" s="5"/>
      <c r="IK449" s="5"/>
      <c r="IL449" s="5"/>
      <c r="IM449" s="5"/>
      <c r="IN449" s="5"/>
      <c r="IO449" s="5"/>
      <c r="IP449" s="5"/>
      <c r="IQ449" s="5"/>
      <c r="IR449" s="5"/>
      <c r="IS449" s="5"/>
      <c r="IT449" s="5"/>
      <c r="IU449" s="5"/>
      <c r="IV449" s="5"/>
      <c r="IW449" s="5"/>
      <c r="IX449" s="5"/>
      <c r="IY449" s="5"/>
      <c r="IZ449" s="5"/>
      <c r="JA449" s="5"/>
      <c r="JB449" s="5"/>
      <c r="JC449" s="5"/>
      <c r="JD449" s="5"/>
      <c r="JE449" s="5"/>
      <c r="JF449" s="5"/>
      <c r="JG449" s="5"/>
      <c r="JH449" s="5"/>
      <c r="JI449" s="5"/>
      <c r="JJ449" s="5"/>
      <c r="JK449" s="5"/>
      <c r="JL449" s="5"/>
      <c r="JM449" s="5"/>
      <c r="JN449" s="5"/>
      <c r="JO449" s="5"/>
      <c r="JP449" s="5"/>
      <c r="JQ449" s="5"/>
      <c r="JR449" s="5"/>
      <c r="JS449" s="5"/>
      <c r="JT449" s="5"/>
    </row>
    <row r="450" spans="1:280" s="74" customFormat="1" x14ac:dyDescent="0.25">
      <c r="A450" s="5" t="s">
        <v>141</v>
      </c>
      <c r="B450" s="5" t="s">
        <v>133</v>
      </c>
      <c r="C450" s="39" t="s">
        <v>347</v>
      </c>
      <c r="D450" s="5" t="s">
        <v>232</v>
      </c>
      <c r="E450" s="30">
        <v>13420</v>
      </c>
      <c r="F450" s="30">
        <f t="shared" si="134"/>
        <v>385.15</v>
      </c>
      <c r="G450" s="30">
        <v>0</v>
      </c>
      <c r="H450" s="30">
        <f t="shared" si="135"/>
        <v>407.97</v>
      </c>
      <c r="I450" s="30">
        <v>125</v>
      </c>
      <c r="J450" s="30">
        <f>F450+G450+H450+I450</f>
        <v>918.12</v>
      </c>
      <c r="K450" s="30">
        <f>E450-J450</f>
        <v>12501.88</v>
      </c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26"/>
      <c r="AN450" s="26"/>
      <c r="AO450" s="26"/>
      <c r="AP450" s="26"/>
      <c r="AQ450" s="26"/>
      <c r="AR450" s="26"/>
      <c r="AS450" s="26"/>
      <c r="AT450" s="26"/>
      <c r="AU450" s="26"/>
      <c r="AV450" s="26"/>
      <c r="AW450" s="26"/>
      <c r="AX450" s="26"/>
      <c r="AY450" s="26"/>
      <c r="AZ450" s="26"/>
      <c r="BA450" s="26"/>
      <c r="BB450" s="26"/>
      <c r="BC450" s="26"/>
      <c r="BD450" s="26"/>
      <c r="BE450" s="26"/>
      <c r="BF450" s="26"/>
      <c r="BG450" s="26"/>
      <c r="BH450" s="26"/>
      <c r="BI450" s="26"/>
      <c r="BJ450" s="26"/>
      <c r="BK450" s="26"/>
      <c r="BL450" s="26"/>
      <c r="BM450" s="26"/>
      <c r="BN450" s="26"/>
      <c r="BO450" s="26"/>
      <c r="BP450" s="26"/>
      <c r="BQ450" s="26"/>
      <c r="BR450" s="26"/>
      <c r="BS450" s="26"/>
      <c r="BT450" s="26"/>
      <c r="BU450" s="26"/>
      <c r="BV450" s="26"/>
      <c r="BW450" s="26"/>
      <c r="BX450" s="26"/>
      <c r="BY450" s="26"/>
      <c r="BZ450" s="26"/>
      <c r="CA450" s="26"/>
      <c r="CB450" s="26"/>
      <c r="CC450" s="26"/>
      <c r="CD450" s="26"/>
      <c r="CE450" s="26"/>
      <c r="CF450" s="26"/>
      <c r="CG450" s="26"/>
      <c r="CH450" s="26"/>
      <c r="CI450" s="26"/>
      <c r="CJ450" s="26"/>
      <c r="CK450" s="26"/>
      <c r="CL450" s="26"/>
      <c r="CM450" s="26"/>
      <c r="CN450" s="26"/>
      <c r="CO450" s="26"/>
      <c r="CP450" s="26"/>
      <c r="CQ450" s="26"/>
      <c r="CR450" s="26"/>
      <c r="CS450" s="26"/>
      <c r="CT450" s="26"/>
      <c r="CU450" s="26"/>
      <c r="CV450" s="26"/>
      <c r="CW450" s="26"/>
      <c r="CX450" s="26"/>
      <c r="CY450" s="26"/>
      <c r="CZ450" s="26"/>
      <c r="DA450" s="26"/>
      <c r="DB450" s="26"/>
      <c r="DC450" s="26"/>
      <c r="DD450" s="26"/>
      <c r="DE450" s="26"/>
      <c r="DF450" s="26"/>
      <c r="DG450" s="26"/>
      <c r="DH450" s="26"/>
      <c r="DI450" s="6"/>
      <c r="DJ450" s="6"/>
      <c r="DK450" s="6"/>
      <c r="DL450" s="6"/>
      <c r="DM450" s="6"/>
      <c r="DN450" s="6"/>
      <c r="DO450" s="6"/>
      <c r="DP450" s="6"/>
      <c r="DQ450" s="6"/>
      <c r="DR450" s="6"/>
      <c r="DS450" s="6"/>
      <c r="DT450" s="6"/>
      <c r="DU450" s="6"/>
      <c r="DV450" s="6"/>
      <c r="DW450" s="6"/>
      <c r="DX450" s="6"/>
      <c r="DY450" s="6"/>
      <c r="DZ450" s="6"/>
      <c r="EA450" s="6"/>
      <c r="EB450" s="6"/>
      <c r="EC450" s="6"/>
      <c r="ED450" s="6"/>
      <c r="EE450" s="6"/>
      <c r="EF450" s="6"/>
      <c r="EG450" s="6"/>
      <c r="EH450" s="6"/>
      <c r="EI450" s="6"/>
      <c r="EJ450" s="6"/>
      <c r="EK450" s="6"/>
      <c r="EL450" s="6"/>
      <c r="EM450" s="6"/>
      <c r="EN450" s="6"/>
      <c r="EO450" s="6"/>
      <c r="EP450" s="6"/>
      <c r="EQ450" s="6"/>
      <c r="ER450" s="6"/>
      <c r="ES450" s="6"/>
      <c r="ET450" s="6"/>
      <c r="EU450" s="6"/>
      <c r="EV450" s="6"/>
      <c r="EW450" s="6"/>
      <c r="EX450" s="6"/>
      <c r="EY450" s="6"/>
      <c r="EZ450" s="6"/>
      <c r="FA450" s="6"/>
      <c r="FB450" s="6"/>
      <c r="FC450" s="6"/>
      <c r="FD450" s="6"/>
      <c r="FE450" s="6"/>
      <c r="FF450" s="6"/>
      <c r="FG450" s="6"/>
      <c r="FH450" s="6"/>
      <c r="FI450" s="6"/>
      <c r="FJ450" s="6"/>
      <c r="FK450" s="6"/>
      <c r="FL450" s="6"/>
      <c r="FM450" s="6"/>
      <c r="FN450" s="6"/>
      <c r="FO450" s="6"/>
      <c r="FP450" s="6"/>
      <c r="FQ450" s="6"/>
      <c r="FR450" s="6"/>
      <c r="FS450" s="6"/>
      <c r="FT450" s="6"/>
      <c r="FU450" s="6"/>
      <c r="FV450" s="6"/>
      <c r="FW450" s="6"/>
      <c r="FX450" s="6"/>
      <c r="FY450" s="6"/>
      <c r="FZ450" s="6"/>
      <c r="GA450" s="6"/>
      <c r="GB450" s="6"/>
      <c r="GC450" s="6"/>
      <c r="GD450" s="6"/>
      <c r="GE450" s="6"/>
      <c r="GF450" s="6"/>
      <c r="GG450" s="6"/>
      <c r="GH450" s="6"/>
      <c r="GI450" s="6"/>
      <c r="GJ450" s="6"/>
      <c r="GK450" s="6"/>
      <c r="GL450" s="6"/>
      <c r="GM450" s="6"/>
      <c r="GN450" s="6"/>
      <c r="GO450" s="6"/>
      <c r="GP450" s="6"/>
      <c r="GQ450" s="6"/>
      <c r="GR450" s="6"/>
      <c r="GS450" s="6"/>
      <c r="GT450" s="6"/>
      <c r="GU450" s="6"/>
      <c r="GV450" s="6"/>
      <c r="GW450" s="6"/>
      <c r="GX450" s="6"/>
      <c r="GY450" s="6"/>
      <c r="GZ450" s="6"/>
      <c r="HA450" s="6"/>
      <c r="HB450" s="6"/>
      <c r="HC450" s="6"/>
      <c r="HD450" s="6"/>
      <c r="HE450" s="6"/>
      <c r="HF450" s="6"/>
      <c r="HG450" s="6"/>
      <c r="HH450" s="6"/>
      <c r="HI450" s="6"/>
      <c r="HJ450" s="6"/>
      <c r="HK450" s="6"/>
      <c r="HL450" s="6"/>
      <c r="HM450" s="6"/>
      <c r="HN450" s="6"/>
      <c r="HO450" s="6"/>
      <c r="HP450" s="6"/>
      <c r="HQ450" s="6"/>
      <c r="HR450" s="6"/>
      <c r="HS450" s="6"/>
      <c r="HT450" s="6"/>
      <c r="HU450" s="6"/>
      <c r="HV450" s="6"/>
      <c r="HW450" s="6"/>
      <c r="HX450" s="6"/>
      <c r="HY450" s="6"/>
      <c r="HZ450" s="6"/>
      <c r="IA450" s="6"/>
      <c r="IB450" s="6"/>
      <c r="IC450" s="6"/>
      <c r="ID450" s="6"/>
      <c r="IE450" s="6"/>
      <c r="IF450" s="6"/>
      <c r="IG450" s="6"/>
      <c r="IH450" s="6"/>
      <c r="II450" s="6"/>
      <c r="IJ450" s="6"/>
      <c r="IK450" s="6"/>
      <c r="IL450" s="6"/>
      <c r="IM450" s="6"/>
      <c r="IN450" s="6"/>
      <c r="IO450" s="6"/>
      <c r="IP450" s="6"/>
      <c r="IQ450" s="6"/>
      <c r="IR450" s="6"/>
      <c r="IS450" s="6"/>
      <c r="IT450" s="6"/>
      <c r="IU450" s="6"/>
      <c r="IV450" s="6"/>
      <c r="IW450" s="6"/>
      <c r="IX450" s="6"/>
      <c r="IY450" s="6"/>
      <c r="IZ450" s="6"/>
      <c r="JA450" s="6"/>
      <c r="JB450" s="6"/>
      <c r="JC450" s="6"/>
      <c r="JD450" s="6"/>
      <c r="JE450" s="6"/>
      <c r="JF450" s="6"/>
      <c r="JG450" s="6"/>
      <c r="JH450" s="6"/>
      <c r="JI450" s="6"/>
      <c r="JJ450" s="6"/>
      <c r="JK450" s="6"/>
      <c r="JL450" s="6"/>
      <c r="JM450" s="6"/>
      <c r="JN450" s="6"/>
      <c r="JO450" s="6"/>
      <c r="JP450" s="6"/>
      <c r="JQ450" s="6"/>
      <c r="JR450" s="6"/>
      <c r="JS450" s="6"/>
      <c r="JT450" s="6"/>
    </row>
    <row r="451" spans="1:280" s="74" customFormat="1" x14ac:dyDescent="0.25">
      <c r="A451" s="5" t="s">
        <v>416</v>
      </c>
      <c r="B451" s="5" t="s">
        <v>89</v>
      </c>
      <c r="C451" s="39" t="s">
        <v>348</v>
      </c>
      <c r="D451" s="5" t="s">
        <v>232</v>
      </c>
      <c r="E451" s="30">
        <v>32272.44</v>
      </c>
      <c r="F451" s="30">
        <f t="shared" si="134"/>
        <v>926.22</v>
      </c>
      <c r="G451" s="30">
        <v>0</v>
      </c>
      <c r="H451" s="30">
        <v>981.08</v>
      </c>
      <c r="I451" s="30">
        <v>25</v>
      </c>
      <c r="J451" s="30">
        <v>1932.3</v>
      </c>
      <c r="K451" s="30">
        <v>30340.14</v>
      </c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26"/>
      <c r="AN451" s="26"/>
      <c r="AO451" s="26"/>
      <c r="AP451" s="26"/>
      <c r="AQ451" s="26"/>
      <c r="AR451" s="26"/>
      <c r="AS451" s="26"/>
      <c r="AT451" s="26"/>
      <c r="AU451" s="26"/>
      <c r="AV451" s="26"/>
      <c r="AW451" s="26"/>
      <c r="AX451" s="26"/>
      <c r="AY451" s="26"/>
      <c r="AZ451" s="26"/>
      <c r="BA451" s="26"/>
      <c r="BB451" s="26"/>
      <c r="BC451" s="26"/>
      <c r="BD451" s="26"/>
      <c r="BE451" s="26"/>
      <c r="BF451" s="26"/>
      <c r="BG451" s="26"/>
      <c r="BH451" s="26"/>
      <c r="BI451" s="26"/>
      <c r="BJ451" s="26"/>
      <c r="BK451" s="26"/>
      <c r="BL451" s="26"/>
      <c r="BM451" s="26"/>
      <c r="BN451" s="26"/>
      <c r="BO451" s="26"/>
      <c r="BP451" s="26"/>
      <c r="BQ451" s="26"/>
      <c r="BR451" s="26"/>
      <c r="BS451" s="26"/>
      <c r="BT451" s="26"/>
      <c r="BU451" s="26"/>
      <c r="BV451" s="26"/>
      <c r="BW451" s="26"/>
      <c r="BX451" s="26"/>
      <c r="BY451" s="26"/>
      <c r="BZ451" s="26"/>
      <c r="CA451" s="26"/>
      <c r="CB451" s="26"/>
      <c r="CC451" s="26"/>
      <c r="CD451" s="26"/>
      <c r="CE451" s="26"/>
      <c r="CF451" s="26"/>
      <c r="CG451" s="26"/>
      <c r="CH451" s="26"/>
      <c r="CI451" s="26"/>
      <c r="CJ451" s="26"/>
      <c r="CK451" s="26"/>
      <c r="CL451" s="26"/>
      <c r="CM451" s="26"/>
      <c r="CN451" s="26"/>
      <c r="CO451" s="26"/>
      <c r="CP451" s="26"/>
      <c r="CQ451" s="26"/>
      <c r="CR451" s="26"/>
      <c r="CS451" s="26"/>
      <c r="CT451" s="26"/>
      <c r="CU451" s="26"/>
      <c r="CV451" s="26"/>
      <c r="CW451" s="26"/>
      <c r="CX451" s="26"/>
      <c r="CY451" s="26"/>
      <c r="CZ451" s="26"/>
      <c r="DA451" s="26"/>
      <c r="DB451" s="26"/>
      <c r="DC451" s="26"/>
      <c r="DD451" s="26"/>
      <c r="DE451" s="26"/>
      <c r="DF451" s="26"/>
      <c r="DG451" s="26"/>
      <c r="DH451" s="2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  <c r="DV451" s="6"/>
      <c r="DW451" s="6"/>
      <c r="DX451" s="6"/>
      <c r="DY451" s="6"/>
      <c r="DZ451" s="6"/>
      <c r="EA451" s="6"/>
      <c r="EB451" s="6"/>
      <c r="EC451" s="6"/>
      <c r="ED451" s="6"/>
      <c r="EE451" s="6"/>
      <c r="EF451" s="6"/>
      <c r="EG451" s="6"/>
      <c r="EH451" s="6"/>
      <c r="EI451" s="6"/>
      <c r="EJ451" s="6"/>
      <c r="EK451" s="6"/>
      <c r="EL451" s="6"/>
      <c r="EM451" s="6"/>
      <c r="EN451" s="6"/>
      <c r="EO451" s="6"/>
      <c r="EP451" s="6"/>
      <c r="EQ451" s="6"/>
      <c r="ER451" s="6"/>
      <c r="ES451" s="6"/>
      <c r="ET451" s="6"/>
      <c r="EU451" s="6"/>
      <c r="EV451" s="6"/>
      <c r="EW451" s="6"/>
      <c r="EX451" s="6"/>
      <c r="EY451" s="6"/>
      <c r="EZ451" s="6"/>
      <c r="FA451" s="6"/>
      <c r="FB451" s="6"/>
      <c r="FC451" s="6"/>
      <c r="FD451" s="6"/>
      <c r="FE451" s="6"/>
      <c r="FF451" s="6"/>
      <c r="FG451" s="6"/>
      <c r="FH451" s="6"/>
      <c r="FI451" s="6"/>
      <c r="FJ451" s="6"/>
      <c r="FK451" s="6"/>
      <c r="FL451" s="6"/>
      <c r="FM451" s="6"/>
      <c r="FN451" s="6"/>
      <c r="FO451" s="6"/>
      <c r="FP451" s="6"/>
      <c r="FQ451" s="6"/>
      <c r="FR451" s="6"/>
      <c r="FS451" s="6"/>
      <c r="FT451" s="6"/>
      <c r="FU451" s="6"/>
      <c r="FV451" s="6"/>
      <c r="FW451" s="6"/>
      <c r="FX451" s="6"/>
      <c r="FY451" s="6"/>
      <c r="FZ451" s="6"/>
      <c r="GA451" s="6"/>
      <c r="GB451" s="6"/>
      <c r="GC451" s="6"/>
      <c r="GD451" s="6"/>
      <c r="GE451" s="6"/>
      <c r="GF451" s="6"/>
      <c r="GG451" s="6"/>
      <c r="GH451" s="6"/>
      <c r="GI451" s="6"/>
      <c r="GJ451" s="6"/>
      <c r="GK451" s="6"/>
      <c r="GL451" s="6"/>
      <c r="GM451" s="6"/>
      <c r="GN451" s="6"/>
      <c r="GO451" s="6"/>
      <c r="GP451" s="6"/>
      <c r="GQ451" s="6"/>
      <c r="GR451" s="6"/>
      <c r="GS451" s="6"/>
      <c r="GT451" s="6"/>
      <c r="GU451" s="6"/>
      <c r="GV451" s="6"/>
      <c r="GW451" s="6"/>
      <c r="GX451" s="6"/>
      <c r="GY451" s="6"/>
      <c r="GZ451" s="6"/>
      <c r="HA451" s="6"/>
      <c r="HB451" s="6"/>
      <c r="HC451" s="6"/>
      <c r="HD451" s="6"/>
      <c r="HE451" s="6"/>
      <c r="HF451" s="6"/>
      <c r="HG451" s="6"/>
      <c r="HH451" s="6"/>
      <c r="HI451" s="6"/>
      <c r="HJ451" s="6"/>
      <c r="HK451" s="6"/>
      <c r="HL451" s="6"/>
      <c r="HM451" s="6"/>
      <c r="HN451" s="6"/>
      <c r="HO451" s="6"/>
      <c r="HP451" s="6"/>
      <c r="HQ451" s="6"/>
      <c r="HR451" s="6"/>
      <c r="HS451" s="6"/>
      <c r="HT451" s="6"/>
      <c r="HU451" s="6"/>
      <c r="HV451" s="6"/>
      <c r="HW451" s="6"/>
      <c r="HX451" s="6"/>
      <c r="HY451" s="6"/>
      <c r="HZ451" s="6"/>
      <c r="IA451" s="6"/>
      <c r="IB451" s="6"/>
      <c r="IC451" s="6"/>
      <c r="ID451" s="6"/>
      <c r="IE451" s="6"/>
      <c r="IF451" s="6"/>
      <c r="IG451" s="6"/>
      <c r="IH451" s="6"/>
      <c r="II451" s="6"/>
      <c r="IJ451" s="6"/>
      <c r="IK451" s="6"/>
      <c r="IL451" s="6"/>
      <c r="IM451" s="6"/>
      <c r="IN451" s="6"/>
      <c r="IO451" s="6"/>
      <c r="IP451" s="6"/>
      <c r="IQ451" s="6"/>
      <c r="IR451" s="6"/>
      <c r="IS451" s="6"/>
      <c r="IT451" s="6"/>
      <c r="IU451" s="6"/>
      <c r="IV451" s="6"/>
      <c r="IW451" s="6"/>
      <c r="IX451" s="6"/>
      <c r="IY451" s="6"/>
      <c r="IZ451" s="6"/>
      <c r="JA451" s="6"/>
      <c r="JB451" s="6"/>
      <c r="JC451" s="6"/>
      <c r="JD451" s="6"/>
      <c r="JE451" s="6"/>
      <c r="JF451" s="6"/>
      <c r="JG451" s="6"/>
      <c r="JH451" s="6"/>
      <c r="JI451" s="6"/>
      <c r="JJ451" s="6"/>
      <c r="JK451" s="6"/>
      <c r="JL451" s="6"/>
      <c r="JM451" s="6"/>
      <c r="JN451" s="6"/>
      <c r="JO451" s="6"/>
      <c r="JP451" s="6"/>
      <c r="JQ451" s="6"/>
      <c r="JR451" s="6"/>
      <c r="JS451" s="6"/>
      <c r="JT451" s="6"/>
    </row>
    <row r="452" spans="1:280" s="74" customFormat="1" x14ac:dyDescent="0.25">
      <c r="A452" s="5" t="s">
        <v>136</v>
      </c>
      <c r="B452" s="5" t="s">
        <v>203</v>
      </c>
      <c r="C452" s="39" t="s">
        <v>347</v>
      </c>
      <c r="D452" s="5" t="s">
        <v>230</v>
      </c>
      <c r="E452" s="30">
        <v>47000</v>
      </c>
      <c r="F452" s="30">
        <f>E452*0.0287</f>
        <v>1348.9</v>
      </c>
      <c r="G452" s="30">
        <v>1430.6</v>
      </c>
      <c r="H452" s="30">
        <f>E452*0.0304</f>
        <v>1428.8</v>
      </c>
      <c r="I452" s="30">
        <v>275</v>
      </c>
      <c r="J452" s="30">
        <f>F452+G452+H452+I452</f>
        <v>4483.3</v>
      </c>
      <c r="K452" s="30">
        <f>E452-J452</f>
        <v>42516.7</v>
      </c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  <c r="AB452" s="5"/>
      <c r="AC452" s="5"/>
      <c r="AD452" s="5"/>
      <c r="AE452" s="5"/>
      <c r="AF452" s="5"/>
      <c r="AG452" s="5"/>
      <c r="AH452" s="5"/>
      <c r="AI452" s="5"/>
      <c r="AJ452" s="5"/>
      <c r="AK452" s="5"/>
      <c r="AL452" s="5"/>
      <c r="AM452" s="28"/>
      <c r="AN452" s="28"/>
      <c r="AO452" s="28"/>
      <c r="AP452" s="26"/>
      <c r="AQ452" s="26"/>
      <c r="AR452" s="26"/>
      <c r="AS452" s="26"/>
      <c r="AT452" s="26"/>
      <c r="AU452" s="26"/>
      <c r="AV452" s="26"/>
      <c r="AW452" s="26"/>
      <c r="AX452" s="26"/>
      <c r="AY452" s="26"/>
      <c r="AZ452" s="26"/>
      <c r="BA452" s="26"/>
      <c r="BB452" s="26"/>
      <c r="BC452" s="26"/>
      <c r="BD452" s="26"/>
      <c r="BE452" s="26"/>
      <c r="BF452" s="26"/>
      <c r="BG452" s="26"/>
      <c r="BH452" s="26"/>
      <c r="BI452" s="26"/>
      <c r="BJ452" s="26"/>
      <c r="BK452" s="26"/>
      <c r="BL452" s="26"/>
      <c r="BM452" s="26"/>
      <c r="BN452" s="26"/>
      <c r="BO452" s="26"/>
      <c r="BP452" s="26"/>
      <c r="BQ452" s="26"/>
      <c r="BR452" s="26"/>
      <c r="BS452" s="26"/>
      <c r="BT452" s="26"/>
      <c r="BU452" s="26"/>
      <c r="BV452" s="26"/>
      <c r="BW452" s="26"/>
      <c r="BX452" s="26"/>
      <c r="BY452" s="26"/>
      <c r="BZ452" s="26"/>
      <c r="CA452" s="26"/>
      <c r="CB452" s="26"/>
      <c r="CC452" s="26"/>
      <c r="CD452" s="26"/>
      <c r="CE452" s="26"/>
      <c r="CF452" s="26"/>
      <c r="CG452" s="26"/>
      <c r="CH452" s="26"/>
      <c r="CI452" s="26"/>
      <c r="CJ452" s="26"/>
      <c r="CK452" s="26"/>
      <c r="CL452" s="26"/>
      <c r="CM452" s="26"/>
      <c r="CN452" s="26"/>
      <c r="CO452" s="26"/>
      <c r="CP452" s="26"/>
      <c r="CQ452" s="26"/>
      <c r="CR452" s="26"/>
      <c r="CS452" s="26"/>
      <c r="CT452" s="26"/>
      <c r="CU452" s="26"/>
      <c r="CV452" s="26"/>
      <c r="CW452" s="26"/>
      <c r="CX452" s="26"/>
      <c r="CY452" s="26"/>
      <c r="CZ452" s="26"/>
      <c r="DA452" s="26"/>
      <c r="DB452" s="26"/>
      <c r="DC452" s="26"/>
      <c r="DD452" s="26"/>
      <c r="DE452" s="26"/>
      <c r="DF452" s="26"/>
      <c r="DG452" s="26"/>
      <c r="DH452" s="2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  <c r="DV452" s="6"/>
      <c r="DW452" s="6"/>
      <c r="DX452" s="6"/>
      <c r="DY452" s="6"/>
      <c r="DZ452" s="6"/>
      <c r="EA452" s="6"/>
      <c r="EB452" s="6"/>
      <c r="EC452" s="6"/>
      <c r="ED452" s="6"/>
      <c r="EE452" s="6"/>
      <c r="EF452" s="6"/>
      <c r="EG452" s="6"/>
      <c r="EH452" s="6"/>
      <c r="EI452" s="6"/>
      <c r="EJ452" s="6"/>
      <c r="EK452" s="6"/>
      <c r="EL452" s="6"/>
      <c r="EM452" s="6"/>
      <c r="EN452" s="6"/>
      <c r="EO452" s="6"/>
      <c r="EP452" s="6"/>
      <c r="EQ452" s="6"/>
      <c r="ER452" s="6"/>
      <c r="ES452" s="6"/>
      <c r="ET452" s="6"/>
      <c r="EU452" s="6"/>
      <c r="EV452" s="6"/>
      <c r="EW452" s="6"/>
      <c r="EX452" s="6"/>
      <c r="EY452" s="6"/>
      <c r="EZ452" s="6"/>
      <c r="FA452" s="6"/>
      <c r="FB452" s="6"/>
      <c r="FC452" s="6"/>
      <c r="FD452" s="6"/>
      <c r="FE452" s="6"/>
      <c r="FF452" s="6"/>
      <c r="FG452" s="6"/>
      <c r="FH452" s="6"/>
      <c r="FI452" s="6"/>
      <c r="FJ452" s="6"/>
      <c r="FK452" s="6"/>
      <c r="FL452" s="6"/>
      <c r="FM452" s="6"/>
      <c r="FN452" s="6"/>
      <c r="FO452" s="6"/>
      <c r="FP452" s="6"/>
      <c r="FQ452" s="6"/>
      <c r="FR452" s="6"/>
      <c r="FS452" s="6"/>
      <c r="FT452" s="6"/>
      <c r="FU452" s="6"/>
      <c r="FV452" s="6"/>
      <c r="FW452" s="6"/>
      <c r="FX452" s="6"/>
      <c r="FY452" s="6"/>
      <c r="FZ452" s="6"/>
      <c r="GA452" s="6"/>
      <c r="GB452" s="6"/>
      <c r="GC452" s="6"/>
      <c r="GD452" s="6"/>
      <c r="GE452" s="6"/>
      <c r="GF452" s="6"/>
      <c r="GG452" s="6"/>
      <c r="GH452" s="6"/>
      <c r="GI452" s="6"/>
      <c r="GJ452" s="6"/>
      <c r="GK452" s="6"/>
      <c r="GL452" s="6"/>
      <c r="GM452" s="6"/>
      <c r="GN452" s="6"/>
      <c r="GO452" s="6"/>
      <c r="GP452" s="6"/>
      <c r="GQ452" s="6"/>
      <c r="GR452" s="6"/>
      <c r="GS452" s="6"/>
      <c r="GT452" s="6"/>
      <c r="GU452" s="6"/>
      <c r="GV452" s="6"/>
      <c r="GW452" s="6"/>
      <c r="GX452" s="6"/>
      <c r="GY452" s="6"/>
      <c r="GZ452" s="6"/>
      <c r="HA452" s="6"/>
      <c r="HB452" s="6"/>
      <c r="HC452" s="6"/>
      <c r="HD452" s="6"/>
      <c r="HE452" s="6"/>
      <c r="HF452" s="6"/>
      <c r="HG452" s="6"/>
      <c r="HH452" s="6"/>
      <c r="HI452" s="6"/>
      <c r="HJ452" s="6"/>
      <c r="HK452" s="6"/>
      <c r="HL452" s="6"/>
      <c r="HM452" s="6"/>
      <c r="HN452" s="6"/>
      <c r="HO452" s="6"/>
      <c r="HP452" s="6"/>
      <c r="HQ452" s="6"/>
      <c r="HR452" s="6"/>
      <c r="HS452" s="6"/>
      <c r="HT452" s="6"/>
      <c r="HU452" s="6"/>
      <c r="HV452" s="6"/>
      <c r="HW452" s="6"/>
      <c r="HX452" s="6"/>
      <c r="HY452" s="6"/>
      <c r="HZ452" s="6"/>
      <c r="IA452" s="6"/>
      <c r="IB452" s="6"/>
      <c r="IC452" s="6"/>
      <c r="ID452" s="6"/>
      <c r="IE452" s="6"/>
      <c r="IF452" s="6"/>
      <c r="IG452" s="6"/>
      <c r="IH452" s="6"/>
      <c r="II452" s="6"/>
      <c r="IJ452" s="6"/>
      <c r="IK452" s="6"/>
      <c r="IL452" s="6"/>
      <c r="IM452" s="6"/>
      <c r="IN452" s="6"/>
      <c r="IO452" s="6"/>
      <c r="IP452" s="6"/>
      <c r="IQ452" s="6"/>
      <c r="IR452" s="6"/>
      <c r="IS452" s="6"/>
      <c r="IT452" s="6"/>
      <c r="IU452" s="6"/>
      <c r="IV452" s="6"/>
      <c r="IW452" s="6"/>
      <c r="IX452" s="6"/>
      <c r="IY452" s="6"/>
      <c r="IZ452" s="6"/>
      <c r="JA452" s="6"/>
      <c r="JB452" s="6"/>
      <c r="JC452" s="6"/>
      <c r="JD452" s="6"/>
      <c r="JE452" s="6"/>
      <c r="JF452" s="6"/>
      <c r="JG452" s="6"/>
      <c r="JH452" s="6"/>
      <c r="JI452" s="6"/>
      <c r="JJ452" s="6"/>
      <c r="JK452" s="6"/>
      <c r="JL452" s="6"/>
      <c r="JM452" s="6"/>
      <c r="JN452" s="6"/>
      <c r="JO452" s="6"/>
      <c r="JP452" s="6"/>
      <c r="JQ452" s="6"/>
      <c r="JR452" s="6"/>
      <c r="JS452" s="6"/>
      <c r="JT452" s="6"/>
    </row>
    <row r="453" spans="1:280" s="74" customFormat="1" x14ac:dyDescent="0.25">
      <c r="A453" s="62" t="s">
        <v>12</v>
      </c>
      <c r="B453" s="62">
        <v>8</v>
      </c>
      <c r="C453" s="63"/>
      <c r="D453" s="62"/>
      <c r="E453" s="64">
        <f>SUM(E445:E452)</f>
        <v>274692.44</v>
      </c>
      <c r="F453" s="64">
        <f>SUM(F445:F452)</f>
        <v>7883.67</v>
      </c>
      <c r="G453" s="64">
        <f>SUM(G445:G452)</f>
        <v>7135</v>
      </c>
      <c r="H453" s="64">
        <f t="shared" ref="H453:K453" si="138">SUM(H445:H452)</f>
        <v>8350.65</v>
      </c>
      <c r="I453" s="64">
        <f t="shared" si="138"/>
        <v>7204.9</v>
      </c>
      <c r="J453" s="64">
        <f t="shared" si="138"/>
        <v>30574.22</v>
      </c>
      <c r="K453" s="64">
        <f t="shared" si="138"/>
        <v>244118.22</v>
      </c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26"/>
      <c r="AN453" s="26"/>
      <c r="AO453" s="26"/>
      <c r="AP453" s="26"/>
      <c r="AQ453" s="26"/>
      <c r="AR453" s="26"/>
      <c r="AS453" s="26"/>
      <c r="AT453" s="26"/>
      <c r="AU453" s="26"/>
      <c r="AV453" s="26"/>
      <c r="AW453" s="26"/>
      <c r="AX453" s="26"/>
      <c r="AY453" s="26"/>
      <c r="AZ453" s="26"/>
      <c r="BA453" s="26"/>
      <c r="BB453" s="26"/>
      <c r="BC453" s="26"/>
      <c r="BD453" s="26"/>
      <c r="BE453" s="26"/>
      <c r="BF453" s="26"/>
      <c r="BG453" s="26"/>
      <c r="BH453" s="26"/>
      <c r="BI453" s="26"/>
      <c r="BJ453" s="26"/>
      <c r="BK453" s="26"/>
      <c r="BL453" s="26"/>
      <c r="BM453" s="26"/>
      <c r="BN453" s="26"/>
      <c r="BO453" s="26"/>
      <c r="BP453" s="26"/>
      <c r="BQ453" s="26"/>
      <c r="BR453" s="26"/>
      <c r="BS453" s="26"/>
      <c r="BT453" s="26"/>
      <c r="BU453" s="26"/>
      <c r="BV453" s="26"/>
      <c r="BW453" s="26"/>
      <c r="BX453" s="26"/>
      <c r="BY453" s="26"/>
      <c r="BZ453" s="26"/>
      <c r="CA453" s="26"/>
      <c r="CB453" s="26"/>
      <c r="CC453" s="26"/>
      <c r="CD453" s="26"/>
      <c r="CE453" s="26"/>
      <c r="CF453" s="26"/>
      <c r="CG453" s="26"/>
      <c r="CH453" s="26"/>
      <c r="CI453" s="26"/>
      <c r="CJ453" s="26"/>
      <c r="CK453" s="26"/>
      <c r="CL453" s="26"/>
      <c r="CM453" s="26"/>
      <c r="CN453" s="26"/>
      <c r="CO453" s="26"/>
      <c r="CP453" s="26"/>
      <c r="CQ453" s="26"/>
      <c r="CR453" s="26"/>
      <c r="CS453" s="26"/>
      <c r="CT453" s="26"/>
      <c r="CU453" s="26"/>
      <c r="CV453" s="26"/>
      <c r="CW453" s="26"/>
      <c r="CX453" s="26"/>
      <c r="CY453" s="26"/>
      <c r="CZ453" s="26"/>
      <c r="DA453" s="26"/>
      <c r="DB453" s="26"/>
      <c r="DC453" s="26"/>
      <c r="DD453" s="26"/>
      <c r="DE453" s="26"/>
      <c r="DF453" s="26"/>
      <c r="DG453" s="26"/>
      <c r="DH453" s="26"/>
      <c r="DI453" s="6"/>
      <c r="DJ453" s="6"/>
      <c r="DK453" s="6"/>
      <c r="DL453" s="6"/>
      <c r="DM453" s="6"/>
      <c r="DN453" s="6"/>
      <c r="DO453" s="6"/>
      <c r="DP453" s="6"/>
      <c r="DQ453" s="6"/>
      <c r="DR453" s="6"/>
      <c r="DS453" s="6"/>
      <c r="DT453" s="6"/>
      <c r="DU453" s="6"/>
      <c r="DV453" s="6"/>
      <c r="DW453" s="6"/>
      <c r="DX453" s="6"/>
      <c r="DY453" s="6"/>
      <c r="DZ453" s="6"/>
      <c r="EA453" s="6"/>
      <c r="EB453" s="6"/>
      <c r="EC453" s="6"/>
      <c r="ED453" s="6"/>
      <c r="EE453" s="6"/>
      <c r="EF453" s="6"/>
      <c r="EG453" s="6"/>
      <c r="EH453" s="6"/>
      <c r="EI453" s="6"/>
      <c r="EJ453" s="6"/>
      <c r="EK453" s="6"/>
      <c r="EL453" s="6"/>
      <c r="EM453" s="6"/>
      <c r="EN453" s="6"/>
      <c r="EO453" s="6"/>
      <c r="EP453" s="6"/>
      <c r="EQ453" s="6"/>
      <c r="ER453" s="6"/>
      <c r="ES453" s="6"/>
      <c r="ET453" s="6"/>
      <c r="EU453" s="6"/>
      <c r="EV453" s="6"/>
      <c r="EW453" s="6"/>
      <c r="EX453" s="6"/>
      <c r="EY453" s="6"/>
      <c r="EZ453" s="6"/>
      <c r="FA453" s="6"/>
      <c r="FB453" s="6"/>
      <c r="FC453" s="6"/>
      <c r="FD453" s="6"/>
      <c r="FE453" s="6"/>
      <c r="FF453" s="6"/>
      <c r="FG453" s="6"/>
      <c r="FH453" s="6"/>
      <c r="FI453" s="6"/>
      <c r="FJ453" s="6"/>
      <c r="FK453" s="6"/>
      <c r="FL453" s="6"/>
      <c r="FM453" s="6"/>
      <c r="FN453" s="6"/>
      <c r="FO453" s="6"/>
      <c r="FP453" s="6"/>
      <c r="FQ453" s="6"/>
      <c r="FR453" s="6"/>
      <c r="FS453" s="6"/>
      <c r="FT453" s="6"/>
      <c r="FU453" s="6"/>
      <c r="FV453" s="6"/>
      <c r="FW453" s="6"/>
      <c r="FX453" s="6"/>
      <c r="FY453" s="6"/>
      <c r="FZ453" s="6"/>
      <c r="GA453" s="6"/>
      <c r="GB453" s="6"/>
      <c r="GC453" s="6"/>
      <c r="GD453" s="6"/>
      <c r="GE453" s="6"/>
      <c r="GF453" s="6"/>
      <c r="GG453" s="6"/>
      <c r="GH453" s="6"/>
      <c r="GI453" s="6"/>
      <c r="GJ453" s="6"/>
      <c r="GK453" s="6"/>
      <c r="GL453" s="6"/>
      <c r="GM453" s="6"/>
      <c r="GN453" s="6"/>
      <c r="GO453" s="6"/>
      <c r="GP453" s="6"/>
      <c r="GQ453" s="6"/>
      <c r="GR453" s="6"/>
      <c r="GS453" s="6"/>
      <c r="GT453" s="6"/>
      <c r="GU453" s="6"/>
      <c r="GV453" s="6"/>
      <c r="GW453" s="6"/>
      <c r="GX453" s="6"/>
      <c r="GY453" s="6"/>
      <c r="GZ453" s="6"/>
      <c r="HA453" s="6"/>
      <c r="HB453" s="6"/>
      <c r="HC453" s="6"/>
      <c r="HD453" s="6"/>
      <c r="HE453" s="6"/>
      <c r="HF453" s="6"/>
      <c r="HG453" s="6"/>
      <c r="HH453" s="6"/>
      <c r="HI453" s="6"/>
      <c r="HJ453" s="6"/>
      <c r="HK453" s="6"/>
      <c r="HL453" s="6"/>
      <c r="HM453" s="6"/>
      <c r="HN453" s="6"/>
      <c r="HO453" s="6"/>
      <c r="HP453" s="6"/>
      <c r="HQ453" s="6"/>
      <c r="HR453" s="6"/>
      <c r="HS453" s="6"/>
      <c r="HT453" s="6"/>
      <c r="HU453" s="6"/>
      <c r="HV453" s="6"/>
      <c r="HW453" s="6"/>
      <c r="HX453" s="6"/>
      <c r="HY453" s="6"/>
      <c r="HZ453" s="6"/>
      <c r="IA453" s="6"/>
      <c r="IB453" s="6"/>
      <c r="IC453" s="6"/>
      <c r="ID453" s="6"/>
      <c r="IE453" s="6"/>
      <c r="IF453" s="6"/>
      <c r="IG453" s="6"/>
      <c r="IH453" s="6"/>
      <c r="II453" s="6"/>
      <c r="IJ453" s="6"/>
      <c r="IK453" s="6"/>
      <c r="IL453" s="6"/>
      <c r="IM453" s="6"/>
      <c r="IN453" s="6"/>
      <c r="IO453" s="6"/>
      <c r="IP453" s="6"/>
      <c r="IQ453" s="6"/>
      <c r="IR453" s="6"/>
      <c r="IS453" s="6"/>
      <c r="IT453" s="6"/>
      <c r="IU453" s="6"/>
      <c r="IV453" s="6"/>
      <c r="IW453" s="6"/>
      <c r="IX453" s="6"/>
      <c r="IY453" s="6"/>
      <c r="IZ453" s="6"/>
      <c r="JA453" s="6"/>
      <c r="JB453" s="6"/>
      <c r="JC453" s="6"/>
      <c r="JD453" s="6"/>
      <c r="JE453" s="6"/>
      <c r="JF453" s="6"/>
      <c r="JG453" s="6"/>
      <c r="JH453" s="6"/>
      <c r="JI453" s="6"/>
      <c r="JJ453" s="6"/>
      <c r="JK453" s="6"/>
      <c r="JL453" s="6"/>
      <c r="JM453" s="6"/>
      <c r="JN453" s="6"/>
      <c r="JO453" s="6"/>
      <c r="JP453" s="6"/>
      <c r="JQ453" s="6"/>
      <c r="JR453" s="6"/>
      <c r="JS453" s="6"/>
      <c r="JT453" s="6"/>
    </row>
    <row r="454" spans="1:280" s="74" customFormat="1" x14ac:dyDescent="0.25">
      <c r="A454" s="5"/>
      <c r="B454" s="5"/>
      <c r="C454" s="39"/>
      <c r="D454" s="5"/>
      <c r="E454" s="30"/>
      <c r="F454" s="30"/>
      <c r="G454" s="30"/>
      <c r="H454" s="30"/>
      <c r="I454" s="30"/>
      <c r="J454" s="30"/>
      <c r="K454" s="30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26"/>
      <c r="AN454" s="26"/>
      <c r="AO454" s="26"/>
      <c r="AP454" s="26"/>
      <c r="AQ454" s="26"/>
      <c r="AR454" s="26"/>
      <c r="AS454" s="26"/>
      <c r="AT454" s="26"/>
      <c r="AU454" s="26"/>
      <c r="AV454" s="26"/>
      <c r="AW454" s="26"/>
      <c r="AX454" s="26"/>
      <c r="AY454" s="26"/>
      <c r="AZ454" s="26"/>
      <c r="BA454" s="26"/>
      <c r="BB454" s="26"/>
      <c r="BC454" s="26"/>
      <c r="BD454" s="26"/>
      <c r="BE454" s="26"/>
      <c r="BF454" s="26"/>
      <c r="BG454" s="26"/>
      <c r="BH454" s="26"/>
      <c r="BI454" s="26"/>
      <c r="BJ454" s="26"/>
      <c r="BK454" s="26"/>
      <c r="BL454" s="26"/>
      <c r="BM454" s="26"/>
      <c r="BN454" s="26"/>
      <c r="BO454" s="26"/>
      <c r="BP454" s="26"/>
      <c r="BQ454" s="26"/>
      <c r="BR454" s="26"/>
      <c r="BS454" s="26"/>
      <c r="BT454" s="26"/>
      <c r="BU454" s="26"/>
      <c r="BV454" s="26"/>
      <c r="BW454" s="26"/>
      <c r="BX454" s="26"/>
      <c r="BY454" s="26"/>
      <c r="BZ454" s="26"/>
      <c r="CA454" s="26"/>
      <c r="CB454" s="26"/>
      <c r="CC454" s="26"/>
      <c r="CD454" s="26"/>
      <c r="CE454" s="26"/>
      <c r="CF454" s="26"/>
      <c r="CG454" s="26"/>
      <c r="CH454" s="26"/>
      <c r="CI454" s="26"/>
      <c r="CJ454" s="26"/>
      <c r="CK454" s="26"/>
      <c r="CL454" s="26"/>
      <c r="CM454" s="26"/>
      <c r="CN454" s="26"/>
      <c r="CO454" s="26"/>
      <c r="CP454" s="26"/>
      <c r="CQ454" s="26"/>
      <c r="CR454" s="26"/>
      <c r="CS454" s="26"/>
      <c r="CT454" s="26"/>
      <c r="CU454" s="26"/>
      <c r="CV454" s="26"/>
      <c r="CW454" s="26"/>
      <c r="CX454" s="26"/>
      <c r="CY454" s="26"/>
      <c r="CZ454" s="26"/>
      <c r="DA454" s="26"/>
      <c r="DB454" s="26"/>
      <c r="DC454" s="26"/>
      <c r="DD454" s="26"/>
      <c r="DE454" s="26"/>
      <c r="DF454" s="26"/>
      <c r="DG454" s="26"/>
      <c r="DH454" s="26"/>
      <c r="DI454" s="6"/>
      <c r="DJ454" s="6"/>
      <c r="DK454" s="6"/>
      <c r="DL454" s="6"/>
      <c r="DM454" s="6"/>
      <c r="DN454" s="6"/>
      <c r="DO454" s="6"/>
      <c r="DP454" s="6"/>
      <c r="DQ454" s="6"/>
      <c r="DR454" s="6"/>
      <c r="DS454" s="6"/>
      <c r="DT454" s="6"/>
      <c r="DU454" s="6"/>
      <c r="DV454" s="6"/>
      <c r="DW454" s="6"/>
      <c r="DX454" s="6"/>
      <c r="DY454" s="6"/>
      <c r="DZ454" s="6"/>
      <c r="EA454" s="6"/>
      <c r="EB454" s="6"/>
      <c r="EC454" s="6"/>
      <c r="ED454" s="6"/>
      <c r="EE454" s="6"/>
      <c r="EF454" s="6"/>
      <c r="EG454" s="6"/>
      <c r="EH454" s="6"/>
      <c r="EI454" s="6"/>
      <c r="EJ454" s="6"/>
      <c r="EK454" s="6"/>
      <c r="EL454" s="6"/>
      <c r="EM454" s="6"/>
      <c r="EN454" s="6"/>
      <c r="EO454" s="6"/>
      <c r="EP454" s="6"/>
      <c r="EQ454" s="6"/>
      <c r="ER454" s="6"/>
      <c r="ES454" s="6"/>
      <c r="ET454" s="6"/>
      <c r="EU454" s="6"/>
      <c r="EV454" s="6"/>
      <c r="EW454" s="6"/>
      <c r="EX454" s="6"/>
      <c r="EY454" s="6"/>
      <c r="EZ454" s="6"/>
      <c r="FA454" s="6"/>
      <c r="FB454" s="6"/>
      <c r="FC454" s="6"/>
      <c r="FD454" s="6"/>
      <c r="FE454" s="6"/>
      <c r="FF454" s="6"/>
      <c r="FG454" s="6"/>
      <c r="FH454" s="6"/>
      <c r="FI454" s="6"/>
      <c r="FJ454" s="6"/>
      <c r="FK454" s="6"/>
      <c r="FL454" s="6"/>
      <c r="FM454" s="6"/>
      <c r="FN454" s="6"/>
      <c r="FO454" s="6"/>
      <c r="FP454" s="6"/>
      <c r="FQ454" s="6"/>
      <c r="FR454" s="6"/>
      <c r="FS454" s="6"/>
      <c r="FT454" s="6"/>
      <c r="FU454" s="6"/>
      <c r="FV454" s="6"/>
      <c r="FW454" s="6"/>
      <c r="FX454" s="6"/>
      <c r="FY454" s="6"/>
      <c r="FZ454" s="6"/>
      <c r="GA454" s="6"/>
      <c r="GB454" s="6"/>
      <c r="GC454" s="6"/>
      <c r="GD454" s="6"/>
      <c r="GE454" s="6"/>
      <c r="GF454" s="6"/>
      <c r="GG454" s="6"/>
      <c r="GH454" s="6"/>
      <c r="GI454" s="6"/>
      <c r="GJ454" s="6"/>
      <c r="GK454" s="6"/>
      <c r="GL454" s="6"/>
      <c r="GM454" s="6"/>
      <c r="GN454" s="6"/>
      <c r="GO454" s="6"/>
      <c r="GP454" s="6"/>
      <c r="GQ454" s="6"/>
      <c r="GR454" s="6"/>
      <c r="GS454" s="6"/>
      <c r="GT454" s="6"/>
      <c r="GU454" s="6"/>
      <c r="GV454" s="6"/>
      <c r="GW454" s="6"/>
      <c r="GX454" s="6"/>
      <c r="GY454" s="6"/>
      <c r="GZ454" s="6"/>
      <c r="HA454" s="6"/>
      <c r="HB454" s="6"/>
      <c r="HC454" s="6"/>
      <c r="HD454" s="6"/>
      <c r="HE454" s="6"/>
      <c r="HF454" s="6"/>
      <c r="HG454" s="6"/>
      <c r="HH454" s="6"/>
      <c r="HI454" s="6"/>
      <c r="HJ454" s="6"/>
      <c r="HK454" s="6"/>
      <c r="HL454" s="6"/>
      <c r="HM454" s="6"/>
      <c r="HN454" s="6"/>
      <c r="HO454" s="6"/>
      <c r="HP454" s="6"/>
      <c r="HQ454" s="6"/>
      <c r="HR454" s="6"/>
      <c r="HS454" s="6"/>
      <c r="HT454" s="6"/>
      <c r="HU454" s="6"/>
      <c r="HV454" s="6"/>
      <c r="HW454" s="6"/>
      <c r="HX454" s="6"/>
      <c r="HY454" s="6"/>
      <c r="HZ454" s="6"/>
      <c r="IA454" s="6"/>
      <c r="IB454" s="6"/>
      <c r="IC454" s="6"/>
      <c r="ID454" s="6"/>
      <c r="IE454" s="6"/>
      <c r="IF454" s="6"/>
      <c r="IG454" s="6"/>
      <c r="IH454" s="6"/>
      <c r="II454" s="6"/>
      <c r="IJ454" s="6"/>
      <c r="IK454" s="6"/>
      <c r="IL454" s="6"/>
      <c r="IM454" s="6"/>
      <c r="IN454" s="6"/>
      <c r="IO454" s="6"/>
      <c r="IP454" s="6"/>
      <c r="IQ454" s="6"/>
      <c r="IR454" s="6"/>
      <c r="IS454" s="6"/>
      <c r="IT454" s="6"/>
      <c r="IU454" s="6"/>
      <c r="IV454" s="6"/>
      <c r="IW454" s="6"/>
      <c r="IX454" s="6"/>
      <c r="IY454" s="6"/>
      <c r="IZ454" s="6"/>
      <c r="JA454" s="6"/>
      <c r="JB454" s="6"/>
      <c r="JC454" s="6"/>
      <c r="JD454" s="6"/>
      <c r="JE454" s="6"/>
      <c r="JF454" s="6"/>
      <c r="JG454" s="6"/>
      <c r="JH454" s="6"/>
      <c r="JI454" s="6"/>
      <c r="JJ454" s="6"/>
      <c r="JK454" s="6"/>
      <c r="JL454" s="6"/>
      <c r="JM454" s="6"/>
      <c r="JN454" s="6"/>
      <c r="JO454" s="6"/>
      <c r="JP454" s="6"/>
      <c r="JQ454" s="6"/>
      <c r="JR454" s="6"/>
      <c r="JS454" s="6"/>
      <c r="JT454" s="6"/>
    </row>
    <row r="455" spans="1:280" s="75" customFormat="1" x14ac:dyDescent="0.25">
      <c r="A455" s="72" t="s">
        <v>437</v>
      </c>
      <c r="B455" s="72"/>
      <c r="C455" s="40"/>
      <c r="D455" s="72"/>
      <c r="E455" s="72"/>
      <c r="F455" s="72"/>
      <c r="G455" s="72"/>
      <c r="H455" s="72"/>
      <c r="I455" s="72"/>
      <c r="J455" s="72"/>
      <c r="K455" s="72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  <c r="AN455" s="6"/>
      <c r="AO455" s="6"/>
      <c r="AP455" s="5"/>
      <c r="AQ455" s="5"/>
      <c r="AR455" s="5"/>
      <c r="AS455" s="5"/>
      <c r="AT455" s="5"/>
      <c r="AU455" s="5"/>
      <c r="AV455" s="5"/>
      <c r="AW455" s="5"/>
      <c r="AX455" s="5"/>
      <c r="AY455" s="5"/>
      <c r="AZ455" s="5"/>
      <c r="BA455" s="5"/>
      <c r="BB455" s="5"/>
      <c r="BC455" s="5"/>
      <c r="BD455" s="5"/>
      <c r="BE455" s="5"/>
      <c r="BF455" s="5"/>
      <c r="BG455" s="5"/>
      <c r="BH455" s="5"/>
      <c r="BI455" s="5"/>
      <c r="BJ455" s="5"/>
      <c r="BK455" s="5"/>
      <c r="BL455" s="5"/>
      <c r="BM455" s="5"/>
      <c r="BN455" s="5"/>
      <c r="BO455" s="5"/>
      <c r="BP455" s="5"/>
      <c r="BQ455" s="5"/>
      <c r="BR455" s="5"/>
      <c r="BS455" s="5"/>
      <c r="BT455" s="5"/>
      <c r="BU455" s="5"/>
      <c r="BV455" s="5"/>
      <c r="BW455" s="5"/>
      <c r="BX455" s="5"/>
      <c r="BY455" s="5"/>
      <c r="BZ455" s="5"/>
      <c r="CA455" s="5"/>
      <c r="CB455" s="5"/>
      <c r="CC455" s="5"/>
      <c r="CD455" s="5"/>
      <c r="CE455" s="5"/>
      <c r="CF455" s="5"/>
      <c r="CG455" s="5"/>
      <c r="CH455" s="5"/>
      <c r="CI455" s="5"/>
      <c r="CJ455" s="5"/>
      <c r="CK455" s="5"/>
      <c r="CL455" s="5"/>
      <c r="CM455" s="5"/>
      <c r="CN455" s="5"/>
      <c r="CO455" s="5"/>
      <c r="CP455" s="5"/>
      <c r="CQ455" s="5"/>
      <c r="CR455" s="5"/>
      <c r="CS455" s="5"/>
      <c r="CT455" s="5"/>
      <c r="CU455" s="5"/>
      <c r="CV455" s="5"/>
      <c r="CW455" s="5"/>
      <c r="CX455" s="5"/>
      <c r="CY455" s="5"/>
      <c r="CZ455" s="5"/>
      <c r="DA455" s="5"/>
      <c r="DB455" s="5"/>
      <c r="DC455" s="5"/>
      <c r="DD455" s="5"/>
      <c r="DE455" s="5"/>
      <c r="DF455" s="5"/>
      <c r="DG455" s="5"/>
      <c r="DH455" s="5"/>
      <c r="DI455" s="5"/>
      <c r="DJ455" s="5"/>
      <c r="DK455" s="5"/>
      <c r="DL455" s="5"/>
      <c r="DM455" s="5"/>
      <c r="DN455" s="5"/>
      <c r="DO455" s="5"/>
      <c r="DP455" s="5"/>
      <c r="DQ455" s="5"/>
      <c r="DR455" s="5"/>
      <c r="DS455" s="5"/>
      <c r="DT455" s="5"/>
      <c r="DU455" s="5"/>
      <c r="DV455" s="5"/>
      <c r="DW455" s="5"/>
      <c r="DX455" s="5"/>
      <c r="DY455" s="5"/>
      <c r="DZ455" s="5"/>
      <c r="EA455" s="5"/>
      <c r="EB455" s="5"/>
      <c r="EC455" s="5"/>
      <c r="ED455" s="5"/>
      <c r="EE455" s="5"/>
      <c r="EF455" s="5"/>
      <c r="EG455" s="5"/>
      <c r="EH455" s="5"/>
      <c r="EI455" s="5"/>
      <c r="EJ455" s="5"/>
      <c r="EK455" s="5"/>
      <c r="EL455" s="5"/>
      <c r="EM455" s="5"/>
      <c r="EN455" s="5"/>
      <c r="EO455" s="5"/>
      <c r="EP455" s="5"/>
      <c r="EQ455" s="5"/>
      <c r="ER455" s="5"/>
      <c r="ES455" s="5"/>
      <c r="ET455" s="5"/>
      <c r="EU455" s="5"/>
      <c r="EV455" s="5"/>
      <c r="EW455" s="5"/>
      <c r="EX455" s="5"/>
      <c r="EY455" s="5"/>
      <c r="EZ455" s="5"/>
      <c r="FA455" s="5"/>
      <c r="FB455" s="5"/>
      <c r="FC455" s="5"/>
      <c r="FD455" s="5"/>
      <c r="FE455" s="5"/>
      <c r="FF455" s="5"/>
      <c r="FG455" s="5"/>
      <c r="FH455" s="5"/>
      <c r="FI455" s="5"/>
      <c r="FJ455" s="5"/>
      <c r="FK455" s="5"/>
      <c r="FL455" s="5"/>
      <c r="FM455" s="5"/>
      <c r="FN455" s="5"/>
      <c r="FO455" s="5"/>
      <c r="FP455" s="5"/>
      <c r="FQ455" s="5"/>
      <c r="FR455" s="5"/>
      <c r="FS455" s="5"/>
      <c r="FT455" s="5"/>
      <c r="FU455" s="5"/>
      <c r="FV455" s="5"/>
      <c r="FW455" s="5"/>
      <c r="FX455" s="5"/>
      <c r="FY455" s="5"/>
      <c r="FZ455" s="5"/>
      <c r="GA455" s="5"/>
      <c r="GB455" s="5"/>
      <c r="GC455" s="5"/>
      <c r="GD455" s="5"/>
      <c r="GE455" s="5"/>
      <c r="GF455" s="5"/>
      <c r="GG455" s="5"/>
      <c r="GH455" s="5"/>
      <c r="GI455" s="5"/>
      <c r="GJ455" s="5"/>
      <c r="GK455" s="5"/>
      <c r="GL455" s="5"/>
      <c r="GM455" s="5"/>
      <c r="GN455" s="5"/>
      <c r="GO455" s="5"/>
      <c r="GP455" s="5"/>
      <c r="GQ455" s="5"/>
      <c r="GR455" s="5"/>
      <c r="GS455" s="5"/>
      <c r="GT455" s="5"/>
      <c r="GU455" s="5"/>
      <c r="GV455" s="5"/>
      <c r="GW455" s="5"/>
      <c r="GX455" s="5"/>
      <c r="GY455" s="5"/>
      <c r="GZ455" s="5"/>
      <c r="HA455" s="5"/>
      <c r="HB455" s="5"/>
      <c r="HC455" s="5"/>
      <c r="HD455" s="5"/>
      <c r="HE455" s="5"/>
      <c r="HF455" s="5"/>
      <c r="HG455" s="5"/>
      <c r="HH455" s="5"/>
      <c r="HI455" s="5"/>
      <c r="HJ455" s="5"/>
      <c r="HK455" s="5"/>
      <c r="HL455" s="5"/>
      <c r="HM455" s="5"/>
      <c r="HN455" s="5"/>
      <c r="HO455" s="5"/>
      <c r="HP455" s="5"/>
      <c r="HQ455" s="5"/>
      <c r="HR455" s="5"/>
      <c r="HS455" s="5"/>
      <c r="HT455" s="5"/>
      <c r="HU455" s="5"/>
      <c r="HV455" s="5"/>
      <c r="HW455" s="5"/>
      <c r="HX455" s="5"/>
      <c r="HY455" s="5"/>
      <c r="HZ455" s="5"/>
      <c r="IA455" s="5"/>
      <c r="IB455" s="5"/>
      <c r="IC455" s="5"/>
      <c r="ID455" s="5"/>
      <c r="IE455" s="5"/>
      <c r="IF455" s="5"/>
      <c r="IG455" s="5"/>
      <c r="IH455" s="5"/>
      <c r="II455" s="5"/>
      <c r="IJ455" s="5"/>
      <c r="IK455" s="5"/>
      <c r="IL455" s="5"/>
      <c r="IM455" s="5"/>
      <c r="IN455" s="5"/>
      <c r="IO455" s="5"/>
      <c r="IP455" s="5"/>
      <c r="IQ455" s="5"/>
      <c r="IR455" s="5"/>
      <c r="IS455" s="5"/>
      <c r="IT455" s="5"/>
      <c r="IU455" s="5"/>
      <c r="IV455" s="5"/>
      <c r="IW455" s="5"/>
      <c r="IX455" s="5"/>
      <c r="IY455" s="5"/>
      <c r="IZ455" s="5"/>
      <c r="JA455" s="5"/>
      <c r="JB455" s="5"/>
      <c r="JC455" s="5"/>
      <c r="JD455" s="5"/>
      <c r="JE455" s="5"/>
      <c r="JF455" s="5"/>
      <c r="JG455" s="5"/>
      <c r="JH455" s="5"/>
      <c r="JI455" s="5"/>
      <c r="JJ455" s="5"/>
      <c r="JK455" s="5"/>
      <c r="JL455" s="5"/>
      <c r="JM455" s="5"/>
      <c r="JN455" s="5"/>
      <c r="JO455" s="5"/>
      <c r="JP455" s="5"/>
      <c r="JQ455" s="5"/>
      <c r="JR455" s="5"/>
      <c r="JS455" s="5"/>
      <c r="JT455" s="5"/>
    </row>
    <row r="456" spans="1:280" s="74" customFormat="1" x14ac:dyDescent="0.25">
      <c r="A456" s="5" t="s">
        <v>144</v>
      </c>
      <c r="B456" s="5" t="s">
        <v>16</v>
      </c>
      <c r="C456" s="39" t="s">
        <v>348</v>
      </c>
      <c r="D456" s="5" t="s">
        <v>230</v>
      </c>
      <c r="E456" s="30">
        <v>89500</v>
      </c>
      <c r="F456" s="30">
        <f t="shared" ref="F456" si="139">E456*0.0287</f>
        <v>2568.65</v>
      </c>
      <c r="G456" s="30">
        <v>9257.39</v>
      </c>
      <c r="H456" s="30">
        <f t="shared" ref="H456" si="140">E456*0.0304</f>
        <v>2720.8</v>
      </c>
      <c r="I456" s="30">
        <v>1637.45</v>
      </c>
      <c r="J456" s="30">
        <v>16184.29</v>
      </c>
      <c r="K456" s="30">
        <v>73315.710000000006</v>
      </c>
      <c r="L456" s="26"/>
      <c r="M456" s="26"/>
      <c r="N456" s="26"/>
      <c r="O456" s="26"/>
      <c r="P456" s="26"/>
      <c r="Q456" s="26"/>
      <c r="R456" s="26"/>
      <c r="S456" s="26"/>
      <c r="T456" s="26"/>
      <c r="U456" s="26"/>
      <c r="V456" s="26"/>
      <c r="W456" s="26"/>
      <c r="X456" s="26"/>
      <c r="Y456" s="26"/>
      <c r="Z456" s="26"/>
      <c r="AA456" s="26"/>
      <c r="AB456" s="26"/>
      <c r="AC456" s="26"/>
      <c r="AD456" s="26"/>
      <c r="AE456" s="26"/>
      <c r="AF456" s="26"/>
      <c r="AG456" s="6"/>
      <c r="AH456" s="6"/>
      <c r="AI456" s="6"/>
      <c r="AJ456" s="6"/>
      <c r="AK456" s="6"/>
      <c r="AL456" s="6"/>
      <c r="AM456" s="6"/>
      <c r="AN456" s="6"/>
      <c r="AO456" s="6"/>
      <c r="AP456" s="6"/>
      <c r="AQ456" s="6"/>
      <c r="AR456" s="6"/>
      <c r="AS456" s="6"/>
      <c r="AT456" s="6"/>
      <c r="AU456" s="6"/>
      <c r="AV456" s="6"/>
      <c r="AW456" s="6"/>
      <c r="AX456" s="6"/>
      <c r="AY456" s="6"/>
      <c r="AZ456" s="6"/>
      <c r="BA456" s="6"/>
      <c r="BB456" s="6"/>
      <c r="BC456" s="6"/>
      <c r="BD456" s="6"/>
      <c r="BE456" s="6"/>
      <c r="BF456" s="6"/>
      <c r="BG456" s="6"/>
      <c r="BH456" s="6"/>
      <c r="BI456" s="6"/>
      <c r="BJ456" s="6"/>
      <c r="BK456" s="6"/>
      <c r="BL456" s="6"/>
      <c r="BM456" s="6"/>
      <c r="BN456" s="6"/>
      <c r="BO456" s="6"/>
      <c r="BP456" s="6"/>
      <c r="BQ456" s="6"/>
      <c r="BR456" s="6"/>
      <c r="BS456" s="6"/>
      <c r="BT456" s="6"/>
      <c r="BU456" s="6"/>
      <c r="BV456" s="6"/>
      <c r="BW456" s="6"/>
      <c r="BX456" s="6"/>
      <c r="BY456" s="6"/>
      <c r="BZ456" s="6"/>
      <c r="CA456" s="6"/>
      <c r="CB456" s="6"/>
      <c r="CC456" s="6"/>
      <c r="CD456" s="6"/>
      <c r="CE456" s="6"/>
      <c r="CF456" s="6"/>
      <c r="CG456" s="6"/>
      <c r="CH456" s="6"/>
      <c r="CI456" s="6"/>
      <c r="CJ456" s="6"/>
      <c r="CK456" s="6"/>
      <c r="CL456" s="6"/>
      <c r="CM456" s="6"/>
      <c r="CN456" s="6"/>
      <c r="CO456" s="6"/>
      <c r="CP456" s="6"/>
      <c r="CQ456" s="6"/>
      <c r="CR456" s="6"/>
      <c r="CS456" s="6"/>
      <c r="CT456" s="6"/>
      <c r="CU456" s="6"/>
      <c r="CV456" s="6"/>
      <c r="CW456" s="6"/>
      <c r="CX456" s="6"/>
      <c r="CY456" s="6"/>
      <c r="CZ456" s="6"/>
      <c r="DA456" s="6"/>
      <c r="DB456" s="6"/>
      <c r="DC456" s="6"/>
      <c r="DD456" s="6"/>
      <c r="DE456" s="6"/>
      <c r="DF456" s="6"/>
      <c r="DG456" s="6"/>
      <c r="DH456" s="6"/>
      <c r="DI456" s="6"/>
      <c r="DJ456" s="6"/>
      <c r="DK456" s="6"/>
      <c r="DL456" s="6"/>
      <c r="DM456" s="6"/>
      <c r="DN456" s="6"/>
      <c r="DO456" s="6"/>
      <c r="DP456" s="6"/>
      <c r="DQ456" s="6"/>
      <c r="DR456" s="6"/>
      <c r="DS456" s="6"/>
      <c r="DT456" s="6"/>
      <c r="DU456" s="6"/>
      <c r="DV456" s="6"/>
      <c r="DW456" s="6"/>
      <c r="DX456" s="6"/>
      <c r="DY456" s="6"/>
      <c r="DZ456" s="6"/>
      <c r="EA456" s="6"/>
      <c r="EB456" s="6"/>
      <c r="EC456" s="6"/>
      <c r="ED456" s="6"/>
      <c r="EE456" s="6"/>
      <c r="EF456" s="6"/>
      <c r="EG456" s="6"/>
      <c r="EH456" s="6"/>
      <c r="EI456" s="6"/>
      <c r="EJ456" s="6"/>
      <c r="EK456" s="6"/>
      <c r="EL456" s="6"/>
      <c r="EM456" s="6"/>
      <c r="EN456" s="6"/>
      <c r="EO456" s="6"/>
      <c r="EP456" s="6"/>
      <c r="EQ456" s="6"/>
      <c r="ER456" s="6"/>
      <c r="ES456" s="6"/>
      <c r="ET456" s="6"/>
      <c r="EU456" s="6"/>
      <c r="EV456" s="6"/>
      <c r="EW456" s="6"/>
      <c r="EX456" s="6"/>
      <c r="EY456" s="6"/>
      <c r="EZ456" s="6"/>
      <c r="FA456" s="6"/>
      <c r="FB456" s="6"/>
      <c r="FC456" s="6"/>
      <c r="FD456" s="6"/>
      <c r="FE456" s="6"/>
      <c r="FF456" s="6"/>
      <c r="FG456" s="6"/>
      <c r="FH456" s="6"/>
      <c r="FI456" s="6"/>
      <c r="FJ456" s="6"/>
      <c r="FK456" s="6"/>
      <c r="FL456" s="6"/>
      <c r="FM456" s="6"/>
      <c r="FN456" s="6"/>
      <c r="FO456" s="6"/>
      <c r="FP456" s="6"/>
      <c r="FQ456" s="6"/>
      <c r="FR456" s="6"/>
      <c r="FS456" s="6"/>
      <c r="FT456" s="6"/>
      <c r="FU456" s="6"/>
      <c r="FV456" s="6"/>
      <c r="FW456" s="6"/>
      <c r="FX456" s="6"/>
      <c r="FY456" s="6"/>
      <c r="FZ456" s="6"/>
      <c r="GA456" s="6"/>
      <c r="GB456" s="6"/>
      <c r="GC456" s="6"/>
      <c r="GD456" s="6"/>
      <c r="GE456" s="6"/>
      <c r="GF456" s="6"/>
      <c r="GG456" s="6"/>
      <c r="GH456" s="6"/>
      <c r="GI456" s="6"/>
      <c r="GJ456" s="6"/>
      <c r="GK456" s="6"/>
      <c r="GL456" s="6"/>
      <c r="GM456" s="6"/>
      <c r="GN456" s="6"/>
      <c r="GO456" s="6"/>
      <c r="GP456" s="6"/>
      <c r="GQ456" s="6"/>
      <c r="GR456" s="6"/>
      <c r="GS456" s="6"/>
      <c r="GT456" s="6"/>
      <c r="GU456" s="6"/>
      <c r="GV456" s="6"/>
      <c r="GW456" s="6"/>
      <c r="GX456" s="6"/>
      <c r="GY456" s="6"/>
      <c r="GZ456" s="6"/>
      <c r="HA456" s="6"/>
      <c r="HB456" s="6"/>
      <c r="HC456" s="6"/>
      <c r="HD456" s="6"/>
      <c r="HE456" s="6"/>
      <c r="HF456" s="6"/>
      <c r="HG456" s="6"/>
      <c r="HH456" s="6"/>
      <c r="HI456" s="6"/>
      <c r="HJ456" s="6"/>
      <c r="HK456" s="6"/>
      <c r="HL456" s="6"/>
      <c r="HM456" s="6"/>
      <c r="HN456" s="6"/>
      <c r="HO456" s="6"/>
      <c r="HP456" s="6"/>
      <c r="HQ456" s="6"/>
      <c r="HR456" s="6"/>
      <c r="HS456" s="6"/>
      <c r="HT456" s="6"/>
      <c r="HU456" s="6"/>
      <c r="HV456" s="6"/>
      <c r="HW456" s="6"/>
      <c r="HX456" s="6"/>
      <c r="HY456" s="6"/>
      <c r="HZ456" s="6"/>
      <c r="IA456" s="6"/>
      <c r="IB456" s="6"/>
      <c r="IC456" s="6"/>
      <c r="ID456" s="6"/>
      <c r="IE456" s="6"/>
      <c r="IF456" s="6"/>
      <c r="IG456" s="6"/>
      <c r="IH456" s="6"/>
      <c r="II456" s="6"/>
      <c r="IJ456" s="6"/>
      <c r="IK456" s="6"/>
      <c r="IL456" s="6"/>
      <c r="IM456" s="6"/>
      <c r="IN456" s="6"/>
      <c r="IO456" s="6"/>
      <c r="IP456" s="6"/>
      <c r="IQ456" s="6"/>
      <c r="IR456" s="6"/>
      <c r="IS456" s="6"/>
      <c r="IT456" s="6"/>
      <c r="IU456" s="6"/>
      <c r="IV456" s="6"/>
      <c r="IW456" s="6"/>
      <c r="IX456" s="6"/>
      <c r="IY456" s="6"/>
      <c r="IZ456" s="6"/>
      <c r="JA456" s="6"/>
      <c r="JB456" s="6"/>
      <c r="JC456" s="6"/>
      <c r="JD456" s="6"/>
      <c r="JE456" s="6"/>
      <c r="JF456" s="6"/>
      <c r="JG456" s="6"/>
      <c r="JH456" s="6"/>
      <c r="JI456" s="6"/>
      <c r="JJ456" s="6"/>
      <c r="JK456" s="6"/>
      <c r="JL456" s="6"/>
      <c r="JM456" s="6"/>
      <c r="JN456" s="6"/>
      <c r="JO456" s="6"/>
      <c r="JP456" s="6"/>
      <c r="JQ456" s="6"/>
      <c r="JR456" s="6"/>
      <c r="JS456" s="6"/>
      <c r="JT456" s="6"/>
    </row>
    <row r="457" spans="1:280" s="74" customFormat="1" x14ac:dyDescent="0.25">
      <c r="A457" s="5" t="s">
        <v>142</v>
      </c>
      <c r="B457" s="5" t="s">
        <v>145</v>
      </c>
      <c r="C457" s="39" t="s">
        <v>347</v>
      </c>
      <c r="D457" s="5" t="s">
        <v>230</v>
      </c>
      <c r="E457" s="30">
        <v>44000</v>
      </c>
      <c r="F457" s="30">
        <f>E457*0.0287</f>
        <v>1262.8</v>
      </c>
      <c r="G457" s="30">
        <v>1007.19</v>
      </c>
      <c r="H457" s="30">
        <f>E457*0.0304</f>
        <v>1337.6</v>
      </c>
      <c r="I457" s="30">
        <v>315</v>
      </c>
      <c r="J457" s="30">
        <f>F457+G457+H457+I457</f>
        <v>3922.59</v>
      </c>
      <c r="K457" s="30">
        <f>E457-J457</f>
        <v>40077.410000000003</v>
      </c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6"/>
      <c r="AQ457" s="6"/>
      <c r="AR457" s="6"/>
      <c r="AS457" s="6"/>
      <c r="AT457" s="6"/>
      <c r="AU457" s="6"/>
      <c r="AV457" s="6"/>
      <c r="AW457" s="6"/>
      <c r="AX457" s="6"/>
      <c r="AY457" s="6"/>
      <c r="AZ457" s="6"/>
      <c r="BA457" s="6"/>
      <c r="BB457" s="6"/>
      <c r="BC457" s="6"/>
      <c r="BD457" s="6"/>
      <c r="BE457" s="6"/>
      <c r="BF457" s="6"/>
      <c r="BG457" s="6"/>
      <c r="BH457" s="6"/>
      <c r="BI457" s="6"/>
      <c r="BJ457" s="6"/>
      <c r="BK457" s="6"/>
      <c r="BL457" s="6"/>
      <c r="BM457" s="6"/>
      <c r="BN457" s="6"/>
      <c r="BO457" s="6"/>
      <c r="BP457" s="6"/>
      <c r="BQ457" s="6"/>
      <c r="BR457" s="6"/>
      <c r="BS457" s="6"/>
      <c r="BT457" s="6"/>
      <c r="BU457" s="6"/>
      <c r="BV457" s="6"/>
      <c r="BW457" s="6"/>
      <c r="BX457" s="6"/>
      <c r="BY457" s="6"/>
      <c r="BZ457" s="6"/>
      <c r="CA457" s="6"/>
      <c r="CB457" s="6"/>
      <c r="CC457" s="6"/>
      <c r="CD457" s="6"/>
      <c r="CE457" s="6"/>
      <c r="CF457" s="6"/>
      <c r="CG457" s="6"/>
      <c r="CH457" s="6"/>
      <c r="CI457" s="6"/>
      <c r="CJ457" s="6"/>
      <c r="CK457" s="6"/>
      <c r="CL457" s="6"/>
      <c r="CM457" s="6"/>
      <c r="CN457" s="6"/>
      <c r="CO457" s="6"/>
      <c r="CP457" s="6"/>
      <c r="CQ457" s="6"/>
      <c r="CR457" s="6"/>
      <c r="CS457" s="6"/>
      <c r="CT457" s="6"/>
      <c r="CU457" s="6"/>
      <c r="CV457" s="6"/>
      <c r="CW457" s="6"/>
      <c r="CX457" s="6"/>
      <c r="CY457" s="6"/>
      <c r="CZ457" s="6"/>
      <c r="DA457" s="6"/>
      <c r="DB457" s="6"/>
      <c r="DC457" s="6"/>
      <c r="DD457" s="6"/>
      <c r="DE457" s="6"/>
      <c r="DF457" s="6"/>
      <c r="DG457" s="6"/>
      <c r="DH457" s="6"/>
      <c r="DI457" s="6"/>
      <c r="DJ457" s="6"/>
      <c r="DK457" s="6"/>
      <c r="DL457" s="6"/>
      <c r="DM457" s="6"/>
      <c r="DN457" s="6"/>
      <c r="DO457" s="6"/>
      <c r="DP457" s="6"/>
      <c r="DQ457" s="6"/>
      <c r="DR457" s="6"/>
      <c r="DS457" s="6"/>
      <c r="DT457" s="6"/>
      <c r="DU457" s="6"/>
      <c r="DV457" s="6"/>
      <c r="DW457" s="6"/>
      <c r="DX457" s="6"/>
      <c r="DY457" s="6"/>
      <c r="DZ457" s="6"/>
      <c r="EA457" s="6"/>
      <c r="EB457" s="6"/>
      <c r="EC457" s="6"/>
      <c r="ED457" s="6"/>
      <c r="EE457" s="6"/>
      <c r="EF457" s="6"/>
      <c r="EG457" s="6"/>
      <c r="EH457" s="6"/>
      <c r="EI457" s="6"/>
      <c r="EJ457" s="6"/>
      <c r="EK457" s="6"/>
      <c r="EL457" s="6"/>
      <c r="EM457" s="6"/>
      <c r="EN457" s="6"/>
      <c r="EO457" s="6"/>
      <c r="EP457" s="6"/>
      <c r="EQ457" s="6"/>
      <c r="ER457" s="6"/>
      <c r="ES457" s="6"/>
      <c r="ET457" s="6"/>
      <c r="EU457" s="6"/>
      <c r="EV457" s="6"/>
      <c r="EW457" s="6"/>
      <c r="EX457" s="6"/>
      <c r="EY457" s="6"/>
      <c r="EZ457" s="6"/>
      <c r="FA457" s="6"/>
      <c r="FB457" s="6"/>
      <c r="FC457" s="6"/>
      <c r="FD457" s="6"/>
      <c r="FE457" s="6"/>
      <c r="FF457" s="6"/>
      <c r="FG457" s="6"/>
      <c r="FH457" s="6"/>
      <c r="FI457" s="6"/>
      <c r="FJ457" s="6"/>
      <c r="FK457" s="6"/>
      <c r="FL457" s="6"/>
      <c r="FM457" s="6"/>
      <c r="FN457" s="6"/>
      <c r="FO457" s="6"/>
      <c r="FP457" s="6"/>
      <c r="FQ457" s="6"/>
      <c r="FR457" s="6"/>
      <c r="FS457" s="6"/>
      <c r="FT457" s="6"/>
      <c r="FU457" s="6"/>
      <c r="FV457" s="6"/>
      <c r="FW457" s="6"/>
      <c r="FX457" s="6"/>
      <c r="FY457" s="6"/>
      <c r="FZ457" s="6"/>
      <c r="GA457" s="6"/>
      <c r="GB457" s="6"/>
      <c r="GC457" s="6"/>
      <c r="GD457" s="6"/>
      <c r="GE457" s="6"/>
      <c r="GF457" s="6"/>
      <c r="GG457" s="6"/>
      <c r="GH457" s="6"/>
      <c r="GI457" s="6"/>
      <c r="GJ457" s="6"/>
      <c r="GK457" s="6"/>
      <c r="GL457" s="6"/>
      <c r="GM457" s="6"/>
      <c r="GN457" s="6"/>
      <c r="GO457" s="6"/>
      <c r="GP457" s="6"/>
      <c r="GQ457" s="6"/>
      <c r="GR457" s="6"/>
      <c r="GS457" s="6"/>
      <c r="GT457" s="6"/>
      <c r="GU457" s="6"/>
      <c r="GV457" s="6"/>
      <c r="GW457" s="6"/>
      <c r="GX457" s="6"/>
      <c r="GY457" s="6"/>
      <c r="GZ457" s="6"/>
      <c r="HA457" s="6"/>
      <c r="HB457" s="6"/>
      <c r="HC457" s="6"/>
      <c r="HD457" s="6"/>
      <c r="HE457" s="6"/>
      <c r="HF457" s="6"/>
      <c r="HG457" s="6"/>
      <c r="HH457" s="6"/>
      <c r="HI457" s="6"/>
      <c r="HJ457" s="6"/>
      <c r="HK457" s="6"/>
      <c r="HL457" s="6"/>
      <c r="HM457" s="6"/>
      <c r="HN457" s="6"/>
      <c r="HO457" s="6"/>
      <c r="HP457" s="6"/>
      <c r="HQ457" s="6"/>
      <c r="HR457" s="6"/>
      <c r="HS457" s="6"/>
      <c r="HT457" s="6"/>
      <c r="HU457" s="6"/>
      <c r="HV457" s="6"/>
      <c r="HW457" s="6"/>
      <c r="HX457" s="6"/>
      <c r="HY457" s="6"/>
      <c r="HZ457" s="6"/>
      <c r="IA457" s="6"/>
      <c r="IB457" s="6"/>
      <c r="IC457" s="6"/>
      <c r="ID457" s="6"/>
      <c r="IE457" s="6"/>
      <c r="IF457" s="6"/>
      <c r="IG457" s="6"/>
      <c r="IH457" s="6"/>
      <c r="II457" s="6"/>
      <c r="IJ457" s="6"/>
      <c r="IK457" s="6"/>
      <c r="IL457" s="6"/>
      <c r="IM457" s="6"/>
      <c r="IN457" s="6"/>
      <c r="IO457" s="6"/>
      <c r="IP457" s="6"/>
      <c r="IQ457" s="6"/>
      <c r="IR457" s="6"/>
      <c r="IS457" s="6"/>
      <c r="IT457" s="6"/>
      <c r="IU457" s="6"/>
      <c r="IV457" s="6"/>
      <c r="IW457" s="6"/>
      <c r="IX457" s="6"/>
      <c r="IY457" s="6"/>
      <c r="IZ457" s="6"/>
      <c r="JA457" s="6"/>
      <c r="JB457" s="6"/>
      <c r="JC457" s="6"/>
      <c r="JD457" s="6"/>
      <c r="JE457" s="6"/>
      <c r="JF457" s="6"/>
      <c r="JG457" s="6"/>
      <c r="JH457" s="6"/>
      <c r="JI457" s="6"/>
      <c r="JJ457" s="6"/>
      <c r="JK457" s="6"/>
      <c r="JL457" s="6"/>
      <c r="JM457" s="6"/>
      <c r="JN457" s="6"/>
      <c r="JO457" s="6"/>
      <c r="JP457" s="6"/>
      <c r="JQ457" s="6"/>
      <c r="JR457" s="6"/>
      <c r="JS457" s="6"/>
      <c r="JT457" s="6"/>
    </row>
    <row r="458" spans="1:280" s="74" customFormat="1" x14ac:dyDescent="0.25">
      <c r="A458" s="3" t="s">
        <v>12</v>
      </c>
      <c r="B458" s="3">
        <v>2</v>
      </c>
      <c r="C458" s="34"/>
      <c r="D458" s="3"/>
      <c r="E458" s="4">
        <f>SUM(E456:E457)</f>
        <v>133500</v>
      </c>
      <c r="F458" s="4">
        <f>SUM(F456:F457)</f>
        <v>3831.45</v>
      </c>
      <c r="G458" s="4">
        <f>SUM(G456:G457)</f>
        <v>10264.58</v>
      </c>
      <c r="H458" s="4">
        <f t="shared" ref="H458:K458" si="141">SUM(H456:H457)</f>
        <v>4058.4</v>
      </c>
      <c r="I458" s="4">
        <f t="shared" si="141"/>
        <v>1952.45</v>
      </c>
      <c r="J458" s="4">
        <f t="shared" si="141"/>
        <v>20106.88</v>
      </c>
      <c r="K458" s="4">
        <f t="shared" si="141"/>
        <v>113393.12</v>
      </c>
      <c r="L458" s="26"/>
      <c r="M458" s="26"/>
      <c r="N458" s="26"/>
      <c r="O458" s="26"/>
      <c r="P458" s="26"/>
      <c r="Q458" s="26"/>
      <c r="R458" s="26"/>
      <c r="S458" s="26"/>
      <c r="T458" s="26"/>
      <c r="U458" s="26"/>
      <c r="V458" s="26"/>
      <c r="W458" s="26"/>
      <c r="X458" s="26"/>
      <c r="Y458" s="26"/>
      <c r="Z458" s="26"/>
      <c r="AA458" s="26"/>
      <c r="AB458" s="26"/>
      <c r="AC458" s="26"/>
      <c r="AD458" s="26"/>
      <c r="AE458" s="26"/>
      <c r="AF458" s="26"/>
      <c r="AG458" s="6"/>
      <c r="AH458" s="6"/>
      <c r="AI458" s="6"/>
      <c r="AJ458" s="6"/>
      <c r="AK458" s="6"/>
      <c r="AL458" s="6"/>
      <c r="AM458" s="6"/>
      <c r="AN458" s="6"/>
      <c r="AO458" s="6"/>
      <c r="AP458" s="6"/>
      <c r="AQ458" s="6"/>
      <c r="AR458" s="6"/>
      <c r="AS458" s="6"/>
      <c r="AT458" s="6"/>
      <c r="AU458" s="6"/>
      <c r="AV458" s="6"/>
      <c r="AW458" s="6"/>
      <c r="AX458" s="6"/>
      <c r="AY458" s="6"/>
      <c r="AZ458" s="6"/>
      <c r="BA458" s="6"/>
      <c r="BB458" s="6"/>
      <c r="BC458" s="6"/>
      <c r="BD458" s="6"/>
      <c r="BE458" s="6"/>
      <c r="BF458" s="6"/>
      <c r="BG458" s="6"/>
      <c r="BH458" s="6"/>
      <c r="BI458" s="6"/>
      <c r="BJ458" s="6"/>
      <c r="BK458" s="6"/>
      <c r="BL458" s="6"/>
      <c r="BM458" s="6"/>
      <c r="BN458" s="6"/>
      <c r="BO458" s="6"/>
      <c r="BP458" s="6"/>
      <c r="BQ458" s="6"/>
      <c r="BR458" s="6"/>
      <c r="BS458" s="6"/>
      <c r="BT458" s="6"/>
      <c r="BU458" s="6"/>
      <c r="BV458" s="6"/>
      <c r="BW458" s="6"/>
      <c r="BX458" s="6"/>
      <c r="BY458" s="6"/>
      <c r="BZ458" s="6"/>
      <c r="CA458" s="6"/>
      <c r="CB458" s="6"/>
      <c r="CC458" s="6"/>
      <c r="CD458" s="6"/>
      <c r="CE458" s="6"/>
      <c r="CF458" s="6"/>
      <c r="CG458" s="6"/>
      <c r="CH458" s="6"/>
      <c r="CI458" s="6"/>
      <c r="CJ458" s="6"/>
      <c r="CK458" s="6"/>
      <c r="CL458" s="6"/>
      <c r="CM458" s="6"/>
      <c r="CN458" s="6"/>
      <c r="CO458" s="6"/>
      <c r="CP458" s="6"/>
      <c r="CQ458" s="6"/>
      <c r="CR458" s="6"/>
      <c r="CS458" s="6"/>
      <c r="CT458" s="6"/>
      <c r="CU458" s="6"/>
      <c r="CV458" s="6"/>
      <c r="CW458" s="6"/>
      <c r="CX458" s="6"/>
      <c r="CY458" s="6"/>
      <c r="CZ458" s="6"/>
      <c r="DA458" s="6"/>
      <c r="DB458" s="6"/>
      <c r="DC458" s="6"/>
      <c r="DD458" s="6"/>
      <c r="DE458" s="6"/>
      <c r="DF458" s="6"/>
      <c r="DG458" s="6"/>
      <c r="DH458" s="6"/>
      <c r="DI458" s="6"/>
      <c r="DJ458" s="6"/>
      <c r="DK458" s="6"/>
      <c r="DL458" s="6"/>
      <c r="DM458" s="6"/>
      <c r="DN458" s="6"/>
      <c r="DO458" s="6"/>
      <c r="DP458" s="6"/>
      <c r="DQ458" s="6"/>
      <c r="DR458" s="6"/>
      <c r="DS458" s="6"/>
      <c r="DT458" s="6"/>
      <c r="DU458" s="6"/>
      <c r="DV458" s="6"/>
      <c r="DW458" s="6"/>
      <c r="DX458" s="6"/>
      <c r="DY458" s="6"/>
      <c r="DZ458" s="6"/>
      <c r="EA458" s="6"/>
      <c r="EB458" s="6"/>
      <c r="EC458" s="6"/>
      <c r="ED458" s="6"/>
      <c r="EE458" s="6"/>
      <c r="EF458" s="6"/>
      <c r="EG458" s="6"/>
      <c r="EH458" s="6"/>
      <c r="EI458" s="6"/>
      <c r="EJ458" s="6"/>
      <c r="EK458" s="6"/>
      <c r="EL458" s="6"/>
      <c r="EM458" s="6"/>
      <c r="EN458" s="6"/>
      <c r="EO458" s="6"/>
      <c r="EP458" s="6"/>
      <c r="EQ458" s="6"/>
      <c r="ER458" s="6"/>
      <c r="ES458" s="6"/>
      <c r="ET458" s="6"/>
      <c r="EU458" s="6"/>
      <c r="EV458" s="6"/>
      <c r="EW458" s="6"/>
      <c r="EX458" s="6"/>
      <c r="EY458" s="6"/>
      <c r="EZ458" s="6"/>
      <c r="FA458" s="6"/>
      <c r="FB458" s="6"/>
      <c r="FC458" s="6"/>
      <c r="FD458" s="6"/>
      <c r="FE458" s="6"/>
      <c r="FF458" s="6"/>
      <c r="FG458" s="6"/>
      <c r="FH458" s="6"/>
      <c r="FI458" s="6"/>
      <c r="FJ458" s="6"/>
      <c r="FK458" s="6"/>
      <c r="FL458" s="6"/>
      <c r="FM458" s="6"/>
      <c r="FN458" s="6"/>
      <c r="FO458" s="6"/>
      <c r="FP458" s="6"/>
      <c r="FQ458" s="6"/>
      <c r="FR458" s="6"/>
      <c r="FS458" s="6"/>
      <c r="FT458" s="6"/>
      <c r="FU458" s="6"/>
      <c r="FV458" s="6"/>
      <c r="FW458" s="6"/>
      <c r="FX458" s="6"/>
      <c r="FY458" s="6"/>
      <c r="FZ458" s="6"/>
      <c r="GA458" s="6"/>
      <c r="GB458" s="6"/>
      <c r="GC458" s="6"/>
      <c r="GD458" s="6"/>
      <c r="GE458" s="6"/>
      <c r="GF458" s="6"/>
      <c r="GG458" s="6"/>
      <c r="GH458" s="6"/>
      <c r="GI458" s="6"/>
      <c r="GJ458" s="6"/>
      <c r="GK458" s="6"/>
      <c r="GL458" s="6"/>
      <c r="GM458" s="6"/>
      <c r="GN458" s="6"/>
      <c r="GO458" s="6"/>
      <c r="GP458" s="6"/>
      <c r="GQ458" s="6"/>
      <c r="GR458" s="6"/>
      <c r="GS458" s="6"/>
      <c r="GT458" s="6"/>
      <c r="GU458" s="6"/>
      <c r="GV458" s="6"/>
      <c r="GW458" s="6"/>
      <c r="GX458" s="6"/>
      <c r="GY458" s="6"/>
      <c r="GZ458" s="6"/>
      <c r="HA458" s="6"/>
      <c r="HB458" s="6"/>
      <c r="HC458" s="6"/>
      <c r="HD458" s="6"/>
      <c r="HE458" s="6"/>
      <c r="HF458" s="6"/>
      <c r="HG458" s="6"/>
      <c r="HH458" s="6"/>
      <c r="HI458" s="6"/>
      <c r="HJ458" s="6"/>
      <c r="HK458" s="6"/>
      <c r="HL458" s="6"/>
      <c r="HM458" s="6"/>
      <c r="HN458" s="6"/>
      <c r="HO458" s="6"/>
      <c r="HP458" s="6"/>
      <c r="HQ458" s="6"/>
      <c r="HR458" s="6"/>
      <c r="HS458" s="6"/>
      <c r="HT458" s="6"/>
      <c r="HU458" s="6"/>
      <c r="HV458" s="6"/>
      <c r="HW458" s="6"/>
      <c r="HX458" s="6"/>
      <c r="HY458" s="6"/>
      <c r="HZ458" s="6"/>
      <c r="IA458" s="6"/>
      <c r="IB458" s="6"/>
      <c r="IC458" s="6"/>
      <c r="ID458" s="6"/>
      <c r="IE458" s="6"/>
      <c r="IF458" s="6"/>
      <c r="IG458" s="6"/>
      <c r="IH458" s="6"/>
      <c r="II458" s="6"/>
      <c r="IJ458" s="6"/>
      <c r="IK458" s="6"/>
      <c r="IL458" s="6"/>
      <c r="IM458" s="6"/>
      <c r="IN458" s="6"/>
      <c r="IO458" s="6"/>
      <c r="IP458" s="6"/>
      <c r="IQ458" s="6"/>
      <c r="IR458" s="6"/>
      <c r="IS458" s="6"/>
      <c r="IT458" s="6"/>
      <c r="IU458" s="6"/>
      <c r="IV458" s="6"/>
      <c r="IW458" s="6"/>
      <c r="IX458" s="6"/>
      <c r="IY458" s="6"/>
      <c r="IZ458" s="6"/>
      <c r="JA458" s="6"/>
      <c r="JB458" s="6"/>
      <c r="JC458" s="6"/>
      <c r="JD458" s="6"/>
      <c r="JE458" s="6"/>
      <c r="JF458" s="6"/>
      <c r="JG458" s="6"/>
      <c r="JH458" s="6"/>
      <c r="JI458" s="6"/>
      <c r="JJ458" s="6"/>
      <c r="JK458" s="6"/>
      <c r="JL458" s="6"/>
      <c r="JM458" s="6"/>
      <c r="JN458" s="6"/>
      <c r="JO458" s="6"/>
      <c r="JP458" s="6"/>
      <c r="JQ458" s="6"/>
      <c r="JR458" s="6"/>
      <c r="JS458" s="6"/>
      <c r="JT458" s="6"/>
    </row>
    <row r="459" spans="1:280" s="26" customFormat="1" x14ac:dyDescent="0.25">
      <c r="A459" s="26" t="s">
        <v>436</v>
      </c>
      <c r="C459" s="35"/>
      <c r="E459" s="27"/>
      <c r="F459" s="27"/>
      <c r="G459" s="27"/>
      <c r="H459" s="27"/>
      <c r="I459" s="27"/>
      <c r="J459" s="27"/>
      <c r="K459" s="27"/>
      <c r="L459" s="28"/>
      <c r="M459" s="28"/>
      <c r="N459" s="28"/>
      <c r="O459" s="28"/>
      <c r="P459" s="28"/>
      <c r="Q459" s="28"/>
      <c r="R459" s="28"/>
      <c r="S459" s="28"/>
      <c r="T459" s="28"/>
      <c r="U459" s="28"/>
      <c r="V459" s="28"/>
      <c r="W459" s="28"/>
      <c r="X459" s="28"/>
      <c r="Y459" s="28"/>
      <c r="Z459" s="28"/>
      <c r="AA459" s="28"/>
      <c r="AB459" s="28"/>
      <c r="AC459" s="28"/>
      <c r="AD459" s="28"/>
      <c r="AE459" s="28"/>
      <c r="AF459" s="28"/>
      <c r="AG459" s="5"/>
      <c r="AH459" s="5"/>
      <c r="AI459" s="5"/>
      <c r="AJ459" s="5"/>
      <c r="AK459" s="5"/>
      <c r="AL459" s="5"/>
      <c r="AM459" s="5"/>
      <c r="AN459" s="5"/>
      <c r="AO459" s="5"/>
      <c r="AP459" s="6"/>
      <c r="AQ459" s="6"/>
      <c r="AR459" s="6"/>
      <c r="AS459" s="6"/>
      <c r="AT459" s="6"/>
      <c r="AU459" s="6"/>
      <c r="AV459" s="6"/>
      <c r="AW459" s="6"/>
      <c r="AX459" s="6"/>
      <c r="AY459" s="6"/>
      <c r="AZ459" s="6"/>
      <c r="BA459" s="6"/>
      <c r="BB459" s="6"/>
      <c r="BC459" s="6"/>
      <c r="BD459" s="6"/>
      <c r="BE459" s="6"/>
      <c r="BF459" s="6"/>
      <c r="BG459" s="6"/>
      <c r="BH459" s="6"/>
      <c r="BI459" s="6"/>
      <c r="BJ459" s="6"/>
      <c r="BK459" s="6"/>
      <c r="BL459" s="6"/>
      <c r="BM459" s="6"/>
      <c r="BN459" s="6"/>
      <c r="BO459" s="6"/>
      <c r="BP459" s="6"/>
      <c r="BQ459" s="6"/>
      <c r="BR459" s="6"/>
      <c r="BS459" s="6"/>
      <c r="BT459" s="6"/>
      <c r="BU459" s="6"/>
      <c r="BV459" s="6"/>
      <c r="BW459" s="6"/>
      <c r="BX459" s="6"/>
      <c r="BY459" s="6"/>
      <c r="BZ459" s="6"/>
      <c r="CA459" s="6"/>
      <c r="CB459" s="6"/>
      <c r="CC459" s="6"/>
      <c r="CD459" s="6"/>
      <c r="CE459" s="6"/>
      <c r="CF459" s="6"/>
      <c r="CG459" s="6"/>
      <c r="CH459" s="6"/>
      <c r="CI459" s="6"/>
      <c r="CJ459" s="6"/>
      <c r="CK459" s="6"/>
      <c r="CL459" s="6"/>
      <c r="CM459" s="6"/>
      <c r="CN459" s="6"/>
      <c r="CO459" s="6"/>
      <c r="CP459" s="6"/>
      <c r="CQ459" s="6"/>
      <c r="CR459" s="6"/>
      <c r="CS459" s="6"/>
      <c r="CT459" s="6"/>
      <c r="CU459" s="6"/>
      <c r="CV459" s="6"/>
      <c r="CW459" s="6"/>
      <c r="CX459" s="6"/>
      <c r="CY459" s="6"/>
      <c r="CZ459" s="6"/>
      <c r="DA459" s="6"/>
      <c r="DB459" s="6"/>
      <c r="DC459" s="6"/>
      <c r="DD459" s="6"/>
      <c r="DE459" s="6"/>
      <c r="DF459" s="6"/>
      <c r="DG459" s="6"/>
      <c r="DH459" s="6"/>
      <c r="DI459" s="6"/>
      <c r="DJ459" s="6"/>
      <c r="DK459" s="6"/>
      <c r="DL459" s="6"/>
      <c r="DM459" s="6"/>
      <c r="DN459" s="6"/>
      <c r="DO459" s="6"/>
      <c r="DP459" s="6"/>
      <c r="DQ459" s="6"/>
      <c r="DR459" s="6"/>
      <c r="DS459" s="6"/>
      <c r="DT459" s="6"/>
      <c r="DU459" s="6"/>
      <c r="DV459" s="6"/>
      <c r="DW459" s="6"/>
      <c r="DX459" s="6"/>
      <c r="DY459" s="6"/>
      <c r="DZ459" s="6"/>
      <c r="EA459" s="6"/>
      <c r="EB459" s="6"/>
      <c r="EC459" s="6"/>
      <c r="ED459" s="6"/>
      <c r="EE459" s="6"/>
      <c r="EF459" s="6"/>
      <c r="EG459" s="6"/>
      <c r="EH459" s="6"/>
      <c r="EI459" s="6"/>
      <c r="EJ459" s="6"/>
      <c r="EK459" s="6"/>
      <c r="EL459" s="6"/>
      <c r="EM459" s="6"/>
      <c r="EN459" s="6"/>
      <c r="EO459" s="6"/>
      <c r="EP459" s="6"/>
      <c r="EQ459" s="6"/>
      <c r="ER459" s="6"/>
      <c r="ES459" s="6"/>
      <c r="ET459" s="6"/>
      <c r="EU459" s="6"/>
      <c r="EV459" s="6"/>
      <c r="EW459" s="6"/>
      <c r="EX459" s="6"/>
      <c r="EY459" s="6"/>
      <c r="EZ459" s="6"/>
      <c r="FA459" s="6"/>
      <c r="FB459" s="6"/>
      <c r="FC459" s="6"/>
      <c r="FD459" s="6"/>
      <c r="FE459" s="6"/>
      <c r="FF459" s="6"/>
      <c r="FG459" s="6"/>
      <c r="FH459" s="6"/>
      <c r="FI459" s="6"/>
      <c r="FJ459" s="6"/>
      <c r="FK459" s="6"/>
      <c r="FL459" s="6"/>
      <c r="FM459" s="6"/>
      <c r="FN459" s="6"/>
      <c r="FO459" s="6"/>
      <c r="FP459" s="6"/>
      <c r="FQ459" s="6"/>
      <c r="FR459" s="6"/>
      <c r="FS459" s="6"/>
      <c r="FT459" s="6"/>
      <c r="FU459" s="6"/>
      <c r="FV459" s="6"/>
      <c r="FW459" s="6"/>
      <c r="FX459" s="6"/>
      <c r="FY459" s="6"/>
      <c r="FZ459" s="6"/>
      <c r="GA459" s="6"/>
      <c r="GB459" s="6"/>
      <c r="GC459" s="6"/>
      <c r="GD459" s="6"/>
      <c r="GE459" s="6"/>
      <c r="GF459" s="6"/>
      <c r="GG459" s="6"/>
      <c r="GH459" s="6"/>
      <c r="GI459" s="6"/>
      <c r="GJ459" s="6"/>
      <c r="GK459" s="6"/>
      <c r="GL459" s="6"/>
      <c r="GM459" s="6"/>
      <c r="GN459" s="6"/>
      <c r="GO459" s="6"/>
      <c r="GP459" s="6"/>
      <c r="GQ459" s="6"/>
      <c r="GR459" s="6"/>
      <c r="GS459" s="6"/>
      <c r="GT459" s="6"/>
      <c r="GU459" s="6"/>
      <c r="GV459" s="6"/>
      <c r="GW459" s="6"/>
      <c r="GX459" s="6"/>
      <c r="GY459" s="6"/>
      <c r="GZ459" s="6"/>
      <c r="HA459" s="6"/>
      <c r="HB459" s="6"/>
      <c r="HC459" s="6"/>
      <c r="HD459" s="6"/>
      <c r="HE459" s="6"/>
      <c r="HF459" s="6"/>
      <c r="HG459" s="6"/>
      <c r="HH459" s="6"/>
      <c r="HI459" s="6"/>
      <c r="HJ459" s="6"/>
      <c r="HK459" s="6"/>
      <c r="HL459" s="6"/>
      <c r="HM459" s="6"/>
      <c r="HN459" s="6"/>
      <c r="HO459" s="6"/>
      <c r="HP459" s="6"/>
      <c r="HQ459" s="6"/>
      <c r="HR459" s="6"/>
      <c r="HS459" s="6"/>
      <c r="HT459" s="6"/>
      <c r="HU459" s="6"/>
      <c r="HV459" s="6"/>
      <c r="HW459" s="6"/>
      <c r="HX459" s="6"/>
      <c r="HY459" s="6"/>
      <c r="HZ459" s="6"/>
      <c r="IA459" s="6"/>
      <c r="IB459" s="6"/>
      <c r="IC459" s="6"/>
      <c r="ID459" s="6"/>
      <c r="IE459" s="6"/>
      <c r="IF459" s="6"/>
      <c r="IG459" s="6"/>
      <c r="IH459" s="6"/>
      <c r="II459" s="6"/>
      <c r="IJ459" s="6"/>
      <c r="IK459" s="6"/>
      <c r="IL459" s="6"/>
      <c r="IM459" s="6"/>
      <c r="IN459" s="6"/>
      <c r="IO459" s="6"/>
      <c r="IP459" s="6"/>
      <c r="IQ459" s="6"/>
      <c r="IR459" s="6"/>
      <c r="IS459" s="6"/>
      <c r="IT459" s="6"/>
      <c r="IU459" s="6"/>
      <c r="IV459" s="6"/>
      <c r="IW459" s="6"/>
      <c r="IX459" s="6"/>
      <c r="IY459" s="6"/>
      <c r="IZ459" s="6"/>
      <c r="JA459" s="6"/>
      <c r="JB459" s="6"/>
      <c r="JC459" s="6"/>
      <c r="JD459" s="6"/>
      <c r="JE459" s="6"/>
      <c r="JF459" s="6"/>
      <c r="JG459" s="6"/>
      <c r="JH459" s="6"/>
      <c r="JI459" s="6"/>
      <c r="JJ459" s="6"/>
      <c r="JK459" s="6"/>
      <c r="JL459" s="6"/>
      <c r="JM459" s="6"/>
      <c r="JN459" s="6"/>
      <c r="JO459" s="6"/>
      <c r="JP459" s="6"/>
      <c r="JQ459" s="6"/>
      <c r="JR459" s="6"/>
      <c r="JS459" s="6"/>
      <c r="JT459" s="6"/>
    </row>
    <row r="460" spans="1:280" s="3" customFormat="1" x14ac:dyDescent="0.25">
      <c r="A460" s="5" t="s">
        <v>266</v>
      </c>
      <c r="B460" t="s">
        <v>235</v>
      </c>
      <c r="C460" s="32" t="s">
        <v>347</v>
      </c>
      <c r="D460" t="s">
        <v>232</v>
      </c>
      <c r="E460" s="1">
        <v>25200</v>
      </c>
      <c r="F460" s="1">
        <f t="shared" ref="F460" si="142">E460*0.0287</f>
        <v>723.24</v>
      </c>
      <c r="G460" s="1">
        <v>0</v>
      </c>
      <c r="H460" s="1">
        <f t="shared" ref="H460" si="143">E460*0.0304</f>
        <v>766.08</v>
      </c>
      <c r="I460" s="1">
        <v>175</v>
      </c>
      <c r="J460" s="1">
        <f t="shared" ref="J460" si="144">+F460+G460+H460+I460</f>
        <v>1664.32</v>
      </c>
      <c r="K460" s="1">
        <f t="shared" ref="K460" si="145">+E460-J460</f>
        <v>23535.68</v>
      </c>
      <c r="L460" s="28"/>
      <c r="M460" s="28"/>
      <c r="N460" s="28"/>
      <c r="O460" s="28"/>
      <c r="P460" s="28"/>
      <c r="Q460" s="28"/>
      <c r="R460" s="28"/>
      <c r="S460" s="28"/>
      <c r="T460" s="28"/>
      <c r="U460" s="28"/>
      <c r="V460" s="28"/>
      <c r="W460" s="28"/>
      <c r="X460" s="28"/>
      <c r="Y460" s="28"/>
      <c r="Z460" s="28"/>
      <c r="AA460" s="28"/>
      <c r="AB460" s="28"/>
      <c r="AC460" s="28"/>
      <c r="AD460" s="28"/>
      <c r="AE460" s="28"/>
      <c r="AF460" s="28"/>
      <c r="AG460" s="5"/>
      <c r="AH460" s="5"/>
      <c r="AI460" s="5"/>
      <c r="AJ460" s="5"/>
      <c r="AK460" s="5"/>
      <c r="AL460" s="5"/>
      <c r="AM460" s="5"/>
      <c r="AN460" s="5"/>
      <c r="AO460" s="5"/>
      <c r="AP460" s="6"/>
      <c r="AQ460" s="6"/>
      <c r="AR460" s="6"/>
      <c r="AS460" s="6"/>
      <c r="AT460" s="6"/>
      <c r="AU460" s="6"/>
      <c r="AV460" s="6"/>
      <c r="AW460" s="6"/>
      <c r="AX460" s="6"/>
      <c r="AY460" s="6"/>
      <c r="AZ460" s="6"/>
      <c r="BA460" s="6"/>
      <c r="BB460" s="6"/>
      <c r="BC460" s="6"/>
      <c r="BD460" s="6"/>
      <c r="BE460" s="6"/>
      <c r="BF460" s="6"/>
      <c r="BG460" s="6"/>
      <c r="BH460" s="6"/>
      <c r="BI460" s="6"/>
      <c r="BJ460" s="6"/>
      <c r="BK460" s="6"/>
      <c r="BL460" s="6"/>
      <c r="BM460" s="6"/>
      <c r="BN460" s="6"/>
      <c r="BO460" s="6"/>
      <c r="BP460" s="6"/>
      <c r="BQ460" s="6"/>
      <c r="BR460" s="6"/>
      <c r="BS460" s="6"/>
      <c r="BT460" s="6"/>
      <c r="BU460" s="6"/>
      <c r="BV460" s="6"/>
      <c r="BW460" s="6"/>
      <c r="BX460" s="6"/>
      <c r="BY460" s="6"/>
      <c r="BZ460" s="6"/>
      <c r="CA460" s="6"/>
      <c r="CB460" s="6"/>
      <c r="CC460" s="6"/>
      <c r="CD460" s="6"/>
      <c r="CE460" s="6"/>
      <c r="CF460" s="6"/>
      <c r="CG460" s="6"/>
      <c r="CH460" s="6"/>
      <c r="CI460" s="6"/>
      <c r="CJ460" s="6"/>
      <c r="CK460" s="6"/>
      <c r="CL460" s="6"/>
      <c r="CM460" s="6"/>
      <c r="CN460" s="6"/>
      <c r="CO460" s="6"/>
      <c r="CP460" s="6"/>
      <c r="CQ460" s="6"/>
      <c r="CR460" s="6"/>
      <c r="CS460" s="6"/>
      <c r="CT460" s="6"/>
      <c r="CU460" s="6"/>
      <c r="CV460" s="6"/>
      <c r="CW460" s="6"/>
      <c r="CX460" s="6"/>
      <c r="CY460" s="6"/>
      <c r="CZ460" s="6"/>
      <c r="DA460" s="6"/>
      <c r="DB460" s="6"/>
      <c r="DC460" s="6"/>
      <c r="DD460" s="6"/>
      <c r="DE460" s="6"/>
      <c r="DF460" s="6"/>
      <c r="DG460" s="6"/>
      <c r="DH460" s="6"/>
      <c r="DI460" s="6"/>
      <c r="DJ460" s="6"/>
      <c r="DK460" s="6"/>
      <c r="DL460" s="6"/>
      <c r="DM460" s="6"/>
      <c r="DN460" s="6"/>
      <c r="DO460" s="6"/>
      <c r="DP460" s="6"/>
      <c r="DQ460" s="6"/>
      <c r="DR460" s="6"/>
      <c r="DS460" s="6"/>
      <c r="DT460" s="6"/>
      <c r="DU460" s="6"/>
      <c r="DV460" s="6"/>
      <c r="DW460" s="6"/>
      <c r="DX460" s="6"/>
      <c r="DY460" s="6"/>
      <c r="DZ460" s="6"/>
      <c r="EA460" s="6"/>
      <c r="EB460" s="6"/>
      <c r="EC460" s="6"/>
      <c r="ED460" s="6"/>
      <c r="EE460" s="6"/>
      <c r="EF460" s="6"/>
      <c r="EG460" s="6"/>
      <c r="EH460" s="6"/>
      <c r="EI460" s="6"/>
      <c r="EJ460" s="6"/>
      <c r="EK460" s="6"/>
      <c r="EL460" s="6"/>
      <c r="EM460" s="6"/>
      <c r="EN460" s="6"/>
      <c r="EO460" s="6"/>
      <c r="EP460" s="6"/>
      <c r="EQ460" s="6"/>
      <c r="ER460" s="6"/>
      <c r="ES460" s="6"/>
      <c r="ET460" s="6"/>
      <c r="EU460" s="6"/>
      <c r="EV460" s="6"/>
      <c r="EW460" s="6"/>
      <c r="EX460" s="6"/>
      <c r="EY460" s="6"/>
      <c r="EZ460" s="6"/>
      <c r="FA460" s="6"/>
      <c r="FB460" s="6"/>
      <c r="FC460" s="6"/>
      <c r="FD460" s="6"/>
      <c r="FE460" s="6"/>
      <c r="FF460" s="6"/>
      <c r="FG460" s="6"/>
      <c r="FH460" s="6"/>
      <c r="FI460" s="6"/>
      <c r="FJ460" s="6"/>
      <c r="FK460" s="6"/>
      <c r="FL460" s="6"/>
      <c r="FM460" s="6"/>
      <c r="FN460" s="6"/>
      <c r="FO460" s="6"/>
      <c r="FP460" s="6"/>
      <c r="FQ460" s="6"/>
      <c r="FR460" s="6"/>
      <c r="FS460" s="6"/>
      <c r="FT460" s="6"/>
      <c r="FU460" s="6"/>
      <c r="FV460" s="6"/>
      <c r="FW460" s="6"/>
      <c r="FX460" s="6"/>
      <c r="FY460" s="6"/>
      <c r="FZ460" s="6"/>
      <c r="GA460" s="6"/>
      <c r="GB460" s="6"/>
      <c r="GC460" s="6"/>
      <c r="GD460" s="6"/>
      <c r="GE460" s="6"/>
      <c r="GF460" s="6"/>
      <c r="GG460" s="6"/>
      <c r="GH460" s="6"/>
      <c r="GI460" s="6"/>
      <c r="GJ460" s="6"/>
      <c r="GK460" s="6"/>
      <c r="GL460" s="6"/>
      <c r="GM460" s="6"/>
      <c r="GN460" s="6"/>
      <c r="GO460" s="6"/>
      <c r="GP460" s="6"/>
      <c r="GQ460" s="6"/>
      <c r="GR460" s="6"/>
      <c r="GS460" s="6"/>
      <c r="GT460" s="6"/>
      <c r="GU460" s="6"/>
      <c r="GV460" s="6"/>
      <c r="GW460" s="6"/>
      <c r="GX460" s="6"/>
      <c r="GY460" s="6"/>
      <c r="GZ460" s="6"/>
      <c r="HA460" s="6"/>
      <c r="HB460" s="6"/>
      <c r="HC460" s="6"/>
      <c r="HD460" s="6"/>
      <c r="HE460" s="6"/>
      <c r="HF460" s="6"/>
      <c r="HG460" s="6"/>
      <c r="HH460" s="6"/>
      <c r="HI460" s="6"/>
      <c r="HJ460" s="6"/>
      <c r="HK460" s="6"/>
      <c r="HL460" s="6"/>
      <c r="HM460" s="6"/>
      <c r="HN460" s="6"/>
      <c r="HO460" s="6"/>
      <c r="HP460" s="6"/>
      <c r="HQ460" s="6"/>
      <c r="HR460" s="6"/>
      <c r="HS460" s="6"/>
      <c r="HT460" s="6"/>
      <c r="HU460" s="6"/>
      <c r="HV460" s="6"/>
      <c r="HW460" s="6"/>
      <c r="HX460" s="6"/>
      <c r="HY460" s="6"/>
      <c r="HZ460" s="6"/>
      <c r="IA460" s="6"/>
      <c r="IB460" s="6"/>
      <c r="IC460" s="6"/>
      <c r="ID460" s="6"/>
      <c r="IE460" s="6"/>
      <c r="IF460" s="6"/>
      <c r="IG460" s="6"/>
      <c r="IH460" s="6"/>
      <c r="II460" s="6"/>
      <c r="IJ460" s="6"/>
      <c r="IK460" s="6"/>
      <c r="IL460" s="6"/>
      <c r="IM460" s="6"/>
      <c r="IN460" s="6"/>
      <c r="IO460" s="6"/>
      <c r="IP460" s="6"/>
      <c r="IQ460" s="6"/>
      <c r="IR460" s="6"/>
      <c r="IS460" s="6"/>
      <c r="IT460" s="6"/>
      <c r="IU460" s="6"/>
      <c r="IV460" s="6"/>
      <c r="IW460" s="6"/>
      <c r="IX460" s="6"/>
      <c r="IY460" s="6"/>
      <c r="IZ460" s="6"/>
      <c r="JA460" s="6"/>
      <c r="JB460" s="6"/>
      <c r="JC460" s="6"/>
      <c r="JD460" s="6"/>
      <c r="JE460" s="6"/>
      <c r="JF460" s="6"/>
      <c r="JG460" s="6"/>
      <c r="JH460" s="6"/>
      <c r="JI460" s="6"/>
      <c r="JJ460" s="6"/>
      <c r="JK460" s="6"/>
      <c r="JL460" s="6"/>
      <c r="JM460" s="6"/>
      <c r="JN460" s="6"/>
      <c r="JO460" s="6"/>
      <c r="JP460" s="6"/>
      <c r="JQ460" s="6"/>
      <c r="JR460" s="6"/>
      <c r="JS460" s="6"/>
      <c r="JT460" s="6"/>
    </row>
    <row r="461" spans="1:280" s="62" customFormat="1" x14ac:dyDescent="0.25">
      <c r="A461" s="62" t="s">
        <v>12</v>
      </c>
      <c r="B461" s="62">
        <v>1</v>
      </c>
      <c r="C461" s="63"/>
      <c r="E461" s="64">
        <f>E460</f>
        <v>25200</v>
      </c>
      <c r="F461" s="64">
        <f>F460</f>
        <v>723.24</v>
      </c>
      <c r="G461" s="64">
        <f t="shared" ref="G461:K461" si="146">G460</f>
        <v>0</v>
      </c>
      <c r="H461" s="64">
        <f t="shared" si="146"/>
        <v>766.08</v>
      </c>
      <c r="I461" s="64">
        <f t="shared" si="146"/>
        <v>175</v>
      </c>
      <c r="J461" s="64">
        <f t="shared" si="146"/>
        <v>1664.32</v>
      </c>
      <c r="K461" s="64">
        <f t="shared" si="146"/>
        <v>23535.68</v>
      </c>
      <c r="L461"/>
      <c r="M461"/>
      <c r="N461"/>
      <c r="O461"/>
      <c r="P461"/>
      <c r="Q461"/>
      <c r="R461"/>
      <c r="S461"/>
      <c r="T461"/>
      <c r="U461"/>
      <c r="V461"/>
      <c r="W461"/>
      <c r="X461"/>
      <c r="Y461"/>
      <c r="Z461"/>
      <c r="AA461"/>
      <c r="AB461"/>
      <c r="AC461"/>
      <c r="AD461"/>
      <c r="AE461"/>
      <c r="AF461"/>
      <c r="AG461" s="5"/>
      <c r="AH461" s="5"/>
      <c r="AI461" s="5"/>
      <c r="AJ461" s="5"/>
      <c r="AK461" s="5"/>
      <c r="AL461" s="5"/>
      <c r="AM461" s="5"/>
      <c r="AN461" s="5"/>
      <c r="AO461" s="5"/>
      <c r="AP461" s="6"/>
      <c r="AQ461" s="6"/>
      <c r="AR461" s="6"/>
      <c r="AS461" s="6"/>
      <c r="AT461" s="6"/>
      <c r="AU461" s="6"/>
      <c r="AV461" s="6"/>
      <c r="AW461" s="6"/>
      <c r="AX461" s="6"/>
      <c r="AY461" s="6"/>
      <c r="AZ461" s="6"/>
      <c r="BA461" s="6"/>
      <c r="BB461" s="6"/>
      <c r="BC461" s="6"/>
      <c r="BD461" s="6"/>
      <c r="BE461" s="6"/>
      <c r="BF461" s="6"/>
      <c r="BG461" s="6"/>
      <c r="BH461" s="6"/>
      <c r="BI461" s="6"/>
      <c r="BJ461" s="6"/>
      <c r="BK461" s="6"/>
      <c r="BL461" s="6"/>
      <c r="BM461" s="6"/>
      <c r="BN461" s="6"/>
      <c r="BO461" s="6"/>
      <c r="BP461" s="6"/>
      <c r="BQ461" s="6"/>
      <c r="BR461" s="6"/>
      <c r="BS461" s="6"/>
      <c r="BT461" s="6"/>
      <c r="BU461" s="6"/>
      <c r="BV461" s="6"/>
      <c r="BW461" s="6"/>
      <c r="BX461" s="6"/>
      <c r="BY461" s="6"/>
      <c r="BZ461" s="6"/>
      <c r="CA461" s="6"/>
      <c r="CB461" s="6"/>
      <c r="CC461" s="6"/>
      <c r="CD461" s="6"/>
      <c r="CE461" s="6"/>
      <c r="CF461" s="6"/>
      <c r="CG461" s="6"/>
      <c r="CH461" s="6"/>
      <c r="CI461" s="6"/>
      <c r="CJ461" s="6"/>
      <c r="CK461" s="6"/>
      <c r="CL461" s="6"/>
      <c r="CM461" s="6"/>
      <c r="CN461" s="6"/>
      <c r="CO461" s="6"/>
      <c r="CP461" s="6"/>
      <c r="CQ461" s="6"/>
      <c r="CR461" s="6"/>
      <c r="CS461" s="6"/>
      <c r="CT461" s="6"/>
      <c r="CU461" s="6"/>
      <c r="CV461" s="6"/>
      <c r="CW461" s="6"/>
      <c r="CX461" s="6"/>
      <c r="CY461" s="6"/>
      <c r="CZ461" s="6"/>
      <c r="DA461" s="6"/>
      <c r="DB461" s="6"/>
      <c r="DC461" s="6"/>
      <c r="DD461" s="6"/>
      <c r="DE461" s="6"/>
      <c r="DF461" s="6"/>
      <c r="DG461" s="6"/>
      <c r="DH461" s="6"/>
      <c r="DI461" s="6"/>
      <c r="DJ461" s="6"/>
      <c r="DK461" s="6"/>
      <c r="DL461" s="6"/>
      <c r="DM461" s="6"/>
      <c r="DN461" s="6"/>
      <c r="DO461" s="6"/>
      <c r="DP461" s="6"/>
      <c r="DQ461" s="6"/>
      <c r="DR461" s="6"/>
      <c r="DS461" s="6"/>
      <c r="DT461" s="6"/>
      <c r="DU461" s="6"/>
      <c r="DV461" s="6"/>
      <c r="DW461" s="6"/>
      <c r="DX461" s="6"/>
      <c r="DY461" s="6"/>
      <c r="DZ461" s="6"/>
      <c r="EA461" s="6"/>
      <c r="EB461" s="6"/>
      <c r="EC461" s="6"/>
      <c r="ED461" s="6"/>
      <c r="EE461" s="6"/>
      <c r="EF461" s="6"/>
      <c r="EG461" s="6"/>
      <c r="EH461" s="6"/>
      <c r="EI461" s="6"/>
      <c r="EJ461" s="6"/>
      <c r="EK461" s="6"/>
      <c r="EL461" s="6"/>
      <c r="EM461" s="6"/>
      <c r="EN461" s="6"/>
      <c r="EO461" s="6"/>
      <c r="EP461" s="6"/>
      <c r="EQ461" s="6"/>
      <c r="ER461" s="6"/>
      <c r="ES461" s="6"/>
      <c r="ET461" s="6"/>
      <c r="EU461" s="6"/>
      <c r="EV461" s="6"/>
      <c r="EW461" s="6"/>
      <c r="EX461" s="6"/>
      <c r="EY461" s="6"/>
      <c r="EZ461" s="6"/>
      <c r="FA461" s="6"/>
      <c r="FB461" s="6"/>
      <c r="FC461" s="6"/>
      <c r="FD461" s="6"/>
      <c r="FE461" s="6"/>
      <c r="FF461" s="6"/>
      <c r="FG461" s="6"/>
      <c r="FH461" s="6"/>
      <c r="FI461" s="6"/>
      <c r="FJ461" s="6"/>
      <c r="FK461" s="6"/>
      <c r="FL461" s="6"/>
      <c r="FM461" s="6"/>
      <c r="FN461" s="6"/>
      <c r="FO461" s="6"/>
      <c r="FP461" s="6"/>
      <c r="FQ461" s="6"/>
      <c r="FR461" s="6"/>
      <c r="FS461" s="6"/>
      <c r="FT461" s="6"/>
      <c r="FU461" s="6"/>
      <c r="FV461" s="6"/>
      <c r="FW461" s="6"/>
      <c r="FX461" s="6"/>
      <c r="FY461" s="6"/>
      <c r="FZ461" s="6"/>
      <c r="GA461" s="6"/>
      <c r="GB461" s="6"/>
      <c r="GC461" s="6"/>
      <c r="GD461" s="6"/>
      <c r="GE461" s="6"/>
      <c r="GF461" s="6"/>
      <c r="GG461" s="6"/>
      <c r="GH461" s="6"/>
      <c r="GI461" s="6"/>
      <c r="GJ461" s="6"/>
      <c r="GK461" s="6"/>
      <c r="GL461" s="6"/>
      <c r="GM461" s="6"/>
      <c r="GN461" s="6"/>
      <c r="GO461" s="6"/>
      <c r="GP461" s="6"/>
      <c r="GQ461" s="6"/>
      <c r="GR461" s="6"/>
      <c r="GS461" s="6"/>
      <c r="GT461" s="6"/>
      <c r="GU461" s="6"/>
      <c r="GV461" s="6"/>
      <c r="GW461" s="6"/>
      <c r="GX461" s="6"/>
      <c r="GY461" s="6"/>
      <c r="GZ461" s="6"/>
      <c r="HA461" s="6"/>
      <c r="HB461" s="6"/>
      <c r="HC461" s="6"/>
      <c r="HD461" s="6"/>
      <c r="HE461" s="6"/>
      <c r="HF461" s="6"/>
      <c r="HG461" s="6"/>
      <c r="HH461" s="6"/>
      <c r="HI461" s="6"/>
      <c r="HJ461" s="6"/>
      <c r="HK461" s="6"/>
      <c r="HL461" s="6"/>
      <c r="HM461" s="6"/>
      <c r="HN461" s="6"/>
      <c r="HO461" s="6"/>
      <c r="HP461" s="6"/>
      <c r="HQ461" s="6"/>
      <c r="HR461" s="6"/>
      <c r="HS461" s="6"/>
      <c r="HT461" s="6"/>
      <c r="HU461" s="6"/>
      <c r="HV461" s="6"/>
      <c r="HW461" s="6"/>
      <c r="HX461" s="6"/>
      <c r="HY461" s="6"/>
      <c r="HZ461" s="6"/>
      <c r="IA461" s="6"/>
      <c r="IB461" s="6"/>
      <c r="IC461" s="6"/>
      <c r="ID461" s="6"/>
      <c r="IE461" s="6"/>
      <c r="IF461" s="6"/>
      <c r="IG461" s="6"/>
      <c r="IH461" s="6"/>
      <c r="II461" s="6"/>
      <c r="IJ461" s="6"/>
      <c r="IK461" s="6"/>
      <c r="IL461" s="6"/>
      <c r="IM461" s="6"/>
      <c r="IN461" s="6"/>
      <c r="IO461" s="6"/>
      <c r="IP461" s="6"/>
      <c r="IQ461" s="6"/>
      <c r="IR461" s="6"/>
      <c r="IS461" s="6"/>
      <c r="IT461" s="6"/>
      <c r="IU461" s="6"/>
      <c r="IV461" s="6"/>
      <c r="IW461" s="6"/>
      <c r="IX461" s="6"/>
      <c r="IY461" s="6"/>
      <c r="IZ461" s="6"/>
      <c r="JA461" s="6"/>
      <c r="JB461" s="6"/>
      <c r="JC461" s="6"/>
      <c r="JD461" s="6"/>
      <c r="JE461" s="6"/>
      <c r="JF461" s="6"/>
      <c r="JG461" s="6"/>
      <c r="JH461" s="6"/>
      <c r="JI461" s="6"/>
      <c r="JJ461" s="6"/>
      <c r="JK461" s="6"/>
      <c r="JL461" s="6"/>
      <c r="JM461" s="6"/>
      <c r="JN461" s="6"/>
      <c r="JO461" s="6"/>
      <c r="JP461" s="6"/>
      <c r="JQ461" s="6"/>
      <c r="JR461" s="6"/>
      <c r="JS461" s="6"/>
      <c r="JT461" s="6"/>
    </row>
    <row r="462" spans="1:280" s="6" customFormat="1" x14ac:dyDescent="0.25">
      <c r="C462" s="40"/>
      <c r="E462" s="49"/>
      <c r="F462" s="49"/>
      <c r="G462" s="49"/>
      <c r="H462" s="49"/>
      <c r="I462" s="49"/>
      <c r="J462" s="49"/>
      <c r="K462" s="49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  <c r="AA462" s="5"/>
      <c r="AB462" s="5"/>
      <c r="AC462" s="5"/>
      <c r="AD462" s="5"/>
      <c r="AE462" s="5"/>
      <c r="AF462" s="5"/>
      <c r="AG462" s="5"/>
      <c r="AH462" s="5"/>
      <c r="AI462" s="5"/>
      <c r="AJ462" s="5"/>
      <c r="AK462" s="5"/>
      <c r="AL462" s="5"/>
      <c r="AM462" s="5"/>
      <c r="AN462" s="5"/>
      <c r="AO462" s="5"/>
    </row>
    <row r="463" spans="1:280" s="6" customFormat="1" x14ac:dyDescent="0.25">
      <c r="A463" s="6" t="s">
        <v>453</v>
      </c>
      <c r="C463" s="40"/>
      <c r="E463" s="49"/>
      <c r="F463" s="49"/>
      <c r="G463" s="49"/>
      <c r="H463" s="49"/>
      <c r="I463" s="49"/>
      <c r="J463" s="49"/>
      <c r="K463" s="49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  <c r="AA463" s="5"/>
      <c r="AB463" s="5"/>
      <c r="AC463" s="5"/>
      <c r="AD463" s="5"/>
      <c r="AE463" s="5"/>
      <c r="AF463" s="5"/>
      <c r="AG463" s="5"/>
      <c r="AH463" s="5"/>
      <c r="AI463" s="5"/>
      <c r="AJ463" s="5"/>
      <c r="AK463" s="5"/>
      <c r="AL463" s="5"/>
      <c r="AM463" s="5"/>
      <c r="AN463" s="5"/>
      <c r="AO463" s="5"/>
    </row>
    <row r="464" spans="1:280" s="59" customFormat="1" x14ac:dyDescent="0.25">
      <c r="A464" s="59" t="s">
        <v>454</v>
      </c>
      <c r="B464" s="59" t="s">
        <v>455</v>
      </c>
      <c r="C464" s="66" t="s">
        <v>347</v>
      </c>
      <c r="D464" s="59" t="s">
        <v>232</v>
      </c>
      <c r="E464" s="67">
        <v>76000</v>
      </c>
      <c r="F464" s="67">
        <v>2181.1999999999998</v>
      </c>
      <c r="G464" s="67">
        <v>6497.56</v>
      </c>
      <c r="H464" s="67">
        <v>2310.4</v>
      </c>
      <c r="I464" s="67">
        <v>175</v>
      </c>
      <c r="J464" s="67">
        <v>11164.16</v>
      </c>
      <c r="K464" s="1">
        <v>64835.839999999997</v>
      </c>
    </row>
    <row r="465" spans="1:280" s="62" customFormat="1" x14ac:dyDescent="0.25">
      <c r="A465" s="62" t="s">
        <v>12</v>
      </c>
      <c r="B465" s="62">
        <v>1</v>
      </c>
      <c r="C465" s="63"/>
      <c r="E465" s="64">
        <f t="shared" ref="E465:K465" si="147">E464</f>
        <v>76000</v>
      </c>
      <c r="F465" s="64">
        <f t="shared" si="147"/>
        <v>2181.1999999999998</v>
      </c>
      <c r="G465" s="64">
        <f t="shared" si="147"/>
        <v>6497.56</v>
      </c>
      <c r="H465" s="64">
        <f t="shared" si="147"/>
        <v>2310.4</v>
      </c>
      <c r="I465" s="64">
        <f t="shared" si="147"/>
        <v>175</v>
      </c>
      <c r="J465" s="64">
        <f t="shared" si="147"/>
        <v>11164.16</v>
      </c>
      <c r="K465" s="64">
        <f t="shared" si="147"/>
        <v>64835.839999999997</v>
      </c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"/>
      <c r="AW465" s="6"/>
      <c r="AX465" s="6"/>
      <c r="AY465" s="6"/>
      <c r="AZ465" s="6"/>
      <c r="BA465" s="6"/>
      <c r="BB465" s="6"/>
      <c r="BC465" s="6"/>
      <c r="BD465" s="6"/>
      <c r="BE465" s="6"/>
      <c r="BF465" s="6"/>
      <c r="BG465" s="6"/>
      <c r="BH465" s="6"/>
      <c r="BI465" s="6"/>
      <c r="BJ465" s="6"/>
      <c r="BK465" s="6"/>
      <c r="BL465" s="6"/>
      <c r="BM465" s="6"/>
      <c r="BN465" s="6"/>
      <c r="BO465" s="6"/>
      <c r="BP465" s="6"/>
      <c r="BQ465" s="6"/>
      <c r="BR465" s="6"/>
      <c r="BS465" s="6"/>
      <c r="BT465" s="6"/>
      <c r="BU465" s="6"/>
      <c r="BV465" s="6"/>
      <c r="BW465" s="6"/>
      <c r="BX465" s="6"/>
      <c r="BY465" s="6"/>
      <c r="BZ465" s="6"/>
      <c r="CA465" s="6"/>
      <c r="CB465" s="6"/>
      <c r="CC465" s="6"/>
      <c r="CD465" s="6"/>
      <c r="CE465" s="6"/>
      <c r="CF465" s="6"/>
      <c r="CG465" s="6"/>
      <c r="CH465" s="6"/>
      <c r="CI465" s="6"/>
      <c r="CJ465" s="6"/>
      <c r="CK465" s="6"/>
      <c r="CL465" s="6"/>
      <c r="CM465" s="6"/>
      <c r="CN465" s="6"/>
      <c r="CO465" s="6"/>
      <c r="CP465" s="6"/>
      <c r="CQ465" s="6"/>
      <c r="CR465" s="6"/>
      <c r="CS465" s="6"/>
      <c r="CT465" s="6"/>
      <c r="CU465" s="6"/>
      <c r="CV465" s="6"/>
      <c r="CW465" s="6"/>
      <c r="CX465" s="6"/>
      <c r="CY465" s="6"/>
      <c r="CZ465" s="6"/>
      <c r="DA465" s="6"/>
      <c r="DB465" s="6"/>
      <c r="DC465" s="6"/>
      <c r="DD465" s="6"/>
      <c r="DE465" s="6"/>
      <c r="DF465" s="6"/>
      <c r="DG465" s="6"/>
      <c r="DH465" s="6"/>
      <c r="DI465" s="6"/>
      <c r="DJ465" s="6"/>
      <c r="DK465" s="6"/>
      <c r="DL465" s="6"/>
      <c r="DM465" s="6"/>
      <c r="DN465" s="6"/>
      <c r="DO465" s="6"/>
      <c r="DP465" s="6"/>
      <c r="DQ465" s="6"/>
      <c r="DR465" s="6"/>
      <c r="DS465" s="6"/>
      <c r="DT465" s="6"/>
      <c r="DU465" s="6"/>
      <c r="DV465" s="6"/>
      <c r="DW465" s="6"/>
      <c r="DX465" s="6"/>
      <c r="DY465" s="6"/>
      <c r="DZ465" s="6"/>
      <c r="EA465" s="6"/>
      <c r="EB465" s="6"/>
      <c r="EC465" s="6"/>
      <c r="ED465" s="6"/>
      <c r="EE465" s="6"/>
      <c r="EF465" s="6"/>
      <c r="EG465" s="6"/>
      <c r="EH465" s="6"/>
      <c r="EI465" s="6"/>
      <c r="EJ465" s="6"/>
      <c r="EK465" s="6"/>
      <c r="EL465" s="6"/>
      <c r="EM465" s="6"/>
      <c r="EN465" s="6"/>
      <c r="EO465" s="6"/>
      <c r="EP465" s="6"/>
      <c r="EQ465" s="6"/>
      <c r="ER465" s="6"/>
      <c r="ES465" s="6"/>
      <c r="ET465" s="6"/>
      <c r="EU465" s="6"/>
      <c r="EV465" s="6"/>
      <c r="EW465" s="6"/>
      <c r="EX465" s="6"/>
      <c r="EY465" s="6"/>
      <c r="EZ465" s="6"/>
      <c r="FA465" s="6"/>
      <c r="FB465" s="6"/>
      <c r="FC465" s="6"/>
      <c r="FD465" s="6"/>
      <c r="FE465" s="6"/>
      <c r="FF465" s="6"/>
      <c r="FG465" s="6"/>
      <c r="FH465" s="6"/>
      <c r="FI465" s="6"/>
      <c r="FJ465" s="6"/>
      <c r="FK465" s="6"/>
      <c r="FL465" s="6"/>
      <c r="FM465" s="6"/>
      <c r="FN465" s="6"/>
      <c r="FO465" s="6"/>
      <c r="FP465" s="6"/>
      <c r="FQ465" s="6"/>
      <c r="FR465" s="6"/>
      <c r="FS465" s="6"/>
      <c r="FT465" s="6"/>
      <c r="FU465" s="6"/>
      <c r="FV465" s="6"/>
      <c r="FW465" s="6"/>
      <c r="FX465" s="6"/>
      <c r="FY465" s="6"/>
      <c r="FZ465" s="6"/>
      <c r="GA465" s="6"/>
      <c r="GB465" s="6"/>
      <c r="GC465" s="6"/>
      <c r="GD465" s="6"/>
      <c r="GE465" s="6"/>
      <c r="GF465" s="6"/>
      <c r="GG465" s="6"/>
      <c r="GH465" s="6"/>
      <c r="GI465" s="6"/>
      <c r="GJ465" s="6"/>
      <c r="GK465" s="6"/>
      <c r="GL465" s="6"/>
      <c r="GM465" s="6"/>
      <c r="GN465" s="6"/>
      <c r="GO465" s="6"/>
      <c r="GP465" s="6"/>
      <c r="GQ465" s="6"/>
      <c r="GR465" s="6"/>
      <c r="GS465" s="6"/>
      <c r="GT465" s="6"/>
      <c r="GU465" s="6"/>
      <c r="GV465" s="6"/>
      <c r="GW465" s="6"/>
      <c r="GX465" s="6"/>
      <c r="GY465" s="6"/>
      <c r="GZ465" s="6"/>
      <c r="HA465" s="6"/>
      <c r="HB465" s="6"/>
      <c r="HC465" s="6"/>
      <c r="HD465" s="6"/>
      <c r="HE465" s="6"/>
      <c r="HF465" s="6"/>
      <c r="HG465" s="6"/>
      <c r="HH465" s="6"/>
      <c r="HI465" s="6"/>
      <c r="HJ465" s="6"/>
      <c r="HK465" s="6"/>
      <c r="HL465" s="6"/>
      <c r="HM465" s="6"/>
      <c r="HN465" s="6"/>
      <c r="HO465" s="6"/>
      <c r="HP465" s="6"/>
      <c r="HQ465" s="6"/>
      <c r="HR465" s="6"/>
      <c r="HS465" s="6"/>
      <c r="HT465" s="6"/>
      <c r="HU465" s="6"/>
      <c r="HV465" s="6"/>
      <c r="HW465" s="6"/>
      <c r="HX465" s="6"/>
      <c r="HY465" s="6"/>
      <c r="HZ465" s="6"/>
      <c r="IA465" s="6"/>
      <c r="IB465" s="6"/>
      <c r="IC465" s="6"/>
      <c r="ID465" s="6"/>
      <c r="IE465" s="6"/>
      <c r="IF465" s="6"/>
      <c r="IG465" s="6"/>
      <c r="IH465" s="6"/>
      <c r="II465" s="6"/>
      <c r="IJ465" s="6"/>
      <c r="IK465" s="6"/>
      <c r="IL465" s="6"/>
      <c r="IM465" s="6"/>
      <c r="IN465" s="6"/>
      <c r="IO465" s="6"/>
      <c r="IP465" s="6"/>
      <c r="IQ465" s="6"/>
      <c r="IR465" s="6"/>
      <c r="IS465" s="6"/>
      <c r="IT465" s="6"/>
      <c r="IU465" s="6"/>
      <c r="IV465" s="6"/>
      <c r="IW465" s="6"/>
      <c r="IX465" s="6"/>
      <c r="IY465" s="6"/>
      <c r="IZ465" s="6"/>
      <c r="JA465" s="6"/>
      <c r="JB465" s="6"/>
      <c r="JC465" s="6"/>
      <c r="JD465" s="6"/>
      <c r="JE465" s="6"/>
      <c r="JF465" s="6"/>
      <c r="JG465" s="6"/>
      <c r="JH465" s="6"/>
      <c r="JI465" s="6"/>
      <c r="JJ465" s="6"/>
      <c r="JK465" s="6"/>
      <c r="JL465" s="6"/>
      <c r="JM465" s="6"/>
      <c r="JN465" s="6"/>
      <c r="JO465" s="6"/>
      <c r="JP465" s="6"/>
      <c r="JQ465" s="6"/>
      <c r="JR465" s="6"/>
      <c r="JS465" s="6"/>
      <c r="JT465" s="6"/>
    </row>
    <row r="466" spans="1:280" s="26" customFormat="1" x14ac:dyDescent="0.25">
      <c r="C466" s="35"/>
      <c r="E466" s="27"/>
      <c r="F466" s="27"/>
      <c r="G466" s="27"/>
      <c r="H466" s="27"/>
      <c r="I466" s="27"/>
      <c r="J466" s="27"/>
      <c r="K466" s="27"/>
    </row>
    <row r="467" spans="1:280" x14ac:dyDescent="0.25">
      <c r="A467" s="10" t="s">
        <v>366</v>
      </c>
      <c r="B467" s="10"/>
      <c r="C467" s="36"/>
      <c r="D467" s="12"/>
      <c r="E467" s="10"/>
      <c r="F467" s="10"/>
      <c r="G467" s="10"/>
      <c r="H467" s="10"/>
      <c r="I467" s="10"/>
      <c r="J467" s="10"/>
      <c r="K467" s="10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DW467" s="5"/>
      <c r="DX467" s="5"/>
      <c r="DY467" s="5"/>
      <c r="DZ467" s="5"/>
      <c r="EA467" s="5"/>
      <c r="EB467" s="5"/>
      <c r="EC467" s="5"/>
      <c r="ED467" s="5"/>
      <c r="EE467" s="5"/>
      <c r="EF467" s="5"/>
      <c r="EG467" s="5"/>
      <c r="EH467" s="5"/>
      <c r="EI467" s="5"/>
      <c r="EJ467" s="5"/>
      <c r="EK467" s="5"/>
      <c r="EL467" s="5"/>
      <c r="EM467" s="5"/>
      <c r="EN467" s="5"/>
      <c r="EO467" s="5"/>
      <c r="EP467" s="5"/>
      <c r="EQ467" s="5"/>
      <c r="ER467" s="5"/>
      <c r="ES467" s="5"/>
      <c r="ET467" s="5"/>
      <c r="EU467" s="5"/>
      <c r="EV467" s="5"/>
      <c r="EW467" s="5"/>
      <c r="EX467" s="5"/>
      <c r="EY467" s="5"/>
      <c r="EZ467" s="5"/>
      <c r="FA467" s="5"/>
      <c r="FB467" s="5"/>
      <c r="FC467" s="5"/>
      <c r="FD467" s="5"/>
      <c r="FE467" s="5"/>
      <c r="FF467" s="5"/>
      <c r="FG467" s="5"/>
      <c r="FH467" s="5"/>
      <c r="FI467" s="5"/>
      <c r="FJ467" s="5"/>
      <c r="FK467" s="5"/>
      <c r="FL467" s="5"/>
      <c r="FM467" s="5"/>
      <c r="FN467" s="5"/>
      <c r="FO467" s="5"/>
      <c r="FP467" s="5"/>
      <c r="FQ467" s="5"/>
      <c r="FR467" s="5"/>
      <c r="FS467" s="5"/>
      <c r="FT467" s="5"/>
      <c r="FU467" s="5"/>
      <c r="FV467" s="5"/>
      <c r="FW467" s="5"/>
      <c r="FX467" s="5"/>
      <c r="FY467" s="5"/>
      <c r="FZ467" s="5"/>
      <c r="GA467" s="5"/>
      <c r="GB467" s="5"/>
      <c r="GC467" s="5"/>
      <c r="GD467" s="5"/>
      <c r="GE467" s="5"/>
      <c r="GF467" s="5"/>
      <c r="GG467" s="5"/>
      <c r="GH467" s="5"/>
      <c r="GI467" s="5"/>
      <c r="GJ467" s="5"/>
      <c r="GK467" s="5"/>
      <c r="GL467" s="5"/>
      <c r="GM467" s="5"/>
      <c r="GN467" s="5"/>
      <c r="GO467" s="5"/>
      <c r="GP467" s="5"/>
      <c r="GQ467" s="5"/>
      <c r="GR467" s="5"/>
      <c r="GS467" s="5"/>
      <c r="GT467" s="5"/>
      <c r="GU467" s="5"/>
      <c r="GV467" s="5"/>
      <c r="GW467" s="5"/>
      <c r="GX467" s="5"/>
      <c r="GY467" s="5"/>
      <c r="GZ467" s="5"/>
      <c r="HA467" s="5"/>
      <c r="HB467" s="5"/>
      <c r="HC467" s="5"/>
      <c r="HD467" s="5"/>
      <c r="HE467" s="5"/>
      <c r="HF467" s="5"/>
      <c r="HG467" s="5"/>
      <c r="HH467" s="5"/>
      <c r="HI467" s="5"/>
      <c r="HJ467" s="5"/>
      <c r="HK467" s="5"/>
      <c r="HL467" s="5"/>
      <c r="HM467" s="5"/>
      <c r="HN467" s="5"/>
      <c r="HO467" s="5"/>
      <c r="HP467" s="5"/>
      <c r="HQ467" s="5"/>
      <c r="HR467" s="5"/>
      <c r="HS467" s="5"/>
      <c r="HT467" s="5"/>
      <c r="HU467" s="5"/>
      <c r="HV467" s="5"/>
      <c r="HW467" s="5"/>
      <c r="HX467" s="5"/>
      <c r="HY467" s="5"/>
      <c r="HZ467" s="5"/>
      <c r="IA467" s="5"/>
      <c r="IB467" s="5"/>
      <c r="IC467" s="5"/>
      <c r="ID467" s="5"/>
      <c r="IE467" s="5"/>
      <c r="IF467" s="5"/>
      <c r="IG467" s="5"/>
      <c r="IH467" s="5"/>
      <c r="II467" s="5"/>
      <c r="IJ467" s="5"/>
      <c r="IK467" s="5"/>
      <c r="IL467" s="5"/>
      <c r="IM467" s="5"/>
      <c r="IN467" s="5"/>
      <c r="IO467" s="5"/>
      <c r="IP467" s="5"/>
      <c r="IQ467" s="5"/>
      <c r="IR467" s="5"/>
      <c r="IS467" s="5"/>
      <c r="IT467" s="5"/>
      <c r="IU467" s="5"/>
      <c r="IV467" s="5"/>
      <c r="IW467" s="5"/>
      <c r="IX467" s="5"/>
      <c r="IY467" s="5"/>
      <c r="IZ467" s="5"/>
      <c r="JA467" s="5"/>
      <c r="JB467" s="5"/>
      <c r="JC467" s="5"/>
      <c r="JD467" s="5"/>
      <c r="JE467" s="5"/>
      <c r="JF467" s="5"/>
      <c r="JG467" s="5"/>
      <c r="JH467" s="5"/>
      <c r="JI467" s="5"/>
      <c r="JJ467" s="5"/>
      <c r="JK467" s="5"/>
      <c r="JL467" s="5"/>
      <c r="JM467" s="5"/>
      <c r="JN467" s="5"/>
      <c r="JO467" s="5"/>
      <c r="JP467" s="5"/>
      <c r="JQ467" s="5"/>
      <c r="JR467" s="5"/>
      <c r="JS467" s="5"/>
      <c r="JT467" s="5"/>
    </row>
    <row r="468" spans="1:280" x14ac:dyDescent="0.25">
      <c r="A468" s="5" t="s">
        <v>367</v>
      </c>
      <c r="B468" s="5" t="s">
        <v>20</v>
      </c>
      <c r="C468" s="39" t="s">
        <v>347</v>
      </c>
      <c r="D468" s="56" t="s">
        <v>230</v>
      </c>
      <c r="E468" s="1">
        <v>36000</v>
      </c>
      <c r="F468" s="1">
        <v>1033.2</v>
      </c>
      <c r="G468" s="1">
        <v>0</v>
      </c>
      <c r="H468" s="1">
        <v>1094.4000000000001</v>
      </c>
      <c r="I468" s="1">
        <v>815</v>
      </c>
      <c r="J468" s="1">
        <v>2942.6</v>
      </c>
      <c r="K468" s="1">
        <v>33057.4</v>
      </c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DW468" s="5"/>
      <c r="DX468" s="5"/>
      <c r="DY468" s="5"/>
      <c r="DZ468" s="5"/>
      <c r="EA468" s="5"/>
      <c r="EB468" s="5"/>
      <c r="EC468" s="5"/>
      <c r="ED468" s="5"/>
      <c r="EE468" s="5"/>
      <c r="EF468" s="5"/>
      <c r="EG468" s="5"/>
      <c r="EH468" s="5"/>
      <c r="EI468" s="5"/>
      <c r="EJ468" s="5"/>
      <c r="EK468" s="5"/>
      <c r="EL468" s="5"/>
      <c r="EM468" s="5"/>
      <c r="EN468" s="5"/>
      <c r="EO468" s="5"/>
      <c r="EP468" s="5"/>
      <c r="EQ468" s="5"/>
      <c r="ER468" s="5"/>
      <c r="ES468" s="5"/>
      <c r="ET468" s="5"/>
      <c r="EU468" s="5"/>
      <c r="EV468" s="5"/>
      <c r="EW468" s="5"/>
      <c r="EX468" s="5"/>
      <c r="EY468" s="5"/>
      <c r="EZ468" s="5"/>
      <c r="FA468" s="5"/>
      <c r="FB468" s="5"/>
      <c r="FC468" s="5"/>
      <c r="FD468" s="5"/>
      <c r="FE468" s="5"/>
      <c r="FF468" s="5"/>
      <c r="FG468" s="5"/>
      <c r="FH468" s="5"/>
      <c r="FI468" s="5"/>
      <c r="FJ468" s="5"/>
      <c r="FK468" s="5"/>
      <c r="FL468" s="5"/>
      <c r="FM468" s="5"/>
      <c r="FN468" s="5"/>
      <c r="FO468" s="5"/>
      <c r="FP468" s="5"/>
      <c r="FQ468" s="5"/>
      <c r="FR468" s="5"/>
      <c r="FS468" s="5"/>
      <c r="FT468" s="5"/>
      <c r="FU468" s="5"/>
      <c r="FV468" s="5"/>
      <c r="FW468" s="5"/>
      <c r="FX468" s="5"/>
      <c r="FY468" s="5"/>
      <c r="FZ468" s="5"/>
      <c r="GA468" s="5"/>
      <c r="GB468" s="5"/>
      <c r="GC468" s="5"/>
      <c r="GD468" s="5"/>
      <c r="GE468" s="5"/>
      <c r="GF468" s="5"/>
      <c r="GG468" s="5"/>
      <c r="GH468" s="5"/>
      <c r="GI468" s="5"/>
      <c r="GJ468" s="5"/>
      <c r="GK468" s="5"/>
      <c r="GL468" s="5"/>
      <c r="GM468" s="5"/>
      <c r="GN468" s="5"/>
      <c r="GO468" s="5"/>
      <c r="GP468" s="5"/>
      <c r="GQ468" s="5"/>
      <c r="GR468" s="5"/>
      <c r="GS468" s="5"/>
      <c r="GT468" s="5"/>
      <c r="GU468" s="5"/>
      <c r="GV468" s="5"/>
      <c r="GW468" s="5"/>
      <c r="GX468" s="5"/>
      <c r="GY468" s="5"/>
      <c r="GZ468" s="5"/>
      <c r="HA468" s="5"/>
      <c r="HB468" s="5"/>
      <c r="HC468" s="5"/>
      <c r="HD468" s="5"/>
      <c r="HE468" s="5"/>
      <c r="HF468" s="5"/>
      <c r="HG468" s="5"/>
      <c r="HH468" s="5"/>
      <c r="HI468" s="5"/>
      <c r="HJ468" s="5"/>
      <c r="HK468" s="5"/>
      <c r="HL468" s="5"/>
      <c r="HM468" s="5"/>
      <c r="HN468" s="5"/>
      <c r="HO468" s="5"/>
      <c r="HP468" s="5"/>
      <c r="HQ468" s="5"/>
      <c r="HR468" s="5"/>
      <c r="HS468" s="5"/>
      <c r="HT468" s="5"/>
      <c r="HU468" s="5"/>
      <c r="HV468" s="5"/>
      <c r="HW468" s="5"/>
      <c r="HX468" s="5"/>
      <c r="HY468" s="5"/>
      <c r="HZ468" s="5"/>
      <c r="IA468" s="5"/>
      <c r="IB468" s="5"/>
      <c r="IC468" s="5"/>
      <c r="ID468" s="5"/>
      <c r="IE468" s="5"/>
      <c r="IF468" s="5"/>
      <c r="IG468" s="5"/>
      <c r="IH468" s="5"/>
      <c r="II468" s="5"/>
      <c r="IJ468" s="5"/>
      <c r="IK468" s="5"/>
      <c r="IL468" s="5"/>
      <c r="IM468" s="5"/>
      <c r="IN468" s="5"/>
      <c r="IO468" s="5"/>
      <c r="IP468" s="5"/>
      <c r="IQ468" s="5"/>
      <c r="IR468" s="5"/>
      <c r="IS468" s="5"/>
      <c r="IT468" s="5"/>
      <c r="IU468" s="5"/>
      <c r="IV468" s="5"/>
      <c r="IW468" s="5"/>
      <c r="IX468" s="5"/>
      <c r="IY468" s="5"/>
      <c r="IZ468" s="5"/>
      <c r="JA468" s="5"/>
      <c r="JB468" s="5"/>
      <c r="JC468" s="5"/>
      <c r="JD468" s="5"/>
      <c r="JE468" s="5"/>
      <c r="JF468" s="5"/>
      <c r="JG468" s="5"/>
      <c r="JH468" s="5"/>
      <c r="JI468" s="5"/>
      <c r="JJ468" s="5"/>
      <c r="JK468" s="5"/>
      <c r="JL468" s="5"/>
      <c r="JM468" s="5"/>
      <c r="JN468" s="5"/>
      <c r="JO468" s="5"/>
      <c r="JP468" s="5"/>
      <c r="JQ468" s="5"/>
      <c r="JR468" s="5"/>
      <c r="JS468" s="5"/>
      <c r="JT468" s="5"/>
    </row>
    <row r="469" spans="1:280" s="3" customFormat="1" x14ac:dyDescent="0.25">
      <c r="A469" s="5" t="s">
        <v>151</v>
      </c>
      <c r="B469" t="s">
        <v>461</v>
      </c>
      <c r="C469" s="32" t="s">
        <v>347</v>
      </c>
      <c r="D469" t="s">
        <v>230</v>
      </c>
      <c r="E469" s="1">
        <v>60000</v>
      </c>
      <c r="F469" s="1">
        <f>E469*0.0287</f>
        <v>1722</v>
      </c>
      <c r="G469" s="1">
        <v>3486.68</v>
      </c>
      <c r="H469" s="1">
        <f>E469*0.0304</f>
        <v>1824</v>
      </c>
      <c r="I469" s="1">
        <v>25</v>
      </c>
      <c r="J469" s="1">
        <f>+F469+G469+H469+I469</f>
        <v>7057.68</v>
      </c>
      <c r="K469" s="1">
        <f>+E469-J469</f>
        <v>52942.32</v>
      </c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"/>
      <c r="AW469" s="6"/>
      <c r="AX469" s="6"/>
      <c r="AY469" s="6"/>
      <c r="AZ469" s="6"/>
      <c r="BA469" s="6"/>
      <c r="BB469" s="6"/>
      <c r="BC469" s="6"/>
      <c r="BD469" s="6"/>
      <c r="BE469" s="6"/>
      <c r="BF469" s="6"/>
      <c r="BG469" s="6"/>
      <c r="BH469" s="6"/>
      <c r="BI469" s="6"/>
      <c r="BJ469" s="6"/>
      <c r="BK469" s="6"/>
      <c r="BL469" s="6"/>
      <c r="BM469" s="6"/>
      <c r="BN469" s="6"/>
      <c r="BO469" s="6"/>
      <c r="BP469" s="6"/>
      <c r="BQ469" s="6"/>
      <c r="BR469" s="6"/>
      <c r="BS469" s="6"/>
      <c r="BT469" s="6"/>
      <c r="BU469" s="6"/>
      <c r="BV469" s="6"/>
      <c r="BW469" s="6"/>
      <c r="BX469" s="6"/>
      <c r="BY469" s="6"/>
      <c r="BZ469" s="6"/>
      <c r="CA469" s="6"/>
      <c r="CB469" s="6"/>
      <c r="CC469" s="6"/>
      <c r="CD469" s="6"/>
      <c r="CE469" s="6"/>
      <c r="CF469" s="6"/>
      <c r="CG469" s="6"/>
      <c r="CH469" s="6"/>
      <c r="CI469" s="6"/>
      <c r="CJ469" s="6"/>
      <c r="CK469" s="6"/>
      <c r="CL469" s="6"/>
      <c r="CM469" s="6"/>
      <c r="CN469" s="6"/>
      <c r="CO469" s="6"/>
      <c r="CP469" s="6"/>
      <c r="CQ469" s="6"/>
      <c r="CR469" s="6"/>
      <c r="CS469" s="6"/>
      <c r="CT469" s="6"/>
      <c r="CU469" s="6"/>
      <c r="CV469" s="6"/>
      <c r="CW469" s="6"/>
      <c r="CX469" s="6"/>
      <c r="CY469" s="6"/>
      <c r="CZ469" s="6"/>
      <c r="DA469" s="6"/>
      <c r="DB469" s="6"/>
      <c r="DC469" s="6"/>
      <c r="DD469" s="6"/>
      <c r="DE469" s="6"/>
      <c r="DF469" s="6"/>
      <c r="DG469" s="6"/>
      <c r="DH469" s="6"/>
      <c r="DI469" s="6"/>
      <c r="DJ469" s="6"/>
      <c r="DK469" s="6"/>
      <c r="DL469" s="6"/>
      <c r="DM469" s="6"/>
      <c r="DN469" s="6"/>
      <c r="DO469" s="6"/>
      <c r="DP469" s="6"/>
      <c r="DQ469" s="6"/>
      <c r="DR469" s="6"/>
      <c r="DS469" s="6"/>
      <c r="DT469" s="6"/>
      <c r="DU469" s="6"/>
      <c r="DV469" s="6"/>
      <c r="DW469" s="6"/>
      <c r="DX469" s="6"/>
      <c r="DY469" s="6"/>
      <c r="DZ469" s="6"/>
      <c r="EA469" s="6"/>
      <c r="EB469" s="6"/>
      <c r="EC469" s="6"/>
      <c r="ED469" s="6"/>
      <c r="EE469" s="6"/>
      <c r="EF469" s="6"/>
      <c r="EG469" s="6"/>
      <c r="EH469" s="6"/>
      <c r="EI469" s="6"/>
      <c r="EJ469" s="6"/>
      <c r="EK469" s="6"/>
      <c r="EL469" s="6"/>
      <c r="EM469" s="6"/>
      <c r="EN469" s="6"/>
      <c r="EO469" s="6"/>
      <c r="EP469" s="6"/>
      <c r="EQ469" s="6"/>
      <c r="ER469" s="6"/>
      <c r="ES469" s="6"/>
      <c r="ET469" s="6"/>
      <c r="EU469" s="6"/>
      <c r="EV469" s="6"/>
      <c r="EW469" s="6"/>
      <c r="EX469" s="6"/>
      <c r="EY469" s="6"/>
      <c r="EZ469" s="6"/>
      <c r="FA469" s="6"/>
      <c r="FB469" s="6"/>
      <c r="FC469" s="6"/>
      <c r="FD469" s="6"/>
      <c r="FE469" s="6"/>
      <c r="FF469" s="6"/>
      <c r="FG469" s="6"/>
      <c r="FH469" s="6"/>
      <c r="FI469" s="6"/>
      <c r="FJ469" s="6"/>
      <c r="FK469" s="6"/>
      <c r="FL469" s="6"/>
      <c r="FM469" s="6"/>
      <c r="FN469" s="6"/>
      <c r="FO469" s="6"/>
      <c r="FP469" s="6"/>
      <c r="FQ469" s="6"/>
      <c r="FR469" s="6"/>
      <c r="FS469" s="6"/>
      <c r="FT469" s="6"/>
      <c r="FU469" s="6"/>
      <c r="FV469" s="6"/>
      <c r="FW469" s="6"/>
      <c r="FX469" s="6"/>
      <c r="FY469" s="6"/>
      <c r="FZ469" s="6"/>
      <c r="GA469" s="6"/>
      <c r="GB469" s="6"/>
      <c r="GC469" s="6"/>
      <c r="GD469" s="6"/>
      <c r="GE469" s="6"/>
      <c r="GF469" s="6"/>
      <c r="GG469" s="6"/>
      <c r="GH469" s="6"/>
      <c r="GI469" s="6"/>
      <c r="GJ469" s="6"/>
      <c r="GK469" s="6"/>
      <c r="GL469" s="6"/>
      <c r="GM469" s="6"/>
      <c r="GN469" s="6"/>
      <c r="GO469" s="6"/>
      <c r="GP469" s="6"/>
      <c r="GQ469" s="6"/>
      <c r="GR469" s="6"/>
      <c r="GS469" s="6"/>
      <c r="GT469" s="6"/>
      <c r="GU469" s="6"/>
      <c r="GV469" s="6"/>
      <c r="GW469" s="6"/>
      <c r="GX469" s="6"/>
      <c r="GY469" s="6"/>
      <c r="GZ469" s="6"/>
      <c r="HA469" s="6"/>
      <c r="HB469" s="6"/>
      <c r="HC469" s="6"/>
      <c r="HD469" s="6"/>
      <c r="HE469" s="6"/>
      <c r="HF469" s="6"/>
      <c r="HG469" s="6"/>
      <c r="HH469" s="6"/>
      <c r="HI469" s="6"/>
      <c r="HJ469" s="6"/>
      <c r="HK469" s="6"/>
      <c r="HL469" s="6"/>
      <c r="HM469" s="6"/>
      <c r="HN469" s="6"/>
      <c r="HO469" s="6"/>
      <c r="HP469" s="6"/>
      <c r="HQ469" s="6"/>
      <c r="HR469" s="6"/>
      <c r="HS469" s="6"/>
      <c r="HT469" s="6"/>
      <c r="HU469" s="6"/>
      <c r="HV469" s="6"/>
      <c r="HW469" s="6"/>
      <c r="HX469" s="6"/>
      <c r="HY469" s="6"/>
      <c r="HZ469" s="6"/>
      <c r="IA469" s="6"/>
      <c r="IB469" s="6"/>
      <c r="IC469" s="6"/>
      <c r="ID469" s="6"/>
      <c r="IE469" s="6"/>
      <c r="IF469" s="6"/>
      <c r="IG469" s="6"/>
      <c r="IH469" s="6"/>
      <c r="II469" s="6"/>
      <c r="IJ469" s="6"/>
      <c r="IK469" s="6"/>
      <c r="IL469" s="6"/>
      <c r="IM469" s="6"/>
      <c r="IN469" s="6"/>
      <c r="IO469" s="6"/>
      <c r="IP469" s="6"/>
      <c r="IQ469" s="6"/>
      <c r="IR469" s="6"/>
      <c r="IS469" s="6"/>
      <c r="IT469" s="6"/>
      <c r="IU469" s="6"/>
      <c r="IV469" s="6"/>
      <c r="IW469" s="6"/>
      <c r="IX469" s="6"/>
      <c r="IY469" s="6"/>
      <c r="IZ469" s="6"/>
      <c r="JA469" s="6"/>
      <c r="JB469" s="6"/>
      <c r="JC469" s="6"/>
      <c r="JD469" s="6"/>
      <c r="JE469" s="6"/>
      <c r="JF469" s="6"/>
      <c r="JG469" s="6"/>
      <c r="JH469" s="6"/>
      <c r="JI469" s="6"/>
      <c r="JJ469" s="6"/>
      <c r="JK469" s="6"/>
      <c r="JL469" s="6"/>
      <c r="JM469" s="6"/>
      <c r="JN469" s="6"/>
      <c r="JO469" s="6"/>
      <c r="JP469" s="6"/>
      <c r="JQ469" s="6"/>
      <c r="JR469" s="6"/>
      <c r="JS469" s="6"/>
      <c r="JT469" s="6"/>
    </row>
    <row r="470" spans="1:280" s="3" customFormat="1" x14ac:dyDescent="0.25">
      <c r="A470" s="5" t="s">
        <v>148</v>
      </c>
      <c r="B470" t="s">
        <v>51</v>
      </c>
      <c r="C470" s="32" t="s">
        <v>347</v>
      </c>
      <c r="D470" t="s">
        <v>232</v>
      </c>
      <c r="E470" s="1">
        <v>10000</v>
      </c>
      <c r="F470" s="1">
        <f t="shared" ref="F470:F472" si="148">E470*0.0287</f>
        <v>287</v>
      </c>
      <c r="G470" s="1">
        <v>0</v>
      </c>
      <c r="H470" s="1">
        <f t="shared" ref="H470:H472" si="149">E470*0.0304</f>
        <v>304</v>
      </c>
      <c r="I470" s="1">
        <v>25</v>
      </c>
      <c r="J470" s="1">
        <f t="shared" ref="J470:J472" si="150">+F470+G470+H470+I470</f>
        <v>616</v>
      </c>
      <c r="K470" s="1">
        <f t="shared" ref="K470:K472" si="151">+E470-J470</f>
        <v>9384</v>
      </c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"/>
      <c r="AV470" s="6"/>
      <c r="AW470" s="6"/>
      <c r="AX470" s="6"/>
      <c r="AY470" s="6"/>
      <c r="AZ470" s="6"/>
      <c r="BA470" s="6"/>
      <c r="BB470" s="6"/>
      <c r="BC470" s="6"/>
      <c r="BD470" s="6"/>
      <c r="BE470" s="6"/>
      <c r="BF470" s="6"/>
      <c r="BG470" s="6"/>
      <c r="BH470" s="6"/>
      <c r="BI470" s="6"/>
      <c r="BJ470" s="6"/>
      <c r="BK470" s="6"/>
      <c r="BL470" s="6"/>
      <c r="BM470" s="6"/>
      <c r="BN470" s="6"/>
      <c r="BO470" s="6"/>
      <c r="BP470" s="6"/>
      <c r="BQ470" s="6"/>
      <c r="BR470" s="6"/>
      <c r="BS470" s="6"/>
      <c r="BT470" s="6"/>
      <c r="BU470" s="6"/>
      <c r="BV470" s="6"/>
      <c r="BW470" s="6"/>
      <c r="BX470" s="6"/>
      <c r="BY470" s="6"/>
      <c r="BZ470" s="6"/>
      <c r="CA470" s="6"/>
      <c r="CB470" s="6"/>
      <c r="CC470" s="6"/>
      <c r="CD470" s="6"/>
      <c r="CE470" s="6"/>
      <c r="CF470" s="6"/>
      <c r="CG470" s="6"/>
      <c r="CH470" s="6"/>
      <c r="CI470" s="6"/>
      <c r="CJ470" s="6"/>
      <c r="CK470" s="6"/>
      <c r="CL470" s="6"/>
      <c r="CM470" s="6"/>
      <c r="CN470" s="6"/>
      <c r="CO470" s="6"/>
      <c r="CP470" s="6"/>
      <c r="CQ470" s="6"/>
      <c r="CR470" s="6"/>
      <c r="CS470" s="6"/>
      <c r="CT470" s="6"/>
      <c r="CU470" s="6"/>
      <c r="CV470" s="6"/>
      <c r="CW470" s="6"/>
      <c r="CX470" s="6"/>
      <c r="CY470" s="6"/>
      <c r="CZ470" s="6"/>
      <c r="DA470" s="6"/>
      <c r="DB470" s="6"/>
      <c r="DC470" s="6"/>
      <c r="DD470" s="6"/>
      <c r="DE470" s="6"/>
      <c r="DF470" s="6"/>
      <c r="DG470" s="6"/>
      <c r="DH470" s="6"/>
      <c r="DI470" s="6"/>
      <c r="DJ470" s="6"/>
      <c r="DK470" s="6"/>
      <c r="DL470" s="6"/>
      <c r="DM470" s="6"/>
      <c r="DN470" s="6"/>
      <c r="DO470" s="6"/>
      <c r="DP470" s="6"/>
      <c r="DQ470" s="6"/>
      <c r="DR470" s="6"/>
      <c r="DS470" s="6"/>
      <c r="DT470" s="6"/>
      <c r="DU470" s="6"/>
      <c r="DV470" s="6"/>
      <c r="DW470" s="6"/>
      <c r="DX470" s="6"/>
      <c r="DY470" s="6"/>
      <c r="DZ470" s="6"/>
      <c r="EA470" s="6"/>
      <c r="EB470" s="6"/>
      <c r="EC470" s="6"/>
      <c r="ED470" s="6"/>
      <c r="EE470" s="6"/>
      <c r="EF470" s="6"/>
      <c r="EG470" s="6"/>
      <c r="EH470" s="6"/>
      <c r="EI470" s="6"/>
      <c r="EJ470" s="6"/>
      <c r="EK470" s="6"/>
      <c r="EL470" s="6"/>
      <c r="EM470" s="6"/>
      <c r="EN470" s="6"/>
      <c r="EO470" s="6"/>
      <c r="EP470" s="6"/>
      <c r="EQ470" s="6"/>
      <c r="ER470" s="6"/>
      <c r="ES470" s="6"/>
      <c r="ET470" s="6"/>
      <c r="EU470" s="6"/>
      <c r="EV470" s="6"/>
      <c r="EW470" s="6"/>
      <c r="EX470" s="6"/>
      <c r="EY470" s="6"/>
      <c r="EZ470" s="6"/>
      <c r="FA470" s="6"/>
      <c r="FB470" s="6"/>
      <c r="FC470" s="6"/>
      <c r="FD470" s="6"/>
      <c r="FE470" s="6"/>
      <c r="FF470" s="6"/>
      <c r="FG470" s="6"/>
      <c r="FH470" s="6"/>
      <c r="FI470" s="6"/>
      <c r="FJ470" s="6"/>
      <c r="FK470" s="6"/>
      <c r="FL470" s="6"/>
      <c r="FM470" s="6"/>
      <c r="FN470" s="6"/>
      <c r="FO470" s="6"/>
      <c r="FP470" s="6"/>
      <c r="FQ470" s="6"/>
      <c r="FR470" s="6"/>
      <c r="FS470" s="6"/>
      <c r="FT470" s="6"/>
      <c r="FU470" s="6"/>
      <c r="FV470" s="6"/>
      <c r="FW470" s="6"/>
      <c r="FX470" s="6"/>
      <c r="FY470" s="6"/>
      <c r="FZ470" s="6"/>
      <c r="GA470" s="6"/>
      <c r="GB470" s="6"/>
      <c r="GC470" s="6"/>
      <c r="GD470" s="6"/>
      <c r="GE470" s="6"/>
      <c r="GF470" s="6"/>
      <c r="GG470" s="6"/>
      <c r="GH470" s="6"/>
      <c r="GI470" s="6"/>
      <c r="GJ470" s="6"/>
      <c r="GK470" s="6"/>
      <c r="GL470" s="6"/>
      <c r="GM470" s="6"/>
      <c r="GN470" s="6"/>
      <c r="GO470" s="6"/>
      <c r="GP470" s="6"/>
      <c r="GQ470" s="6"/>
      <c r="GR470" s="6"/>
      <c r="GS470" s="6"/>
      <c r="GT470" s="6"/>
      <c r="GU470" s="6"/>
      <c r="GV470" s="6"/>
      <c r="GW470" s="6"/>
      <c r="GX470" s="6"/>
      <c r="GY470" s="6"/>
      <c r="GZ470" s="6"/>
      <c r="HA470" s="6"/>
      <c r="HB470" s="6"/>
      <c r="HC470" s="6"/>
      <c r="HD470" s="6"/>
      <c r="HE470" s="6"/>
      <c r="HF470" s="6"/>
      <c r="HG470" s="6"/>
      <c r="HH470" s="6"/>
      <c r="HI470" s="6"/>
      <c r="HJ470" s="6"/>
      <c r="HK470" s="6"/>
      <c r="HL470" s="6"/>
      <c r="HM470" s="6"/>
      <c r="HN470" s="6"/>
      <c r="HO470" s="6"/>
      <c r="HP470" s="6"/>
      <c r="HQ470" s="6"/>
      <c r="HR470" s="6"/>
      <c r="HS470" s="6"/>
      <c r="HT470" s="6"/>
      <c r="HU470" s="6"/>
      <c r="HV470" s="6"/>
      <c r="HW470" s="6"/>
      <c r="HX470" s="6"/>
      <c r="HY470" s="6"/>
      <c r="HZ470" s="6"/>
      <c r="IA470" s="6"/>
      <c r="IB470" s="6"/>
      <c r="IC470" s="6"/>
      <c r="ID470" s="6"/>
      <c r="IE470" s="6"/>
      <c r="IF470" s="6"/>
      <c r="IG470" s="6"/>
      <c r="IH470" s="6"/>
      <c r="II470" s="6"/>
      <c r="IJ470" s="6"/>
      <c r="IK470" s="6"/>
      <c r="IL470" s="6"/>
      <c r="IM470" s="6"/>
      <c r="IN470" s="6"/>
      <c r="IO470" s="6"/>
      <c r="IP470" s="6"/>
      <c r="IQ470" s="6"/>
      <c r="IR470" s="6"/>
      <c r="IS470" s="6"/>
      <c r="IT470" s="6"/>
      <c r="IU470" s="6"/>
      <c r="IV470" s="6"/>
      <c r="IW470" s="6"/>
      <c r="IX470" s="6"/>
      <c r="IY470" s="6"/>
      <c r="IZ470" s="6"/>
      <c r="JA470" s="6"/>
      <c r="JB470" s="6"/>
      <c r="JC470" s="6"/>
      <c r="JD470" s="6"/>
      <c r="JE470" s="6"/>
      <c r="JF470" s="6"/>
      <c r="JG470" s="6"/>
      <c r="JH470" s="6"/>
      <c r="JI470" s="6"/>
      <c r="JJ470" s="6"/>
      <c r="JK470" s="6"/>
      <c r="JL470" s="6"/>
      <c r="JM470" s="6"/>
      <c r="JN470" s="6"/>
      <c r="JO470" s="6"/>
      <c r="JP470" s="6"/>
      <c r="JQ470" s="6"/>
      <c r="JR470" s="6"/>
      <c r="JS470" s="6"/>
      <c r="JT470" s="6"/>
    </row>
    <row r="471" spans="1:280" s="3" customFormat="1" x14ac:dyDescent="0.25">
      <c r="A471" s="5" t="s">
        <v>149</v>
      </c>
      <c r="B471" t="s">
        <v>147</v>
      </c>
      <c r="C471" s="32" t="s">
        <v>347</v>
      </c>
      <c r="D471" t="s">
        <v>230</v>
      </c>
      <c r="E471" s="1">
        <v>20900</v>
      </c>
      <c r="F471" s="1">
        <f t="shared" si="148"/>
        <v>599.83000000000004</v>
      </c>
      <c r="G471" s="1">
        <v>0</v>
      </c>
      <c r="H471" s="1">
        <f t="shared" si="149"/>
        <v>635.36</v>
      </c>
      <c r="I471" s="1">
        <v>275</v>
      </c>
      <c r="J471" s="1">
        <v>1510.19</v>
      </c>
      <c r="K471" s="1">
        <v>19389.810000000001</v>
      </c>
      <c r="L471"/>
      <c r="M471"/>
      <c r="N471"/>
      <c r="O471"/>
      <c r="P471"/>
      <c r="Q471"/>
      <c r="R471"/>
      <c r="S471"/>
      <c r="T471"/>
      <c r="U471"/>
      <c r="V471"/>
      <c r="W471"/>
      <c r="X471"/>
      <c r="Y471"/>
      <c r="Z471"/>
      <c r="AA471"/>
      <c r="AB471"/>
      <c r="AC471"/>
      <c r="AD471"/>
      <c r="AE471"/>
      <c r="AF471"/>
      <c r="AG471" s="5"/>
      <c r="AH471" s="5"/>
      <c r="AI471" s="5"/>
      <c r="AJ471" s="5"/>
      <c r="AK471" s="5"/>
      <c r="AL471" s="5"/>
      <c r="AM471" s="5"/>
      <c r="AN471" s="5"/>
      <c r="AO471" s="5"/>
      <c r="AP471" s="6"/>
      <c r="AQ471" s="6"/>
      <c r="AR471" s="6"/>
      <c r="AS471" s="6"/>
      <c r="AT471" s="6"/>
      <c r="AU471" s="6"/>
      <c r="AV471" s="6"/>
      <c r="AW471" s="6"/>
      <c r="AX471" s="6"/>
      <c r="AY471" s="6"/>
      <c r="AZ471" s="6"/>
      <c r="BA471" s="6"/>
      <c r="BB471" s="6"/>
      <c r="BC471" s="6"/>
      <c r="BD471" s="6"/>
      <c r="BE471" s="6"/>
      <c r="BF471" s="6"/>
      <c r="BG471" s="6"/>
      <c r="BH471" s="6"/>
      <c r="BI471" s="6"/>
      <c r="BJ471" s="6"/>
      <c r="BK471" s="6"/>
      <c r="BL471" s="6"/>
      <c r="BM471" s="6"/>
      <c r="BN471" s="6"/>
      <c r="BO471" s="6"/>
      <c r="BP471" s="6"/>
      <c r="BQ471" s="6"/>
      <c r="BR471" s="6"/>
      <c r="BS471" s="6"/>
      <c r="BT471" s="6"/>
      <c r="BU471" s="6"/>
      <c r="BV471" s="6"/>
      <c r="BW471" s="6"/>
      <c r="BX471" s="6"/>
      <c r="BY471" s="6"/>
      <c r="BZ471" s="6"/>
      <c r="CA471" s="6"/>
      <c r="CB471" s="6"/>
      <c r="CC471" s="6"/>
      <c r="CD471" s="6"/>
      <c r="CE471" s="6"/>
      <c r="CF471" s="6"/>
      <c r="CG471" s="6"/>
      <c r="CH471" s="6"/>
      <c r="CI471" s="6"/>
      <c r="CJ471" s="6"/>
      <c r="CK471" s="6"/>
      <c r="CL471" s="6"/>
      <c r="CM471" s="6"/>
      <c r="CN471" s="6"/>
      <c r="CO471" s="6"/>
      <c r="CP471" s="6"/>
      <c r="CQ471" s="6"/>
      <c r="CR471" s="6"/>
      <c r="CS471" s="6"/>
      <c r="CT471" s="6"/>
      <c r="CU471" s="6"/>
      <c r="CV471" s="6"/>
      <c r="CW471" s="6"/>
      <c r="CX471" s="6"/>
      <c r="CY471" s="6"/>
      <c r="CZ471" s="6"/>
      <c r="DA471" s="6"/>
      <c r="DB471" s="6"/>
      <c r="DC471" s="6"/>
      <c r="DD471" s="6"/>
      <c r="DE471" s="6"/>
      <c r="DF471" s="6"/>
      <c r="DG471" s="6"/>
      <c r="DH471" s="6"/>
      <c r="DI471" s="6"/>
      <c r="DJ471" s="6"/>
      <c r="DK471" s="6"/>
      <c r="DL471" s="6"/>
      <c r="DM471" s="6"/>
      <c r="DN471" s="6"/>
      <c r="DO471" s="6"/>
      <c r="DP471" s="6"/>
      <c r="DQ471" s="6"/>
      <c r="DR471" s="6"/>
      <c r="DS471" s="6"/>
      <c r="DT471" s="6"/>
      <c r="DU471" s="6"/>
      <c r="DV471" s="6"/>
      <c r="DW471" s="6"/>
      <c r="DX471" s="6"/>
      <c r="DY471" s="6"/>
      <c r="DZ471" s="6"/>
      <c r="EA471" s="6"/>
      <c r="EB471" s="6"/>
      <c r="EC471" s="6"/>
      <c r="ED471" s="6"/>
      <c r="EE471" s="6"/>
      <c r="EF471" s="6"/>
      <c r="EG471" s="6"/>
      <c r="EH471" s="6"/>
      <c r="EI471" s="6"/>
      <c r="EJ471" s="6"/>
      <c r="EK471" s="6"/>
      <c r="EL471" s="6"/>
      <c r="EM471" s="6"/>
      <c r="EN471" s="6"/>
      <c r="EO471" s="6"/>
      <c r="EP471" s="6"/>
      <c r="EQ471" s="6"/>
      <c r="ER471" s="6"/>
      <c r="ES471" s="6"/>
      <c r="ET471" s="6"/>
      <c r="EU471" s="6"/>
      <c r="EV471" s="6"/>
      <c r="EW471" s="6"/>
      <c r="EX471" s="6"/>
      <c r="EY471" s="6"/>
      <c r="EZ471" s="6"/>
      <c r="FA471" s="6"/>
      <c r="FB471" s="6"/>
      <c r="FC471" s="6"/>
      <c r="FD471" s="6"/>
      <c r="FE471" s="6"/>
      <c r="FF471" s="6"/>
      <c r="FG471" s="6"/>
      <c r="FH471" s="6"/>
      <c r="FI471" s="6"/>
      <c r="FJ471" s="6"/>
      <c r="FK471" s="6"/>
      <c r="FL471" s="6"/>
      <c r="FM471" s="6"/>
      <c r="FN471" s="6"/>
      <c r="FO471" s="6"/>
      <c r="FP471" s="6"/>
      <c r="FQ471" s="6"/>
      <c r="FR471" s="6"/>
      <c r="FS471" s="6"/>
      <c r="FT471" s="6"/>
      <c r="FU471" s="6"/>
      <c r="FV471" s="6"/>
      <c r="FW471" s="6"/>
      <c r="FX471" s="6"/>
      <c r="FY471" s="6"/>
      <c r="FZ471" s="6"/>
      <c r="GA471" s="6"/>
      <c r="GB471" s="6"/>
      <c r="GC471" s="6"/>
      <c r="GD471" s="6"/>
      <c r="GE471" s="6"/>
      <c r="GF471" s="6"/>
      <c r="GG471" s="6"/>
      <c r="GH471" s="6"/>
      <c r="GI471" s="6"/>
      <c r="GJ471" s="6"/>
      <c r="GK471" s="6"/>
      <c r="GL471" s="6"/>
      <c r="GM471" s="6"/>
      <c r="GN471" s="6"/>
      <c r="GO471" s="6"/>
      <c r="GP471" s="6"/>
      <c r="GQ471" s="6"/>
      <c r="GR471" s="6"/>
      <c r="GS471" s="6"/>
      <c r="GT471" s="6"/>
      <c r="GU471" s="6"/>
      <c r="GV471" s="6"/>
      <c r="GW471" s="6"/>
      <c r="GX471" s="6"/>
      <c r="GY471" s="6"/>
      <c r="GZ471" s="6"/>
      <c r="HA471" s="6"/>
      <c r="HB471" s="6"/>
      <c r="HC471" s="6"/>
      <c r="HD471" s="6"/>
      <c r="HE471" s="6"/>
      <c r="HF471" s="6"/>
      <c r="HG471" s="6"/>
      <c r="HH471" s="6"/>
      <c r="HI471" s="6"/>
      <c r="HJ471" s="6"/>
      <c r="HK471" s="6"/>
      <c r="HL471" s="6"/>
      <c r="HM471" s="6"/>
      <c r="HN471" s="6"/>
      <c r="HO471" s="6"/>
      <c r="HP471" s="6"/>
      <c r="HQ471" s="6"/>
      <c r="HR471" s="6"/>
      <c r="HS471" s="6"/>
      <c r="HT471" s="6"/>
      <c r="HU471" s="6"/>
      <c r="HV471" s="6"/>
      <c r="HW471" s="6"/>
      <c r="HX471" s="6"/>
      <c r="HY471" s="6"/>
      <c r="HZ471" s="6"/>
      <c r="IA471" s="6"/>
      <c r="IB471" s="6"/>
      <c r="IC471" s="6"/>
      <c r="ID471" s="6"/>
      <c r="IE471" s="6"/>
      <c r="IF471" s="6"/>
      <c r="IG471" s="6"/>
      <c r="IH471" s="6"/>
      <c r="II471" s="6"/>
      <c r="IJ471" s="6"/>
      <c r="IK471" s="6"/>
      <c r="IL471" s="6"/>
      <c r="IM471" s="6"/>
      <c r="IN471" s="6"/>
      <c r="IO471" s="6"/>
      <c r="IP471" s="6"/>
      <c r="IQ471" s="6"/>
      <c r="IR471" s="6"/>
      <c r="IS471" s="6"/>
      <c r="IT471" s="6"/>
      <c r="IU471" s="6"/>
      <c r="IV471" s="6"/>
      <c r="IW471" s="6"/>
      <c r="IX471" s="6"/>
      <c r="IY471" s="6"/>
      <c r="IZ471" s="6"/>
      <c r="JA471" s="6"/>
      <c r="JB471" s="6"/>
      <c r="JC471" s="6"/>
      <c r="JD471" s="6"/>
      <c r="JE471" s="6"/>
      <c r="JF471" s="6"/>
      <c r="JG471" s="6"/>
      <c r="JH471" s="6"/>
      <c r="JI471" s="6"/>
      <c r="JJ471" s="6"/>
      <c r="JK471" s="6"/>
      <c r="JL471" s="6"/>
      <c r="JM471" s="6"/>
      <c r="JN471" s="6"/>
      <c r="JO471" s="6"/>
      <c r="JP471" s="6"/>
      <c r="JQ471" s="6"/>
      <c r="JR471" s="6"/>
      <c r="JS471" s="6"/>
      <c r="JT471" s="6"/>
    </row>
    <row r="472" spans="1:280" s="3" customFormat="1" x14ac:dyDescent="0.25">
      <c r="A472" s="5" t="s">
        <v>445</v>
      </c>
      <c r="B472" t="s">
        <v>65</v>
      </c>
      <c r="C472" s="32" t="s">
        <v>348</v>
      </c>
      <c r="D472" t="s">
        <v>230</v>
      </c>
      <c r="E472" s="1">
        <v>10000</v>
      </c>
      <c r="F472" s="1">
        <f t="shared" si="148"/>
        <v>287</v>
      </c>
      <c r="G472" s="1">
        <v>0</v>
      </c>
      <c r="H472" s="1">
        <f t="shared" si="149"/>
        <v>304</v>
      </c>
      <c r="I472" s="1">
        <v>175</v>
      </c>
      <c r="J472" s="1">
        <f t="shared" si="150"/>
        <v>766</v>
      </c>
      <c r="K472" s="1">
        <f t="shared" si="151"/>
        <v>9234</v>
      </c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  <c r="BS472" s="6"/>
      <c r="BT472" s="6"/>
      <c r="BU472" s="6"/>
      <c r="BV472" s="6"/>
      <c r="BW472" s="6"/>
      <c r="BX472" s="6"/>
      <c r="BY472" s="6"/>
      <c r="BZ472" s="6"/>
      <c r="CA472" s="6"/>
      <c r="CB472" s="6"/>
      <c r="CC472" s="6"/>
      <c r="CD472" s="6"/>
      <c r="CE472" s="6"/>
      <c r="CF472" s="6"/>
      <c r="CG472" s="6"/>
      <c r="CH472" s="6"/>
      <c r="CI472" s="6"/>
      <c r="CJ472" s="6"/>
      <c r="CK472" s="6"/>
      <c r="CL472" s="6"/>
      <c r="CM472" s="6"/>
      <c r="CN472" s="6"/>
      <c r="CO472" s="6"/>
      <c r="CP472" s="6"/>
      <c r="CQ472" s="6"/>
      <c r="CR472" s="6"/>
      <c r="CS472" s="6"/>
      <c r="CT472" s="6"/>
      <c r="CU472" s="6"/>
      <c r="CV472" s="6"/>
      <c r="CW472" s="6"/>
      <c r="CX472" s="6"/>
      <c r="CY472" s="6"/>
      <c r="CZ472" s="6"/>
      <c r="DA472" s="6"/>
      <c r="DB472" s="6"/>
      <c r="DC472" s="6"/>
      <c r="DD472" s="6"/>
      <c r="DE472" s="6"/>
      <c r="DF472" s="6"/>
      <c r="DG472" s="6"/>
      <c r="DH472" s="6"/>
      <c r="DI472" s="6"/>
      <c r="DJ472" s="6"/>
      <c r="DK472" s="6"/>
      <c r="DL472" s="6"/>
      <c r="DM472" s="6"/>
      <c r="DN472" s="6"/>
      <c r="DO472" s="6"/>
      <c r="DP472" s="6"/>
      <c r="DQ472" s="6"/>
      <c r="DR472" s="6"/>
      <c r="DS472" s="6"/>
      <c r="DT472" s="6"/>
      <c r="DU472" s="6"/>
      <c r="DV472" s="6"/>
      <c r="DW472" s="6"/>
      <c r="DX472" s="6"/>
      <c r="DY472" s="6"/>
      <c r="DZ472" s="6"/>
      <c r="EA472" s="6"/>
      <c r="EB472" s="6"/>
      <c r="EC472" s="6"/>
      <c r="ED472" s="6"/>
      <c r="EE472" s="6"/>
      <c r="EF472" s="6"/>
      <c r="EG472" s="6"/>
      <c r="EH472" s="6"/>
      <c r="EI472" s="6"/>
      <c r="EJ472" s="6"/>
      <c r="EK472" s="6"/>
      <c r="EL472" s="6"/>
      <c r="EM472" s="6"/>
      <c r="EN472" s="6"/>
      <c r="EO472" s="6"/>
      <c r="EP472" s="6"/>
      <c r="EQ472" s="6"/>
      <c r="ER472" s="6"/>
      <c r="ES472" s="6"/>
      <c r="ET472" s="6"/>
      <c r="EU472" s="6"/>
      <c r="EV472" s="6"/>
      <c r="EW472" s="6"/>
      <c r="EX472" s="6"/>
      <c r="EY472" s="6"/>
      <c r="EZ472" s="6"/>
      <c r="FA472" s="6"/>
      <c r="FB472" s="6"/>
      <c r="FC472" s="6"/>
      <c r="FD472" s="6"/>
      <c r="FE472" s="6"/>
      <c r="FF472" s="6"/>
      <c r="FG472" s="6"/>
      <c r="FH472" s="6"/>
      <c r="FI472" s="6"/>
      <c r="FJ472" s="6"/>
      <c r="FK472" s="6"/>
      <c r="FL472" s="6"/>
      <c r="FM472" s="6"/>
      <c r="FN472" s="6"/>
      <c r="FO472" s="6"/>
      <c r="FP472" s="6"/>
      <c r="FQ472" s="6"/>
      <c r="FR472" s="6"/>
      <c r="FS472" s="6"/>
      <c r="FT472" s="6"/>
      <c r="FU472" s="6"/>
      <c r="FV472" s="6"/>
      <c r="FW472" s="6"/>
      <c r="FX472" s="6"/>
      <c r="FY472" s="6"/>
      <c r="FZ472" s="6"/>
      <c r="GA472" s="6"/>
      <c r="GB472" s="6"/>
      <c r="GC472" s="6"/>
      <c r="GD472" s="6"/>
      <c r="GE472" s="6"/>
      <c r="GF472" s="6"/>
      <c r="GG472" s="6"/>
      <c r="GH472" s="6"/>
      <c r="GI472" s="6"/>
      <c r="GJ472" s="6"/>
      <c r="GK472" s="6"/>
      <c r="GL472" s="6"/>
      <c r="GM472" s="6"/>
      <c r="GN472" s="6"/>
      <c r="GO472" s="6"/>
      <c r="GP472" s="6"/>
      <c r="GQ472" s="6"/>
      <c r="GR472" s="6"/>
      <c r="GS472" s="6"/>
      <c r="GT472" s="6"/>
      <c r="GU472" s="6"/>
      <c r="GV472" s="6"/>
      <c r="GW472" s="6"/>
      <c r="GX472" s="6"/>
      <c r="GY472" s="6"/>
      <c r="GZ472" s="6"/>
      <c r="HA472" s="6"/>
      <c r="HB472" s="6"/>
      <c r="HC472" s="6"/>
      <c r="HD472" s="6"/>
      <c r="HE472" s="6"/>
      <c r="HF472" s="6"/>
      <c r="HG472" s="6"/>
      <c r="HH472" s="6"/>
      <c r="HI472" s="6"/>
      <c r="HJ472" s="6"/>
      <c r="HK472" s="6"/>
      <c r="HL472" s="6"/>
      <c r="HM472" s="6"/>
      <c r="HN472" s="6"/>
      <c r="HO472" s="6"/>
      <c r="HP472" s="6"/>
      <c r="HQ472" s="6"/>
      <c r="HR472" s="6"/>
      <c r="HS472" s="6"/>
      <c r="HT472" s="6"/>
      <c r="HU472" s="6"/>
      <c r="HV472" s="6"/>
      <c r="HW472" s="6"/>
      <c r="HX472" s="6"/>
      <c r="HY472" s="6"/>
      <c r="HZ472" s="6"/>
      <c r="IA472" s="6"/>
      <c r="IB472" s="6"/>
      <c r="IC472" s="6"/>
      <c r="ID472" s="6"/>
      <c r="IE472" s="6"/>
      <c r="IF472" s="6"/>
      <c r="IG472" s="6"/>
      <c r="IH472" s="6"/>
      <c r="II472" s="6"/>
      <c r="IJ472" s="6"/>
      <c r="IK472" s="6"/>
      <c r="IL472" s="6"/>
      <c r="IM472" s="6"/>
      <c r="IN472" s="6"/>
      <c r="IO472" s="6"/>
      <c r="IP472" s="6"/>
      <c r="IQ472" s="6"/>
      <c r="IR472" s="6"/>
      <c r="IS472" s="6"/>
      <c r="IT472" s="6"/>
      <c r="IU472" s="6"/>
      <c r="IV472" s="6"/>
      <c r="IW472" s="6"/>
      <c r="IX472" s="6"/>
      <c r="IY472" s="6"/>
      <c r="IZ472" s="6"/>
      <c r="JA472" s="6"/>
      <c r="JB472" s="6"/>
      <c r="JC472" s="6"/>
      <c r="JD472" s="6"/>
      <c r="JE472" s="6"/>
      <c r="JF472" s="6"/>
      <c r="JG472" s="6"/>
      <c r="JH472" s="6"/>
      <c r="JI472" s="6"/>
      <c r="JJ472" s="6"/>
      <c r="JK472" s="6"/>
      <c r="JL472" s="6"/>
      <c r="JM472" s="6"/>
      <c r="JN472" s="6"/>
      <c r="JO472" s="6"/>
      <c r="JP472" s="6"/>
      <c r="JQ472" s="6"/>
      <c r="JR472" s="6"/>
      <c r="JS472" s="6"/>
      <c r="JT472" s="6"/>
    </row>
    <row r="473" spans="1:280" x14ac:dyDescent="0.25">
      <c r="A473" s="3" t="s">
        <v>12</v>
      </c>
      <c r="B473" s="3">
        <v>5</v>
      </c>
      <c r="C473" s="34"/>
      <c r="D473" s="3"/>
      <c r="E473" s="4">
        <f>SUM(E468:E472)</f>
        <v>136900</v>
      </c>
      <c r="F473" s="4">
        <f>SUM(F468:F472)</f>
        <v>3929.03</v>
      </c>
      <c r="G473" s="4">
        <f t="shared" ref="G473:K473" si="152">SUM(G468:G472)</f>
        <v>3486.68</v>
      </c>
      <c r="H473" s="4">
        <f>SUM(H468:H472)</f>
        <v>4161.76</v>
      </c>
      <c r="I473" s="4">
        <f t="shared" si="152"/>
        <v>1315</v>
      </c>
      <c r="J473" s="4">
        <f>SUM(J468:J472)</f>
        <v>12892.47</v>
      </c>
      <c r="K473" s="4">
        <f t="shared" si="152"/>
        <v>124007.53</v>
      </c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DW473" s="5"/>
      <c r="DX473" s="5"/>
      <c r="DY473" s="5"/>
      <c r="DZ473" s="5"/>
      <c r="EA473" s="5"/>
      <c r="EB473" s="5"/>
      <c r="EC473" s="5"/>
      <c r="ED473" s="5"/>
      <c r="EE473" s="5"/>
      <c r="EF473" s="5"/>
      <c r="EG473" s="5"/>
      <c r="EH473" s="5"/>
      <c r="EI473" s="5"/>
      <c r="EJ473" s="5"/>
      <c r="EK473" s="5"/>
      <c r="EL473" s="5"/>
      <c r="EM473" s="5"/>
      <c r="EN473" s="5"/>
      <c r="EO473" s="5"/>
      <c r="EP473" s="5"/>
      <c r="EQ473" s="5"/>
      <c r="ER473" s="5"/>
      <c r="ES473" s="5"/>
      <c r="ET473" s="5"/>
      <c r="EU473" s="5"/>
      <c r="EV473" s="5"/>
      <c r="EW473" s="5"/>
      <c r="EX473" s="5"/>
      <c r="EY473" s="5"/>
      <c r="EZ473" s="5"/>
      <c r="FA473" s="5"/>
      <c r="FB473" s="5"/>
      <c r="FC473" s="5"/>
      <c r="FD473" s="5"/>
      <c r="FE473" s="5"/>
      <c r="FF473" s="5"/>
      <c r="FG473" s="5"/>
      <c r="FH473" s="5"/>
      <c r="FI473" s="5"/>
      <c r="FJ473" s="5"/>
      <c r="FK473" s="5"/>
      <c r="FL473" s="5"/>
      <c r="FM473" s="5"/>
      <c r="FN473" s="5"/>
      <c r="FO473" s="5"/>
      <c r="FP473" s="5"/>
      <c r="FQ473" s="5"/>
      <c r="FR473" s="5"/>
      <c r="FS473" s="5"/>
      <c r="FT473" s="5"/>
      <c r="FU473" s="5"/>
      <c r="FV473" s="5"/>
      <c r="FW473" s="5"/>
      <c r="FX473" s="5"/>
      <c r="FY473" s="5"/>
      <c r="FZ473" s="5"/>
      <c r="GA473" s="5"/>
      <c r="GB473" s="5"/>
      <c r="GC473" s="5"/>
      <c r="GD473" s="5"/>
      <c r="GE473" s="5"/>
      <c r="GF473" s="5"/>
      <c r="GG473" s="5"/>
      <c r="GH473" s="5"/>
      <c r="GI473" s="5"/>
      <c r="GJ473" s="5"/>
      <c r="GK473" s="5"/>
      <c r="GL473" s="5"/>
      <c r="GM473" s="5"/>
      <c r="GN473" s="5"/>
      <c r="GO473" s="5"/>
      <c r="GP473" s="5"/>
      <c r="GQ473" s="5"/>
      <c r="GR473" s="5"/>
      <c r="GS473" s="5"/>
      <c r="GT473" s="5"/>
      <c r="GU473" s="5"/>
      <c r="GV473" s="5"/>
      <c r="GW473" s="5"/>
      <c r="GX473" s="5"/>
      <c r="GY473" s="5"/>
      <c r="GZ473" s="5"/>
      <c r="HA473" s="5"/>
      <c r="HB473" s="5"/>
      <c r="HC473" s="5"/>
      <c r="HD473" s="5"/>
      <c r="HE473" s="5"/>
      <c r="HF473" s="5"/>
      <c r="HG473" s="5"/>
      <c r="HH473" s="5"/>
      <c r="HI473" s="5"/>
      <c r="HJ473" s="5"/>
      <c r="HK473" s="5"/>
      <c r="HL473" s="5"/>
      <c r="HM473" s="5"/>
      <c r="HN473" s="5"/>
      <c r="HO473" s="5"/>
      <c r="HP473" s="5"/>
      <c r="HQ473" s="5"/>
      <c r="HR473" s="5"/>
      <c r="HS473" s="5"/>
      <c r="HT473" s="5"/>
      <c r="HU473" s="5"/>
      <c r="HV473" s="5"/>
      <c r="HW473" s="5"/>
      <c r="HX473" s="5"/>
      <c r="HY473" s="5"/>
      <c r="HZ473" s="5"/>
      <c r="IA473" s="5"/>
      <c r="IB473" s="5"/>
      <c r="IC473" s="5"/>
      <c r="ID473" s="5"/>
      <c r="IE473" s="5"/>
      <c r="IF473" s="5"/>
      <c r="IG473" s="5"/>
      <c r="IH473" s="5"/>
      <c r="II473" s="5"/>
      <c r="IJ473" s="5"/>
      <c r="IK473" s="5"/>
      <c r="IL473" s="5"/>
      <c r="IM473" s="5"/>
      <c r="IN473" s="5"/>
      <c r="IO473" s="5"/>
      <c r="IP473" s="5"/>
      <c r="IQ473" s="5"/>
      <c r="IR473" s="5"/>
      <c r="IS473" s="5"/>
      <c r="IT473" s="5"/>
      <c r="IU473" s="5"/>
      <c r="IV473" s="5"/>
      <c r="IW473" s="5"/>
      <c r="IX473" s="5"/>
      <c r="IY473" s="5"/>
      <c r="IZ473" s="5"/>
      <c r="JA473" s="5"/>
      <c r="JB473" s="5"/>
      <c r="JC473" s="5"/>
      <c r="JD473" s="5"/>
      <c r="JE473" s="5"/>
      <c r="JF473" s="5"/>
      <c r="JG473" s="5"/>
      <c r="JH473" s="5"/>
      <c r="JI473" s="5"/>
      <c r="JJ473" s="5"/>
      <c r="JK473" s="5"/>
      <c r="JL473" s="5"/>
      <c r="JM473" s="5"/>
      <c r="JN473" s="5"/>
      <c r="JO473" s="5"/>
      <c r="JP473" s="5"/>
      <c r="JQ473" s="5"/>
      <c r="JR473" s="5"/>
      <c r="JS473" s="5"/>
      <c r="JT473" s="5"/>
    </row>
    <row r="474" spans="1:280" x14ac:dyDescent="0.25">
      <c r="I474" s="30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DW474" s="5"/>
      <c r="DX474" s="5"/>
      <c r="DY474" s="5"/>
      <c r="DZ474" s="5"/>
      <c r="EA474" s="5"/>
      <c r="EB474" s="5"/>
      <c r="EC474" s="5"/>
      <c r="ED474" s="5"/>
      <c r="EE474" s="5"/>
      <c r="EF474" s="5"/>
      <c r="EG474" s="5"/>
      <c r="EH474" s="5"/>
      <c r="EI474" s="5"/>
      <c r="EJ474" s="5"/>
      <c r="EK474" s="5"/>
      <c r="EL474" s="5"/>
      <c r="EM474" s="5"/>
      <c r="EN474" s="5"/>
      <c r="EO474" s="5"/>
      <c r="EP474" s="5"/>
      <c r="EQ474" s="5"/>
      <c r="ER474" s="5"/>
      <c r="ES474" s="5"/>
      <c r="ET474" s="5"/>
      <c r="EU474" s="5"/>
      <c r="EV474" s="5"/>
      <c r="EW474" s="5"/>
      <c r="EX474" s="5"/>
      <c r="EY474" s="5"/>
      <c r="EZ474" s="5"/>
      <c r="FA474" s="5"/>
      <c r="FB474" s="5"/>
      <c r="FC474" s="5"/>
      <c r="FD474" s="5"/>
      <c r="FE474" s="5"/>
      <c r="FF474" s="5"/>
      <c r="FG474" s="5"/>
      <c r="FH474" s="5"/>
      <c r="FI474" s="5"/>
      <c r="FJ474" s="5"/>
      <c r="FK474" s="5"/>
      <c r="FL474" s="5"/>
      <c r="FM474" s="5"/>
      <c r="FN474" s="5"/>
      <c r="FO474" s="5"/>
      <c r="FP474" s="5"/>
      <c r="FQ474" s="5"/>
      <c r="FR474" s="5"/>
      <c r="FS474" s="5"/>
      <c r="FT474" s="5"/>
      <c r="FU474" s="5"/>
      <c r="FV474" s="5"/>
      <c r="FW474" s="5"/>
      <c r="FX474" s="5"/>
      <c r="FY474" s="5"/>
      <c r="FZ474" s="5"/>
      <c r="GA474" s="5"/>
      <c r="GB474" s="5"/>
      <c r="GC474" s="5"/>
      <c r="GD474" s="5"/>
      <c r="GE474" s="5"/>
      <c r="GF474" s="5"/>
      <c r="GG474" s="5"/>
      <c r="GH474" s="5"/>
      <c r="GI474" s="5"/>
      <c r="GJ474" s="5"/>
      <c r="GK474" s="5"/>
      <c r="GL474" s="5"/>
      <c r="GM474" s="5"/>
      <c r="GN474" s="5"/>
      <c r="GO474" s="5"/>
      <c r="GP474" s="5"/>
      <c r="GQ474" s="5"/>
      <c r="GR474" s="5"/>
      <c r="GS474" s="5"/>
      <c r="GT474" s="5"/>
      <c r="GU474" s="5"/>
      <c r="GV474" s="5"/>
      <c r="GW474" s="5"/>
      <c r="GX474" s="5"/>
      <c r="GY474" s="5"/>
      <c r="GZ474" s="5"/>
      <c r="HA474" s="5"/>
      <c r="HB474" s="5"/>
      <c r="HC474" s="5"/>
      <c r="HD474" s="5"/>
      <c r="HE474" s="5"/>
      <c r="HF474" s="5"/>
      <c r="HG474" s="5"/>
      <c r="HH474" s="5"/>
      <c r="HI474" s="5"/>
      <c r="HJ474" s="5"/>
      <c r="HK474" s="5"/>
      <c r="HL474" s="5"/>
      <c r="HM474" s="5"/>
      <c r="HN474" s="5"/>
      <c r="HO474" s="5"/>
      <c r="HP474" s="5"/>
      <c r="HQ474" s="5"/>
      <c r="HR474" s="5"/>
      <c r="HS474" s="5"/>
      <c r="HT474" s="5"/>
      <c r="HU474" s="5"/>
      <c r="HV474" s="5"/>
      <c r="HW474" s="5"/>
      <c r="HX474" s="5"/>
      <c r="HY474" s="5"/>
      <c r="HZ474" s="5"/>
      <c r="IA474" s="5"/>
      <c r="IB474" s="5"/>
      <c r="IC474" s="5"/>
      <c r="ID474" s="5"/>
      <c r="IE474" s="5"/>
      <c r="IF474" s="5"/>
      <c r="IG474" s="5"/>
      <c r="IH474" s="5"/>
      <c r="II474" s="5"/>
      <c r="IJ474" s="5"/>
      <c r="IK474" s="5"/>
      <c r="IL474" s="5"/>
      <c r="IM474" s="5"/>
      <c r="IN474" s="5"/>
      <c r="IO474" s="5"/>
      <c r="IP474" s="5"/>
      <c r="IQ474" s="5"/>
      <c r="IR474" s="5"/>
      <c r="IS474" s="5"/>
      <c r="IT474" s="5"/>
      <c r="IU474" s="5"/>
      <c r="IV474" s="5"/>
      <c r="IW474" s="5"/>
      <c r="IX474" s="5"/>
      <c r="IY474" s="5"/>
      <c r="IZ474" s="5"/>
      <c r="JA474" s="5"/>
      <c r="JB474" s="5"/>
      <c r="JC474" s="5"/>
      <c r="JD474" s="5"/>
      <c r="JE474" s="5"/>
      <c r="JF474" s="5"/>
      <c r="JG474" s="5"/>
      <c r="JH474" s="5"/>
      <c r="JI474" s="5"/>
      <c r="JJ474" s="5"/>
      <c r="JK474" s="5"/>
      <c r="JL474" s="5"/>
      <c r="JM474" s="5"/>
      <c r="JN474" s="5"/>
      <c r="JO474" s="5"/>
      <c r="JP474" s="5"/>
      <c r="JQ474" s="5"/>
      <c r="JR474" s="5"/>
      <c r="JS474" s="5"/>
      <c r="JT474" s="5"/>
    </row>
    <row r="475" spans="1:280" s="3" customFormat="1" x14ac:dyDescent="0.25">
      <c r="A475"/>
      <c r="B475"/>
      <c r="C475" s="32"/>
      <c r="D475"/>
      <c r="E475" s="1"/>
      <c r="F475" s="1"/>
      <c r="G475" s="1"/>
      <c r="H475" s="1"/>
      <c r="I475" s="1"/>
      <c r="J475" s="1"/>
      <c r="K475" s="1"/>
      <c r="L475"/>
      <c r="M475"/>
      <c r="N475"/>
      <c r="O475"/>
      <c r="P475"/>
      <c r="Q475"/>
      <c r="R475"/>
      <c r="S475"/>
      <c r="T475"/>
      <c r="U475"/>
      <c r="V475"/>
      <c r="W475"/>
      <c r="X475"/>
      <c r="Y475"/>
      <c r="Z475"/>
      <c r="AA475"/>
      <c r="AB475"/>
      <c r="AC475"/>
      <c r="AD475"/>
      <c r="AE475"/>
      <c r="AF475"/>
      <c r="AG475" s="5"/>
      <c r="AH475" s="5"/>
      <c r="AI475" s="5"/>
      <c r="AJ475" s="5"/>
      <c r="AK475" s="5"/>
      <c r="AL475" s="5"/>
      <c r="AM475" s="5"/>
      <c r="AN475" s="5"/>
      <c r="AO475" s="5"/>
      <c r="AP475" s="6"/>
      <c r="AQ475" s="6"/>
      <c r="AR475" s="6"/>
      <c r="AS475" s="6"/>
      <c r="AT475" s="6"/>
      <c r="AU475" s="6"/>
      <c r="AV475" s="6"/>
      <c r="AW475" s="6"/>
      <c r="AX475" s="6"/>
      <c r="AY475" s="6"/>
      <c r="AZ475" s="6"/>
      <c r="BA475" s="6"/>
      <c r="BB475" s="6"/>
      <c r="BC475" s="6"/>
      <c r="BD475" s="6"/>
      <c r="BE475" s="6"/>
      <c r="BF475" s="6"/>
      <c r="BG475" s="6"/>
      <c r="BH475" s="6"/>
      <c r="BI475" s="6"/>
      <c r="BJ475" s="6"/>
      <c r="BK475" s="6"/>
      <c r="BL475" s="6"/>
      <c r="BM475" s="6"/>
      <c r="BN475" s="6"/>
      <c r="BO475" s="6"/>
      <c r="BP475" s="6"/>
      <c r="BQ475" s="6"/>
      <c r="BR475" s="6"/>
      <c r="BS475" s="6"/>
      <c r="BT475" s="6"/>
      <c r="BU475" s="6"/>
      <c r="BV475" s="6"/>
      <c r="BW475" s="6"/>
      <c r="BX475" s="6"/>
      <c r="BY475" s="6"/>
      <c r="BZ475" s="6"/>
      <c r="CA475" s="6"/>
      <c r="CB475" s="6"/>
      <c r="CC475" s="6"/>
      <c r="CD475" s="6"/>
      <c r="CE475" s="6"/>
      <c r="CF475" s="6"/>
      <c r="CG475" s="6"/>
      <c r="CH475" s="6"/>
      <c r="CI475" s="6"/>
      <c r="CJ475" s="6"/>
      <c r="CK475" s="6"/>
      <c r="CL475" s="6"/>
      <c r="CM475" s="6"/>
      <c r="CN475" s="6"/>
      <c r="CO475" s="6"/>
      <c r="CP475" s="6"/>
      <c r="CQ475" s="6"/>
      <c r="CR475" s="6"/>
      <c r="CS475" s="6"/>
      <c r="CT475" s="6"/>
      <c r="CU475" s="6"/>
      <c r="CV475" s="6"/>
      <c r="CW475" s="6"/>
      <c r="CX475" s="6"/>
      <c r="CY475" s="6"/>
      <c r="CZ475" s="6"/>
      <c r="DA475" s="6"/>
      <c r="DB475" s="6"/>
      <c r="DC475" s="6"/>
      <c r="DD475" s="6"/>
      <c r="DE475" s="6"/>
      <c r="DF475" s="6"/>
      <c r="DG475" s="6"/>
      <c r="DH475" s="6"/>
      <c r="DI475" s="6"/>
      <c r="DJ475" s="6"/>
      <c r="DK475" s="6"/>
      <c r="DL475" s="6"/>
      <c r="DM475" s="6"/>
      <c r="DN475" s="6"/>
      <c r="DO475" s="6"/>
      <c r="DP475" s="6"/>
      <c r="DQ475" s="6"/>
      <c r="DR475" s="6"/>
      <c r="DS475" s="6"/>
      <c r="DT475" s="6"/>
      <c r="DU475" s="6"/>
      <c r="DV475" s="6"/>
      <c r="DW475" s="6"/>
      <c r="DX475" s="6"/>
      <c r="DY475" s="6"/>
      <c r="DZ475" s="6"/>
      <c r="EA475" s="6"/>
      <c r="EB475" s="6"/>
      <c r="EC475" s="6"/>
      <c r="ED475" s="6"/>
      <c r="EE475" s="6"/>
      <c r="EF475" s="6"/>
      <c r="EG475" s="6"/>
      <c r="EH475" s="6"/>
      <c r="EI475" s="6"/>
      <c r="EJ475" s="6"/>
      <c r="EK475" s="6"/>
      <c r="EL475" s="6"/>
      <c r="EM475" s="6"/>
      <c r="EN475" s="6"/>
      <c r="EO475" s="6"/>
      <c r="EP475" s="6"/>
      <c r="EQ475" s="6"/>
      <c r="ER475" s="6"/>
      <c r="ES475" s="6"/>
      <c r="ET475" s="6"/>
      <c r="EU475" s="6"/>
      <c r="EV475" s="6"/>
      <c r="EW475" s="6"/>
      <c r="EX475" s="6"/>
      <c r="EY475" s="6"/>
      <c r="EZ475" s="6"/>
      <c r="FA475" s="6"/>
      <c r="FB475" s="6"/>
      <c r="FC475" s="6"/>
      <c r="FD475" s="6"/>
      <c r="FE475" s="6"/>
      <c r="FF475" s="6"/>
      <c r="FG475" s="6"/>
      <c r="FH475" s="6"/>
      <c r="FI475" s="6"/>
      <c r="FJ475" s="6"/>
      <c r="FK475" s="6"/>
      <c r="FL475" s="6"/>
      <c r="FM475" s="6"/>
      <c r="FN475" s="6"/>
      <c r="FO475" s="6"/>
      <c r="FP475" s="6"/>
      <c r="FQ475" s="6"/>
      <c r="FR475" s="6"/>
      <c r="FS475" s="6"/>
      <c r="FT475" s="6"/>
      <c r="FU475" s="6"/>
      <c r="FV475" s="6"/>
      <c r="FW475" s="6"/>
      <c r="FX475" s="6"/>
      <c r="FY475" s="6"/>
      <c r="FZ475" s="6"/>
      <c r="GA475" s="6"/>
      <c r="GB475" s="6"/>
      <c r="GC475" s="6"/>
      <c r="GD475" s="6"/>
      <c r="GE475" s="6"/>
      <c r="GF475" s="6"/>
      <c r="GG475" s="6"/>
      <c r="GH475" s="6"/>
      <c r="GI475" s="6"/>
      <c r="GJ475" s="6"/>
      <c r="GK475" s="6"/>
      <c r="GL475" s="6"/>
      <c r="GM475" s="6"/>
      <c r="GN475" s="6"/>
      <c r="GO475" s="6"/>
      <c r="GP475" s="6"/>
      <c r="GQ475" s="6"/>
      <c r="GR475" s="6"/>
      <c r="GS475" s="6"/>
      <c r="GT475" s="6"/>
      <c r="GU475" s="6"/>
      <c r="GV475" s="6"/>
      <c r="GW475" s="6"/>
      <c r="GX475" s="6"/>
      <c r="GY475" s="6"/>
      <c r="GZ475" s="6"/>
      <c r="HA475" s="6"/>
      <c r="HB475" s="6"/>
      <c r="HC475" s="6"/>
      <c r="HD475" s="6"/>
      <c r="HE475" s="6"/>
      <c r="HF475" s="6"/>
      <c r="HG475" s="6"/>
      <c r="HH475" s="6"/>
      <c r="HI475" s="6"/>
      <c r="HJ475" s="6"/>
      <c r="HK475" s="6"/>
      <c r="HL475" s="6"/>
      <c r="HM475" s="6"/>
      <c r="HN475" s="6"/>
      <c r="HO475" s="6"/>
      <c r="HP475" s="6"/>
      <c r="HQ475" s="6"/>
      <c r="HR475" s="6"/>
      <c r="HS475" s="6"/>
      <c r="HT475" s="6"/>
      <c r="HU475" s="6"/>
      <c r="HV475" s="6"/>
      <c r="HW475" s="6"/>
      <c r="HX475" s="6"/>
      <c r="HY475" s="6"/>
      <c r="HZ475" s="6"/>
      <c r="IA475" s="6"/>
      <c r="IB475" s="6"/>
      <c r="IC475" s="6"/>
      <c r="ID475" s="6"/>
      <c r="IE475" s="6"/>
      <c r="IF475" s="6"/>
      <c r="IG475" s="6"/>
      <c r="IH475" s="6"/>
      <c r="II475" s="6"/>
      <c r="IJ475" s="6"/>
      <c r="IK475" s="6"/>
      <c r="IL475" s="6"/>
      <c r="IM475" s="6"/>
      <c r="IN475" s="6"/>
      <c r="IO475" s="6"/>
      <c r="IP475" s="6"/>
      <c r="IQ475" s="6"/>
      <c r="IR475" s="6"/>
      <c r="IS475" s="6"/>
      <c r="IT475" s="6"/>
      <c r="IU475" s="6"/>
      <c r="IV475" s="6"/>
      <c r="IW475" s="6"/>
      <c r="IX475" s="6"/>
      <c r="IY475" s="6"/>
      <c r="IZ475" s="6"/>
      <c r="JA475" s="6"/>
      <c r="JB475" s="6"/>
      <c r="JC475" s="6"/>
      <c r="JD475" s="6"/>
      <c r="JE475" s="6"/>
      <c r="JF475" s="6"/>
      <c r="JG475" s="6"/>
      <c r="JH475" s="6"/>
      <c r="JI475" s="6"/>
      <c r="JJ475" s="6"/>
      <c r="JK475" s="6"/>
      <c r="JL475" s="6"/>
      <c r="JM475" s="6"/>
      <c r="JN475" s="6"/>
      <c r="JO475" s="6"/>
      <c r="JP475" s="6"/>
      <c r="JQ475" s="6"/>
      <c r="JR475" s="6"/>
      <c r="JS475" s="6"/>
      <c r="JT475" s="6"/>
    </row>
    <row r="476" spans="1:280" s="3" customFormat="1" ht="15.75" x14ac:dyDescent="0.25">
      <c r="A476" s="7" t="s">
        <v>186</v>
      </c>
      <c r="B476" s="7">
        <f>B473+B461+B458+B453+B434+B442+B427+B419+B410+B397+B386+B381+B377+B366+B362+B356+B349+B341+B324+B320+B309+B305+B299+B290+B283+B278+B273+B268+B264+B260+B253+B249+B240+B246+B232+B194+B188+B178+B171+B162+B167+B153+B138+B125+B107+B101+B97+B85+B90+B80+B76+B68+B56+B51+B46+B42+B37+B32+B26+B22+B465+B414+B438+B328</f>
        <v>277</v>
      </c>
      <c r="C476" s="41"/>
      <c r="D476" s="7"/>
      <c r="E476" s="24">
        <f>+E473+E458+E453+E442+E434+E427+E419+E410+E397+E386+E381+E377+E366+E362+E356+E349+E341+E324+E320+E309+E305+E299+E290+E283+E278+E273+E268+E264+E260+E249+E246+E240+E232+E194+E188+E178+E171+E167+E162+E153+E138+E125+E107+E101+E97+E90+E85+E80+E76+E68+E56+E51+E46+E42+E37+E32+E26+E22+E253+E461+E465+E414+E438+E328</f>
        <v>13959805.289999999</v>
      </c>
      <c r="F476" s="24">
        <f>+F473+F458+F453+F442+F434+F427+F419+F410+F397+F386+F381+F377+F366+F362+F356+F349+F341+F324+F320+F309+F305+F299+F290+F283+F278+F273+F268+F264+F260+F249+F246+F240+F232+F194+F188+F178+F171+F167+F162+F153+F138+F125+F107+F101+F97+F90+F85+F80+F76+F68+F56+F51+F46+F42+F37+F32+F26+F22+F253+F461+F465+F414+F328+F438</f>
        <v>400646.3</v>
      </c>
      <c r="G476" s="24">
        <f>+G473+G458+G453+G442+G434+G427+G419+G410+G397+G386+G381+G377+G366+G362+G356+G349+G341+G324+G320+G309+G305+G299+G290+G283+G278+G273+G268+G264+G260+G249+G246+G240+G232+G194+G188+G178+G171+G167+G162+G153+G138+G125+G107+G101+G97+G90+G85+G80+G76+G68+G56+G51+G46+G42+G37+G32+G26+G22+G461+G465+G414+G253+G328+G438</f>
        <v>863933.21</v>
      </c>
      <c r="H476" s="24">
        <f>H473+H465+H461+H458+H442+H434+H427+H419+H414+H453+H410+H397+H386+H381+H377+H366+H362+H356+H349+H341+H324+H320+H309+H305+H290+H299+H278+H283+H273+H268+H260+H264+H253+H249+H246+H240+H232+H194+H188+H178+H171+H167+H162+H138+H153+H107+H125+H97+H101+H90+H85+H80+H76+H68+H51+H46+H56+H42+H37+H26+H32+H22+H438+H328</f>
        <v>421737.08</v>
      </c>
      <c r="I476" s="24">
        <f>+I473+I458+I453+I442+I434+I427+I419+I410+I397+I386+I381+I377+I366+I362+I356+I349+I341+I324+I320+I309+I305+I299+I290+I283+I278+I273+I268+I264+I260+I249+I246+I240+I232+I194+I188+I178+I171+I167+I162+I153+I138+I125+I107+I101+I97+I90+I85+I80+I76+I68+I56+I51+I46+I42+I37+I32+I26+I22+I253+I461+I465+I414+I438+I328</f>
        <v>482202.21</v>
      </c>
      <c r="J476" s="24">
        <f>+J473+J458+J453+J442+J434+J427+J419+J410+J397+J386+J381+J377+J366+J362+J356+J349+J341+J324+J320+J309+J305+J299+J290+J283+J278+J273+J268+J264+J260+J249+J246+J240+J232+J194+J188+J178+J171+J167+J162+J153+J138+J125+J107+J101+J97+J90+J85+J80+J76+J68+J56+J51+J46+J42+J37+J32+J26+J22+J253+J461+J465+J414+J438+J328</f>
        <v>2168518.9500000002</v>
      </c>
      <c r="K476" s="24">
        <f>+K473+K458+K453+K442+K434+K427+K419+K410+K397+K386+K381+K377+K366+K362+K356+K349+K341+K324+K320+K309+K305+K299+K290+K283+K278+K273+K268+K264+K260+K249+K246+K240+K232+K194+K188+K178+K171+K167+K162+K153+K138+K125+K107+K101+K97+K90+K85+K80+K76+K68+K56+K51+K46+K42+K37+K32+K26+K22+K253+K461+K465+K414+K438+K328</f>
        <v>11791286.34</v>
      </c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  <c r="AR476" s="6"/>
      <c r="AS476" s="6"/>
      <c r="AT476" s="6"/>
      <c r="AU476" s="6"/>
      <c r="AV476" s="6"/>
      <c r="AW476" s="6"/>
      <c r="AX476" s="6"/>
      <c r="AY476" s="6"/>
      <c r="AZ476" s="6"/>
      <c r="BA476" s="6"/>
      <c r="BB476" s="6"/>
      <c r="BC476" s="6"/>
      <c r="BD476" s="6"/>
      <c r="BE476" s="6"/>
      <c r="BF476" s="6"/>
      <c r="BG476" s="6"/>
      <c r="BH476" s="6"/>
      <c r="BI476" s="6"/>
      <c r="BJ476" s="6"/>
      <c r="BK476" s="6"/>
      <c r="BL476" s="6"/>
      <c r="BM476" s="6"/>
      <c r="BN476" s="6"/>
      <c r="BO476" s="6"/>
      <c r="BP476" s="6"/>
      <c r="BQ476" s="6"/>
      <c r="BR476" s="6"/>
      <c r="BS476" s="6"/>
      <c r="BT476" s="6"/>
      <c r="BU476" s="6"/>
      <c r="BV476" s="6"/>
      <c r="BW476" s="6"/>
      <c r="BX476" s="6"/>
      <c r="BY476" s="6"/>
      <c r="BZ476" s="6"/>
      <c r="CA476" s="6"/>
      <c r="CB476" s="6"/>
      <c r="CC476" s="6"/>
      <c r="CD476" s="6"/>
      <c r="CE476" s="6"/>
      <c r="CF476" s="6"/>
      <c r="CG476" s="6"/>
      <c r="CH476" s="6"/>
      <c r="CI476" s="6"/>
      <c r="CJ476" s="6"/>
      <c r="CK476" s="6"/>
      <c r="CL476" s="6"/>
      <c r="CM476" s="6"/>
      <c r="CN476" s="6"/>
      <c r="CO476" s="6"/>
      <c r="CP476" s="6"/>
      <c r="CQ476" s="6"/>
      <c r="CR476" s="6"/>
      <c r="CS476" s="6"/>
      <c r="CT476" s="6"/>
      <c r="CU476" s="6"/>
      <c r="CV476" s="6"/>
      <c r="CW476" s="6"/>
      <c r="CX476" s="6"/>
      <c r="CY476" s="6"/>
      <c r="CZ476" s="6"/>
      <c r="DA476" s="6"/>
      <c r="DB476" s="6"/>
      <c r="DC476" s="6"/>
      <c r="DD476" s="6"/>
      <c r="DE476" s="6"/>
      <c r="DF476" s="6"/>
      <c r="DG476" s="6"/>
      <c r="DH476" s="6"/>
      <c r="DI476" s="6"/>
      <c r="DJ476" s="6"/>
      <c r="DK476" s="6"/>
      <c r="DL476" s="6"/>
      <c r="DM476" s="6"/>
      <c r="DN476" s="6"/>
      <c r="DO476" s="6"/>
      <c r="DP476" s="6"/>
      <c r="DQ476" s="6"/>
      <c r="DR476" s="6"/>
      <c r="DS476" s="6"/>
      <c r="DT476" s="6"/>
      <c r="DU476" s="6"/>
      <c r="DV476" s="6"/>
      <c r="DW476" s="6"/>
      <c r="DX476" s="6"/>
      <c r="DY476" s="6"/>
      <c r="DZ476" s="6"/>
      <c r="EA476" s="6"/>
      <c r="EB476" s="6"/>
      <c r="EC476" s="6"/>
      <c r="ED476" s="6"/>
      <c r="EE476" s="6"/>
      <c r="EF476" s="6"/>
      <c r="EG476" s="6"/>
      <c r="EH476" s="6"/>
      <c r="EI476" s="6"/>
      <c r="EJ476" s="6"/>
      <c r="EK476" s="6"/>
      <c r="EL476" s="6"/>
      <c r="EM476" s="6"/>
      <c r="EN476" s="6"/>
      <c r="EO476" s="6"/>
      <c r="EP476" s="6"/>
      <c r="EQ476" s="6"/>
      <c r="ER476" s="6"/>
      <c r="ES476" s="6"/>
      <c r="ET476" s="6"/>
      <c r="EU476" s="6"/>
      <c r="EV476" s="6"/>
      <c r="EW476" s="6"/>
      <c r="EX476" s="6"/>
      <c r="EY476" s="6"/>
      <c r="EZ476" s="6"/>
      <c r="FA476" s="6"/>
      <c r="FB476" s="6"/>
      <c r="FC476" s="6"/>
      <c r="FD476" s="6"/>
      <c r="FE476" s="6"/>
      <c r="FF476" s="6"/>
      <c r="FG476" s="6"/>
      <c r="FH476" s="6"/>
      <c r="FI476" s="6"/>
      <c r="FJ476" s="6"/>
      <c r="FK476" s="6"/>
      <c r="FL476" s="6"/>
      <c r="FM476" s="6"/>
      <c r="FN476" s="6"/>
      <c r="FO476" s="6"/>
      <c r="FP476" s="6"/>
      <c r="FQ476" s="6"/>
      <c r="FR476" s="6"/>
      <c r="FS476" s="6"/>
      <c r="FT476" s="6"/>
      <c r="FU476" s="6"/>
      <c r="FV476" s="6"/>
      <c r="FW476" s="6"/>
      <c r="FX476" s="6"/>
      <c r="FY476" s="6"/>
      <c r="FZ476" s="6"/>
      <c r="GA476" s="6"/>
      <c r="GB476" s="6"/>
      <c r="GC476" s="6"/>
      <c r="GD476" s="6"/>
      <c r="GE476" s="6"/>
      <c r="GF476" s="6"/>
      <c r="GG476" s="6"/>
      <c r="GH476" s="6"/>
      <c r="GI476" s="6"/>
      <c r="GJ476" s="6"/>
      <c r="GK476" s="6"/>
      <c r="GL476" s="6"/>
      <c r="GM476" s="6"/>
      <c r="GN476" s="6"/>
      <c r="GO476" s="6"/>
      <c r="GP476" s="6"/>
      <c r="GQ476" s="6"/>
      <c r="GR476" s="6"/>
      <c r="GS476" s="6"/>
      <c r="GT476" s="6"/>
      <c r="GU476" s="6"/>
      <c r="GV476" s="6"/>
      <c r="GW476" s="6"/>
      <c r="GX476" s="6"/>
      <c r="GY476" s="6"/>
      <c r="GZ476" s="6"/>
      <c r="HA476" s="6"/>
      <c r="HB476" s="6"/>
      <c r="HC476" s="6"/>
      <c r="HD476" s="6"/>
      <c r="HE476" s="6"/>
      <c r="HF476" s="6"/>
      <c r="HG476" s="6"/>
      <c r="HH476" s="6"/>
      <c r="HI476" s="6"/>
      <c r="HJ476" s="6"/>
      <c r="HK476" s="6"/>
      <c r="HL476" s="6"/>
      <c r="HM476" s="6"/>
      <c r="HN476" s="6"/>
      <c r="HO476" s="6"/>
      <c r="HP476" s="6"/>
      <c r="HQ476" s="6"/>
      <c r="HR476" s="6"/>
      <c r="HS476" s="6"/>
      <c r="HT476" s="6"/>
      <c r="HU476" s="6"/>
      <c r="HV476" s="6"/>
      <c r="HW476" s="6"/>
      <c r="HX476" s="6"/>
      <c r="HY476" s="6"/>
      <c r="HZ476" s="6"/>
      <c r="IA476" s="6"/>
      <c r="IB476" s="6"/>
      <c r="IC476" s="6"/>
      <c r="ID476" s="6"/>
      <c r="IE476" s="6"/>
      <c r="IF476" s="6"/>
      <c r="IG476" s="6"/>
      <c r="IH476" s="6"/>
      <c r="II476" s="6"/>
      <c r="IJ476" s="6"/>
      <c r="IK476" s="6"/>
      <c r="IL476" s="6"/>
      <c r="IM476" s="6"/>
      <c r="IN476" s="6"/>
      <c r="IO476" s="6"/>
      <c r="IP476" s="6"/>
      <c r="IQ476" s="6"/>
      <c r="IR476" s="6"/>
      <c r="IS476" s="6"/>
      <c r="IT476" s="6"/>
      <c r="IU476" s="6"/>
      <c r="IV476" s="6"/>
      <c r="IW476" s="6"/>
      <c r="IX476" s="6"/>
      <c r="IY476" s="6"/>
      <c r="IZ476" s="6"/>
      <c r="JA476" s="6"/>
      <c r="JB476" s="6"/>
      <c r="JC476" s="6"/>
      <c r="JD476" s="6"/>
      <c r="JE476" s="6"/>
      <c r="JF476" s="6"/>
      <c r="JG476" s="6"/>
      <c r="JH476" s="6"/>
      <c r="JI476" s="6"/>
      <c r="JJ476" s="6"/>
      <c r="JK476" s="6"/>
      <c r="JL476" s="6"/>
      <c r="JM476" s="6"/>
      <c r="JN476" s="6"/>
      <c r="JO476" s="6"/>
      <c r="JP476" s="6"/>
      <c r="JQ476" s="6"/>
      <c r="JR476" s="6"/>
      <c r="JS476" s="6"/>
      <c r="JT476" s="6"/>
    </row>
    <row r="477" spans="1:280" s="3" customFormat="1" ht="15.75" x14ac:dyDescent="0.25">
      <c r="A477" s="8"/>
      <c r="B477" s="8"/>
      <c r="C477" s="42"/>
      <c r="D477" s="8"/>
      <c r="E477" s="9"/>
      <c r="F477" s="9"/>
      <c r="G477" s="9"/>
      <c r="H477" s="9"/>
      <c r="I477" s="9"/>
      <c r="J477" s="9"/>
      <c r="K477" s="9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  <c r="AA477" s="5"/>
      <c r="AB477" s="5"/>
      <c r="AC477" s="5"/>
      <c r="AD477" s="5"/>
      <c r="AE477" s="5"/>
      <c r="AF477" s="5"/>
      <c r="AG477" s="5"/>
      <c r="AH477" s="5"/>
      <c r="AI477" s="5"/>
      <c r="AJ477" s="5"/>
      <c r="AK477" s="5"/>
      <c r="AL477" s="5"/>
      <c r="AM477" s="5"/>
      <c r="AN477" s="5"/>
      <c r="AO477" s="5"/>
      <c r="AP477" s="6"/>
      <c r="AQ477" s="6"/>
      <c r="AR477" s="6"/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  <c r="BE477" s="6"/>
      <c r="BF477" s="6"/>
      <c r="BG477" s="6"/>
      <c r="BH477" s="6"/>
      <c r="BI477" s="6"/>
      <c r="BJ477" s="6"/>
      <c r="BK477" s="6"/>
      <c r="BL477" s="6"/>
      <c r="BM477" s="6"/>
      <c r="BN477" s="6"/>
      <c r="BO477" s="6"/>
      <c r="BP477" s="6"/>
      <c r="BQ477" s="6"/>
      <c r="BR477" s="6"/>
      <c r="BS477" s="6"/>
      <c r="BT477" s="6"/>
      <c r="BU477" s="6"/>
      <c r="BV477" s="6"/>
      <c r="BW477" s="6"/>
      <c r="BX477" s="6"/>
      <c r="BY477" s="6"/>
      <c r="BZ477" s="6"/>
      <c r="CA477" s="6"/>
      <c r="CB477" s="6"/>
      <c r="CC477" s="6"/>
      <c r="CD477" s="6"/>
      <c r="CE477" s="6"/>
      <c r="CF477" s="6"/>
      <c r="CG477" s="6"/>
      <c r="CH477" s="6"/>
      <c r="CI477" s="6"/>
      <c r="CJ477" s="6"/>
      <c r="CK477" s="6"/>
      <c r="CL477" s="6"/>
      <c r="CM477" s="6"/>
      <c r="CN477" s="6"/>
      <c r="CO477" s="6"/>
      <c r="CP477" s="6"/>
      <c r="CQ477" s="6"/>
      <c r="CR477" s="6"/>
      <c r="CS477" s="6"/>
      <c r="CT477" s="6"/>
      <c r="CU477" s="6"/>
      <c r="CV477" s="6"/>
      <c r="CW477" s="6"/>
      <c r="CX477" s="6"/>
      <c r="CY477" s="6"/>
      <c r="CZ477" s="6"/>
      <c r="DA477" s="6"/>
      <c r="DB477" s="6"/>
      <c r="DC477" s="6"/>
      <c r="DD477" s="6"/>
      <c r="DE477" s="6"/>
      <c r="DF477" s="6"/>
      <c r="DG477" s="6"/>
      <c r="DH477" s="6"/>
      <c r="DI477" s="6"/>
      <c r="DJ477" s="6"/>
      <c r="DK477" s="6"/>
      <c r="DL477" s="6"/>
      <c r="DM477" s="6"/>
      <c r="DN477" s="6"/>
      <c r="DO477" s="6"/>
      <c r="DP477" s="6"/>
      <c r="DQ477" s="6"/>
      <c r="DR477" s="6"/>
      <c r="DS477" s="6"/>
      <c r="DT477" s="6"/>
      <c r="DU477" s="6"/>
      <c r="DV477" s="6"/>
      <c r="DW477" s="6"/>
      <c r="DX477" s="6"/>
      <c r="DY477" s="6"/>
      <c r="DZ477" s="6"/>
      <c r="EA477" s="6"/>
      <c r="EB477" s="6"/>
      <c r="EC477" s="6"/>
      <c r="ED477" s="6"/>
      <c r="EE477" s="6"/>
      <c r="EF477" s="6"/>
      <c r="EG477" s="6"/>
      <c r="EH477" s="6"/>
      <c r="EI477" s="6"/>
      <c r="EJ477" s="6"/>
      <c r="EK477" s="6"/>
      <c r="EL477" s="6"/>
      <c r="EM477" s="6"/>
      <c r="EN477" s="6"/>
      <c r="EO477" s="6"/>
      <c r="EP477" s="6"/>
      <c r="EQ477" s="6"/>
      <c r="ER477" s="6"/>
      <c r="ES477" s="6"/>
      <c r="ET477" s="6"/>
      <c r="EU477" s="6"/>
      <c r="EV477" s="6"/>
      <c r="EW477" s="6"/>
      <c r="EX477" s="6"/>
      <c r="EY477" s="6"/>
      <c r="EZ477" s="6"/>
      <c r="FA477" s="6"/>
      <c r="FB477" s="6"/>
      <c r="FC477" s="6"/>
      <c r="FD477" s="6"/>
      <c r="FE477" s="6"/>
      <c r="FF477" s="6"/>
      <c r="FG477" s="6"/>
      <c r="FH477" s="6"/>
      <c r="FI477" s="6"/>
      <c r="FJ477" s="6"/>
      <c r="FK477" s="6"/>
      <c r="FL477" s="6"/>
      <c r="FM477" s="6"/>
      <c r="FN477" s="6"/>
      <c r="FO477" s="6"/>
      <c r="FP477" s="6"/>
      <c r="FQ477" s="6"/>
      <c r="FR477" s="6"/>
      <c r="FS477" s="6"/>
      <c r="FT477" s="6"/>
      <c r="FU477" s="6"/>
      <c r="FV477" s="6"/>
      <c r="FW477" s="6"/>
      <c r="FX477" s="6"/>
      <c r="FY477" s="6"/>
      <c r="FZ477" s="6"/>
      <c r="GA477" s="6"/>
      <c r="GB477" s="6"/>
      <c r="GC477" s="6"/>
      <c r="GD477" s="6"/>
      <c r="GE477" s="6"/>
      <c r="GF477" s="6"/>
      <c r="GG477" s="6"/>
      <c r="GH477" s="6"/>
      <c r="GI477" s="6"/>
      <c r="GJ477" s="6"/>
      <c r="GK477" s="6"/>
      <c r="GL477" s="6"/>
      <c r="GM477" s="6"/>
      <c r="GN477" s="6"/>
      <c r="GO477" s="6"/>
      <c r="GP477" s="6"/>
      <c r="GQ477" s="6"/>
      <c r="GR477" s="6"/>
      <c r="GS477" s="6"/>
      <c r="GT477" s="6"/>
      <c r="GU477" s="6"/>
      <c r="GV477" s="6"/>
      <c r="GW477" s="6"/>
      <c r="GX477" s="6"/>
      <c r="GY477" s="6"/>
      <c r="GZ477" s="6"/>
      <c r="HA477" s="6"/>
      <c r="HB477" s="6"/>
      <c r="HC477" s="6"/>
      <c r="HD477" s="6"/>
      <c r="HE477" s="6"/>
      <c r="HF477" s="6"/>
      <c r="HG477" s="6"/>
      <c r="HH477" s="6"/>
      <c r="HI477" s="6"/>
      <c r="HJ477" s="6"/>
      <c r="HK477" s="6"/>
      <c r="HL477" s="6"/>
      <c r="HM477" s="6"/>
      <c r="HN477" s="6"/>
      <c r="HO477" s="6"/>
      <c r="HP477" s="6"/>
      <c r="HQ477" s="6"/>
      <c r="HR477" s="6"/>
      <c r="HS477" s="6"/>
      <c r="HT477" s="6"/>
      <c r="HU477" s="6"/>
      <c r="HV477" s="6"/>
      <c r="HW477" s="6"/>
      <c r="HX477" s="6"/>
      <c r="HY477" s="6"/>
      <c r="HZ477" s="6"/>
      <c r="IA477" s="6"/>
      <c r="IB477" s="6"/>
      <c r="IC477" s="6"/>
      <c r="ID477" s="6"/>
      <c r="IE477" s="6"/>
      <c r="IF477" s="6"/>
      <c r="IG477" s="6"/>
      <c r="IH477" s="6"/>
      <c r="II477" s="6"/>
      <c r="IJ477" s="6"/>
      <c r="IK477" s="6"/>
      <c r="IL477" s="6"/>
      <c r="IM477" s="6"/>
      <c r="IN477" s="6"/>
      <c r="IO477" s="6"/>
      <c r="IP477" s="6"/>
      <c r="IQ477" s="6"/>
      <c r="IR477" s="6"/>
      <c r="IS477" s="6"/>
      <c r="IT477" s="6"/>
      <c r="IU477" s="6"/>
      <c r="IV477" s="6"/>
      <c r="IW477" s="6"/>
      <c r="IX477" s="6"/>
      <c r="IY477" s="6"/>
      <c r="IZ477" s="6"/>
      <c r="JA477" s="6"/>
      <c r="JB477" s="6"/>
      <c r="JC477" s="6"/>
      <c r="JD477" s="6"/>
      <c r="JE477" s="6"/>
      <c r="JF477" s="6"/>
      <c r="JG477" s="6"/>
      <c r="JH477" s="6"/>
      <c r="JI477" s="6"/>
      <c r="JJ477" s="6"/>
      <c r="JK477" s="6"/>
      <c r="JL477" s="6"/>
      <c r="JM477" s="6"/>
      <c r="JN477" s="6"/>
      <c r="JO477" s="6"/>
      <c r="JP477" s="6"/>
      <c r="JQ477" s="6"/>
      <c r="JR477" s="6"/>
      <c r="JS477" s="6"/>
      <c r="JT477" s="6"/>
    </row>
    <row r="478" spans="1:280" ht="15.75" x14ac:dyDescent="0.25">
      <c r="A478" s="8"/>
      <c r="B478" s="8"/>
      <c r="C478" s="42"/>
      <c r="D478" s="8"/>
      <c r="E478" s="9"/>
      <c r="F478" s="9"/>
      <c r="G478" s="9"/>
      <c r="H478" s="9"/>
      <c r="I478" s="9"/>
      <c r="J478" s="9"/>
      <c r="K478" s="9"/>
      <c r="AM478" s="28"/>
      <c r="AN478" s="28"/>
      <c r="AO478" s="28"/>
      <c r="AP478" s="28"/>
      <c r="AQ478" s="28"/>
      <c r="AR478" s="28"/>
      <c r="AS478" s="28"/>
      <c r="AT478" s="28"/>
      <c r="AU478" s="28"/>
      <c r="AV478" s="28"/>
      <c r="AW478" s="28"/>
      <c r="AX478" s="28"/>
      <c r="AY478" s="28"/>
      <c r="AZ478" s="28"/>
      <c r="BA478" s="28"/>
      <c r="BB478" s="28"/>
      <c r="BC478" s="28"/>
      <c r="BD478" s="28"/>
      <c r="BE478" s="28"/>
      <c r="BF478" s="28"/>
      <c r="BG478" s="28"/>
      <c r="BH478" s="28"/>
      <c r="BI478" s="28"/>
      <c r="BJ478" s="28"/>
      <c r="BK478" s="28"/>
      <c r="BL478" s="28"/>
      <c r="BM478" s="28"/>
      <c r="BN478" s="28"/>
      <c r="BO478" s="28"/>
      <c r="BP478" s="28"/>
      <c r="BQ478" s="28"/>
      <c r="BR478" s="28"/>
      <c r="BS478" s="28"/>
      <c r="BT478" s="28"/>
      <c r="BU478" s="28"/>
      <c r="BV478" s="28"/>
      <c r="BW478" s="28"/>
      <c r="BX478" s="28"/>
      <c r="BY478" s="28"/>
      <c r="BZ478" s="28"/>
      <c r="CA478" s="28"/>
      <c r="CB478" s="28"/>
      <c r="CC478" s="28"/>
      <c r="CD478" s="28"/>
      <c r="CE478" s="28"/>
      <c r="CF478" s="28"/>
      <c r="CG478" s="28"/>
      <c r="CH478" s="28"/>
      <c r="CI478" s="28"/>
      <c r="CJ478" s="28"/>
      <c r="CK478" s="28"/>
      <c r="CL478" s="28"/>
      <c r="CM478" s="28"/>
      <c r="CN478" s="28"/>
      <c r="CO478" s="28"/>
      <c r="CP478" s="28"/>
      <c r="CQ478" s="28"/>
      <c r="CR478" s="28"/>
      <c r="CS478" s="28"/>
      <c r="CT478" s="28"/>
      <c r="CU478" s="28"/>
      <c r="CV478" s="28"/>
      <c r="CW478" s="28"/>
      <c r="CX478" s="28"/>
      <c r="CY478" s="28"/>
      <c r="CZ478" s="28"/>
      <c r="DA478" s="28"/>
      <c r="DB478" s="28"/>
      <c r="DC478" s="28"/>
      <c r="DD478" s="28"/>
      <c r="DE478" s="28"/>
      <c r="DF478" s="28"/>
      <c r="DG478" s="28"/>
      <c r="DH478" s="28"/>
      <c r="DW478" s="5"/>
      <c r="DX478" s="5"/>
      <c r="DY478" s="5"/>
      <c r="DZ478" s="5"/>
      <c r="EA478" s="5"/>
      <c r="EB478" s="5"/>
      <c r="EC478" s="5"/>
      <c r="ED478" s="5"/>
      <c r="EE478" s="5"/>
      <c r="EF478" s="5"/>
      <c r="EG478" s="5"/>
      <c r="EH478" s="5"/>
      <c r="EI478" s="5"/>
      <c r="EJ478" s="5"/>
      <c r="EK478" s="5"/>
      <c r="EL478" s="5"/>
      <c r="EM478" s="5"/>
      <c r="EN478" s="5"/>
      <c r="EO478" s="5"/>
      <c r="EP478" s="5"/>
      <c r="EQ478" s="5"/>
      <c r="ER478" s="5"/>
      <c r="ES478" s="5"/>
      <c r="ET478" s="5"/>
      <c r="EU478" s="5"/>
      <c r="EV478" s="5"/>
      <c r="EW478" s="5"/>
      <c r="EX478" s="5"/>
      <c r="EY478" s="5"/>
      <c r="EZ478" s="5"/>
      <c r="FA478" s="5"/>
      <c r="FB478" s="5"/>
      <c r="FC478" s="5"/>
      <c r="FD478" s="5"/>
      <c r="FE478" s="5"/>
      <c r="FF478" s="5"/>
      <c r="FG478" s="5"/>
      <c r="FH478" s="5"/>
      <c r="FI478" s="5"/>
      <c r="FJ478" s="5"/>
      <c r="FK478" s="5"/>
      <c r="FL478" s="5"/>
      <c r="FM478" s="5"/>
      <c r="FN478" s="5"/>
      <c r="FO478" s="5"/>
      <c r="FP478" s="5"/>
      <c r="FQ478" s="5"/>
      <c r="FR478" s="5"/>
      <c r="FS478" s="5"/>
      <c r="FT478" s="5"/>
      <c r="FU478" s="5"/>
      <c r="FV478" s="5"/>
      <c r="FW478" s="5"/>
      <c r="FX478" s="5"/>
      <c r="FY478" s="5"/>
      <c r="FZ478" s="5"/>
      <c r="GA478" s="5"/>
      <c r="GB478" s="5"/>
      <c r="GC478" s="5"/>
      <c r="GD478" s="5"/>
      <c r="GE478" s="5"/>
      <c r="GF478" s="5"/>
      <c r="GG478" s="5"/>
      <c r="GH478" s="5"/>
      <c r="GI478" s="5"/>
      <c r="GJ478" s="5"/>
      <c r="GK478" s="5"/>
      <c r="GL478" s="5"/>
      <c r="GM478" s="5"/>
      <c r="GN478" s="5"/>
      <c r="GO478" s="5"/>
      <c r="GP478" s="5"/>
      <c r="GQ478" s="5"/>
      <c r="GR478" s="5"/>
      <c r="GS478" s="5"/>
      <c r="GT478" s="5"/>
      <c r="GU478" s="5"/>
      <c r="GV478" s="5"/>
      <c r="GW478" s="5"/>
      <c r="GX478" s="5"/>
      <c r="GY478" s="5"/>
      <c r="GZ478" s="5"/>
      <c r="HA478" s="5"/>
      <c r="HB478" s="5"/>
      <c r="HC478" s="5"/>
      <c r="HD478" s="5"/>
      <c r="HE478" s="5"/>
      <c r="HF478" s="5"/>
      <c r="HG478" s="5"/>
      <c r="HH478" s="5"/>
      <c r="HI478" s="5"/>
      <c r="HJ478" s="5"/>
      <c r="HK478" s="5"/>
      <c r="HL478" s="5"/>
      <c r="HM478" s="5"/>
      <c r="HN478" s="5"/>
      <c r="HO478" s="5"/>
      <c r="HP478" s="5"/>
      <c r="HQ478" s="5"/>
      <c r="HR478" s="5"/>
      <c r="HS478" s="5"/>
      <c r="HT478" s="5"/>
      <c r="HU478" s="5"/>
      <c r="HV478" s="5"/>
      <c r="HW478" s="5"/>
      <c r="HX478" s="5"/>
      <c r="HY478" s="5"/>
      <c r="HZ478" s="5"/>
      <c r="IA478" s="5"/>
      <c r="IB478" s="5"/>
      <c r="IC478" s="5"/>
      <c r="ID478" s="5"/>
      <c r="IE478" s="5"/>
      <c r="IF478" s="5"/>
      <c r="IG478" s="5"/>
      <c r="IH478" s="5"/>
      <c r="II478" s="5"/>
      <c r="IJ478" s="5"/>
      <c r="IK478" s="5"/>
      <c r="IL478" s="5"/>
      <c r="IM478" s="5"/>
      <c r="IN478" s="5"/>
      <c r="IO478" s="5"/>
      <c r="IP478" s="5"/>
      <c r="IQ478" s="5"/>
      <c r="IR478" s="5"/>
      <c r="IS478" s="5"/>
      <c r="IT478" s="5"/>
      <c r="IU478" s="5"/>
      <c r="IV478" s="5"/>
      <c r="IW478" s="5"/>
      <c r="IX478" s="5"/>
      <c r="IY478" s="5"/>
      <c r="IZ478" s="5"/>
      <c r="JA478" s="5"/>
      <c r="JB478" s="5"/>
      <c r="JC478" s="5"/>
      <c r="JD478" s="5"/>
      <c r="JE478" s="5"/>
      <c r="JF478" s="5"/>
      <c r="JG478" s="5"/>
      <c r="JH478" s="5"/>
      <c r="JI478" s="5"/>
      <c r="JJ478" s="5"/>
      <c r="JK478" s="5"/>
      <c r="JL478" s="5"/>
      <c r="JM478" s="5"/>
      <c r="JN478" s="5"/>
      <c r="JO478" s="5"/>
      <c r="JP478" s="5"/>
      <c r="JQ478" s="5"/>
      <c r="JR478" s="5"/>
      <c r="JS478" s="5"/>
      <c r="JT478" s="5"/>
    </row>
    <row r="479" spans="1:280" s="3" customFormat="1" ht="15.75" x14ac:dyDescent="0.25">
      <c r="A479" s="8"/>
      <c r="B479" s="8"/>
      <c r="C479" s="42"/>
      <c r="D479" s="8"/>
      <c r="E479" s="9"/>
      <c r="F479" s="9"/>
      <c r="G479" s="9"/>
      <c r="H479" s="9"/>
      <c r="I479" s="9"/>
      <c r="J479" s="9"/>
      <c r="K479" s="9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  <c r="AA479" s="5"/>
      <c r="AB479" s="5"/>
      <c r="AC479" s="5"/>
      <c r="AD479" s="5"/>
      <c r="AE479" s="5"/>
      <c r="AF479" s="5"/>
      <c r="AG479" s="5"/>
      <c r="AH479" s="5"/>
      <c r="AI479" s="5"/>
      <c r="AJ479" s="5"/>
      <c r="AK479" s="5"/>
      <c r="AL479" s="5"/>
      <c r="AM479" s="28"/>
      <c r="AN479" s="28"/>
      <c r="AO479" s="28"/>
      <c r="AP479" s="26"/>
      <c r="AQ479" s="26"/>
      <c r="AR479" s="26"/>
      <c r="AS479" s="26"/>
      <c r="AT479" s="26"/>
      <c r="AU479" s="26"/>
      <c r="AV479" s="26"/>
      <c r="AW479" s="26"/>
      <c r="AX479" s="26"/>
      <c r="AY479" s="26"/>
      <c r="AZ479" s="26"/>
      <c r="BA479" s="26"/>
      <c r="BB479" s="26"/>
      <c r="BC479" s="26"/>
      <c r="BD479" s="26"/>
      <c r="BE479" s="26"/>
      <c r="BF479" s="26"/>
      <c r="BG479" s="26"/>
      <c r="BH479" s="26"/>
      <c r="BI479" s="26"/>
      <c r="BJ479" s="26"/>
      <c r="BK479" s="26"/>
      <c r="BL479" s="26"/>
      <c r="BM479" s="26"/>
      <c r="BN479" s="26"/>
      <c r="BO479" s="26"/>
      <c r="BP479" s="26"/>
      <c r="BQ479" s="26"/>
      <c r="BR479" s="26"/>
      <c r="BS479" s="26"/>
      <c r="BT479" s="26"/>
      <c r="BU479" s="26"/>
      <c r="BV479" s="26"/>
      <c r="BW479" s="26"/>
      <c r="BX479" s="26"/>
      <c r="BY479" s="26"/>
      <c r="BZ479" s="26"/>
      <c r="CA479" s="26"/>
      <c r="CB479" s="26"/>
      <c r="CC479" s="26"/>
      <c r="CD479" s="26"/>
      <c r="CE479" s="26"/>
      <c r="CF479" s="26"/>
      <c r="CG479" s="26"/>
      <c r="CH479" s="26"/>
      <c r="CI479" s="26"/>
      <c r="CJ479" s="26"/>
      <c r="CK479" s="26"/>
      <c r="CL479" s="26"/>
      <c r="CM479" s="26"/>
      <c r="CN479" s="26"/>
      <c r="CO479" s="26"/>
      <c r="CP479" s="26"/>
      <c r="CQ479" s="26"/>
      <c r="CR479" s="26"/>
      <c r="CS479" s="26"/>
      <c r="CT479" s="26"/>
      <c r="CU479" s="26"/>
      <c r="CV479" s="26"/>
      <c r="CW479" s="26"/>
      <c r="CX479" s="26"/>
      <c r="CY479" s="26"/>
      <c r="CZ479" s="26"/>
      <c r="DA479" s="26"/>
      <c r="DB479" s="26"/>
      <c r="DC479" s="26"/>
      <c r="DD479" s="26"/>
      <c r="DE479" s="26"/>
      <c r="DF479" s="26"/>
      <c r="DG479" s="26"/>
      <c r="DH479" s="2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  <c r="DV479" s="6"/>
      <c r="DW479" s="6"/>
      <c r="DX479" s="6"/>
      <c r="DY479" s="6"/>
      <c r="DZ479" s="6"/>
      <c r="EA479" s="6"/>
      <c r="EB479" s="6"/>
      <c r="EC479" s="6"/>
      <c r="ED479" s="6"/>
      <c r="EE479" s="6"/>
      <c r="EF479" s="6"/>
      <c r="EG479" s="6"/>
      <c r="EH479" s="6"/>
      <c r="EI479" s="6"/>
      <c r="EJ479" s="6"/>
      <c r="EK479" s="6"/>
      <c r="EL479" s="6"/>
      <c r="EM479" s="6"/>
      <c r="EN479" s="6"/>
      <c r="EO479" s="6"/>
      <c r="EP479" s="6"/>
      <c r="EQ479" s="6"/>
      <c r="ER479" s="6"/>
      <c r="ES479" s="6"/>
      <c r="ET479" s="6"/>
      <c r="EU479" s="6"/>
      <c r="EV479" s="6"/>
      <c r="EW479" s="6"/>
      <c r="EX479" s="6"/>
      <c r="EY479" s="6"/>
      <c r="EZ479" s="6"/>
      <c r="FA479" s="6"/>
      <c r="FB479" s="6"/>
      <c r="FC479" s="6"/>
      <c r="FD479" s="6"/>
      <c r="FE479" s="6"/>
      <c r="FF479" s="6"/>
      <c r="FG479" s="6"/>
      <c r="FH479" s="6"/>
      <c r="FI479" s="6"/>
      <c r="FJ479" s="6"/>
      <c r="FK479" s="6"/>
      <c r="FL479" s="6"/>
      <c r="FM479" s="6"/>
      <c r="FN479" s="6"/>
      <c r="FO479" s="6"/>
      <c r="FP479" s="6"/>
      <c r="FQ479" s="6"/>
      <c r="FR479" s="6"/>
      <c r="FS479" s="6"/>
      <c r="FT479" s="6"/>
      <c r="FU479" s="6"/>
      <c r="FV479" s="6"/>
      <c r="FW479" s="6"/>
      <c r="FX479" s="6"/>
      <c r="FY479" s="6"/>
      <c r="FZ479" s="6"/>
      <c r="GA479" s="6"/>
      <c r="GB479" s="6"/>
      <c r="GC479" s="6"/>
      <c r="GD479" s="6"/>
      <c r="GE479" s="6"/>
      <c r="GF479" s="6"/>
      <c r="GG479" s="6"/>
      <c r="GH479" s="6"/>
      <c r="GI479" s="6"/>
      <c r="GJ479" s="6"/>
      <c r="GK479" s="6"/>
      <c r="GL479" s="6"/>
      <c r="GM479" s="6"/>
      <c r="GN479" s="6"/>
      <c r="GO479" s="6"/>
      <c r="GP479" s="6"/>
      <c r="GQ479" s="6"/>
      <c r="GR479" s="6"/>
      <c r="GS479" s="6"/>
      <c r="GT479" s="6"/>
      <c r="GU479" s="6"/>
      <c r="GV479" s="6"/>
      <c r="GW479" s="6"/>
      <c r="GX479" s="6"/>
      <c r="GY479" s="6"/>
      <c r="GZ479" s="6"/>
      <c r="HA479" s="6"/>
      <c r="HB479" s="6"/>
      <c r="HC479" s="6"/>
      <c r="HD479" s="6"/>
      <c r="HE479" s="6"/>
      <c r="HF479" s="6"/>
      <c r="HG479" s="6"/>
      <c r="HH479" s="6"/>
      <c r="HI479" s="6"/>
      <c r="HJ479" s="6"/>
      <c r="HK479" s="6"/>
      <c r="HL479" s="6"/>
      <c r="HM479" s="6"/>
      <c r="HN479" s="6"/>
      <c r="HO479" s="6"/>
      <c r="HP479" s="6"/>
      <c r="HQ479" s="6"/>
      <c r="HR479" s="6"/>
      <c r="HS479" s="6"/>
      <c r="HT479" s="6"/>
      <c r="HU479" s="6"/>
      <c r="HV479" s="6"/>
      <c r="HW479" s="6"/>
      <c r="HX479" s="6"/>
      <c r="HY479" s="6"/>
      <c r="HZ479" s="6"/>
      <c r="IA479" s="6"/>
      <c r="IB479" s="6"/>
      <c r="IC479" s="6"/>
      <c r="ID479" s="6"/>
      <c r="IE479" s="6"/>
      <c r="IF479" s="6"/>
      <c r="IG479" s="6"/>
      <c r="IH479" s="6"/>
      <c r="II479" s="6"/>
      <c r="IJ479" s="6"/>
      <c r="IK479" s="6"/>
      <c r="IL479" s="6"/>
      <c r="IM479" s="6"/>
      <c r="IN479" s="6"/>
      <c r="IO479" s="6"/>
      <c r="IP479" s="6"/>
      <c r="IQ479" s="6"/>
      <c r="IR479" s="6"/>
      <c r="IS479" s="6"/>
      <c r="IT479" s="6"/>
      <c r="IU479" s="6"/>
      <c r="IV479" s="6"/>
      <c r="IW479" s="6"/>
      <c r="IX479" s="6"/>
      <c r="IY479" s="6"/>
      <c r="IZ479" s="6"/>
      <c r="JA479" s="6"/>
      <c r="JB479" s="6"/>
      <c r="JC479" s="6"/>
      <c r="JD479" s="6"/>
      <c r="JE479" s="6"/>
      <c r="JF479" s="6"/>
      <c r="JG479" s="6"/>
      <c r="JH479" s="6"/>
      <c r="JI479" s="6"/>
      <c r="JJ479" s="6"/>
      <c r="JK479" s="6"/>
      <c r="JL479" s="6"/>
      <c r="JM479" s="6"/>
      <c r="JN479" s="6"/>
      <c r="JO479" s="6"/>
      <c r="JP479" s="6"/>
      <c r="JQ479" s="6"/>
      <c r="JR479" s="6"/>
      <c r="JS479" s="6"/>
      <c r="JT479" s="6"/>
    </row>
    <row r="480" spans="1:280" x14ac:dyDescent="0.25">
      <c r="AM480" s="28"/>
      <c r="AN480" s="28"/>
      <c r="AO480" s="28"/>
      <c r="AP480" s="28"/>
      <c r="AQ480" s="28"/>
      <c r="AR480" s="28"/>
      <c r="AS480" s="28"/>
      <c r="AT480" s="28"/>
      <c r="AU480" s="28"/>
      <c r="AV480" s="28"/>
      <c r="AW480" s="28"/>
      <c r="AX480" s="28"/>
      <c r="AY480" s="28"/>
      <c r="AZ480" s="28"/>
      <c r="BA480" s="28"/>
      <c r="BB480" s="28"/>
      <c r="BC480" s="28"/>
      <c r="BD480" s="28"/>
      <c r="BE480" s="28"/>
      <c r="BF480" s="28"/>
      <c r="BG480" s="28"/>
      <c r="BH480" s="28"/>
      <c r="BI480" s="28"/>
      <c r="BJ480" s="28"/>
      <c r="BK480" s="28"/>
      <c r="BL480" s="28"/>
      <c r="BM480" s="28"/>
      <c r="BN480" s="28"/>
      <c r="BO480" s="28"/>
      <c r="BP480" s="28"/>
      <c r="BQ480" s="28"/>
      <c r="BR480" s="28"/>
      <c r="BS480" s="28"/>
      <c r="BT480" s="28"/>
      <c r="BU480" s="28"/>
      <c r="BV480" s="28"/>
      <c r="BW480" s="28"/>
      <c r="BX480" s="28"/>
      <c r="BY480" s="28"/>
      <c r="BZ480" s="28"/>
      <c r="CA480" s="28"/>
      <c r="CB480" s="28"/>
      <c r="CC480" s="28"/>
      <c r="CD480" s="28"/>
      <c r="CE480" s="28"/>
      <c r="CF480" s="28"/>
      <c r="CG480" s="28"/>
      <c r="CH480" s="28"/>
      <c r="CI480" s="28"/>
      <c r="CJ480" s="28"/>
      <c r="CK480" s="28"/>
      <c r="CL480" s="28"/>
      <c r="CM480" s="28"/>
      <c r="CN480" s="28"/>
      <c r="CO480" s="28"/>
      <c r="CP480" s="28"/>
      <c r="CQ480" s="28"/>
      <c r="CR480" s="28"/>
      <c r="CS480" s="28"/>
      <c r="CT480" s="28"/>
      <c r="CU480" s="28"/>
      <c r="CV480" s="28"/>
      <c r="CW480" s="28"/>
      <c r="CX480" s="28"/>
      <c r="CY480" s="28"/>
      <c r="CZ480" s="28"/>
      <c r="DA480" s="28"/>
      <c r="DB480" s="28"/>
      <c r="DC480" s="28"/>
      <c r="DD480" s="28"/>
      <c r="DE480" s="28"/>
      <c r="DF480" s="28"/>
      <c r="DG480" s="28"/>
      <c r="DH480" s="28"/>
      <c r="DW480" s="5"/>
      <c r="DX480" s="5"/>
      <c r="DY480" s="5"/>
      <c r="DZ480" s="5"/>
      <c r="EA480" s="5"/>
      <c r="EB480" s="5"/>
      <c r="EC480" s="5"/>
      <c r="ED480" s="5"/>
      <c r="EE480" s="5"/>
      <c r="EF480" s="5"/>
      <c r="EG480" s="5"/>
      <c r="EH480" s="5"/>
      <c r="EI480" s="5"/>
      <c r="EJ480" s="5"/>
      <c r="EK480" s="5"/>
      <c r="EL480" s="5"/>
      <c r="EM480" s="5"/>
      <c r="EN480" s="5"/>
      <c r="EO480" s="5"/>
      <c r="EP480" s="5"/>
      <c r="EQ480" s="5"/>
      <c r="ER480" s="5"/>
      <c r="ES480" s="5"/>
      <c r="ET480" s="5"/>
      <c r="EU480" s="5"/>
      <c r="EV480" s="5"/>
      <c r="EW480" s="5"/>
      <c r="EX480" s="5"/>
      <c r="EY480" s="5"/>
      <c r="EZ480" s="5"/>
      <c r="FA480" s="5"/>
      <c r="FB480" s="5"/>
      <c r="FC480" s="5"/>
      <c r="FD480" s="5"/>
      <c r="FE480" s="5"/>
      <c r="FF480" s="5"/>
      <c r="FG480" s="5"/>
      <c r="FH480" s="5"/>
      <c r="FI480" s="5"/>
      <c r="FJ480" s="5"/>
      <c r="FK480" s="5"/>
      <c r="FL480" s="5"/>
      <c r="FM480" s="5"/>
      <c r="FN480" s="5"/>
      <c r="FO480" s="5"/>
      <c r="FP480" s="5"/>
      <c r="FQ480" s="5"/>
      <c r="FR480" s="5"/>
      <c r="FS480" s="5"/>
      <c r="FT480" s="5"/>
      <c r="FU480" s="5"/>
      <c r="FV480" s="5"/>
      <c r="FW480" s="5"/>
      <c r="FX480" s="5"/>
      <c r="FY480" s="5"/>
      <c r="FZ480" s="5"/>
      <c r="GA480" s="5"/>
      <c r="GB480" s="5"/>
      <c r="GC480" s="5"/>
      <c r="GD480" s="5"/>
      <c r="GE480" s="5"/>
      <c r="GF480" s="5"/>
      <c r="GG480" s="5"/>
      <c r="GH480" s="5"/>
      <c r="GI480" s="5"/>
      <c r="GJ480" s="5"/>
      <c r="GK480" s="5"/>
      <c r="GL480" s="5"/>
      <c r="GM480" s="5"/>
      <c r="GN480" s="5"/>
      <c r="GO480" s="5"/>
      <c r="GP480" s="5"/>
      <c r="GQ480" s="5"/>
      <c r="GR480" s="5"/>
      <c r="GS480" s="5"/>
      <c r="GT480" s="5"/>
      <c r="GU480" s="5"/>
      <c r="GV480" s="5"/>
      <c r="GW480" s="5"/>
      <c r="GX480" s="5"/>
      <c r="GY480" s="5"/>
      <c r="GZ480" s="5"/>
      <c r="HA480" s="5"/>
      <c r="HB480" s="5"/>
      <c r="HC480" s="5"/>
      <c r="HD480" s="5"/>
      <c r="HE480" s="5"/>
      <c r="HF480" s="5"/>
      <c r="HG480" s="5"/>
      <c r="HH480" s="5"/>
      <c r="HI480" s="5"/>
      <c r="HJ480" s="5"/>
      <c r="HK480" s="5"/>
      <c r="HL480" s="5"/>
      <c r="HM480" s="5"/>
      <c r="HN480" s="5"/>
      <c r="HO480" s="5"/>
      <c r="HP480" s="5"/>
      <c r="HQ480" s="5"/>
      <c r="HR480" s="5"/>
      <c r="HS480" s="5"/>
      <c r="HT480" s="5"/>
      <c r="HU480" s="5"/>
      <c r="HV480" s="5"/>
      <c r="HW480" s="5"/>
      <c r="HX480" s="5"/>
      <c r="HY480" s="5"/>
      <c r="HZ480" s="5"/>
      <c r="IA480" s="5"/>
      <c r="IB480" s="5"/>
      <c r="IC480" s="5"/>
      <c r="ID480" s="5"/>
      <c r="IE480" s="5"/>
      <c r="IF480" s="5"/>
      <c r="IG480" s="5"/>
      <c r="IH480" s="5"/>
      <c r="II480" s="5"/>
      <c r="IJ480" s="5"/>
      <c r="IK480" s="5"/>
      <c r="IL480" s="5"/>
      <c r="IM480" s="5"/>
      <c r="IN480" s="5"/>
      <c r="IO480" s="5"/>
      <c r="IP480" s="5"/>
      <c r="IQ480" s="5"/>
      <c r="IR480" s="5"/>
      <c r="IS480" s="5"/>
      <c r="IT480" s="5"/>
      <c r="IU480" s="5"/>
      <c r="IV480" s="5"/>
      <c r="IW480" s="5"/>
      <c r="IX480" s="5"/>
      <c r="IY480" s="5"/>
      <c r="IZ480" s="5"/>
      <c r="JA480" s="5"/>
      <c r="JB480" s="5"/>
      <c r="JC480" s="5"/>
      <c r="JD480" s="5"/>
      <c r="JE480" s="5"/>
      <c r="JF480" s="5"/>
      <c r="JG480" s="5"/>
      <c r="JH480" s="5"/>
      <c r="JI480" s="5"/>
      <c r="JJ480" s="5"/>
      <c r="JK480" s="5"/>
      <c r="JL480" s="5"/>
      <c r="JM480" s="5"/>
      <c r="JN480" s="5"/>
      <c r="JO480" s="5"/>
      <c r="JP480" s="5"/>
      <c r="JQ480" s="5"/>
      <c r="JR480" s="5"/>
      <c r="JS480" s="5"/>
      <c r="JT480" s="5"/>
    </row>
    <row r="481" spans="1:280" x14ac:dyDescent="0.25">
      <c r="AM481" s="28"/>
      <c r="AN481" s="28"/>
      <c r="AO481" s="28"/>
      <c r="AP481" s="28"/>
      <c r="AQ481" s="28"/>
      <c r="AR481" s="28"/>
      <c r="AS481" s="28"/>
      <c r="AT481" s="28"/>
      <c r="AU481" s="28"/>
      <c r="AV481" s="28"/>
      <c r="AW481" s="28"/>
      <c r="AX481" s="28"/>
      <c r="AY481" s="28"/>
      <c r="AZ481" s="28"/>
      <c r="BA481" s="28"/>
      <c r="BB481" s="28"/>
      <c r="BC481" s="28"/>
      <c r="BD481" s="28"/>
      <c r="BE481" s="28"/>
      <c r="BF481" s="28"/>
      <c r="BG481" s="28"/>
      <c r="BH481" s="28"/>
      <c r="BI481" s="28"/>
      <c r="BJ481" s="28"/>
      <c r="BK481" s="28"/>
      <c r="BL481" s="28"/>
      <c r="BM481" s="28"/>
      <c r="BN481" s="28"/>
      <c r="BO481" s="28"/>
      <c r="BP481" s="28"/>
      <c r="BQ481" s="28"/>
      <c r="BR481" s="28"/>
      <c r="BS481" s="28"/>
      <c r="BT481" s="28"/>
      <c r="BU481" s="28"/>
      <c r="BV481" s="28"/>
      <c r="BW481" s="28"/>
      <c r="BX481" s="28"/>
      <c r="BY481" s="28"/>
      <c r="BZ481" s="28"/>
      <c r="CA481" s="28"/>
      <c r="CB481" s="28"/>
      <c r="CC481" s="28"/>
      <c r="CD481" s="28"/>
      <c r="CE481" s="28"/>
      <c r="CF481" s="28"/>
      <c r="CG481" s="28"/>
      <c r="CH481" s="28"/>
      <c r="CI481" s="28"/>
      <c r="CJ481" s="28"/>
      <c r="CK481" s="28"/>
      <c r="CL481" s="28"/>
      <c r="CM481" s="28"/>
      <c r="CN481" s="28"/>
      <c r="CO481" s="28"/>
      <c r="CP481" s="28"/>
      <c r="CQ481" s="28"/>
      <c r="CR481" s="28"/>
      <c r="CS481" s="28"/>
      <c r="CT481" s="28"/>
      <c r="CU481" s="28"/>
      <c r="CV481" s="28"/>
      <c r="CW481" s="28"/>
      <c r="CX481" s="28"/>
      <c r="CY481" s="28"/>
      <c r="CZ481" s="28"/>
      <c r="DA481" s="28"/>
      <c r="DB481" s="28"/>
      <c r="DC481" s="28"/>
      <c r="DD481" s="28"/>
      <c r="DE481" s="28"/>
      <c r="DF481" s="28"/>
      <c r="DG481" s="28"/>
      <c r="DH481" s="28"/>
      <c r="DW481" s="5"/>
      <c r="DX481" s="5"/>
      <c r="DY481" s="5"/>
      <c r="DZ481" s="5"/>
      <c r="EA481" s="5"/>
      <c r="EB481" s="5"/>
      <c r="EC481" s="5"/>
      <c r="ED481" s="5"/>
      <c r="EE481" s="5"/>
      <c r="EF481" s="5"/>
      <c r="EG481" s="5"/>
      <c r="EH481" s="5"/>
      <c r="EI481" s="5"/>
      <c r="EJ481" s="5"/>
      <c r="EK481" s="5"/>
      <c r="EL481" s="5"/>
      <c r="EM481" s="5"/>
      <c r="EN481" s="5"/>
      <c r="EO481" s="5"/>
      <c r="EP481" s="5"/>
      <c r="EQ481" s="5"/>
      <c r="ER481" s="5"/>
      <c r="ES481" s="5"/>
      <c r="ET481" s="5"/>
      <c r="EU481" s="5"/>
      <c r="EV481" s="5"/>
      <c r="EW481" s="5"/>
      <c r="EX481" s="5"/>
      <c r="EY481" s="5"/>
      <c r="EZ481" s="5"/>
      <c r="FA481" s="5"/>
      <c r="FB481" s="5"/>
      <c r="FC481" s="5"/>
      <c r="FD481" s="5"/>
      <c r="FE481" s="5"/>
      <c r="FF481" s="5"/>
      <c r="FG481" s="5"/>
      <c r="FH481" s="5"/>
      <c r="FI481" s="5"/>
      <c r="FJ481" s="5"/>
      <c r="FK481" s="5"/>
      <c r="FL481" s="5"/>
      <c r="FM481" s="5"/>
      <c r="FN481" s="5"/>
      <c r="FO481" s="5"/>
      <c r="FP481" s="5"/>
      <c r="FQ481" s="5"/>
      <c r="FR481" s="5"/>
      <c r="FS481" s="5"/>
      <c r="FT481" s="5"/>
      <c r="FU481" s="5"/>
      <c r="FV481" s="5"/>
      <c r="FW481" s="5"/>
      <c r="FX481" s="5"/>
      <c r="FY481" s="5"/>
      <c r="FZ481" s="5"/>
      <c r="GA481" s="5"/>
      <c r="GB481" s="5"/>
      <c r="GC481" s="5"/>
      <c r="GD481" s="5"/>
      <c r="GE481" s="5"/>
      <c r="GF481" s="5"/>
      <c r="GG481" s="5"/>
      <c r="GH481" s="5"/>
      <c r="GI481" s="5"/>
      <c r="GJ481" s="5"/>
      <c r="GK481" s="5"/>
      <c r="GL481" s="5"/>
      <c r="GM481" s="5"/>
      <c r="GN481" s="5"/>
      <c r="GO481" s="5"/>
      <c r="GP481" s="5"/>
      <c r="GQ481" s="5"/>
      <c r="GR481" s="5"/>
      <c r="GS481" s="5"/>
      <c r="GT481" s="5"/>
      <c r="GU481" s="5"/>
      <c r="GV481" s="5"/>
      <c r="GW481" s="5"/>
      <c r="GX481" s="5"/>
      <c r="GY481" s="5"/>
      <c r="GZ481" s="5"/>
      <c r="HA481" s="5"/>
      <c r="HB481" s="5"/>
      <c r="HC481" s="5"/>
      <c r="HD481" s="5"/>
      <c r="HE481" s="5"/>
      <c r="HF481" s="5"/>
      <c r="HG481" s="5"/>
      <c r="HH481" s="5"/>
      <c r="HI481" s="5"/>
      <c r="HJ481" s="5"/>
      <c r="HK481" s="5"/>
      <c r="HL481" s="5"/>
      <c r="HM481" s="5"/>
      <c r="HN481" s="5"/>
      <c r="HO481" s="5"/>
      <c r="HP481" s="5"/>
      <c r="HQ481" s="5"/>
      <c r="HR481" s="5"/>
      <c r="HS481" s="5"/>
      <c r="HT481" s="5"/>
      <c r="HU481" s="5"/>
      <c r="HV481" s="5"/>
      <c r="HW481" s="5"/>
      <c r="HX481" s="5"/>
      <c r="HY481" s="5"/>
      <c r="HZ481" s="5"/>
      <c r="IA481" s="5"/>
      <c r="IB481" s="5"/>
      <c r="IC481" s="5"/>
      <c r="ID481" s="5"/>
      <c r="IE481" s="5"/>
      <c r="IF481" s="5"/>
      <c r="IG481" s="5"/>
      <c r="IH481" s="5"/>
      <c r="II481" s="5"/>
      <c r="IJ481" s="5"/>
      <c r="IK481" s="5"/>
      <c r="IL481" s="5"/>
      <c r="IM481" s="5"/>
      <c r="IN481" s="5"/>
      <c r="IO481" s="5"/>
      <c r="IP481" s="5"/>
      <c r="IQ481" s="5"/>
      <c r="IR481" s="5"/>
      <c r="IS481" s="5"/>
      <c r="IT481" s="5"/>
      <c r="IU481" s="5"/>
      <c r="IV481" s="5"/>
      <c r="IW481" s="5"/>
      <c r="IX481" s="5"/>
      <c r="IY481" s="5"/>
      <c r="IZ481" s="5"/>
      <c r="JA481" s="5"/>
      <c r="JB481" s="5"/>
      <c r="JC481" s="5"/>
      <c r="JD481" s="5"/>
      <c r="JE481" s="5"/>
      <c r="JF481" s="5"/>
      <c r="JG481" s="5"/>
      <c r="JH481" s="5"/>
      <c r="JI481" s="5"/>
      <c r="JJ481" s="5"/>
      <c r="JK481" s="5"/>
      <c r="JL481" s="5"/>
      <c r="JM481" s="5"/>
      <c r="JN481" s="5"/>
      <c r="JO481" s="5"/>
      <c r="JP481" s="5"/>
      <c r="JQ481" s="5"/>
      <c r="JR481" s="5"/>
      <c r="JS481" s="5"/>
      <c r="JT481" s="5"/>
    </row>
    <row r="482" spans="1:280" x14ac:dyDescent="0.25">
      <c r="AM482" s="28"/>
      <c r="AN482" s="28"/>
      <c r="AO482" s="28"/>
      <c r="AP482" s="28"/>
      <c r="AQ482" s="28"/>
      <c r="AR482" s="28"/>
      <c r="AS482" s="28"/>
      <c r="AT482" s="28"/>
      <c r="AU482" s="28"/>
      <c r="AV482" s="28"/>
      <c r="AW482" s="28"/>
      <c r="AX482" s="28"/>
      <c r="AY482" s="28"/>
      <c r="AZ482" s="28"/>
      <c r="BA482" s="28"/>
      <c r="BB482" s="28"/>
      <c r="BC482" s="28"/>
      <c r="BD482" s="28"/>
      <c r="BE482" s="28"/>
      <c r="BF482" s="28"/>
      <c r="BG482" s="28"/>
      <c r="BH482" s="28"/>
      <c r="BI482" s="28"/>
      <c r="BJ482" s="28"/>
      <c r="BK482" s="28"/>
      <c r="BL482" s="28"/>
      <c r="BM482" s="28"/>
      <c r="BN482" s="28"/>
      <c r="BO482" s="28"/>
      <c r="BP482" s="28"/>
      <c r="BQ482" s="28"/>
      <c r="BR482" s="28"/>
      <c r="BS482" s="28"/>
      <c r="BT482" s="28"/>
      <c r="BU482" s="28"/>
      <c r="BV482" s="28"/>
      <c r="BW482" s="28"/>
      <c r="BX482" s="28"/>
      <c r="BY482" s="28"/>
      <c r="BZ482" s="28"/>
      <c r="CA482" s="28"/>
      <c r="CB482" s="28"/>
      <c r="CC482" s="28"/>
      <c r="CD482" s="28"/>
      <c r="CE482" s="28"/>
      <c r="CF482" s="28"/>
      <c r="CG482" s="28"/>
      <c r="CH482" s="28"/>
      <c r="CI482" s="28"/>
      <c r="CJ482" s="28"/>
      <c r="CK482" s="28"/>
      <c r="CL482" s="28"/>
      <c r="CM482" s="28"/>
      <c r="CN482" s="28"/>
      <c r="CO482" s="28"/>
      <c r="CP482" s="28"/>
      <c r="CQ482" s="28"/>
      <c r="CR482" s="28"/>
      <c r="CS482" s="28"/>
      <c r="CT482" s="28"/>
      <c r="CU482" s="28"/>
      <c r="CV482" s="28"/>
      <c r="CW482" s="28"/>
      <c r="CX482" s="28"/>
      <c r="CY482" s="28"/>
      <c r="CZ482" s="28"/>
      <c r="DA482" s="28"/>
      <c r="DB482" s="28"/>
      <c r="DC482" s="28"/>
      <c r="DD482" s="28"/>
      <c r="DE482" s="28"/>
      <c r="DF482" s="28"/>
      <c r="DG482" s="28"/>
      <c r="DH482" s="28"/>
      <c r="DW482" s="5"/>
      <c r="DX482" s="5"/>
      <c r="DY482" s="5"/>
      <c r="DZ482" s="5"/>
      <c r="EA482" s="5"/>
      <c r="EB482" s="5"/>
      <c r="EC482" s="5"/>
      <c r="ED482" s="5"/>
      <c r="EE482" s="5"/>
      <c r="EF482" s="5"/>
      <c r="EG482" s="5"/>
      <c r="EH482" s="5"/>
      <c r="EI482" s="5"/>
      <c r="EJ482" s="5"/>
      <c r="EK482" s="5"/>
      <c r="EL482" s="5"/>
      <c r="EM482" s="5"/>
      <c r="EN482" s="5"/>
      <c r="EO482" s="5"/>
      <c r="EP482" s="5"/>
      <c r="EQ482" s="5"/>
      <c r="ER482" s="5"/>
      <c r="ES482" s="5"/>
      <c r="ET482" s="5"/>
      <c r="EU482" s="5"/>
      <c r="EV482" s="5"/>
      <c r="EW482" s="5"/>
      <c r="EX482" s="5"/>
      <c r="EY482" s="5"/>
      <c r="EZ482" s="5"/>
      <c r="FA482" s="5"/>
      <c r="FB482" s="5"/>
      <c r="FC482" s="5"/>
      <c r="FD482" s="5"/>
      <c r="FE482" s="5"/>
      <c r="FF482" s="5"/>
      <c r="FG482" s="5"/>
      <c r="FH482" s="5"/>
      <c r="FI482" s="5"/>
      <c r="FJ482" s="5"/>
      <c r="FK482" s="5"/>
      <c r="FL482" s="5"/>
      <c r="FM482" s="5"/>
      <c r="FN482" s="5"/>
      <c r="FO482" s="5"/>
      <c r="FP482" s="5"/>
      <c r="FQ482" s="5"/>
      <c r="FR482" s="5"/>
      <c r="FS482" s="5"/>
      <c r="FT482" s="5"/>
      <c r="FU482" s="5"/>
      <c r="FV482" s="5"/>
      <c r="FW482" s="5"/>
      <c r="FX482" s="5"/>
      <c r="FY482" s="5"/>
      <c r="FZ482" s="5"/>
      <c r="GA482" s="5"/>
      <c r="GB482" s="5"/>
      <c r="GC482" s="5"/>
      <c r="GD482" s="5"/>
      <c r="GE482" s="5"/>
      <c r="GF482" s="5"/>
      <c r="GG482" s="5"/>
      <c r="GH482" s="5"/>
      <c r="GI482" s="5"/>
      <c r="GJ482" s="5"/>
      <c r="GK482" s="5"/>
      <c r="GL482" s="5"/>
      <c r="GM482" s="5"/>
      <c r="GN482" s="5"/>
      <c r="GO482" s="5"/>
      <c r="GP482" s="5"/>
      <c r="GQ482" s="5"/>
      <c r="GR482" s="5"/>
      <c r="GS482" s="5"/>
      <c r="GT482" s="5"/>
      <c r="GU482" s="5"/>
      <c r="GV482" s="5"/>
      <c r="GW482" s="5"/>
      <c r="GX482" s="5"/>
      <c r="GY482" s="5"/>
      <c r="GZ482" s="5"/>
      <c r="HA482" s="5"/>
      <c r="HB482" s="5"/>
      <c r="HC482" s="5"/>
      <c r="HD482" s="5"/>
      <c r="HE482" s="5"/>
      <c r="HF482" s="5"/>
      <c r="HG482" s="5"/>
      <c r="HH482" s="5"/>
      <c r="HI482" s="5"/>
      <c r="HJ482" s="5"/>
      <c r="HK482" s="5"/>
      <c r="HL482" s="5"/>
      <c r="HM482" s="5"/>
      <c r="HN482" s="5"/>
      <c r="HO482" s="5"/>
      <c r="HP482" s="5"/>
      <c r="HQ482" s="5"/>
      <c r="HR482" s="5"/>
      <c r="HS482" s="5"/>
      <c r="HT482" s="5"/>
      <c r="HU482" s="5"/>
      <c r="HV482" s="5"/>
      <c r="HW482" s="5"/>
      <c r="HX482" s="5"/>
      <c r="HY482" s="5"/>
      <c r="HZ482" s="5"/>
      <c r="IA482" s="5"/>
      <c r="IB482" s="5"/>
      <c r="IC482" s="5"/>
      <c r="ID482" s="5"/>
      <c r="IE482" s="5"/>
      <c r="IF482" s="5"/>
      <c r="IG482" s="5"/>
      <c r="IH482" s="5"/>
      <c r="II482" s="5"/>
      <c r="IJ482" s="5"/>
      <c r="IK482" s="5"/>
      <c r="IL482" s="5"/>
      <c r="IM482" s="5"/>
      <c r="IN482" s="5"/>
      <c r="IO482" s="5"/>
      <c r="IP482" s="5"/>
      <c r="IQ482" s="5"/>
      <c r="IR482" s="5"/>
      <c r="IS482" s="5"/>
      <c r="IT482" s="5"/>
      <c r="IU482" s="5"/>
      <c r="IV482" s="5"/>
      <c r="IW482" s="5"/>
      <c r="IX482" s="5"/>
      <c r="IY482" s="5"/>
      <c r="IZ482" s="5"/>
      <c r="JA482" s="5"/>
      <c r="JB482" s="5"/>
      <c r="JC482" s="5"/>
      <c r="JD482" s="5"/>
      <c r="JE482" s="5"/>
      <c r="JF482" s="5"/>
      <c r="JG482" s="5"/>
      <c r="JH482" s="5"/>
      <c r="JI482" s="5"/>
      <c r="JJ482" s="5"/>
      <c r="JK482" s="5"/>
      <c r="JL482" s="5"/>
      <c r="JM482" s="5"/>
      <c r="JN482" s="5"/>
      <c r="JO482" s="5"/>
      <c r="JP482" s="5"/>
      <c r="JQ482" s="5"/>
      <c r="JR482" s="5"/>
      <c r="JS482" s="5"/>
      <c r="JT482" s="5"/>
    </row>
    <row r="483" spans="1:280" x14ac:dyDescent="0.25">
      <c r="M483"/>
      <c r="N483"/>
      <c r="O483"/>
      <c r="P483"/>
      <c r="Q483"/>
      <c r="R483"/>
      <c r="S483"/>
      <c r="T483"/>
      <c r="U483"/>
      <c r="V483"/>
      <c r="W483"/>
      <c r="X483"/>
      <c r="Y483"/>
      <c r="Z483"/>
      <c r="AA483"/>
      <c r="AB483"/>
      <c r="AC483"/>
      <c r="AD483"/>
      <c r="AE483"/>
      <c r="AF483"/>
      <c r="AG483"/>
      <c r="AH483"/>
      <c r="AI483"/>
      <c r="AJ483"/>
      <c r="AK483"/>
      <c r="AL483"/>
      <c r="AM483" s="28"/>
      <c r="AN483" s="28"/>
      <c r="AO483" s="28"/>
      <c r="AP483" s="28"/>
      <c r="AQ483" s="28"/>
      <c r="AR483" s="28"/>
      <c r="AS483" s="28"/>
      <c r="AT483" s="28"/>
      <c r="AU483" s="28"/>
      <c r="AV483" s="28"/>
      <c r="AW483" s="28"/>
      <c r="AX483" s="28"/>
      <c r="AY483" s="28"/>
      <c r="AZ483" s="28"/>
      <c r="BA483" s="28"/>
      <c r="BB483" s="28"/>
      <c r="BC483" s="28"/>
      <c r="BD483" s="28"/>
      <c r="BE483" s="28"/>
      <c r="BF483" s="28"/>
      <c r="BG483" s="28"/>
      <c r="BH483" s="28"/>
      <c r="BI483" s="28"/>
      <c r="BJ483" s="28"/>
      <c r="BK483" s="28"/>
      <c r="BL483" s="28"/>
      <c r="BM483" s="28"/>
      <c r="BN483" s="28"/>
      <c r="BO483" s="28"/>
      <c r="BP483" s="28"/>
      <c r="BQ483" s="28"/>
      <c r="BR483" s="28"/>
      <c r="BS483" s="28"/>
      <c r="BT483" s="28"/>
      <c r="BU483" s="28"/>
      <c r="BV483" s="28"/>
      <c r="BW483" s="28"/>
      <c r="BX483" s="28"/>
      <c r="BY483" s="28"/>
      <c r="BZ483" s="28"/>
      <c r="CA483" s="28"/>
      <c r="CB483" s="28"/>
      <c r="CC483" s="28"/>
      <c r="CD483" s="28"/>
      <c r="CE483" s="28"/>
      <c r="CF483" s="28"/>
      <c r="CG483" s="28"/>
      <c r="CH483" s="28"/>
      <c r="CI483" s="28"/>
      <c r="CJ483" s="28"/>
      <c r="CK483" s="28"/>
      <c r="CL483" s="28"/>
      <c r="CM483" s="28"/>
      <c r="CN483" s="28"/>
      <c r="CO483" s="28"/>
      <c r="CP483" s="28"/>
      <c r="CQ483" s="28"/>
      <c r="CR483" s="28"/>
      <c r="CS483" s="28"/>
      <c r="CT483" s="28"/>
      <c r="CU483" s="28"/>
      <c r="CV483" s="28"/>
      <c r="CW483" s="28"/>
      <c r="CX483" s="28"/>
      <c r="CY483" s="28"/>
      <c r="CZ483" s="28"/>
      <c r="DA483" s="28"/>
      <c r="DB483" s="28"/>
      <c r="DC483" s="28"/>
      <c r="DD483" s="28"/>
      <c r="DE483" s="28"/>
      <c r="DF483" s="28"/>
      <c r="DG483" s="28"/>
      <c r="DH483" s="28"/>
      <c r="DW483" s="5"/>
      <c r="DX483" s="5"/>
      <c r="DY483" s="5"/>
      <c r="DZ483" s="5"/>
      <c r="EA483" s="5"/>
      <c r="EB483" s="5"/>
      <c r="EC483" s="5"/>
      <c r="ED483" s="5"/>
      <c r="EE483" s="5"/>
      <c r="EF483" s="5"/>
      <c r="EG483" s="5"/>
      <c r="EH483" s="5"/>
      <c r="EI483" s="5"/>
      <c r="EJ483" s="5"/>
      <c r="EK483" s="5"/>
      <c r="EL483" s="5"/>
      <c r="EM483" s="5"/>
      <c r="EN483" s="5"/>
      <c r="EO483" s="5"/>
      <c r="EP483" s="5"/>
      <c r="EQ483" s="5"/>
      <c r="ER483" s="5"/>
      <c r="ES483" s="5"/>
      <c r="ET483" s="5"/>
      <c r="EU483" s="5"/>
      <c r="EV483" s="5"/>
      <c r="EW483" s="5"/>
      <c r="EX483" s="5"/>
      <c r="EY483" s="5"/>
      <c r="EZ483" s="5"/>
      <c r="FA483" s="5"/>
      <c r="FB483" s="5"/>
      <c r="FC483" s="5"/>
      <c r="FD483" s="5"/>
      <c r="FE483" s="5"/>
      <c r="FF483" s="5"/>
      <c r="FG483" s="5"/>
      <c r="FH483" s="5"/>
      <c r="FI483" s="5"/>
      <c r="FJ483" s="5"/>
      <c r="FK483" s="5"/>
      <c r="FL483" s="5"/>
      <c r="FM483" s="5"/>
      <c r="FN483" s="5"/>
      <c r="FO483" s="5"/>
      <c r="FP483" s="5"/>
      <c r="FQ483" s="5"/>
      <c r="FR483" s="5"/>
      <c r="FS483" s="5"/>
      <c r="FT483" s="5"/>
      <c r="FU483" s="5"/>
      <c r="FV483" s="5"/>
      <c r="FW483" s="5"/>
      <c r="FX483" s="5"/>
      <c r="FY483" s="5"/>
      <c r="FZ483" s="5"/>
      <c r="GA483" s="5"/>
      <c r="GB483" s="5"/>
      <c r="GC483" s="5"/>
      <c r="GD483" s="5"/>
      <c r="GE483" s="5"/>
      <c r="GF483" s="5"/>
      <c r="GG483" s="5"/>
      <c r="GH483" s="5"/>
      <c r="GI483" s="5"/>
      <c r="GJ483" s="5"/>
      <c r="GK483" s="5"/>
      <c r="GL483" s="5"/>
      <c r="GM483" s="5"/>
      <c r="GN483" s="5"/>
      <c r="GO483" s="5"/>
      <c r="GP483" s="5"/>
      <c r="GQ483" s="5"/>
      <c r="GR483" s="5"/>
      <c r="GS483" s="5"/>
      <c r="GT483" s="5"/>
      <c r="GU483" s="5"/>
      <c r="GV483" s="5"/>
      <c r="GW483" s="5"/>
      <c r="GX483" s="5"/>
      <c r="GY483" s="5"/>
      <c r="GZ483" s="5"/>
      <c r="HA483" s="5"/>
      <c r="HB483" s="5"/>
      <c r="HC483" s="5"/>
      <c r="HD483" s="5"/>
      <c r="HE483" s="5"/>
      <c r="HF483" s="5"/>
      <c r="HG483" s="5"/>
      <c r="HH483" s="5"/>
      <c r="HI483" s="5"/>
      <c r="HJ483" s="5"/>
      <c r="HK483" s="5"/>
      <c r="HL483" s="5"/>
      <c r="HM483" s="5"/>
      <c r="HN483" s="5"/>
      <c r="HO483" s="5"/>
      <c r="HP483" s="5"/>
      <c r="HQ483" s="5"/>
      <c r="HR483" s="5"/>
      <c r="HS483" s="5"/>
      <c r="HT483" s="5"/>
      <c r="HU483" s="5"/>
      <c r="HV483" s="5"/>
      <c r="HW483" s="5"/>
      <c r="HX483" s="5"/>
      <c r="HY483" s="5"/>
      <c r="HZ483" s="5"/>
      <c r="IA483" s="5"/>
      <c r="IB483" s="5"/>
      <c r="IC483" s="5"/>
      <c r="ID483" s="5"/>
      <c r="IE483" s="5"/>
      <c r="IF483" s="5"/>
      <c r="IG483" s="5"/>
      <c r="IH483" s="5"/>
      <c r="II483" s="5"/>
      <c r="IJ483" s="5"/>
      <c r="IK483" s="5"/>
      <c r="IL483" s="5"/>
      <c r="IM483" s="5"/>
      <c r="IN483" s="5"/>
      <c r="IO483" s="5"/>
      <c r="IP483" s="5"/>
      <c r="IQ483" s="5"/>
      <c r="IR483" s="5"/>
      <c r="IS483" s="5"/>
      <c r="IT483" s="5"/>
      <c r="IU483" s="5"/>
      <c r="IV483" s="5"/>
      <c r="IW483" s="5"/>
      <c r="IX483" s="5"/>
      <c r="IY483" s="5"/>
      <c r="IZ483" s="5"/>
      <c r="JA483" s="5"/>
      <c r="JB483" s="5"/>
      <c r="JC483" s="5"/>
      <c r="JD483" s="5"/>
      <c r="JE483" s="5"/>
      <c r="JF483" s="5"/>
      <c r="JG483" s="5"/>
      <c r="JH483" s="5"/>
      <c r="JI483" s="5"/>
      <c r="JJ483" s="5"/>
      <c r="JK483" s="5"/>
      <c r="JL483" s="5"/>
      <c r="JM483" s="5"/>
      <c r="JN483" s="5"/>
      <c r="JO483" s="5"/>
      <c r="JP483" s="5"/>
      <c r="JQ483" s="5"/>
      <c r="JR483" s="5"/>
      <c r="JS483" s="5"/>
      <c r="JT483" s="5"/>
    </row>
    <row r="484" spans="1:280" x14ac:dyDescent="0.25">
      <c r="M484"/>
      <c r="N484"/>
      <c r="O484"/>
      <c r="P484"/>
      <c r="Q484"/>
      <c r="R484"/>
      <c r="S484"/>
      <c r="T484"/>
      <c r="U484"/>
      <c r="V484"/>
      <c r="W484"/>
      <c r="X484"/>
      <c r="Y484"/>
      <c r="Z484"/>
      <c r="AA484"/>
      <c r="AB484"/>
      <c r="AC484"/>
      <c r="AD484"/>
      <c r="AE484"/>
      <c r="AF484"/>
      <c r="AG484"/>
      <c r="AH484"/>
      <c r="AI484"/>
      <c r="AJ484"/>
      <c r="AK484"/>
      <c r="AL484"/>
      <c r="AM484" s="28"/>
      <c r="AN484" s="28"/>
      <c r="AO484" s="28"/>
      <c r="AP484" s="28"/>
      <c r="AQ484" s="28"/>
      <c r="AR484" s="28"/>
      <c r="AS484" s="28"/>
      <c r="AT484" s="28"/>
      <c r="AU484" s="28"/>
      <c r="AV484" s="28"/>
      <c r="AW484" s="28"/>
      <c r="AX484" s="28"/>
      <c r="AY484" s="28"/>
      <c r="AZ484" s="28"/>
      <c r="BA484" s="28"/>
      <c r="BB484" s="28"/>
      <c r="BC484" s="28"/>
      <c r="BD484" s="28"/>
      <c r="BE484" s="28"/>
      <c r="BF484" s="28"/>
      <c r="BG484" s="28"/>
      <c r="BH484" s="28"/>
      <c r="BI484" s="28"/>
      <c r="BJ484" s="28"/>
      <c r="BK484" s="28"/>
      <c r="BL484" s="28"/>
      <c r="BM484" s="28"/>
      <c r="BN484" s="28"/>
      <c r="BO484" s="28"/>
      <c r="BP484" s="28"/>
      <c r="BQ484" s="28"/>
      <c r="BR484" s="28"/>
      <c r="BS484" s="28"/>
      <c r="BT484" s="28"/>
      <c r="BU484" s="28"/>
      <c r="BV484" s="28"/>
      <c r="BW484" s="28"/>
      <c r="BX484" s="28"/>
      <c r="BY484" s="28"/>
      <c r="BZ484" s="28"/>
      <c r="CA484" s="28"/>
      <c r="CB484" s="28"/>
      <c r="CC484" s="28"/>
      <c r="CD484" s="28"/>
      <c r="CE484" s="28"/>
      <c r="CF484" s="28"/>
      <c r="CG484" s="28"/>
      <c r="CH484" s="28"/>
      <c r="CI484" s="28"/>
      <c r="CJ484" s="28"/>
      <c r="CK484" s="28"/>
      <c r="CL484" s="28"/>
      <c r="CM484" s="28"/>
      <c r="CN484" s="28"/>
      <c r="CO484" s="28"/>
      <c r="CP484" s="28"/>
      <c r="CQ484" s="28"/>
      <c r="CR484" s="28"/>
      <c r="CS484" s="28"/>
      <c r="CT484" s="28"/>
      <c r="CU484" s="28"/>
      <c r="CV484" s="28"/>
      <c r="CW484" s="28"/>
      <c r="CX484" s="28"/>
      <c r="CY484" s="28"/>
      <c r="CZ484" s="28"/>
      <c r="DA484" s="28"/>
      <c r="DB484" s="28"/>
      <c r="DC484" s="28"/>
      <c r="DD484" s="28"/>
      <c r="DE484" s="28"/>
      <c r="DF484" s="28"/>
      <c r="DG484" s="28"/>
      <c r="DH484" s="28"/>
      <c r="DW484" s="5"/>
      <c r="DX484" s="5"/>
      <c r="DY484" s="5"/>
      <c r="DZ484" s="5"/>
      <c r="EA484" s="5"/>
      <c r="EB484" s="5"/>
      <c r="EC484" s="5"/>
      <c r="ED484" s="5"/>
      <c r="EE484" s="5"/>
      <c r="EF484" s="5"/>
      <c r="EG484" s="5"/>
      <c r="EH484" s="5"/>
      <c r="EI484" s="5"/>
      <c r="EJ484" s="5"/>
      <c r="EK484" s="5"/>
      <c r="EL484" s="5"/>
      <c r="EM484" s="5"/>
      <c r="EN484" s="5"/>
      <c r="EO484" s="5"/>
      <c r="EP484" s="5"/>
      <c r="EQ484" s="5"/>
      <c r="ER484" s="5"/>
      <c r="ES484" s="5"/>
      <c r="ET484" s="5"/>
      <c r="EU484" s="5"/>
      <c r="EV484" s="5"/>
      <c r="EW484" s="5"/>
      <c r="EX484" s="5"/>
      <c r="EY484" s="5"/>
      <c r="EZ484" s="5"/>
      <c r="FA484" s="5"/>
      <c r="FB484" s="5"/>
      <c r="FC484" s="5"/>
      <c r="FD484" s="5"/>
      <c r="FE484" s="5"/>
      <c r="FF484" s="5"/>
      <c r="FG484" s="5"/>
      <c r="FH484" s="5"/>
      <c r="FI484" s="5"/>
      <c r="FJ484" s="5"/>
      <c r="FK484" s="5"/>
      <c r="FL484" s="5"/>
      <c r="FM484" s="5"/>
      <c r="FN484" s="5"/>
      <c r="FO484" s="5"/>
      <c r="FP484" s="5"/>
      <c r="FQ484" s="5"/>
      <c r="FR484" s="5"/>
      <c r="FS484" s="5"/>
      <c r="FT484" s="5"/>
      <c r="FU484" s="5"/>
      <c r="FV484" s="5"/>
      <c r="FW484" s="5"/>
      <c r="FX484" s="5"/>
      <c r="FY484" s="5"/>
      <c r="FZ484" s="5"/>
      <c r="GA484" s="5"/>
      <c r="GB484" s="5"/>
      <c r="GC484" s="5"/>
      <c r="GD484" s="5"/>
      <c r="GE484" s="5"/>
      <c r="GF484" s="5"/>
      <c r="GG484" s="5"/>
      <c r="GH484" s="5"/>
      <c r="GI484" s="5"/>
      <c r="GJ484" s="5"/>
      <c r="GK484" s="5"/>
      <c r="GL484" s="5"/>
      <c r="GM484" s="5"/>
      <c r="GN484" s="5"/>
      <c r="GO484" s="5"/>
      <c r="GP484" s="5"/>
      <c r="GQ484" s="5"/>
      <c r="GR484" s="5"/>
      <c r="GS484" s="5"/>
      <c r="GT484" s="5"/>
      <c r="GU484" s="5"/>
      <c r="GV484" s="5"/>
      <c r="GW484" s="5"/>
      <c r="GX484" s="5"/>
      <c r="GY484" s="5"/>
      <c r="GZ484" s="5"/>
      <c r="HA484" s="5"/>
      <c r="HB484" s="5"/>
      <c r="HC484" s="5"/>
      <c r="HD484" s="5"/>
      <c r="HE484" s="5"/>
      <c r="HF484" s="5"/>
      <c r="HG484" s="5"/>
      <c r="HH484" s="5"/>
      <c r="HI484" s="5"/>
      <c r="HJ484" s="5"/>
      <c r="HK484" s="5"/>
      <c r="HL484" s="5"/>
      <c r="HM484" s="5"/>
      <c r="HN484" s="5"/>
      <c r="HO484" s="5"/>
      <c r="HP484" s="5"/>
      <c r="HQ484" s="5"/>
      <c r="HR484" s="5"/>
      <c r="HS484" s="5"/>
      <c r="HT484" s="5"/>
      <c r="HU484" s="5"/>
      <c r="HV484" s="5"/>
      <c r="HW484" s="5"/>
      <c r="HX484" s="5"/>
      <c r="HY484" s="5"/>
      <c r="HZ484" s="5"/>
      <c r="IA484" s="5"/>
      <c r="IB484" s="5"/>
      <c r="IC484" s="5"/>
      <c r="ID484" s="5"/>
      <c r="IE484" s="5"/>
      <c r="IF484" s="5"/>
      <c r="IG484" s="5"/>
      <c r="IH484" s="5"/>
      <c r="II484" s="5"/>
      <c r="IJ484" s="5"/>
      <c r="IK484" s="5"/>
      <c r="IL484" s="5"/>
      <c r="IM484" s="5"/>
      <c r="IN484" s="5"/>
      <c r="IO484" s="5"/>
      <c r="IP484" s="5"/>
      <c r="IQ484" s="5"/>
      <c r="IR484" s="5"/>
      <c r="IS484" s="5"/>
      <c r="IT484" s="5"/>
      <c r="IU484" s="5"/>
      <c r="IV484" s="5"/>
      <c r="IW484" s="5"/>
      <c r="IX484" s="5"/>
      <c r="IY484" s="5"/>
      <c r="IZ484" s="5"/>
      <c r="JA484" s="5"/>
      <c r="JB484" s="5"/>
      <c r="JC484" s="5"/>
      <c r="JD484" s="5"/>
      <c r="JE484" s="5"/>
      <c r="JF484" s="5"/>
      <c r="JG484" s="5"/>
      <c r="JH484" s="5"/>
      <c r="JI484" s="5"/>
      <c r="JJ484" s="5"/>
      <c r="JK484" s="5"/>
      <c r="JL484" s="5"/>
      <c r="JM484" s="5"/>
      <c r="JN484" s="5"/>
      <c r="JO484" s="5"/>
      <c r="JP484" s="5"/>
      <c r="JQ484" s="5"/>
      <c r="JR484" s="5"/>
      <c r="JS484" s="5"/>
      <c r="JT484" s="5"/>
    </row>
    <row r="485" spans="1:280" x14ac:dyDescent="0.25">
      <c r="M485"/>
      <c r="N485"/>
      <c r="O485"/>
      <c r="P485"/>
      <c r="Q485"/>
      <c r="R485"/>
      <c r="S485"/>
      <c r="T485"/>
      <c r="U485"/>
      <c r="V485"/>
      <c r="W485"/>
      <c r="X485"/>
      <c r="Y485"/>
      <c r="Z485"/>
      <c r="AA485"/>
      <c r="AB485"/>
      <c r="AC485"/>
      <c r="AD485"/>
      <c r="AE485"/>
      <c r="AF485"/>
      <c r="AG485"/>
      <c r="AH485"/>
      <c r="AI485"/>
      <c r="AJ485"/>
      <c r="AK485"/>
      <c r="AL485"/>
      <c r="AM485" s="28"/>
      <c r="AN485" s="28"/>
      <c r="AO485" s="28"/>
      <c r="AP485" s="28"/>
      <c r="AQ485" s="28"/>
      <c r="AR485" s="28"/>
      <c r="AS485" s="28"/>
      <c r="AT485" s="28"/>
      <c r="AU485" s="28"/>
      <c r="AV485" s="28"/>
      <c r="AW485" s="28"/>
      <c r="AX485" s="28"/>
      <c r="AY485" s="28"/>
      <c r="AZ485" s="28"/>
      <c r="BA485" s="28"/>
      <c r="BB485" s="28"/>
      <c r="BC485" s="28"/>
      <c r="BD485" s="28"/>
      <c r="BE485" s="28"/>
      <c r="BF485" s="28"/>
      <c r="BG485" s="28"/>
      <c r="BH485" s="28"/>
      <c r="BI485" s="28"/>
      <c r="BJ485" s="28"/>
      <c r="BK485" s="28"/>
      <c r="BL485" s="28"/>
      <c r="BM485" s="28"/>
      <c r="BN485" s="28"/>
      <c r="BO485" s="28"/>
      <c r="BP485" s="28"/>
      <c r="BQ485" s="28"/>
      <c r="BR485" s="28"/>
      <c r="BS485" s="28"/>
      <c r="BT485" s="28"/>
      <c r="BU485" s="28"/>
      <c r="BV485" s="28"/>
      <c r="BW485" s="28"/>
      <c r="BX485" s="28"/>
      <c r="BY485" s="28"/>
      <c r="BZ485" s="28"/>
      <c r="CA485" s="28"/>
      <c r="CB485" s="28"/>
      <c r="CC485" s="28"/>
      <c r="CD485" s="28"/>
      <c r="CE485" s="28"/>
      <c r="CF485" s="28"/>
      <c r="CG485" s="28"/>
      <c r="CH485" s="28"/>
      <c r="CI485" s="28"/>
      <c r="CJ485" s="28"/>
      <c r="CK485" s="28"/>
      <c r="CL485" s="28"/>
      <c r="CM485" s="28"/>
      <c r="CN485" s="28"/>
      <c r="CO485" s="28"/>
      <c r="CP485" s="28"/>
      <c r="CQ485" s="28"/>
      <c r="CR485" s="28"/>
      <c r="CS485" s="28"/>
      <c r="CT485" s="28"/>
      <c r="CU485" s="28"/>
      <c r="CV485" s="28"/>
      <c r="CW485" s="28"/>
      <c r="CX485" s="28"/>
      <c r="CY485" s="28"/>
      <c r="CZ485" s="28"/>
      <c r="DA485" s="28"/>
      <c r="DB485" s="28"/>
      <c r="DC485" s="28"/>
      <c r="DD485" s="28"/>
      <c r="DE485" s="28"/>
      <c r="DF485" s="28"/>
      <c r="DG485" s="28"/>
      <c r="DH485" s="28"/>
      <c r="DW485" s="5"/>
      <c r="DX485" s="5"/>
      <c r="DY485" s="5"/>
      <c r="DZ485" s="5"/>
      <c r="EA485" s="5"/>
      <c r="EB485" s="5"/>
      <c r="EC485" s="5"/>
      <c r="ED485" s="5"/>
      <c r="EE485" s="5"/>
      <c r="EF485" s="5"/>
      <c r="EG485" s="5"/>
      <c r="EH485" s="5"/>
      <c r="EI485" s="5"/>
      <c r="EJ485" s="5"/>
      <c r="EK485" s="5"/>
      <c r="EL485" s="5"/>
      <c r="EM485" s="5"/>
      <c r="EN485" s="5"/>
      <c r="EO485" s="5"/>
      <c r="EP485" s="5"/>
      <c r="EQ485" s="5"/>
      <c r="ER485" s="5"/>
      <c r="ES485" s="5"/>
      <c r="ET485" s="5"/>
      <c r="EU485" s="5"/>
      <c r="EV485" s="5"/>
      <c r="EW485" s="5"/>
      <c r="EX485" s="5"/>
      <c r="EY485" s="5"/>
      <c r="EZ485" s="5"/>
      <c r="FA485" s="5"/>
      <c r="FB485" s="5"/>
      <c r="FC485" s="5"/>
      <c r="FD485" s="5"/>
      <c r="FE485" s="5"/>
      <c r="FF485" s="5"/>
      <c r="FG485" s="5"/>
      <c r="FH485" s="5"/>
      <c r="FI485" s="5"/>
      <c r="FJ485" s="5"/>
      <c r="FK485" s="5"/>
      <c r="FL485" s="5"/>
      <c r="FM485" s="5"/>
      <c r="FN485" s="5"/>
      <c r="FO485" s="5"/>
      <c r="FP485" s="5"/>
      <c r="FQ485" s="5"/>
      <c r="FR485" s="5"/>
      <c r="FS485" s="5"/>
      <c r="FT485" s="5"/>
      <c r="FU485" s="5"/>
      <c r="FV485" s="5"/>
      <c r="FW485" s="5"/>
      <c r="FX485" s="5"/>
      <c r="FY485" s="5"/>
      <c r="FZ485" s="5"/>
      <c r="GA485" s="5"/>
      <c r="GB485" s="5"/>
      <c r="GC485" s="5"/>
      <c r="GD485" s="5"/>
      <c r="GE485" s="5"/>
      <c r="GF485" s="5"/>
      <c r="GG485" s="5"/>
      <c r="GH485" s="5"/>
      <c r="GI485" s="5"/>
      <c r="GJ485" s="5"/>
      <c r="GK485" s="5"/>
      <c r="GL485" s="5"/>
      <c r="GM485" s="5"/>
      <c r="GN485" s="5"/>
      <c r="GO485" s="5"/>
      <c r="GP485" s="5"/>
      <c r="GQ485" s="5"/>
      <c r="GR485" s="5"/>
      <c r="GS485" s="5"/>
      <c r="GT485" s="5"/>
      <c r="GU485" s="5"/>
      <c r="GV485" s="5"/>
      <c r="GW485" s="5"/>
      <c r="GX485" s="5"/>
      <c r="GY485" s="5"/>
      <c r="GZ485" s="5"/>
      <c r="HA485" s="5"/>
      <c r="HB485" s="5"/>
      <c r="HC485" s="5"/>
      <c r="HD485" s="5"/>
      <c r="HE485" s="5"/>
      <c r="HF485" s="5"/>
      <c r="HG485" s="5"/>
      <c r="HH485" s="5"/>
      <c r="HI485" s="5"/>
      <c r="HJ485" s="5"/>
      <c r="HK485" s="5"/>
      <c r="HL485" s="5"/>
      <c r="HM485" s="5"/>
      <c r="HN485" s="5"/>
      <c r="HO485" s="5"/>
      <c r="HP485" s="5"/>
      <c r="HQ485" s="5"/>
      <c r="HR485" s="5"/>
      <c r="HS485" s="5"/>
      <c r="HT485" s="5"/>
      <c r="HU485" s="5"/>
      <c r="HV485" s="5"/>
      <c r="HW485" s="5"/>
      <c r="HX485" s="5"/>
      <c r="HY485" s="5"/>
      <c r="HZ485" s="5"/>
      <c r="IA485" s="5"/>
      <c r="IB485" s="5"/>
      <c r="IC485" s="5"/>
      <c r="ID485" s="5"/>
      <c r="IE485" s="5"/>
      <c r="IF485" s="5"/>
      <c r="IG485" s="5"/>
      <c r="IH485" s="5"/>
      <c r="II485" s="5"/>
      <c r="IJ485" s="5"/>
      <c r="IK485" s="5"/>
      <c r="IL485" s="5"/>
      <c r="IM485" s="5"/>
      <c r="IN485" s="5"/>
      <c r="IO485" s="5"/>
      <c r="IP485" s="5"/>
      <c r="IQ485" s="5"/>
      <c r="IR485" s="5"/>
      <c r="IS485" s="5"/>
      <c r="IT485" s="5"/>
      <c r="IU485" s="5"/>
      <c r="IV485" s="5"/>
      <c r="IW485" s="5"/>
      <c r="IX485" s="5"/>
      <c r="IY485" s="5"/>
      <c r="IZ485" s="5"/>
      <c r="JA485" s="5"/>
      <c r="JB485" s="5"/>
      <c r="JC485" s="5"/>
      <c r="JD485" s="5"/>
      <c r="JE485" s="5"/>
      <c r="JF485" s="5"/>
      <c r="JG485" s="5"/>
      <c r="JH485" s="5"/>
      <c r="JI485" s="5"/>
      <c r="JJ485" s="5"/>
      <c r="JK485" s="5"/>
      <c r="JL485" s="5"/>
      <c r="JM485" s="5"/>
      <c r="JN485" s="5"/>
      <c r="JO485" s="5"/>
      <c r="JP485" s="5"/>
      <c r="JQ485" s="5"/>
      <c r="JR485" s="5"/>
      <c r="JS485" s="5"/>
      <c r="JT485" s="5"/>
    </row>
    <row r="486" spans="1:280" x14ac:dyDescent="0.25"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 s="28"/>
      <c r="AN486" s="28"/>
      <c r="AO486" s="28"/>
      <c r="AP486" s="28"/>
      <c r="AQ486" s="28"/>
      <c r="AR486" s="28"/>
      <c r="AS486" s="28"/>
      <c r="AT486" s="28"/>
      <c r="AU486" s="28"/>
      <c r="AV486" s="28"/>
      <c r="AW486" s="28"/>
      <c r="AX486" s="28"/>
      <c r="AY486" s="28"/>
      <c r="AZ486" s="28"/>
      <c r="BA486" s="28"/>
      <c r="BB486" s="28"/>
      <c r="BC486" s="28"/>
      <c r="BD486" s="28"/>
      <c r="BE486" s="28"/>
      <c r="BF486" s="28"/>
      <c r="BG486" s="28"/>
      <c r="BH486" s="28"/>
      <c r="BI486" s="28"/>
      <c r="BJ486" s="28"/>
      <c r="BK486" s="28"/>
      <c r="BL486" s="28"/>
      <c r="BM486" s="28"/>
      <c r="BN486" s="28"/>
      <c r="BO486" s="28"/>
      <c r="BP486" s="28"/>
      <c r="BQ486" s="28"/>
      <c r="BR486" s="28"/>
      <c r="BS486" s="28"/>
      <c r="BT486" s="28"/>
      <c r="BU486" s="28"/>
      <c r="BV486" s="28"/>
      <c r="BW486" s="28"/>
      <c r="BX486" s="28"/>
      <c r="BY486" s="28"/>
      <c r="BZ486" s="28"/>
      <c r="CA486" s="28"/>
      <c r="CB486" s="28"/>
      <c r="CC486" s="28"/>
      <c r="CD486" s="28"/>
      <c r="CE486" s="28"/>
      <c r="CF486" s="28"/>
      <c r="CG486" s="28"/>
      <c r="CH486" s="28"/>
      <c r="CI486" s="28"/>
      <c r="CJ486" s="28"/>
      <c r="CK486" s="28"/>
      <c r="CL486" s="28"/>
      <c r="CM486" s="28"/>
      <c r="CN486" s="28"/>
      <c r="CO486" s="28"/>
      <c r="CP486" s="28"/>
      <c r="CQ486" s="28"/>
      <c r="CR486" s="28"/>
      <c r="CS486" s="28"/>
      <c r="CT486" s="28"/>
      <c r="CU486" s="28"/>
      <c r="CV486" s="28"/>
      <c r="CW486" s="28"/>
      <c r="CX486" s="28"/>
      <c r="CY486" s="28"/>
      <c r="CZ486" s="28"/>
      <c r="DA486" s="28"/>
      <c r="DB486" s="28"/>
      <c r="DC486" s="28"/>
      <c r="DD486" s="28"/>
      <c r="DE486" s="28"/>
      <c r="DF486" s="28"/>
      <c r="DG486" s="28"/>
      <c r="DH486" s="28"/>
      <c r="DW486" s="5"/>
      <c r="DX486" s="5"/>
      <c r="DY486" s="5"/>
      <c r="DZ486" s="5"/>
      <c r="EA486" s="5"/>
      <c r="EB486" s="5"/>
      <c r="EC486" s="5"/>
      <c r="ED486" s="5"/>
      <c r="EE486" s="5"/>
      <c r="EF486" s="5"/>
      <c r="EG486" s="5"/>
      <c r="EH486" s="5"/>
      <c r="EI486" s="5"/>
      <c r="EJ486" s="5"/>
      <c r="EK486" s="5"/>
      <c r="EL486" s="5"/>
      <c r="EM486" s="5"/>
      <c r="EN486" s="5"/>
      <c r="EO486" s="5"/>
      <c r="EP486" s="5"/>
      <c r="EQ486" s="5"/>
      <c r="ER486" s="5"/>
      <c r="ES486" s="5"/>
      <c r="ET486" s="5"/>
      <c r="EU486" s="5"/>
      <c r="EV486" s="5"/>
      <c r="EW486" s="5"/>
      <c r="EX486" s="5"/>
      <c r="EY486" s="5"/>
      <c r="EZ486" s="5"/>
      <c r="FA486" s="5"/>
      <c r="FB486" s="5"/>
      <c r="FC486" s="5"/>
      <c r="FD486" s="5"/>
      <c r="FE486" s="5"/>
      <c r="FF486" s="5"/>
      <c r="FG486" s="5"/>
      <c r="FH486" s="5"/>
      <c r="FI486" s="5"/>
      <c r="FJ486" s="5"/>
      <c r="FK486" s="5"/>
      <c r="FL486" s="5"/>
      <c r="FM486" s="5"/>
      <c r="FN486" s="5"/>
      <c r="FO486" s="5"/>
      <c r="FP486" s="5"/>
      <c r="FQ486" s="5"/>
      <c r="FR486" s="5"/>
      <c r="FS486" s="5"/>
      <c r="FT486" s="5"/>
      <c r="FU486" s="5"/>
      <c r="FV486" s="5"/>
      <c r="FW486" s="5"/>
      <c r="FX486" s="5"/>
      <c r="FY486" s="5"/>
      <c r="FZ486" s="5"/>
      <c r="GA486" s="5"/>
      <c r="GB486" s="5"/>
      <c r="GC486" s="5"/>
      <c r="GD486" s="5"/>
      <c r="GE486" s="5"/>
      <c r="GF486" s="5"/>
      <c r="GG486" s="5"/>
      <c r="GH486" s="5"/>
      <c r="GI486" s="5"/>
      <c r="GJ486" s="5"/>
      <c r="GK486" s="5"/>
      <c r="GL486" s="5"/>
      <c r="GM486" s="5"/>
      <c r="GN486" s="5"/>
      <c r="GO486" s="5"/>
      <c r="GP486" s="5"/>
      <c r="GQ486" s="5"/>
      <c r="GR486" s="5"/>
      <c r="GS486" s="5"/>
      <c r="GT486" s="5"/>
      <c r="GU486" s="5"/>
      <c r="GV486" s="5"/>
      <c r="GW486" s="5"/>
      <c r="GX486" s="5"/>
      <c r="GY486" s="5"/>
      <c r="GZ486" s="5"/>
      <c r="HA486" s="5"/>
      <c r="HB486" s="5"/>
      <c r="HC486" s="5"/>
      <c r="HD486" s="5"/>
      <c r="HE486" s="5"/>
      <c r="HF486" s="5"/>
      <c r="HG486" s="5"/>
      <c r="HH486" s="5"/>
      <c r="HI486" s="5"/>
      <c r="HJ486" s="5"/>
      <c r="HK486" s="5"/>
      <c r="HL486" s="5"/>
      <c r="HM486" s="5"/>
      <c r="HN486" s="5"/>
      <c r="HO486" s="5"/>
      <c r="HP486" s="5"/>
      <c r="HQ486" s="5"/>
      <c r="HR486" s="5"/>
      <c r="HS486" s="5"/>
      <c r="HT486" s="5"/>
      <c r="HU486" s="5"/>
      <c r="HV486" s="5"/>
      <c r="HW486" s="5"/>
      <c r="HX486" s="5"/>
      <c r="HY486" s="5"/>
      <c r="HZ486" s="5"/>
      <c r="IA486" s="5"/>
      <c r="IB486" s="5"/>
      <c r="IC486" s="5"/>
      <c r="ID486" s="5"/>
      <c r="IE486" s="5"/>
      <c r="IF486" s="5"/>
      <c r="IG486" s="5"/>
      <c r="IH486" s="5"/>
      <c r="II486" s="5"/>
      <c r="IJ486" s="5"/>
      <c r="IK486" s="5"/>
      <c r="IL486" s="5"/>
      <c r="IM486" s="5"/>
      <c r="IN486" s="5"/>
      <c r="IO486" s="5"/>
      <c r="IP486" s="5"/>
      <c r="IQ486" s="5"/>
      <c r="IR486" s="5"/>
      <c r="IS486" s="5"/>
      <c r="IT486" s="5"/>
      <c r="IU486" s="5"/>
      <c r="IV486" s="5"/>
      <c r="IW486" s="5"/>
      <c r="IX486" s="5"/>
      <c r="IY486" s="5"/>
      <c r="IZ486" s="5"/>
      <c r="JA486" s="5"/>
      <c r="JB486" s="5"/>
      <c r="JC486" s="5"/>
      <c r="JD486" s="5"/>
      <c r="JE486" s="5"/>
      <c r="JF486" s="5"/>
      <c r="JG486" s="5"/>
      <c r="JH486" s="5"/>
      <c r="JI486" s="5"/>
      <c r="JJ486" s="5"/>
      <c r="JK486" s="5"/>
      <c r="JL486" s="5"/>
      <c r="JM486" s="5"/>
      <c r="JN486" s="5"/>
      <c r="JO486" s="5"/>
      <c r="JP486" s="5"/>
      <c r="JQ486" s="5"/>
      <c r="JR486" s="5"/>
      <c r="JS486" s="5"/>
      <c r="JT486" s="5"/>
    </row>
    <row r="487" spans="1:280" x14ac:dyDescent="0.25">
      <c r="AM487" s="28"/>
      <c r="AN487" s="28"/>
      <c r="AO487" s="28"/>
      <c r="AP487" s="28"/>
      <c r="AQ487" s="28"/>
      <c r="AR487" s="28"/>
      <c r="AS487" s="28"/>
      <c r="AT487" s="28"/>
      <c r="AU487" s="28"/>
      <c r="AV487" s="28"/>
      <c r="AW487" s="28"/>
      <c r="AX487" s="28"/>
      <c r="AY487" s="28"/>
      <c r="AZ487" s="28"/>
      <c r="BA487" s="28"/>
      <c r="BB487" s="28"/>
      <c r="BC487" s="28"/>
      <c r="BD487" s="28"/>
      <c r="BE487" s="28"/>
      <c r="BF487" s="28"/>
      <c r="BG487" s="28"/>
      <c r="BH487" s="28"/>
      <c r="BI487" s="28"/>
      <c r="BJ487" s="28"/>
      <c r="BK487" s="28"/>
      <c r="BL487" s="28"/>
      <c r="BM487" s="28"/>
      <c r="BN487" s="28"/>
      <c r="BO487" s="28"/>
      <c r="BP487" s="28"/>
      <c r="BQ487" s="28"/>
      <c r="BR487" s="28"/>
      <c r="BS487" s="28"/>
      <c r="BT487" s="28"/>
      <c r="BU487" s="28"/>
      <c r="BV487" s="28"/>
      <c r="BW487" s="28"/>
      <c r="BX487" s="28"/>
      <c r="BY487" s="28"/>
      <c r="BZ487" s="28"/>
      <c r="CA487" s="28"/>
      <c r="CB487" s="28"/>
      <c r="CC487" s="28"/>
      <c r="CD487" s="28"/>
      <c r="CE487" s="28"/>
      <c r="CF487" s="28"/>
      <c r="CG487" s="28"/>
      <c r="CH487" s="28"/>
      <c r="CI487" s="28"/>
      <c r="CJ487" s="28"/>
      <c r="CK487" s="28"/>
      <c r="CL487" s="28"/>
      <c r="CM487" s="28"/>
      <c r="CN487" s="28"/>
      <c r="CO487" s="28"/>
      <c r="CP487" s="28"/>
      <c r="CQ487" s="28"/>
      <c r="CR487" s="28"/>
      <c r="CS487" s="28"/>
      <c r="CT487" s="28"/>
      <c r="CU487" s="28"/>
      <c r="CV487" s="28"/>
      <c r="CW487" s="28"/>
      <c r="CX487" s="28"/>
      <c r="CY487" s="28"/>
      <c r="CZ487" s="28"/>
      <c r="DA487" s="28"/>
      <c r="DB487" s="28"/>
      <c r="DC487" s="28"/>
      <c r="DD487" s="28"/>
      <c r="DE487" s="28"/>
      <c r="DF487" s="28"/>
      <c r="DG487" s="28"/>
      <c r="DH487" s="28"/>
      <c r="DW487" s="5"/>
      <c r="DX487" s="5"/>
      <c r="DY487" s="5"/>
      <c r="DZ487" s="5"/>
      <c r="EA487" s="5"/>
      <c r="EB487" s="5"/>
      <c r="EC487" s="5"/>
      <c r="ED487" s="5"/>
      <c r="EE487" s="5"/>
      <c r="EF487" s="5"/>
      <c r="EG487" s="5"/>
      <c r="EH487" s="5"/>
      <c r="EI487" s="5"/>
      <c r="EJ487" s="5"/>
      <c r="EK487" s="5"/>
      <c r="EL487" s="5"/>
      <c r="EM487" s="5"/>
      <c r="EN487" s="5"/>
      <c r="EO487" s="5"/>
      <c r="EP487" s="5"/>
      <c r="EQ487" s="5"/>
      <c r="ER487" s="5"/>
      <c r="ES487" s="5"/>
      <c r="ET487" s="5"/>
      <c r="EU487" s="5"/>
      <c r="EV487" s="5"/>
      <c r="EW487" s="5"/>
      <c r="EX487" s="5"/>
      <c r="EY487" s="5"/>
      <c r="EZ487" s="5"/>
      <c r="FA487" s="5"/>
      <c r="FB487" s="5"/>
      <c r="FC487" s="5"/>
      <c r="FD487" s="5"/>
      <c r="FE487" s="5"/>
      <c r="FF487" s="5"/>
      <c r="FG487" s="5"/>
      <c r="FH487" s="5"/>
      <c r="FI487" s="5"/>
      <c r="FJ487" s="5"/>
      <c r="FK487" s="5"/>
      <c r="FL487" s="5"/>
      <c r="FM487" s="5"/>
      <c r="FN487" s="5"/>
      <c r="FO487" s="5"/>
      <c r="FP487" s="5"/>
      <c r="FQ487" s="5"/>
      <c r="FR487" s="5"/>
      <c r="FS487" s="5"/>
      <c r="FT487" s="5"/>
      <c r="FU487" s="5"/>
      <c r="FV487" s="5"/>
      <c r="FW487" s="5"/>
      <c r="FX487" s="5"/>
      <c r="FY487" s="5"/>
      <c r="FZ487" s="5"/>
      <c r="GA487" s="5"/>
      <c r="GB487" s="5"/>
      <c r="GC487" s="5"/>
      <c r="GD487" s="5"/>
      <c r="GE487" s="5"/>
      <c r="GF487" s="5"/>
      <c r="GG487" s="5"/>
      <c r="GH487" s="5"/>
      <c r="GI487" s="5"/>
      <c r="GJ487" s="5"/>
      <c r="GK487" s="5"/>
      <c r="GL487" s="5"/>
      <c r="GM487" s="5"/>
      <c r="GN487" s="5"/>
      <c r="GO487" s="5"/>
      <c r="GP487" s="5"/>
      <c r="GQ487" s="5"/>
      <c r="GR487" s="5"/>
      <c r="GS487" s="5"/>
      <c r="GT487" s="5"/>
      <c r="GU487" s="5"/>
      <c r="GV487" s="5"/>
      <c r="GW487" s="5"/>
      <c r="GX487" s="5"/>
      <c r="GY487" s="5"/>
      <c r="GZ487" s="5"/>
      <c r="HA487" s="5"/>
      <c r="HB487" s="5"/>
      <c r="HC487" s="5"/>
      <c r="HD487" s="5"/>
      <c r="HE487" s="5"/>
      <c r="HF487" s="5"/>
      <c r="HG487" s="5"/>
      <c r="HH487" s="5"/>
      <c r="HI487" s="5"/>
      <c r="HJ487" s="5"/>
      <c r="HK487" s="5"/>
      <c r="HL487" s="5"/>
      <c r="HM487" s="5"/>
      <c r="HN487" s="5"/>
      <c r="HO487" s="5"/>
      <c r="HP487" s="5"/>
      <c r="HQ487" s="5"/>
      <c r="HR487" s="5"/>
      <c r="HS487" s="5"/>
      <c r="HT487" s="5"/>
      <c r="HU487" s="5"/>
      <c r="HV487" s="5"/>
      <c r="HW487" s="5"/>
      <c r="HX487" s="5"/>
      <c r="HY487" s="5"/>
      <c r="HZ487" s="5"/>
      <c r="IA487" s="5"/>
      <c r="IB487" s="5"/>
      <c r="IC487" s="5"/>
      <c r="ID487" s="5"/>
      <c r="IE487" s="5"/>
      <c r="IF487" s="5"/>
      <c r="IG487" s="5"/>
      <c r="IH487" s="5"/>
      <c r="II487" s="5"/>
      <c r="IJ487" s="5"/>
      <c r="IK487" s="5"/>
      <c r="IL487" s="5"/>
      <c r="IM487" s="5"/>
      <c r="IN487" s="5"/>
      <c r="IO487" s="5"/>
      <c r="IP487" s="5"/>
      <c r="IQ487" s="5"/>
      <c r="IR487" s="5"/>
      <c r="IS487" s="5"/>
      <c r="IT487" s="5"/>
      <c r="IU487" s="5"/>
      <c r="IV487" s="5"/>
      <c r="IW487" s="5"/>
      <c r="IX487" s="5"/>
      <c r="IY487" s="5"/>
      <c r="IZ487" s="5"/>
      <c r="JA487" s="5"/>
      <c r="JB487" s="5"/>
      <c r="JC487" s="5"/>
      <c r="JD487" s="5"/>
      <c r="JE487" s="5"/>
      <c r="JF487" s="5"/>
      <c r="JG487" s="5"/>
      <c r="JH487" s="5"/>
      <c r="JI487" s="5"/>
      <c r="JJ487" s="5"/>
      <c r="JK487" s="5"/>
      <c r="JL487" s="5"/>
      <c r="JM487" s="5"/>
      <c r="JN487" s="5"/>
      <c r="JO487" s="5"/>
      <c r="JP487" s="5"/>
      <c r="JQ487" s="5"/>
      <c r="JR487" s="5"/>
      <c r="JS487" s="5"/>
      <c r="JT487" s="5"/>
    </row>
    <row r="488" spans="1:280" x14ac:dyDescent="0.25">
      <c r="AM488" s="28"/>
      <c r="AN488" s="28"/>
      <c r="AO488" s="28"/>
      <c r="AP488" s="28"/>
      <c r="AQ488" s="28"/>
      <c r="AR488" s="28"/>
      <c r="AS488" s="28"/>
      <c r="AT488" s="28"/>
      <c r="AU488" s="28"/>
      <c r="AV488" s="28"/>
      <c r="AW488" s="28"/>
      <c r="AX488" s="28"/>
      <c r="AY488" s="28"/>
      <c r="AZ488" s="28"/>
      <c r="BA488" s="28"/>
      <c r="BB488" s="28"/>
      <c r="BC488" s="28"/>
      <c r="BD488" s="28"/>
      <c r="BE488" s="28"/>
      <c r="BF488" s="28"/>
      <c r="BG488" s="28"/>
      <c r="BH488" s="28"/>
      <c r="BI488" s="28"/>
      <c r="BJ488" s="28"/>
      <c r="BK488" s="28"/>
      <c r="BL488" s="28"/>
      <c r="BM488" s="28"/>
      <c r="BN488" s="28"/>
      <c r="BO488" s="28"/>
      <c r="BP488" s="28"/>
      <c r="BQ488" s="28"/>
      <c r="BR488" s="28"/>
      <c r="BS488" s="28"/>
      <c r="BT488" s="28"/>
      <c r="BU488" s="28"/>
      <c r="BV488" s="28"/>
      <c r="BW488" s="28"/>
      <c r="BX488" s="28"/>
      <c r="BY488" s="28"/>
      <c r="BZ488" s="28"/>
      <c r="CA488" s="28"/>
      <c r="CB488" s="28"/>
      <c r="CC488" s="28"/>
      <c r="CD488" s="28"/>
      <c r="CE488" s="28"/>
      <c r="CF488" s="28"/>
      <c r="CG488" s="28"/>
      <c r="CH488" s="28"/>
      <c r="CI488" s="28"/>
      <c r="CJ488" s="28"/>
      <c r="CK488" s="28"/>
      <c r="CL488" s="28"/>
      <c r="CM488" s="28"/>
      <c r="CN488" s="28"/>
      <c r="CO488" s="28"/>
      <c r="CP488" s="28"/>
      <c r="CQ488" s="28"/>
      <c r="CR488" s="28"/>
      <c r="CS488" s="28"/>
      <c r="CT488" s="28"/>
      <c r="CU488" s="28"/>
      <c r="CV488" s="28"/>
      <c r="CW488" s="28"/>
      <c r="CX488" s="28"/>
      <c r="CY488" s="28"/>
      <c r="CZ488" s="28"/>
      <c r="DA488" s="28"/>
      <c r="DB488" s="28"/>
      <c r="DC488" s="28"/>
      <c r="DD488" s="28"/>
      <c r="DE488" s="28"/>
      <c r="DF488" s="28"/>
      <c r="DG488" s="28"/>
      <c r="DH488" s="28"/>
      <c r="DW488" s="5"/>
      <c r="DX488" s="5"/>
      <c r="DY488" s="5"/>
      <c r="DZ488" s="5"/>
      <c r="EA488" s="5"/>
      <c r="EB488" s="5"/>
      <c r="EC488" s="5"/>
      <c r="ED488" s="5"/>
      <c r="EE488" s="5"/>
      <c r="EF488" s="5"/>
      <c r="EG488" s="5"/>
      <c r="EH488" s="5"/>
      <c r="EI488" s="5"/>
      <c r="EJ488" s="5"/>
      <c r="EK488" s="5"/>
      <c r="EL488" s="5"/>
      <c r="EM488" s="5"/>
      <c r="EN488" s="5"/>
      <c r="EO488" s="5"/>
      <c r="EP488" s="5"/>
      <c r="EQ488" s="5"/>
      <c r="ER488" s="5"/>
      <c r="ES488" s="5"/>
      <c r="ET488" s="5"/>
      <c r="EU488" s="5"/>
      <c r="EV488" s="5"/>
      <c r="EW488" s="5"/>
      <c r="EX488" s="5"/>
      <c r="EY488" s="5"/>
      <c r="EZ488" s="5"/>
      <c r="FA488" s="5"/>
      <c r="FB488" s="5"/>
      <c r="FC488" s="5"/>
      <c r="FD488" s="5"/>
      <c r="FE488" s="5"/>
      <c r="FF488" s="5"/>
      <c r="FG488" s="5"/>
      <c r="FH488" s="5"/>
      <c r="FI488" s="5"/>
      <c r="FJ488" s="5"/>
      <c r="FK488" s="5"/>
      <c r="FL488" s="5"/>
      <c r="FM488" s="5"/>
      <c r="FN488" s="5"/>
      <c r="FO488" s="5"/>
      <c r="FP488" s="5"/>
      <c r="FQ488" s="5"/>
      <c r="FR488" s="5"/>
      <c r="FS488" s="5"/>
      <c r="FT488" s="5"/>
      <c r="FU488" s="5"/>
      <c r="FV488" s="5"/>
      <c r="FW488" s="5"/>
      <c r="FX488" s="5"/>
      <c r="FY488" s="5"/>
      <c r="FZ488" s="5"/>
      <c r="GA488" s="5"/>
      <c r="GB488" s="5"/>
      <c r="GC488" s="5"/>
      <c r="GD488" s="5"/>
      <c r="GE488" s="5"/>
      <c r="GF488" s="5"/>
      <c r="GG488" s="5"/>
      <c r="GH488" s="5"/>
      <c r="GI488" s="5"/>
      <c r="GJ488" s="5"/>
      <c r="GK488" s="5"/>
      <c r="GL488" s="5"/>
      <c r="GM488" s="5"/>
      <c r="GN488" s="5"/>
      <c r="GO488" s="5"/>
      <c r="GP488" s="5"/>
      <c r="GQ488" s="5"/>
      <c r="GR488" s="5"/>
      <c r="GS488" s="5"/>
      <c r="GT488" s="5"/>
      <c r="GU488" s="5"/>
      <c r="GV488" s="5"/>
      <c r="GW488" s="5"/>
      <c r="GX488" s="5"/>
      <c r="GY488" s="5"/>
      <c r="GZ488" s="5"/>
      <c r="HA488" s="5"/>
      <c r="HB488" s="5"/>
      <c r="HC488" s="5"/>
      <c r="HD488" s="5"/>
      <c r="HE488" s="5"/>
      <c r="HF488" s="5"/>
      <c r="HG488" s="5"/>
      <c r="HH488" s="5"/>
      <c r="HI488" s="5"/>
      <c r="HJ488" s="5"/>
      <c r="HK488" s="5"/>
      <c r="HL488" s="5"/>
      <c r="HM488" s="5"/>
      <c r="HN488" s="5"/>
      <c r="HO488" s="5"/>
      <c r="HP488" s="5"/>
      <c r="HQ488" s="5"/>
      <c r="HR488" s="5"/>
      <c r="HS488" s="5"/>
      <c r="HT488" s="5"/>
      <c r="HU488" s="5"/>
      <c r="HV488" s="5"/>
      <c r="HW488" s="5"/>
      <c r="HX488" s="5"/>
      <c r="HY488" s="5"/>
      <c r="HZ488" s="5"/>
      <c r="IA488" s="5"/>
      <c r="IB488" s="5"/>
      <c r="IC488" s="5"/>
      <c r="ID488" s="5"/>
      <c r="IE488" s="5"/>
      <c r="IF488" s="5"/>
      <c r="IG488" s="5"/>
      <c r="IH488" s="5"/>
      <c r="II488" s="5"/>
      <c r="IJ488" s="5"/>
      <c r="IK488" s="5"/>
      <c r="IL488" s="5"/>
      <c r="IM488" s="5"/>
      <c r="IN488" s="5"/>
      <c r="IO488" s="5"/>
      <c r="IP488" s="5"/>
      <c r="IQ488" s="5"/>
      <c r="IR488" s="5"/>
      <c r="IS488" s="5"/>
      <c r="IT488" s="5"/>
      <c r="IU488" s="5"/>
      <c r="IV488" s="5"/>
      <c r="IW488" s="5"/>
      <c r="IX488" s="5"/>
      <c r="IY488" s="5"/>
      <c r="IZ488" s="5"/>
      <c r="JA488" s="5"/>
      <c r="JB488" s="5"/>
      <c r="JC488" s="5"/>
      <c r="JD488" s="5"/>
      <c r="JE488" s="5"/>
      <c r="JF488" s="5"/>
      <c r="JG488" s="5"/>
      <c r="JH488" s="5"/>
      <c r="JI488" s="5"/>
      <c r="JJ488" s="5"/>
      <c r="JK488" s="5"/>
      <c r="JL488" s="5"/>
      <c r="JM488" s="5"/>
      <c r="JN488" s="5"/>
      <c r="JO488" s="5"/>
      <c r="JP488" s="5"/>
      <c r="JQ488" s="5"/>
      <c r="JR488" s="5"/>
      <c r="JS488" s="5"/>
      <c r="JT488" s="5"/>
    </row>
    <row r="489" spans="1:280" x14ac:dyDescent="0.25">
      <c r="AM489" s="28"/>
      <c r="AN489" s="28"/>
      <c r="AO489" s="28"/>
      <c r="AP489" s="28"/>
      <c r="AQ489" s="28"/>
      <c r="AR489" s="28"/>
      <c r="AS489" s="28"/>
      <c r="AT489" s="28"/>
      <c r="AU489" s="28"/>
      <c r="AV489" s="28"/>
      <c r="AW489" s="28"/>
      <c r="AX489" s="28"/>
      <c r="AY489" s="28"/>
      <c r="AZ489" s="28"/>
      <c r="BA489" s="28"/>
      <c r="BB489" s="28"/>
      <c r="BC489" s="28"/>
      <c r="BD489" s="28"/>
      <c r="BE489" s="28"/>
      <c r="BF489" s="28"/>
      <c r="BG489" s="28"/>
      <c r="BH489" s="28"/>
      <c r="BI489" s="28"/>
      <c r="BJ489" s="28"/>
      <c r="BK489" s="28"/>
      <c r="BL489" s="28"/>
      <c r="BM489" s="28"/>
      <c r="BN489" s="28"/>
      <c r="BO489" s="28"/>
      <c r="BP489" s="28"/>
      <c r="BQ489" s="28"/>
      <c r="BR489" s="28"/>
      <c r="BS489" s="28"/>
      <c r="BT489" s="28"/>
      <c r="BU489" s="28"/>
      <c r="BV489" s="28"/>
      <c r="BW489" s="28"/>
      <c r="BX489" s="28"/>
      <c r="BY489" s="28"/>
      <c r="BZ489" s="28"/>
      <c r="CA489" s="28"/>
      <c r="CB489" s="28"/>
      <c r="CC489" s="28"/>
      <c r="CD489" s="28"/>
      <c r="CE489" s="28"/>
      <c r="CF489" s="28"/>
      <c r="CG489" s="28"/>
      <c r="CH489" s="28"/>
      <c r="CI489" s="28"/>
      <c r="CJ489" s="28"/>
      <c r="CK489" s="28"/>
      <c r="CL489" s="28"/>
      <c r="CM489" s="28"/>
      <c r="CN489" s="28"/>
      <c r="CO489" s="28"/>
      <c r="CP489" s="28"/>
      <c r="CQ489" s="28"/>
      <c r="CR489" s="28"/>
      <c r="CS489" s="28"/>
      <c r="CT489" s="28"/>
      <c r="CU489" s="28"/>
      <c r="CV489" s="28"/>
      <c r="CW489" s="28"/>
      <c r="CX489" s="28"/>
      <c r="CY489" s="28"/>
      <c r="CZ489" s="28"/>
      <c r="DA489" s="28"/>
      <c r="DB489" s="28"/>
      <c r="DC489" s="28"/>
      <c r="DD489" s="28"/>
      <c r="DE489" s="28"/>
      <c r="DF489" s="28"/>
      <c r="DG489" s="28"/>
      <c r="DH489" s="28"/>
      <c r="DW489" s="5"/>
      <c r="DX489" s="5"/>
      <c r="DY489" s="5"/>
      <c r="DZ489" s="5"/>
      <c r="EA489" s="5"/>
      <c r="EB489" s="5"/>
      <c r="EC489" s="5"/>
      <c r="ED489" s="5"/>
      <c r="EE489" s="5"/>
      <c r="EF489" s="5"/>
      <c r="EG489" s="5"/>
      <c r="EH489" s="5"/>
      <c r="EI489" s="5"/>
      <c r="EJ489" s="5"/>
      <c r="EK489" s="5"/>
      <c r="EL489" s="5"/>
      <c r="EM489" s="5"/>
      <c r="EN489" s="5"/>
      <c r="EO489" s="5"/>
      <c r="EP489" s="5"/>
      <c r="EQ489" s="5"/>
      <c r="ER489" s="5"/>
      <c r="ES489" s="5"/>
      <c r="ET489" s="5"/>
      <c r="EU489" s="5"/>
      <c r="EV489" s="5"/>
      <c r="EW489" s="5"/>
      <c r="EX489" s="5"/>
      <c r="EY489" s="5"/>
      <c r="EZ489" s="5"/>
      <c r="FA489" s="5"/>
      <c r="FB489" s="5"/>
      <c r="FC489" s="5"/>
      <c r="FD489" s="5"/>
      <c r="FE489" s="5"/>
      <c r="FF489" s="5"/>
      <c r="FG489" s="5"/>
      <c r="FH489" s="5"/>
      <c r="FI489" s="5"/>
      <c r="FJ489" s="5"/>
      <c r="FK489" s="5"/>
      <c r="FL489" s="5"/>
      <c r="FM489" s="5"/>
      <c r="FN489" s="5"/>
      <c r="FO489" s="5"/>
      <c r="FP489" s="5"/>
      <c r="FQ489" s="5"/>
      <c r="FR489" s="5"/>
      <c r="FS489" s="5"/>
      <c r="FT489" s="5"/>
      <c r="FU489" s="5"/>
      <c r="FV489" s="5"/>
      <c r="FW489" s="5"/>
      <c r="FX489" s="5"/>
      <c r="FY489" s="5"/>
      <c r="FZ489" s="5"/>
      <c r="GA489" s="5"/>
      <c r="GB489" s="5"/>
      <c r="GC489" s="5"/>
      <c r="GD489" s="5"/>
      <c r="GE489" s="5"/>
      <c r="GF489" s="5"/>
      <c r="GG489" s="5"/>
      <c r="GH489" s="5"/>
      <c r="GI489" s="5"/>
      <c r="GJ489" s="5"/>
      <c r="GK489" s="5"/>
      <c r="GL489" s="5"/>
      <c r="GM489" s="5"/>
      <c r="GN489" s="5"/>
      <c r="GO489" s="5"/>
      <c r="GP489" s="5"/>
      <c r="GQ489" s="5"/>
      <c r="GR489" s="5"/>
      <c r="GS489" s="5"/>
      <c r="GT489" s="5"/>
      <c r="GU489" s="5"/>
      <c r="GV489" s="5"/>
      <c r="GW489" s="5"/>
      <c r="GX489" s="5"/>
      <c r="GY489" s="5"/>
      <c r="GZ489" s="5"/>
      <c r="HA489" s="5"/>
      <c r="HB489" s="5"/>
      <c r="HC489" s="5"/>
      <c r="HD489" s="5"/>
      <c r="HE489" s="5"/>
      <c r="HF489" s="5"/>
      <c r="HG489" s="5"/>
      <c r="HH489" s="5"/>
      <c r="HI489" s="5"/>
      <c r="HJ489" s="5"/>
      <c r="HK489" s="5"/>
      <c r="HL489" s="5"/>
      <c r="HM489" s="5"/>
      <c r="HN489" s="5"/>
      <c r="HO489" s="5"/>
      <c r="HP489" s="5"/>
      <c r="HQ489" s="5"/>
      <c r="HR489" s="5"/>
      <c r="HS489" s="5"/>
      <c r="HT489" s="5"/>
      <c r="HU489" s="5"/>
      <c r="HV489" s="5"/>
      <c r="HW489" s="5"/>
      <c r="HX489" s="5"/>
      <c r="HY489" s="5"/>
      <c r="HZ489" s="5"/>
      <c r="IA489" s="5"/>
      <c r="IB489" s="5"/>
      <c r="IC489" s="5"/>
      <c r="ID489" s="5"/>
      <c r="IE489" s="5"/>
      <c r="IF489" s="5"/>
      <c r="IG489" s="5"/>
      <c r="IH489" s="5"/>
      <c r="II489" s="5"/>
      <c r="IJ489" s="5"/>
      <c r="IK489" s="5"/>
      <c r="IL489" s="5"/>
      <c r="IM489" s="5"/>
      <c r="IN489" s="5"/>
      <c r="IO489" s="5"/>
      <c r="IP489" s="5"/>
      <c r="IQ489" s="5"/>
      <c r="IR489" s="5"/>
      <c r="IS489" s="5"/>
      <c r="IT489" s="5"/>
      <c r="IU489" s="5"/>
      <c r="IV489" s="5"/>
      <c r="IW489" s="5"/>
      <c r="IX489" s="5"/>
      <c r="IY489" s="5"/>
      <c r="IZ489" s="5"/>
      <c r="JA489" s="5"/>
      <c r="JB489" s="5"/>
      <c r="JC489" s="5"/>
      <c r="JD489" s="5"/>
      <c r="JE489" s="5"/>
      <c r="JF489" s="5"/>
      <c r="JG489" s="5"/>
      <c r="JH489" s="5"/>
      <c r="JI489" s="5"/>
      <c r="JJ489" s="5"/>
      <c r="JK489" s="5"/>
      <c r="JL489" s="5"/>
      <c r="JM489" s="5"/>
      <c r="JN489" s="5"/>
      <c r="JO489" s="5"/>
      <c r="JP489" s="5"/>
      <c r="JQ489" s="5"/>
      <c r="JR489" s="5"/>
      <c r="JS489" s="5"/>
      <c r="JT489" s="5"/>
    </row>
    <row r="490" spans="1:280" x14ac:dyDescent="0.25">
      <c r="AM490" s="28"/>
      <c r="AN490" s="28"/>
      <c r="AO490" s="28"/>
      <c r="AP490" s="28"/>
      <c r="AQ490" s="28"/>
      <c r="AR490" s="28"/>
      <c r="AS490" s="28"/>
      <c r="AT490" s="28"/>
      <c r="AU490" s="28"/>
      <c r="AV490" s="28"/>
      <c r="AW490" s="28"/>
      <c r="AX490" s="28"/>
      <c r="AY490" s="28"/>
      <c r="AZ490" s="28"/>
      <c r="BA490" s="28"/>
      <c r="BB490" s="28"/>
      <c r="BC490" s="28"/>
      <c r="BD490" s="28"/>
      <c r="BE490" s="28"/>
      <c r="BF490" s="28"/>
      <c r="BG490" s="28"/>
      <c r="BH490" s="28"/>
      <c r="BI490" s="28"/>
      <c r="BJ490" s="28"/>
      <c r="BK490" s="28"/>
      <c r="BL490" s="28"/>
      <c r="BM490" s="28"/>
      <c r="BN490" s="28"/>
      <c r="BO490" s="28"/>
      <c r="BP490" s="28"/>
      <c r="BQ490" s="28"/>
      <c r="BR490" s="28"/>
      <c r="BS490" s="28"/>
      <c r="BT490" s="28"/>
      <c r="BU490" s="28"/>
      <c r="BV490" s="28"/>
      <c r="BW490" s="28"/>
      <c r="BX490" s="28"/>
      <c r="BY490" s="28"/>
      <c r="BZ490" s="28"/>
      <c r="CA490" s="28"/>
      <c r="CB490" s="28"/>
      <c r="CC490" s="28"/>
      <c r="CD490" s="28"/>
      <c r="CE490" s="28"/>
      <c r="CF490" s="28"/>
      <c r="CG490" s="28"/>
      <c r="CH490" s="28"/>
      <c r="CI490" s="28"/>
      <c r="CJ490" s="28"/>
      <c r="CK490" s="28"/>
      <c r="CL490" s="28"/>
      <c r="CM490" s="28"/>
      <c r="CN490" s="28"/>
      <c r="CO490" s="28"/>
      <c r="CP490" s="28"/>
      <c r="CQ490" s="28"/>
      <c r="CR490" s="28"/>
      <c r="CS490" s="28"/>
      <c r="CT490" s="28"/>
      <c r="CU490" s="28"/>
      <c r="CV490" s="28"/>
      <c r="CW490" s="28"/>
      <c r="CX490" s="28"/>
      <c r="CY490" s="28"/>
      <c r="CZ490" s="28"/>
      <c r="DA490" s="28"/>
      <c r="DB490" s="28"/>
      <c r="DC490" s="28"/>
      <c r="DD490" s="28"/>
      <c r="DE490" s="28"/>
      <c r="DF490" s="28"/>
      <c r="DG490" s="28"/>
      <c r="DH490" s="28"/>
      <c r="DW490" s="5"/>
      <c r="DX490" s="5"/>
      <c r="DY490" s="5"/>
      <c r="DZ490" s="5"/>
      <c r="EA490" s="5"/>
      <c r="EB490" s="5"/>
      <c r="EC490" s="5"/>
      <c r="ED490" s="5"/>
      <c r="EE490" s="5"/>
      <c r="EF490" s="5"/>
      <c r="EG490" s="5"/>
      <c r="EH490" s="5"/>
      <c r="EI490" s="5"/>
      <c r="EJ490" s="5"/>
      <c r="EK490" s="5"/>
      <c r="EL490" s="5"/>
      <c r="EM490" s="5"/>
      <c r="EN490" s="5"/>
      <c r="EO490" s="5"/>
      <c r="EP490" s="5"/>
      <c r="EQ490" s="5"/>
      <c r="ER490" s="5"/>
      <c r="ES490" s="5"/>
      <c r="ET490" s="5"/>
      <c r="EU490" s="5"/>
      <c r="EV490" s="5"/>
      <c r="EW490" s="5"/>
      <c r="EX490" s="5"/>
      <c r="EY490" s="5"/>
      <c r="EZ490" s="5"/>
      <c r="FA490" s="5"/>
      <c r="FB490" s="5"/>
      <c r="FC490" s="5"/>
      <c r="FD490" s="5"/>
      <c r="FE490" s="5"/>
      <c r="FF490" s="5"/>
      <c r="FG490" s="5"/>
      <c r="FH490" s="5"/>
      <c r="FI490" s="5"/>
      <c r="FJ490" s="5"/>
      <c r="FK490" s="5"/>
      <c r="FL490" s="5"/>
      <c r="FM490" s="5"/>
      <c r="FN490" s="5"/>
      <c r="FO490" s="5"/>
      <c r="FP490" s="5"/>
      <c r="FQ490" s="5"/>
      <c r="FR490" s="5"/>
      <c r="FS490" s="5"/>
      <c r="FT490" s="5"/>
      <c r="FU490" s="5"/>
      <c r="FV490" s="5"/>
      <c r="FW490" s="5"/>
      <c r="FX490" s="5"/>
      <c r="FY490" s="5"/>
      <c r="FZ490" s="5"/>
      <c r="GA490" s="5"/>
      <c r="GB490" s="5"/>
      <c r="GC490" s="5"/>
      <c r="GD490" s="5"/>
      <c r="GE490" s="5"/>
      <c r="GF490" s="5"/>
      <c r="GG490" s="5"/>
      <c r="GH490" s="5"/>
      <c r="GI490" s="5"/>
      <c r="GJ490" s="5"/>
      <c r="GK490" s="5"/>
      <c r="GL490" s="5"/>
      <c r="GM490" s="5"/>
      <c r="GN490" s="5"/>
      <c r="GO490" s="5"/>
      <c r="GP490" s="5"/>
      <c r="GQ490" s="5"/>
      <c r="GR490" s="5"/>
      <c r="GS490" s="5"/>
      <c r="GT490" s="5"/>
      <c r="GU490" s="5"/>
      <c r="GV490" s="5"/>
      <c r="GW490" s="5"/>
      <c r="GX490" s="5"/>
      <c r="GY490" s="5"/>
      <c r="GZ490" s="5"/>
      <c r="HA490" s="5"/>
      <c r="HB490" s="5"/>
      <c r="HC490" s="5"/>
      <c r="HD490" s="5"/>
      <c r="HE490" s="5"/>
      <c r="HF490" s="5"/>
      <c r="HG490" s="5"/>
      <c r="HH490" s="5"/>
      <c r="HI490" s="5"/>
      <c r="HJ490" s="5"/>
      <c r="HK490" s="5"/>
      <c r="HL490" s="5"/>
      <c r="HM490" s="5"/>
      <c r="HN490" s="5"/>
      <c r="HO490" s="5"/>
      <c r="HP490" s="5"/>
      <c r="HQ490" s="5"/>
      <c r="HR490" s="5"/>
      <c r="HS490" s="5"/>
      <c r="HT490" s="5"/>
      <c r="HU490" s="5"/>
      <c r="HV490" s="5"/>
      <c r="HW490" s="5"/>
      <c r="HX490" s="5"/>
      <c r="HY490" s="5"/>
      <c r="HZ490" s="5"/>
      <c r="IA490" s="5"/>
      <c r="IB490" s="5"/>
      <c r="IC490" s="5"/>
      <c r="ID490" s="5"/>
      <c r="IE490" s="5"/>
      <c r="IF490" s="5"/>
      <c r="IG490" s="5"/>
      <c r="IH490" s="5"/>
      <c r="II490" s="5"/>
      <c r="IJ490" s="5"/>
      <c r="IK490" s="5"/>
      <c r="IL490" s="5"/>
      <c r="IM490" s="5"/>
      <c r="IN490" s="5"/>
      <c r="IO490" s="5"/>
      <c r="IP490" s="5"/>
      <c r="IQ490" s="5"/>
      <c r="IR490" s="5"/>
      <c r="IS490" s="5"/>
      <c r="IT490" s="5"/>
      <c r="IU490" s="5"/>
      <c r="IV490" s="5"/>
      <c r="IW490" s="5"/>
      <c r="IX490" s="5"/>
      <c r="IY490" s="5"/>
      <c r="IZ490" s="5"/>
      <c r="JA490" s="5"/>
      <c r="JB490" s="5"/>
      <c r="JC490" s="5"/>
      <c r="JD490" s="5"/>
      <c r="JE490" s="5"/>
      <c r="JF490" s="5"/>
      <c r="JG490" s="5"/>
      <c r="JH490" s="5"/>
      <c r="JI490" s="5"/>
      <c r="JJ490" s="5"/>
      <c r="JK490" s="5"/>
      <c r="JL490" s="5"/>
      <c r="JM490" s="5"/>
      <c r="JN490" s="5"/>
      <c r="JO490" s="5"/>
      <c r="JP490" s="5"/>
      <c r="JQ490" s="5"/>
      <c r="JR490" s="5"/>
      <c r="JS490" s="5"/>
      <c r="JT490" s="5"/>
    </row>
    <row r="491" spans="1:280" ht="24.95" customHeight="1" x14ac:dyDescent="0.25">
      <c r="AM491" s="28"/>
      <c r="AN491" s="28"/>
      <c r="AO491" s="28"/>
      <c r="AP491" s="28"/>
      <c r="AQ491" s="28"/>
      <c r="AR491" s="28"/>
      <c r="AS491" s="28"/>
      <c r="AT491" s="28"/>
      <c r="AU491" s="28"/>
      <c r="AV491" s="28"/>
      <c r="AW491" s="28"/>
      <c r="AX491" s="28"/>
      <c r="AY491" s="28"/>
      <c r="AZ491" s="28"/>
      <c r="BA491" s="28"/>
      <c r="BB491" s="28"/>
      <c r="BC491" s="28"/>
      <c r="BD491" s="28"/>
      <c r="BE491" s="28"/>
      <c r="BF491" s="28"/>
      <c r="BG491" s="28"/>
      <c r="BH491" s="28"/>
      <c r="BI491" s="28"/>
      <c r="BJ491" s="28"/>
      <c r="BK491" s="28"/>
      <c r="BL491" s="28"/>
      <c r="BM491" s="28"/>
      <c r="BN491" s="28"/>
      <c r="BO491" s="28"/>
      <c r="BP491" s="28"/>
      <c r="BQ491" s="28"/>
      <c r="BR491" s="28"/>
      <c r="BS491" s="28"/>
      <c r="BT491" s="28"/>
      <c r="BU491" s="28"/>
      <c r="BV491" s="28"/>
      <c r="BW491" s="28"/>
      <c r="BX491" s="28"/>
      <c r="BY491" s="28"/>
      <c r="BZ491" s="28"/>
      <c r="CA491" s="28"/>
      <c r="CB491" s="28"/>
      <c r="CC491" s="28"/>
      <c r="CD491" s="28"/>
      <c r="CE491" s="28"/>
      <c r="CF491" s="28"/>
      <c r="CG491" s="28"/>
      <c r="CH491" s="28"/>
      <c r="CI491" s="28"/>
      <c r="CJ491" s="28"/>
      <c r="CK491" s="28"/>
      <c r="CL491" s="28"/>
      <c r="CM491" s="28"/>
      <c r="CN491" s="28"/>
      <c r="CO491" s="28"/>
      <c r="CP491" s="28"/>
      <c r="CQ491" s="28"/>
      <c r="CR491" s="28"/>
      <c r="CS491" s="28"/>
      <c r="CT491" s="28"/>
      <c r="CU491" s="28"/>
      <c r="CV491" s="28"/>
      <c r="CW491" s="28"/>
      <c r="CX491" s="28"/>
      <c r="CY491" s="28"/>
      <c r="CZ491" s="28"/>
      <c r="DA491" s="28"/>
      <c r="DB491" s="28"/>
      <c r="DC491" s="28"/>
      <c r="DD491" s="28"/>
      <c r="DE491" s="28"/>
      <c r="DF491" s="28"/>
      <c r="DG491" s="28"/>
      <c r="DH491" s="28"/>
      <c r="DW491" s="5"/>
      <c r="DX491" s="5"/>
      <c r="DY491" s="5"/>
      <c r="DZ491" s="5"/>
      <c r="EA491" s="5"/>
      <c r="EB491" s="5"/>
      <c r="EC491" s="5"/>
      <c r="ED491" s="5"/>
      <c r="EE491" s="5"/>
      <c r="EF491" s="5"/>
      <c r="EG491" s="5"/>
      <c r="EH491" s="5"/>
      <c r="EI491" s="5"/>
      <c r="EJ491" s="5"/>
      <c r="EK491" s="5"/>
      <c r="EL491" s="5"/>
      <c r="EM491" s="5"/>
      <c r="EN491" s="5"/>
      <c r="EO491" s="5"/>
      <c r="EP491" s="5"/>
      <c r="EQ491" s="5"/>
      <c r="ER491" s="5"/>
      <c r="ES491" s="5"/>
      <c r="ET491" s="5"/>
      <c r="EU491" s="5"/>
      <c r="EV491" s="5"/>
      <c r="EW491" s="5"/>
      <c r="EX491" s="5"/>
      <c r="EY491" s="5"/>
      <c r="EZ491" s="5"/>
      <c r="FA491" s="5"/>
      <c r="FB491" s="5"/>
      <c r="FC491" s="5"/>
      <c r="FD491" s="5"/>
      <c r="FE491" s="5"/>
      <c r="FF491" s="5"/>
      <c r="FG491" s="5"/>
      <c r="FH491" s="5"/>
      <c r="FI491" s="5"/>
      <c r="FJ491" s="5"/>
      <c r="FK491" s="5"/>
      <c r="FL491" s="5"/>
      <c r="FM491" s="5"/>
      <c r="FN491" s="5"/>
      <c r="FO491" s="5"/>
      <c r="FP491" s="5"/>
      <c r="FQ491" s="5"/>
      <c r="FR491" s="5"/>
      <c r="FS491" s="5"/>
      <c r="FT491" s="5"/>
      <c r="FU491" s="5"/>
      <c r="FV491" s="5"/>
      <c r="FW491" s="5"/>
      <c r="FX491" s="5"/>
      <c r="FY491" s="5"/>
      <c r="FZ491" s="5"/>
      <c r="GA491" s="5"/>
      <c r="GB491" s="5"/>
      <c r="GC491" s="5"/>
      <c r="GD491" s="5"/>
      <c r="GE491" s="5"/>
      <c r="GF491" s="5"/>
      <c r="GG491" s="5"/>
      <c r="GH491" s="5"/>
      <c r="GI491" s="5"/>
      <c r="GJ491" s="5"/>
      <c r="GK491" s="5"/>
      <c r="GL491" s="5"/>
      <c r="GM491" s="5"/>
      <c r="GN491" s="5"/>
      <c r="GO491" s="5"/>
      <c r="GP491" s="5"/>
      <c r="GQ491" s="5"/>
      <c r="GR491" s="5"/>
      <c r="GS491" s="5"/>
      <c r="GT491" s="5"/>
      <c r="GU491" s="5"/>
      <c r="GV491" s="5"/>
      <c r="GW491" s="5"/>
      <c r="GX491" s="5"/>
      <c r="GY491" s="5"/>
      <c r="GZ491" s="5"/>
      <c r="HA491" s="5"/>
      <c r="HB491" s="5"/>
      <c r="HC491" s="5"/>
      <c r="HD491" s="5"/>
      <c r="HE491" s="5"/>
      <c r="HF491" s="5"/>
      <c r="HG491" s="5"/>
      <c r="HH491" s="5"/>
      <c r="HI491" s="5"/>
      <c r="HJ491" s="5"/>
      <c r="HK491" s="5"/>
      <c r="HL491" s="5"/>
      <c r="HM491" s="5"/>
      <c r="HN491" s="5"/>
      <c r="HO491" s="5"/>
      <c r="HP491" s="5"/>
      <c r="HQ491" s="5"/>
      <c r="HR491" s="5"/>
      <c r="HS491" s="5"/>
      <c r="HT491" s="5"/>
      <c r="HU491" s="5"/>
      <c r="HV491" s="5"/>
      <c r="HW491" s="5"/>
      <c r="HX491" s="5"/>
      <c r="HY491" s="5"/>
      <c r="HZ491" s="5"/>
      <c r="IA491" s="5"/>
      <c r="IB491" s="5"/>
      <c r="IC491" s="5"/>
      <c r="ID491" s="5"/>
      <c r="IE491" s="5"/>
      <c r="IF491" s="5"/>
      <c r="IG491" s="5"/>
      <c r="IH491" s="5"/>
      <c r="II491" s="5"/>
      <c r="IJ491" s="5"/>
      <c r="IK491" s="5"/>
      <c r="IL491" s="5"/>
      <c r="IM491" s="5"/>
      <c r="IN491" s="5"/>
      <c r="IO491" s="5"/>
      <c r="IP491" s="5"/>
      <c r="IQ491" s="5"/>
      <c r="IR491" s="5"/>
      <c r="IS491" s="5"/>
      <c r="IT491" s="5"/>
      <c r="IU491" s="5"/>
      <c r="IV491" s="5"/>
      <c r="IW491" s="5"/>
      <c r="IX491" s="5"/>
      <c r="IY491" s="5"/>
      <c r="IZ491" s="5"/>
      <c r="JA491" s="5"/>
      <c r="JB491" s="5"/>
      <c r="JC491" s="5"/>
      <c r="JD491" s="5"/>
      <c r="JE491" s="5"/>
      <c r="JF491" s="5"/>
      <c r="JG491" s="5"/>
      <c r="JH491" s="5"/>
      <c r="JI491" s="5"/>
      <c r="JJ491" s="5"/>
      <c r="JK491" s="5"/>
      <c r="JL491" s="5"/>
      <c r="JM491" s="5"/>
      <c r="JN491" s="5"/>
      <c r="JO491" s="5"/>
      <c r="JP491" s="5"/>
      <c r="JQ491" s="5"/>
      <c r="JR491" s="5"/>
      <c r="JS491" s="5"/>
      <c r="JT491" s="5"/>
    </row>
    <row r="492" spans="1:280" s="5" customFormat="1" x14ac:dyDescent="0.25">
      <c r="A492"/>
      <c r="B492"/>
      <c r="C492" s="32"/>
      <c r="D492"/>
      <c r="E492" s="1"/>
      <c r="F492" s="1"/>
      <c r="G492" s="1"/>
      <c r="H492" s="1"/>
      <c r="I492" s="1"/>
      <c r="J492" s="1"/>
      <c r="K492" s="1"/>
      <c r="AM492" s="28"/>
      <c r="AN492" s="28"/>
      <c r="AO492" s="28"/>
      <c r="AP492" s="28"/>
      <c r="AQ492" s="28"/>
      <c r="AR492" s="28"/>
      <c r="AS492" s="28"/>
      <c r="AT492" s="28"/>
      <c r="AU492" s="28"/>
      <c r="AV492" s="28"/>
      <c r="AW492" s="28"/>
      <c r="AX492" s="28"/>
      <c r="AY492" s="28"/>
      <c r="AZ492" s="28"/>
      <c r="BA492" s="28"/>
      <c r="BB492" s="28"/>
      <c r="BC492" s="28"/>
      <c r="BD492" s="28"/>
      <c r="BE492" s="28"/>
      <c r="BF492" s="28"/>
      <c r="BG492" s="28"/>
      <c r="BH492" s="28"/>
      <c r="BI492" s="28"/>
      <c r="BJ492" s="28"/>
      <c r="BK492" s="28"/>
      <c r="BL492" s="28"/>
      <c r="BM492" s="28"/>
      <c r="BN492" s="28"/>
      <c r="BO492" s="28"/>
      <c r="BP492" s="28"/>
      <c r="BQ492" s="28"/>
      <c r="BR492" s="28"/>
      <c r="BS492" s="28"/>
      <c r="BT492" s="28"/>
      <c r="BU492" s="28"/>
      <c r="BV492" s="28"/>
      <c r="BW492" s="28"/>
      <c r="BX492" s="28"/>
      <c r="BY492" s="28"/>
      <c r="BZ492" s="28"/>
      <c r="CA492" s="28"/>
      <c r="CB492" s="28"/>
      <c r="CC492" s="28"/>
      <c r="CD492" s="28"/>
      <c r="CE492" s="28"/>
      <c r="CF492" s="28"/>
      <c r="CG492" s="28"/>
      <c r="CH492" s="28"/>
      <c r="CI492" s="28"/>
      <c r="CJ492" s="28"/>
      <c r="CK492" s="28"/>
      <c r="CL492" s="28"/>
      <c r="CM492" s="28"/>
      <c r="CN492" s="28"/>
      <c r="CO492" s="28"/>
      <c r="CP492" s="28"/>
      <c r="CQ492" s="28"/>
      <c r="CR492" s="28"/>
      <c r="CS492" s="28"/>
      <c r="CT492" s="28"/>
      <c r="CU492" s="28"/>
      <c r="CV492" s="28"/>
      <c r="CW492" s="28"/>
      <c r="CX492" s="28"/>
      <c r="CY492" s="28"/>
      <c r="CZ492" s="28"/>
      <c r="DA492" s="28"/>
      <c r="DB492" s="28"/>
      <c r="DC492" s="28"/>
      <c r="DD492" s="28"/>
      <c r="DE492" s="28"/>
      <c r="DF492" s="28"/>
      <c r="DG492" s="28"/>
      <c r="DH492" s="28"/>
    </row>
    <row r="493" spans="1:280" s="5" customFormat="1" x14ac:dyDescent="0.25">
      <c r="A493"/>
      <c r="B493"/>
      <c r="C493" s="32"/>
      <c r="D493"/>
      <c r="E493" s="1"/>
      <c r="F493" s="1"/>
      <c r="G493" s="1"/>
      <c r="H493" s="1"/>
      <c r="I493" s="1"/>
      <c r="J493" s="1"/>
      <c r="K493" s="1"/>
      <c r="AM493" s="28"/>
      <c r="AN493" s="28"/>
      <c r="AO493" s="28"/>
      <c r="AP493" s="28"/>
      <c r="AQ493" s="28"/>
      <c r="AR493" s="28"/>
      <c r="AS493" s="28"/>
      <c r="AT493" s="28"/>
      <c r="AU493" s="28"/>
      <c r="AV493" s="28"/>
      <c r="AW493" s="28"/>
      <c r="AX493" s="28"/>
      <c r="AY493" s="28"/>
      <c r="AZ493" s="28"/>
      <c r="BA493" s="28"/>
      <c r="BB493" s="28"/>
      <c r="BC493" s="28"/>
      <c r="BD493" s="28"/>
      <c r="BE493" s="28"/>
      <c r="BF493" s="28"/>
      <c r="BG493" s="28"/>
      <c r="BH493" s="28"/>
      <c r="BI493" s="28"/>
      <c r="BJ493" s="28"/>
      <c r="BK493" s="28"/>
      <c r="BL493" s="28"/>
      <c r="BM493" s="28"/>
      <c r="BN493" s="28"/>
      <c r="BO493" s="28"/>
      <c r="BP493" s="28"/>
      <c r="BQ493" s="28"/>
      <c r="BR493" s="28"/>
      <c r="BS493" s="28"/>
      <c r="BT493" s="28"/>
      <c r="BU493" s="28"/>
      <c r="BV493" s="28"/>
      <c r="BW493" s="28"/>
      <c r="BX493" s="28"/>
      <c r="BY493" s="28"/>
      <c r="BZ493" s="28"/>
      <c r="CA493" s="28"/>
      <c r="CB493" s="28"/>
      <c r="CC493" s="28"/>
      <c r="CD493" s="28"/>
      <c r="CE493" s="28"/>
      <c r="CF493" s="28"/>
      <c r="CG493" s="28"/>
      <c r="CH493" s="28"/>
      <c r="CI493" s="28"/>
      <c r="CJ493" s="28"/>
      <c r="CK493" s="28"/>
      <c r="CL493" s="28"/>
      <c r="CM493" s="28"/>
      <c r="CN493" s="28"/>
      <c r="CO493" s="28"/>
      <c r="CP493" s="28"/>
      <c r="CQ493" s="28"/>
      <c r="CR493" s="28"/>
      <c r="CS493" s="28"/>
      <c r="CT493" s="28"/>
      <c r="CU493" s="28"/>
      <c r="CV493" s="28"/>
      <c r="CW493" s="28"/>
      <c r="CX493" s="28"/>
      <c r="CY493" s="28"/>
      <c r="CZ493" s="28"/>
      <c r="DA493" s="28"/>
      <c r="DB493" s="28"/>
      <c r="DC493" s="28"/>
      <c r="DD493" s="28"/>
      <c r="DE493" s="28"/>
      <c r="DF493" s="28"/>
      <c r="DG493" s="28"/>
      <c r="DH493" s="28"/>
    </row>
    <row r="494" spans="1:280" s="5" customFormat="1" x14ac:dyDescent="0.25">
      <c r="A494"/>
      <c r="B494"/>
      <c r="C494" s="32"/>
      <c r="D494"/>
      <c r="E494" s="1"/>
      <c r="F494" s="1"/>
      <c r="G494" s="1"/>
      <c r="H494" s="1"/>
      <c r="I494" s="1"/>
      <c r="J494" s="1"/>
      <c r="K494" s="1"/>
      <c r="AM494" s="28"/>
      <c r="AN494" s="28"/>
      <c r="AO494" s="28"/>
      <c r="AP494" s="28"/>
      <c r="AQ494" s="28"/>
      <c r="AR494" s="28"/>
      <c r="AS494" s="28"/>
      <c r="AT494" s="28"/>
      <c r="AU494" s="28"/>
      <c r="AV494" s="28"/>
      <c r="AW494" s="28"/>
      <c r="AX494" s="28"/>
      <c r="AY494" s="28"/>
      <c r="AZ494" s="28"/>
      <c r="BA494" s="28"/>
      <c r="BB494" s="28"/>
      <c r="BC494" s="28"/>
      <c r="BD494" s="28"/>
      <c r="BE494" s="28"/>
      <c r="BF494" s="28"/>
      <c r="BG494" s="28"/>
      <c r="BH494" s="28"/>
      <c r="BI494" s="28"/>
      <c r="BJ494" s="28"/>
      <c r="BK494" s="28"/>
      <c r="BL494" s="28"/>
      <c r="BM494" s="28"/>
      <c r="BN494" s="28"/>
      <c r="BO494" s="28"/>
      <c r="BP494" s="28"/>
      <c r="BQ494" s="28"/>
      <c r="BR494" s="28"/>
      <c r="BS494" s="28"/>
      <c r="BT494" s="28"/>
      <c r="BU494" s="28"/>
      <c r="BV494" s="28"/>
      <c r="BW494" s="28"/>
      <c r="BX494" s="28"/>
      <c r="BY494" s="28"/>
      <c r="BZ494" s="28"/>
      <c r="CA494" s="28"/>
      <c r="CB494" s="28"/>
      <c r="CC494" s="28"/>
      <c r="CD494" s="28"/>
      <c r="CE494" s="28"/>
      <c r="CF494" s="28"/>
      <c r="CG494" s="28"/>
      <c r="CH494" s="28"/>
      <c r="CI494" s="28"/>
      <c r="CJ494" s="28"/>
      <c r="CK494" s="28"/>
      <c r="CL494" s="28"/>
      <c r="CM494" s="28"/>
      <c r="CN494" s="28"/>
      <c r="CO494" s="28"/>
      <c r="CP494" s="28"/>
      <c r="CQ494" s="28"/>
      <c r="CR494" s="28"/>
      <c r="CS494" s="28"/>
      <c r="CT494" s="28"/>
      <c r="CU494" s="28"/>
      <c r="CV494" s="28"/>
      <c r="CW494" s="28"/>
      <c r="CX494" s="28"/>
      <c r="CY494" s="28"/>
      <c r="CZ494" s="28"/>
      <c r="DA494" s="28"/>
      <c r="DB494" s="28"/>
      <c r="DC494" s="28"/>
      <c r="DD494" s="28"/>
      <c r="DE494" s="28"/>
      <c r="DF494" s="28"/>
      <c r="DG494" s="28"/>
      <c r="DH494" s="28"/>
    </row>
    <row r="495" spans="1:280" x14ac:dyDescent="0.25">
      <c r="AM495" s="28"/>
      <c r="AN495" s="28"/>
      <c r="AO495" s="28"/>
      <c r="AP495" s="28"/>
      <c r="AQ495" s="28"/>
      <c r="AR495" s="28"/>
      <c r="AS495" s="28"/>
      <c r="AT495" s="28"/>
      <c r="AU495" s="28"/>
      <c r="AV495" s="28"/>
      <c r="AW495" s="28"/>
      <c r="AX495" s="28"/>
      <c r="AY495" s="28"/>
      <c r="AZ495" s="28"/>
      <c r="BA495" s="28"/>
      <c r="BB495" s="28"/>
      <c r="BC495" s="28"/>
      <c r="BD495" s="28"/>
      <c r="BE495" s="28"/>
      <c r="BF495" s="28"/>
      <c r="BG495" s="28"/>
      <c r="BH495" s="28"/>
      <c r="BI495" s="28"/>
      <c r="BJ495" s="28"/>
      <c r="BK495" s="28"/>
      <c r="BL495" s="28"/>
      <c r="BM495" s="28"/>
      <c r="BN495" s="28"/>
      <c r="BO495" s="28"/>
      <c r="BP495" s="28"/>
      <c r="BQ495" s="28"/>
      <c r="BR495" s="28"/>
      <c r="BS495" s="28"/>
      <c r="BT495" s="28"/>
      <c r="BU495" s="28"/>
      <c r="BV495" s="28"/>
      <c r="BW495" s="28"/>
      <c r="BX495" s="28"/>
      <c r="BY495" s="28"/>
      <c r="BZ495" s="28"/>
      <c r="CA495" s="28"/>
      <c r="CB495" s="28"/>
      <c r="CC495" s="28"/>
      <c r="CD495" s="28"/>
      <c r="CE495" s="28"/>
      <c r="CF495" s="28"/>
      <c r="CG495" s="28"/>
      <c r="CH495" s="28"/>
      <c r="CI495" s="28"/>
      <c r="CJ495" s="28"/>
      <c r="CK495" s="28"/>
      <c r="CL495" s="28"/>
      <c r="CM495" s="28"/>
      <c r="CN495" s="28"/>
      <c r="CO495" s="28"/>
      <c r="CP495" s="28"/>
      <c r="CQ495" s="28"/>
      <c r="CR495" s="28"/>
      <c r="CS495" s="28"/>
      <c r="CT495" s="28"/>
      <c r="CU495" s="28"/>
      <c r="CV495" s="28"/>
      <c r="CW495" s="28"/>
      <c r="CX495" s="28"/>
      <c r="CY495" s="28"/>
      <c r="CZ495" s="28"/>
      <c r="DA495" s="28"/>
      <c r="DB495" s="28"/>
      <c r="DC495" s="28"/>
      <c r="DD495" s="28"/>
      <c r="DE495" s="28"/>
      <c r="DF495" s="28"/>
      <c r="DG495" s="28"/>
      <c r="DH495" s="28"/>
      <c r="DI495" s="28"/>
      <c r="DJ495" s="28"/>
      <c r="DK495" s="28"/>
      <c r="DL495" s="28"/>
      <c r="DV495"/>
    </row>
  </sheetData>
  <mergeCells count="44">
    <mergeCell ref="A10:K10"/>
    <mergeCell ref="A53:K53"/>
    <mergeCell ref="A34:K34"/>
    <mergeCell ref="A39:K39"/>
    <mergeCell ref="A99:K99"/>
    <mergeCell ref="A92:K92"/>
    <mergeCell ref="A28:K28"/>
    <mergeCell ref="A48:K48"/>
    <mergeCell ref="A82:K82"/>
    <mergeCell ref="A103:K103"/>
    <mergeCell ref="A280:K280"/>
    <mergeCell ref="A234:K234"/>
    <mergeCell ref="A87:K87"/>
    <mergeCell ref="A173:K173"/>
    <mergeCell ref="A180:K180"/>
    <mergeCell ref="A196:K196"/>
    <mergeCell ref="A164:K164"/>
    <mergeCell ref="A266:K266"/>
    <mergeCell ref="A262:K262"/>
    <mergeCell ref="A270:K270"/>
    <mergeCell ref="A190:K190"/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311:K311"/>
    <mergeCell ref="A285:K285"/>
    <mergeCell ref="A292:K292"/>
    <mergeCell ref="A242:K242"/>
    <mergeCell ref="A307:K307"/>
    <mergeCell ref="A255:K255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5" manualBreakCount="5">
    <brk id="68" max="9" man="1"/>
    <brk id="27" max="9" man="1"/>
    <brk id="172" max="9" man="1"/>
    <brk id="216" max="9" man="1"/>
    <brk id="499" max="9" man="1"/>
  </rowBreaks>
  <colBreaks count="1" manualBreakCount="1">
    <brk id="11" max="1048575" man="1"/>
  </colBreaks>
  <ignoredErrors>
    <ignoredError sqref="J85 F162 F381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2022-12-02T18:46:55Z</cp:lastPrinted>
  <dcterms:created xsi:type="dcterms:W3CDTF">2017-02-23T14:23:40Z</dcterms:created>
  <dcterms:modified xsi:type="dcterms:W3CDTF">2023-02-24T15:59:37Z</dcterms:modified>
</cp:coreProperties>
</file>