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hidePivotFieldList="1" defaultThemeVersion="124226"/>
  <mc:AlternateContent xmlns:mc="http://schemas.openxmlformats.org/markup-compatibility/2006">
    <mc:Choice Requires="x15">
      <x15ac:absPath xmlns:x15ac="http://schemas.microsoft.com/office/spreadsheetml/2010/11/ac" url="\\ine.local\perfiles\Roaming\edgar.hernandez\Documents\RMGE\Portal Transparencia\POA\"/>
    </mc:Choice>
  </mc:AlternateContent>
  <xr:revisionPtr revIDLastSave="0" documentId="8_{1BED0588-1E2F-4F46-97BB-3688BC2B333F}" xr6:coauthVersionLast="45" xr6:coauthVersionMax="45" xr10:uidLastSave="{00000000-0000-0000-0000-000000000000}"/>
  <bookViews>
    <workbookView xWindow="-120" yWindow="-120" windowWidth="20730" windowHeight="11160" xr2:uid="{00000000-000D-0000-FFFF-FFFF00000000}"/>
  </bookViews>
  <sheets>
    <sheet name="POA 2018" sheetId="4" r:id="rId1"/>
  </sheets>
  <definedNames>
    <definedName name="_xlnm._FilterDatabase" localSheetId="0" hidden="1">'POA 2018'!$A$6:$N$396</definedName>
    <definedName name="_xlnm.Print_Area" localSheetId="0">'POA 2018'!$A$1:$N$353</definedName>
    <definedName name="_xlnm.Print_Titles" localSheetId="0">'POA 2018'!$6:$6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2" i="4" l="1"/>
  <c r="H240" i="4"/>
  <c r="J209" i="4"/>
  <c r="J208" i="4" s="1"/>
  <c r="J207" i="4" s="1"/>
  <c r="J142" i="4"/>
  <c r="H125" i="4"/>
  <c r="H124" i="4" l="1"/>
  <c r="J123" i="4"/>
  <c r="J122" i="4" s="1"/>
  <c r="J9" i="4"/>
  <c r="H52" i="4" l="1"/>
  <c r="J71" i="4"/>
  <c r="H392" i="4"/>
  <c r="H383" i="4"/>
  <c r="H355" i="4"/>
  <c r="H362" i="4"/>
  <c r="H348" i="4"/>
  <c r="H318" i="4"/>
  <c r="H302" i="4"/>
  <c r="H299" i="4"/>
  <c r="H255" i="4"/>
  <c r="H187" i="4"/>
  <c r="H184" i="4"/>
  <c r="H179" i="4"/>
  <c r="H167" i="4"/>
  <c r="H123" i="4"/>
  <c r="H110" i="4"/>
  <c r="H91" i="4"/>
  <c r="H23" i="4"/>
  <c r="H10" i="4"/>
  <c r="H26" i="4"/>
  <c r="J206" i="4" l="1"/>
  <c r="H9" i="4"/>
  <c r="H354" i="4"/>
  <c r="H122" i="4"/>
  <c r="J70" i="4"/>
  <c r="J8" i="4" l="1"/>
  <c r="J7" i="4" s="1"/>
  <c r="H207" i="4"/>
  <c r="H336" i="4"/>
  <c r="H345" i="4"/>
  <c r="H327" i="4" l="1"/>
  <c r="H206" i="4" s="1"/>
  <c r="H381" i="4"/>
  <c r="H378" i="4" s="1"/>
  <c r="H373" i="4" s="1"/>
  <c r="H353" i="4" s="1"/>
  <c r="H80" i="4" l="1"/>
  <c r="H71" i="4"/>
  <c r="H58" i="4"/>
  <c r="H57" i="4" s="1"/>
  <c r="H34" i="4"/>
  <c r="H70" i="4" l="1"/>
  <c r="H8" i="4" s="1"/>
  <c r="H7" i="4" s="1"/>
  <c r="K7" i="4" s="1"/>
</calcChain>
</file>

<file path=xl/sharedStrings.xml><?xml version="1.0" encoding="utf-8"?>
<sst xmlns="http://schemas.openxmlformats.org/spreadsheetml/2006/main" count="2317" uniqueCount="1122">
  <si>
    <t xml:space="preserve">Código </t>
  </si>
  <si>
    <t xml:space="preserve">1.1. </t>
  </si>
  <si>
    <t>1.1.01.</t>
  </si>
  <si>
    <t>1.1.01.01.</t>
  </si>
  <si>
    <t>3.1.01.</t>
  </si>
  <si>
    <t>4.1.01.01.</t>
  </si>
  <si>
    <t>Escuela Nacional de Estadística</t>
  </si>
  <si>
    <t>Nombre/Descripción</t>
  </si>
  <si>
    <t>4.1.02.</t>
  </si>
  <si>
    <t>4.1.02.01.</t>
  </si>
  <si>
    <t>Actividad</t>
  </si>
  <si>
    <t>Repositorio único de estadística e indicadores fortalecido</t>
  </si>
  <si>
    <t>Sistema de Encuestas Agropecuarias diseñado e implementado</t>
  </si>
  <si>
    <t>3.1.01.01.</t>
  </si>
  <si>
    <t>Oficina Nacional de Estadística (ONE)</t>
  </si>
  <si>
    <t>Institucional</t>
  </si>
  <si>
    <t>Departamento de Planificación y Desarrollo</t>
  </si>
  <si>
    <t>Producción de información con enfoque de género mejorada</t>
  </si>
  <si>
    <t>Infraestructura tecnológica fortalecida</t>
  </si>
  <si>
    <t>Fecha Inicio
Planificada</t>
  </si>
  <si>
    <t>Fecha Fin
Planificada</t>
  </si>
  <si>
    <t>Categoría</t>
  </si>
  <si>
    <t>Entregable</t>
  </si>
  <si>
    <t>1.1.05.</t>
  </si>
  <si>
    <t>Estructura Plan Operativo Anual (POA) 2018</t>
  </si>
  <si>
    <t>Tipo producto</t>
  </si>
  <si>
    <t>Fuente Financ.</t>
  </si>
  <si>
    <t>Área
Responsable</t>
  </si>
  <si>
    <t>Área
Involucrada</t>
  </si>
  <si>
    <t>Fortalecer la institución optimizando adecuadamente los recursos (financieros, humanos, tecnológicos y materiales), mejorando su imagen, consolidando su sistema de planificación institucional, adecuando su marco legal y aplicando las mejores prácticas internacionales para el mejor desempeño organizacional</t>
  </si>
  <si>
    <t>Estructura Organizacional revisada y ajustada</t>
  </si>
  <si>
    <t>Plan de acción de RRII  diseñado e implementado</t>
  </si>
  <si>
    <t>Acuerdos y convenios con Institutos y Oficinas de Estadística de la región de Latinoamérica firmados y ejecutados</t>
  </si>
  <si>
    <t>Acuerdos y convenios interinstitucionales  nacionales firmados y ejecutados</t>
  </si>
  <si>
    <t>Documento de Estrategia de gestión de la Cooperación Técnica y Relaciones Internacionales elaborado y aprobado</t>
  </si>
  <si>
    <t>Portafolio de proyectos para la Cooperación Internacional realizado</t>
  </si>
  <si>
    <t>Sistema integrado de gestión humana elaborado e implementado</t>
  </si>
  <si>
    <t>Programa de Gestión del Cambio elaborado implementado</t>
  </si>
  <si>
    <t>Gestión tecnológica fortalecida en base a las mejores prácticas</t>
  </si>
  <si>
    <t>Innovación de procesos tecnológicos</t>
  </si>
  <si>
    <t>Servicios en línea fortalecidos</t>
  </si>
  <si>
    <t>Sistema Integrado de Planificación y Control fortalecido</t>
  </si>
  <si>
    <t>Sistema de Seguimiento y Evaluación de la Planificación Estratégica diseñado y en proceso de implementación</t>
  </si>
  <si>
    <t>Sistema de Gestión de Calidad fortalecido</t>
  </si>
  <si>
    <t>Establecer las normas, instrumentos y mecanismos que permitan la coordinación y articulación eficaz de los órganos que forman parte del Sistema Estadístico Nacional</t>
  </si>
  <si>
    <t xml:space="preserve">2.1. </t>
  </si>
  <si>
    <t>Plan Estadístico Nacional (PEN) reformulado e implementado</t>
  </si>
  <si>
    <t>Base Cartográfica Nacional actualizada y aprobada</t>
  </si>
  <si>
    <t>Marco Geoestadistico Nacional creado</t>
  </si>
  <si>
    <t>Documento de División Territorial actualizado y aprobado anualmente</t>
  </si>
  <si>
    <t>Marco normativo de la producción estadística del SEN  diseñado y puesto en ejecución</t>
  </si>
  <si>
    <t>Tu Municipio en Cifras actualizado</t>
  </si>
  <si>
    <t>Indicadores con perspectiva territorial calculados y medidos</t>
  </si>
  <si>
    <t>Documentación de los procesos de aseguramiento de la calidad de la producción estadística del SEN compilada</t>
  </si>
  <si>
    <t>Plan metodológico para el diseño cartográfico elaborado e implementado</t>
  </si>
  <si>
    <t>Planes de trabajo diseñados e implementados como resultado de los convenios y acuerdos firmados en el marco del SEN</t>
  </si>
  <si>
    <t>Estructura de Metadatos Cartográficos articuladas y en funcionamiento</t>
  </si>
  <si>
    <t>Sistema de Índices Económicos integrado y fortalecido</t>
  </si>
  <si>
    <t>Estudios económicos coyunturales actualizados, mejorados y ampliados</t>
  </si>
  <si>
    <t>Encuesta de Infraestructura Económica levantada y difundida</t>
  </si>
  <si>
    <t>Directorio  de empresas y establecimientos actualizado, mejorado y ampliado</t>
  </si>
  <si>
    <t xml:space="preserve">Sistema de indicadores sociodemográficos, ambientales y culturales fortalecido
</t>
  </si>
  <si>
    <t>Anuarios y compendios  basados en información de registros administrativos sobre datos sociales, demográficos, judiciales y culturales, elaborados</t>
  </si>
  <si>
    <t>Sistema de información económica a partir de registros administrativos elaborado, actualizado y sistematizado (series e indicadores basados en los registros administrativos económicos)</t>
  </si>
  <si>
    <t>Documentos de Análisis Geoespacial diseñados y publicados</t>
  </si>
  <si>
    <t>Programa de Promoción de la Cultura Estadística en la República Dominicana definido e implementado</t>
  </si>
  <si>
    <t>Proceso de acceso a la información estadística fortalecido e implementado</t>
  </si>
  <si>
    <t>Servicios prestados en el CENDOC mejorados</t>
  </si>
  <si>
    <t>Sistema de evaluación de satisfacción de usuarios fortalecido</t>
  </si>
  <si>
    <t xml:space="preserve">Plan de Comunicación formulado y ejecutado </t>
  </si>
  <si>
    <t>Políticas y normas de transversalización del enfoque de género y de visibilización de grupos vulnerables socializadas e implementadas</t>
  </si>
  <si>
    <t>Metodología para las proyecciones de hogares elaborada y aplicada</t>
  </si>
  <si>
    <t xml:space="preserve">4.1. </t>
  </si>
  <si>
    <t>Implementar estrategias formativas y planes para sensibilización que impulsen una cultura estadística a nivel nacional sobre producción, difusión y análisis de información estadística, demográfica y cartográfica, impactando así la toma de decisiones públicas y al desarrollo nacional</t>
  </si>
  <si>
    <t>Identidad de la ENE redefinida y aprobada según su fundamento filosófico</t>
  </si>
  <si>
    <t>Rediseño de la estructura organizacional y de funciones de la ENE implementado</t>
  </si>
  <si>
    <t>Servicio de formación en línea estructurado y mejorado</t>
  </si>
  <si>
    <t>Diagnóstico de necesidades y demandas de capacitación estadística realizado</t>
  </si>
  <si>
    <t>Oferta académica de la ENE actualizada e implementada según demandas y necesidades</t>
  </si>
  <si>
    <t>Programa de formación para el fomento de la cultura estadística diseñado e implementado</t>
  </si>
  <si>
    <t>Subportal Escolar de Estadística desplegado</t>
  </si>
  <si>
    <t>Red de colaboradores de la ENE establecida</t>
  </si>
  <si>
    <t>1.1.04.</t>
  </si>
  <si>
    <t>2.1.01.</t>
  </si>
  <si>
    <t>2.1.02.</t>
  </si>
  <si>
    <t>2.1.02.01.</t>
  </si>
  <si>
    <t>2.1.03.</t>
  </si>
  <si>
    <t>2.1.03.01.</t>
  </si>
  <si>
    <t>2.1.04.</t>
  </si>
  <si>
    <t>2.1.04.01.</t>
  </si>
  <si>
    <t>3.1.02.</t>
  </si>
  <si>
    <t>3.1.03.</t>
  </si>
  <si>
    <t>3.1.04.</t>
  </si>
  <si>
    <t>3.1.05.</t>
  </si>
  <si>
    <t>3.1.06.</t>
  </si>
  <si>
    <t>3.1.07.</t>
  </si>
  <si>
    <t>3.1.08.</t>
  </si>
  <si>
    <t>3.1.09.</t>
  </si>
  <si>
    <t>3.1.02.01.</t>
  </si>
  <si>
    <t>3.1.05.01.</t>
  </si>
  <si>
    <t>3.1.06.01.</t>
  </si>
  <si>
    <t>3.1.07.01.</t>
  </si>
  <si>
    <t>3.1.08.01.</t>
  </si>
  <si>
    <t>3.1.09.01.</t>
  </si>
  <si>
    <t>4.1.01.</t>
  </si>
  <si>
    <t>4.1.03.</t>
  </si>
  <si>
    <t>4.1.04.</t>
  </si>
  <si>
    <t>4.1.05.</t>
  </si>
  <si>
    <t>4.1.03.01.</t>
  </si>
  <si>
    <t>4.1.04.01.</t>
  </si>
  <si>
    <t>4.1.05.01.</t>
  </si>
  <si>
    <t>Gestión de la captación, asignación y ejecución efectiva de recursos</t>
  </si>
  <si>
    <t xml:space="preserve">1.2. </t>
  </si>
  <si>
    <t>Fortalecimiento de vínculos (asistencia técnica y gestión de recursos de cooperación)</t>
  </si>
  <si>
    <t xml:space="preserve">1.3. </t>
  </si>
  <si>
    <t xml:space="preserve">1.4. </t>
  </si>
  <si>
    <t xml:space="preserve">1.5. </t>
  </si>
  <si>
    <t>Fortalecimiento de la infraestructura física</t>
  </si>
  <si>
    <t>Gestión tecnológica e innovación</t>
  </si>
  <si>
    <t xml:space="preserve">1.6. </t>
  </si>
  <si>
    <t xml:space="preserve">1.7. </t>
  </si>
  <si>
    <t xml:space="preserve">1.8. </t>
  </si>
  <si>
    <t>Fortalecimiento del Sistema de Planificación Institucional</t>
  </si>
  <si>
    <t xml:space="preserve">1.9. </t>
  </si>
  <si>
    <t>Adecuación del Marco Legal</t>
  </si>
  <si>
    <t>1.2.01.</t>
  </si>
  <si>
    <t>1.2.01.01.</t>
  </si>
  <si>
    <t>1.2.02.</t>
  </si>
  <si>
    <t>1.2.02.01.</t>
  </si>
  <si>
    <t>1.2.03.</t>
  </si>
  <si>
    <t>1.2.03.01.</t>
  </si>
  <si>
    <t>1.2.04.</t>
  </si>
  <si>
    <t>1.2.04.01.</t>
  </si>
  <si>
    <t>1.2.05.</t>
  </si>
  <si>
    <t>1.2.05.01.</t>
  </si>
  <si>
    <t>1.2.06.</t>
  </si>
  <si>
    <t>1.2.06.01.</t>
  </si>
  <si>
    <t>1.3.01.</t>
  </si>
  <si>
    <t>1.3.01.01.</t>
  </si>
  <si>
    <t>1.4.01.</t>
  </si>
  <si>
    <t>1.4.01.01.</t>
  </si>
  <si>
    <t>1.4.02.</t>
  </si>
  <si>
    <t>1.4.02.01.</t>
  </si>
  <si>
    <t>E</t>
  </si>
  <si>
    <t>O</t>
  </si>
  <si>
    <t>1.6.01.</t>
  </si>
  <si>
    <t>1.6.01.01.</t>
  </si>
  <si>
    <t>1.6.02.</t>
  </si>
  <si>
    <t xml:space="preserve">1.6.02.01. </t>
  </si>
  <si>
    <t xml:space="preserve">1.6.03. </t>
  </si>
  <si>
    <t xml:space="preserve">1.6.03.01.  </t>
  </si>
  <si>
    <t>1.6.04.</t>
  </si>
  <si>
    <t>1.6.04.01.</t>
  </si>
  <si>
    <t>1.6.05.</t>
  </si>
  <si>
    <t>1.6.05.01.</t>
  </si>
  <si>
    <t>Gestión administrativa financiera fortalecida</t>
  </si>
  <si>
    <t>1.7.01.</t>
  </si>
  <si>
    <t>1.7.01.01.</t>
  </si>
  <si>
    <t>1.7.02.</t>
  </si>
  <si>
    <t xml:space="preserve">1.7.02.01. </t>
  </si>
  <si>
    <t xml:space="preserve">1.7.03. </t>
  </si>
  <si>
    <t xml:space="preserve">1.7.03.01.  </t>
  </si>
  <si>
    <t>1.8.01.</t>
  </si>
  <si>
    <t>1.8.01.01.</t>
  </si>
  <si>
    <t>Fortalecimiento de la planificación del desarrollo estadístico nacional</t>
  </si>
  <si>
    <t>Normalización de la producción y difusión de las estadísticas producidas por las instituciones del SEN bajo estándares internacionales</t>
  </si>
  <si>
    <t>Diseño e implementación de los controles para el aseguramiento de la calidad de la producción estadística del SEN</t>
  </si>
  <si>
    <t>2.2.01.</t>
  </si>
  <si>
    <t>2.2.02.</t>
  </si>
  <si>
    <t>2.2.03.</t>
  </si>
  <si>
    <t>2.2.03.01.</t>
  </si>
  <si>
    <t xml:space="preserve">2.4. </t>
  </si>
  <si>
    <t xml:space="preserve">2.5. </t>
  </si>
  <si>
    <t>2.3.01.</t>
  </si>
  <si>
    <t>2.3.02.01.</t>
  </si>
  <si>
    <t>2.4.01.</t>
  </si>
  <si>
    <t>2.5.01.</t>
  </si>
  <si>
    <t>2.5.01.01.</t>
  </si>
  <si>
    <t>2.5.02.</t>
  </si>
  <si>
    <t>2.5.02.01.</t>
  </si>
  <si>
    <t>2.5.03.</t>
  </si>
  <si>
    <t>2.5.04.</t>
  </si>
  <si>
    <t>2.5.05.</t>
  </si>
  <si>
    <t>2.5.05.01.</t>
  </si>
  <si>
    <t>Fortalecer los procesos de generación y difusión de la producción estadística de la institución, garantizando la calidad de su contenido, la excelencia de su difusión y el uso adecuado de los grupos de interés, nacionales e internacionales.</t>
  </si>
  <si>
    <t xml:space="preserve">3.1. </t>
  </si>
  <si>
    <t>Generación de estadísticas oficiales que conciernen a la ONE con calidad y oportunamente</t>
  </si>
  <si>
    <t xml:space="preserve">3.2. </t>
  </si>
  <si>
    <t xml:space="preserve">3.3. </t>
  </si>
  <si>
    <t xml:space="preserve">3.4. </t>
  </si>
  <si>
    <t xml:space="preserve">3.5. </t>
  </si>
  <si>
    <t xml:space="preserve">3.6. </t>
  </si>
  <si>
    <t xml:space="preserve">3.7. </t>
  </si>
  <si>
    <t>Fomento de la compilación y uso de los registros administrativos con fines estadísticos</t>
  </si>
  <si>
    <t>Fortalecimiento de los procesos de generación de la información aeroespacial para la producción estadística</t>
  </si>
  <si>
    <t>Mejoramiento de la difusión de las publicaciones institucionales en cantidad, calidad y oportunidad</t>
  </si>
  <si>
    <t>Desarrollo e implementación de proyectos de análisis y metodologías de investigación</t>
  </si>
  <si>
    <t>Producción y difusión de información estadística a partir del enfoque de género, visilibilización de grupos vulnerables y buenas prácticas inclusivas</t>
  </si>
  <si>
    <t>Innovación en la Producción Estadística</t>
  </si>
  <si>
    <t>3.2.01.</t>
  </si>
  <si>
    <t>3.2.01.01.</t>
  </si>
  <si>
    <t>3.2.02.</t>
  </si>
  <si>
    <t>3.2.03.</t>
  </si>
  <si>
    <t>3.2.04.</t>
  </si>
  <si>
    <t>3.2.05.</t>
  </si>
  <si>
    <t>3.3.01.</t>
  </si>
  <si>
    <t>3.3.01.01.</t>
  </si>
  <si>
    <t>3.4.01.</t>
  </si>
  <si>
    <t>3.4.01.01.</t>
  </si>
  <si>
    <t>3.4.02.</t>
  </si>
  <si>
    <t>3.4.02.01.</t>
  </si>
  <si>
    <t>3.4.03.</t>
  </si>
  <si>
    <t>3.4.03.01.</t>
  </si>
  <si>
    <t>3.4.04.</t>
  </si>
  <si>
    <t>3.4.04.01.</t>
  </si>
  <si>
    <t>3.4.05.</t>
  </si>
  <si>
    <t>3.4.05.01.</t>
  </si>
  <si>
    <t>3.5.01.</t>
  </si>
  <si>
    <t>3.5.01.01.</t>
  </si>
  <si>
    <t>3.5.02.</t>
  </si>
  <si>
    <t>3.5.02.01.</t>
  </si>
  <si>
    <t>3.5.03.</t>
  </si>
  <si>
    <t>3.5.03.01.</t>
  </si>
  <si>
    <t>3.6.01.</t>
  </si>
  <si>
    <t>3.6.02.</t>
  </si>
  <si>
    <t>3.7.01.</t>
  </si>
  <si>
    <t xml:space="preserve">4.2. </t>
  </si>
  <si>
    <t xml:space="preserve">4.3. </t>
  </si>
  <si>
    <t xml:space="preserve">4.4. </t>
  </si>
  <si>
    <t>Fortalecimiento de la Escuela Nacional de Estadística</t>
  </si>
  <si>
    <t>Fomento del uso de la información estadística</t>
  </si>
  <si>
    <t xml:space="preserve">Establecimiento de alianzas estratégicas con organismos públicos y privados para los fines de promover y fomentar la cultura estadística en el país </t>
  </si>
  <si>
    <t>4.2.01.</t>
  </si>
  <si>
    <t>4.2.01.01.</t>
  </si>
  <si>
    <t>4.3.02.</t>
  </si>
  <si>
    <t>4.3.02.01.</t>
  </si>
  <si>
    <t>4.3.01.</t>
  </si>
  <si>
    <t>4.3.01.01.</t>
  </si>
  <si>
    <t>4.2.02.</t>
  </si>
  <si>
    <t>4.2.02.01.</t>
  </si>
  <si>
    <t>4.4.01.</t>
  </si>
  <si>
    <t>4.4.01.01.</t>
  </si>
  <si>
    <t>Cooperación Técnica y Relaciones Internacionales</t>
  </si>
  <si>
    <t xml:space="preserve">Planificación y Desarrollo </t>
  </si>
  <si>
    <t>Comunicaciones</t>
  </si>
  <si>
    <t xml:space="preserve">Recursos Humanos </t>
  </si>
  <si>
    <t>Tecnología de la Información</t>
  </si>
  <si>
    <t>Censos</t>
  </si>
  <si>
    <t>Cartografía</t>
  </si>
  <si>
    <t>Administrativo y Financiero</t>
  </si>
  <si>
    <t>Calidad en la Gestión</t>
  </si>
  <si>
    <t xml:space="preserve">Tecnología de la Información, Planificación y Desarrollo, Calidad en la Gestión   </t>
  </si>
  <si>
    <t>Comunicaciones, Calidad en la Gestión</t>
  </si>
  <si>
    <t>Recursos Humanos</t>
  </si>
  <si>
    <t xml:space="preserve">Administrativo y Financiero, Recursos Humanos </t>
  </si>
  <si>
    <t>Administrativo y Financiero, Tecnología de la Información, Planificación y Desarrollo, Calidad en la Gestión</t>
  </si>
  <si>
    <t xml:space="preserve">Comunicaciones </t>
  </si>
  <si>
    <t>Planificación y Desarrollo, Recursos Humanos, Tecnología de la Información</t>
  </si>
  <si>
    <t>Cartografía, Tecnología de la Información, Administrativo y Financiero, Estadísticas Continuas, Comunicaciones, Recursos Humanos, Jurídico, Cooperación Técnica y Relaciones Internacionales</t>
  </si>
  <si>
    <t>Tecnología de la Información, Administrativo y Financiero, Comunicaciones, Jurídico, Cartografía.</t>
  </si>
  <si>
    <t>Tecnología de la Información, Administrativo y Financiero, Comunicaciones, Cartografía.</t>
  </si>
  <si>
    <t>Tecnología de la Información, Administrativo y Financiero, Comunicaciones, Jurídico, Cartografía, Estadísticas Económicas y Sociodemográficas</t>
  </si>
  <si>
    <t>Coordinación Estadística</t>
  </si>
  <si>
    <t>Tecnología de la Información, Planificación y Desarrollo, Comunicaciones, Coordinación Estadística</t>
  </si>
  <si>
    <t>Tecnología de la Información, Coordinación Estadística</t>
  </si>
  <si>
    <t>Tecnología de la Información, Calidad en la Gestión</t>
  </si>
  <si>
    <t>Encuestas</t>
  </si>
  <si>
    <t>Tecnología de la Información, Recursos Humanos, Administrativo y Financiero, Cooperación Técnica y Relaciones Internacionales, Comunicaciones</t>
  </si>
  <si>
    <t>Metodología e Investigaciones</t>
  </si>
  <si>
    <t>Tecnología de la Información, Comunicaciones</t>
  </si>
  <si>
    <t>Calidad en la Gestión, Comunicaciones, Tecnología de la Información</t>
  </si>
  <si>
    <t>Comunicaciones, Tecnología de la Información</t>
  </si>
  <si>
    <t>Tecnología de la Información, Recursos Humanos</t>
  </si>
  <si>
    <t>Estadísticas Continuas, Coordinación del SEN, 
Censos y Encuestas, Tecnología de la Información, Jurídico</t>
  </si>
  <si>
    <t>Coordinación del SEN, Recursos Humanos, Tecnología de la Información, Comunicaciones, Cooperación Técnica y Relaciones Internacionales</t>
  </si>
  <si>
    <t>Estadísticas Continuas, Coordinación del SEN, Censos y Encuestas, Tecnología de la Información</t>
  </si>
  <si>
    <t>Estadísticas Continuas, Coordinación del SEN, 
Censos y Encuestas, Tecnología de la Información, Administrativo y Financiero. Jurídico</t>
  </si>
  <si>
    <t>Estadísticas Económicas</t>
  </si>
  <si>
    <t>Estadísticas Demográficas, Sociales y Culturales</t>
  </si>
  <si>
    <t>2.1.05.</t>
  </si>
  <si>
    <t>Financiero</t>
  </si>
  <si>
    <t>Administrativo</t>
  </si>
  <si>
    <t>Modelos de estructuras organizativas de las unidades institucionales de estadísticas implementados</t>
  </si>
  <si>
    <t>3.1.11.</t>
  </si>
  <si>
    <t>3.1.11.01.</t>
  </si>
  <si>
    <t>3.1.12.</t>
  </si>
  <si>
    <t>3.1.12.01.</t>
  </si>
  <si>
    <t xml:space="preserve">Mejoramiento de la imagen y posicionamiento institucional </t>
  </si>
  <si>
    <t>Fortalecimiento de la gestión del talento humano</t>
  </si>
  <si>
    <t>Fortalecimiento de las capacidades técnicas operativas de las instituciones del SEN que producen estadísticas</t>
  </si>
  <si>
    <t>Fortalecimiento de los mecanismos de coordinación y articulación del SEN</t>
  </si>
  <si>
    <t>Programa de pasantías en  temas de coordinación y articulación  del Sistema Estadístico Nacional diseñado y ejecutado</t>
  </si>
  <si>
    <t xml:space="preserve">Sistema de estadísticas vitales fortalecido </t>
  </si>
  <si>
    <t xml:space="preserve">Sistema de estadísticas de seguridad y convivencia fortalecido (Muertes accidentales y violentas, delito, victimización) </t>
  </si>
  <si>
    <t>Sistema de estadísticas sociales fortalecido</t>
  </si>
  <si>
    <t>Sistema de estadísticas ambientales fortalecido</t>
  </si>
  <si>
    <t>Manual de Reglamentos de Gestión Académica documentados y aprobados</t>
  </si>
  <si>
    <t>Programa de certificación  de docentes de la ENE realizado</t>
  </si>
  <si>
    <t>Diseño y ejecución de programas de capacitación y formación estadística dirigidos a las instituciones públicas y privadas y la sociedad en general.</t>
  </si>
  <si>
    <t>Índice de Precios del Productor (IPP)</t>
  </si>
  <si>
    <t>1. Boletín IPP-Manufactura y servicio, 1T-2018. (6)
2. Boletín IPP-Manufactura y servicio, 2T-2018. (6)
3. Boletín IPP-Manufactura y servicio, 3T-2018. (6)
2. Boletín IPP-Manufactura y servicio, 4T-2018. (6)
13. Informe anual de resultados, IPP-2017.</t>
  </si>
  <si>
    <t>3.1.06.02.</t>
  </si>
  <si>
    <t>1. Boletín ICDV, 1T 2018. (3)
2. Boletín ICDV, 2T 2018. (3)
3. Boletín ICDV, 3T 2018. (3).
4. Boletín ICDV, 4T 2018. (3)          
5. Informe anual de resultados, ICDV-2017.</t>
  </si>
  <si>
    <t>1. Canastas de Sectores Minas y Canteras.
2. Canasta de Sectores Energía, Gas, Agua y Saneamiento.
3. Plantillas de calculo Sectores Minas y Canteras.
4. Plantillas de calculo  Sectores Energía, Gas, Agua y Saneamiento.
5. Mantenimiento y análisis metodológicos, 12 informes IPP.
6. Actualizaciones página web sección metodología, 12 plantillas publicadas.</t>
  </si>
  <si>
    <t>1. Documento metodológico del ICDV.
2. Insumos para cálculo del ICDV rediseñado.</t>
  </si>
  <si>
    <t>3.1.07.02.</t>
  </si>
  <si>
    <t>Diseño metodológico del Estudio de Oferta de Edificaciones- EOE</t>
  </si>
  <si>
    <t>1. Documentos metodológicos actualizados abril 2018.
2. Documentos metodológicos actualizados octubre 2018.</t>
  </si>
  <si>
    <t>1. Marco conceptual Índice de Precios Comercio Exterior, documento IPCE-2018.                                                                                                                                                                                                                             2. Lista de productos, IPCE-2018.</t>
  </si>
  <si>
    <t>Compendio de Estadísticas Coyunturales</t>
  </si>
  <si>
    <t>3.1.07.03.</t>
  </si>
  <si>
    <t>3.1.07.04.</t>
  </si>
  <si>
    <t>3.1.07.05.</t>
  </si>
  <si>
    <t>3.1.07.06.</t>
  </si>
  <si>
    <t>1. Compendio publicado</t>
  </si>
  <si>
    <t>Diseño metodológico y análisis de datos del Directorio de Empresas y Establecimientos (DEE).</t>
  </si>
  <si>
    <t>1. Informe del Directorio de Empresas y Establecimientos- DEE 2017.</t>
  </si>
  <si>
    <t>1. Reportes de micro finanzas, enero-marzo 2018.
2. Reportes de micro finanzas, abril-junio 2018.
3. Reportes de micro finanzas, julio-septiembre 2018.
4. Reportes de micro finanzas, octubre-diciembre 2018.</t>
  </si>
  <si>
    <t>Diseño metodológico y análisis de la Encuesta Nacional de Actividad Económica (ENAE).</t>
  </si>
  <si>
    <t>Medición oficial de la pobreza monetaria en República Dominicana</t>
  </si>
  <si>
    <t>1. Boletín de Estadísticas Oficiales de Pobreza Monetaria a 2017 publicado y difundido.                                                                                                                                                                                          2. Actualización y ampliación del portal.</t>
  </si>
  <si>
    <t>Perfil de las empresas exportadoras e importadoras 2015 y 2016</t>
  </si>
  <si>
    <t>1. Informe Perfil Empresas Exportadoras e Importadoras 2015 publicado y difundido.</t>
  </si>
  <si>
    <t>3.1.07.07.</t>
  </si>
  <si>
    <t>3.1.07.08.</t>
  </si>
  <si>
    <t>3.1.07.09.</t>
  </si>
  <si>
    <t>3.1.07.10.</t>
  </si>
  <si>
    <t>3.1.07.11.</t>
  </si>
  <si>
    <t>1. Informe General de Resultado Estudios Oferta Edificaciones Octubre 2017.
2. Informe General de Resultado Estudios Oferta Edificaciones Abril 2018.</t>
  </si>
  <si>
    <t>Estudio de Oferta de Edificaciones</t>
  </si>
  <si>
    <t>Levantamiento de la Encuesta Nacional de Actividad Económica ENAE-2018</t>
  </si>
  <si>
    <t xml:space="preserve"> Levantamiento del Directorio de Empresas y Establecimientos (DEE-2017)</t>
  </si>
  <si>
    <t>3.1.12.02.</t>
  </si>
  <si>
    <t>3.1.12.03.</t>
  </si>
  <si>
    <t>Sistema Integrado de Indicadores para el Desarrollo (SINID)</t>
  </si>
  <si>
    <t>Div. Estadísticas Demográficas y Sociales, Div. Estadísticas Culturales y Judiciales, Tecnología de la Información, Comunicaciones, Cartografía.</t>
  </si>
  <si>
    <t>Sub-sistema Objetivos de Desarrollo del Milenio Actualizado</t>
  </si>
  <si>
    <t>Sub-sistema de materiales de comunicación y difusión breves de indicadores SINID</t>
  </si>
  <si>
    <t>1. Informe de ENAE-2016 Sector Comercio.
2. Informe de la ENAE-2016 Sector Alojamiento y Servicio de Comidas.
3. Informe de la ENAE-2016 Sector Construcción.
4. Informe de la ENAE-2016 Sector Transporte 
5. Informe de la ENAE-2016 Sector Información.
6. Informe de la ENAE-2016 Sector Comunicaciones.
7. Informe de la ENAE-2016 Sector Agua.
8. Informe de la ENAE-2016 Sector y energía.
9. Informe de la ENAE-2017 Sector Industrial.
10.Informe de la ENAE-2017 Sector Minas y canteras.
11.Informe de la ENAE-2017 Sector Comercio.</t>
  </si>
  <si>
    <t>1. Anuario de Estadísticas Vitales 2017.
2.  Compendio de Estadísticas Vitales 2013-2017.
3. Anuario de Muertes Accidentales y Violentas 2017.
4. Compendio de Muertes Accidentales y Violentas 2007-2017.
5. Estadísticas de Muertes de Mujeres en Condiciones de Violencia 2009-2017.
6. Anuario Socio Demográfico 2017.</t>
  </si>
  <si>
    <t>Anuarios y compendios del ámbito demográfico</t>
  </si>
  <si>
    <t>Anuarios y compendios del ámbito Social</t>
  </si>
  <si>
    <t>1. Anuario de Estadísticas Vitales 2017.
2.  Compendio de Estadísticas Vitales 2013-2017.
3. Anuario de Muertes Accidentales y Violentas 2017.</t>
  </si>
  <si>
    <t>Anuarios y compendios de seguridad y convivencia</t>
  </si>
  <si>
    <t>1. Compendio de Muertes Accidentales y Violentas 2007-2017.
2. Estadísticas de Muertes de Mujeres en Condiciones de Violencia 2009-2017.</t>
  </si>
  <si>
    <t>Sub-sistema de estadísticas e indicadores de transporte marítimo, aéreo y terrestre actualizado, 2018</t>
  </si>
  <si>
    <t xml:space="preserve">1.Base de datos recopilada y procesada 
2.Cuadros elaborados  para  Anuarios  y boletines
3.Series e Indicadores cargados para difusión
</t>
  </si>
  <si>
    <t>3.2.01.02.</t>
  </si>
  <si>
    <t>Sub-sistema de estadísticas e indicadores de construcción actualizado, 2018</t>
  </si>
  <si>
    <t>3.2.01.03.</t>
  </si>
  <si>
    <t>Sub-sistema de estadística e indicadores de Comunicación actualizado, 2018</t>
  </si>
  <si>
    <t>3.2.01.04.</t>
  </si>
  <si>
    <t>Sub-sistema de estadísticas e indicadores de Finanzas Públicas Gobierno Central actualizada, 2018</t>
  </si>
  <si>
    <t>1.Base de datos recopilada y procesada 
2.Cuadros elaborados  para  Anuarios  y boletines
3.Series e Indicadores cargados para difusión</t>
  </si>
  <si>
    <t>3.2.01.05.</t>
  </si>
  <si>
    <t>Sub-sistema de estadísticas e indicadores de finanzas públicas municipales (ayuntamientos) actualizado, 2018</t>
  </si>
  <si>
    <t>3.2.01.06.</t>
  </si>
  <si>
    <t>Sub-sistema de estadísticas e indicadores del  mercado asegurador actualizado, 2018</t>
  </si>
  <si>
    <t>3.2.01.07.</t>
  </si>
  <si>
    <t>Sub-sistema de estadísticas e indicadores de bolsa de valores actualizado, 2018</t>
  </si>
  <si>
    <t>3.2.01.08.</t>
  </si>
  <si>
    <t>Sub-sistema de estadísticas e indicadores de intermediarios financieros (Banca) actualizado, 2018</t>
  </si>
  <si>
    <t>3.2.01.09.</t>
  </si>
  <si>
    <t>Sub-sistema de estadísticas e indicadores de Macroeconómicos actualizado, 2018</t>
  </si>
  <si>
    <t>3.2.01.10.</t>
  </si>
  <si>
    <t>Sub-sistema de estadísticas e indicadores de Tasa de Cambio actualizada, 2018</t>
  </si>
  <si>
    <t>3.2.01.11.</t>
  </si>
  <si>
    <t>Sub-sistema de estadísticas e indicadores de deuda externa  actualizada, 2018</t>
  </si>
  <si>
    <t>3.2.01.12.</t>
  </si>
  <si>
    <t>Sub-sistema de estadísticas del sector industria actualizado, 2018</t>
  </si>
  <si>
    <t>3.2.01.13.</t>
  </si>
  <si>
    <t>Sub-sistema de estadísticas e indicadores agrícolas y pecuario actualizado, 2018</t>
  </si>
  <si>
    <t>3.2.01.14.</t>
  </si>
  <si>
    <t>Sub-sistema de estadísticas e indicadores de minería actualizada, 2018</t>
  </si>
  <si>
    <t>3.2.01.15.</t>
  </si>
  <si>
    <t>Sub-sistema de estadísticas e indicadores de electricidad actualizado, 2018</t>
  </si>
  <si>
    <t>3.2.01.16.</t>
  </si>
  <si>
    <t>Sub-sistema de estadísticas e indicadores de agua actualizado, 2018</t>
  </si>
  <si>
    <t>3.2.01.17.</t>
  </si>
  <si>
    <t>Sub-sistema de estadísticas e indicadores de consumo de Combustible actualizado, 2018</t>
  </si>
  <si>
    <t>3.2.01.18.</t>
  </si>
  <si>
    <t>Sub-sistema de estadísticas e indicadores de  las zonas francas actualizado, 2018</t>
  </si>
  <si>
    <t>3.2.01.19.</t>
  </si>
  <si>
    <t>Sub-sistema de estadísticas e indicadores del sector externo (comercio exterior) actualizado, 2018</t>
  </si>
  <si>
    <t>3.2.01.20.</t>
  </si>
  <si>
    <t>Sistemas estadísticos sectoriales  mejorados</t>
  </si>
  <si>
    <t>3.2.01.21.</t>
  </si>
  <si>
    <t>3.2.01.22.</t>
  </si>
  <si>
    <t>Anuario República Dominicana en Cifras, 2018, mejorado y publicado</t>
  </si>
  <si>
    <t>3.2.01.23.</t>
  </si>
  <si>
    <t>Anuario de Estadísticas Económicas, 2018 publicado</t>
  </si>
  <si>
    <t>3.2.01.24.</t>
  </si>
  <si>
    <t>Anuario de Comercio Exterior, 2018 publicado</t>
  </si>
  <si>
    <t>3.2.01.25.</t>
  </si>
  <si>
    <t>1. Base de Datos Nacimientos 2017.
2. Base de Datos Defunciones 2017.
3. Base de Datos Matrimonios 2017.
4. Base de Datos Divorcios 2017.</t>
  </si>
  <si>
    <t>Recolección, procesamiento y documentación de las EE. VV.</t>
  </si>
  <si>
    <t xml:space="preserve">Difusión de las bases de datos REDATAM de las EE. VV. </t>
  </si>
  <si>
    <t>1. Base de Datos Nacimientos 2017, REDATAM.
2. Base de Datos Defunciones 2017, REDATAM.
3. Base de Datos Matrimonios 2017, REDATAM.
4. Base de Datos Divorcios 2017, REDATAM.</t>
  </si>
  <si>
    <t>Sub-sistema de estadísticas de muertes accidentales y violentas</t>
  </si>
  <si>
    <t>Sub-sistema de estadísticas de seguridad pública, convivencia, victimización y justicia</t>
  </si>
  <si>
    <t>Sub-sistema de estadísticas de migración desarrollado</t>
  </si>
  <si>
    <t>Series y Cuadros de migración.</t>
  </si>
  <si>
    <t>3.2.04.02.</t>
  </si>
  <si>
    <t>Sub-sistema de estadísticas laborales y de seguridad social actualizado</t>
  </si>
  <si>
    <t>Series y Cuadros de laborales y sociales.</t>
  </si>
  <si>
    <t>3.2.04.03.</t>
  </si>
  <si>
    <t>Sub-sistema de pobreza, asistencia social y condiciones de vida actualizado</t>
  </si>
  <si>
    <t>Series y Cuadros pobreza, asistencia social y condiciones de vida.</t>
  </si>
  <si>
    <t>3.2.04.04.</t>
  </si>
  <si>
    <t>Sub-sistema de estadísticas de salud actualizado</t>
  </si>
  <si>
    <t>Series y Cuadros de salud.</t>
  </si>
  <si>
    <t>3.2.04.05.</t>
  </si>
  <si>
    <t>Sub-sistema de estadísticas de infancia</t>
  </si>
  <si>
    <t>Series y Cuadros de infancia.</t>
  </si>
  <si>
    <t>3.2.04.06.</t>
  </si>
  <si>
    <t>Sub-sistema de estadísticas de educación fortalecido</t>
  </si>
  <si>
    <t>Series y Cuadros de educación</t>
  </si>
  <si>
    <t>3.2.04.07.</t>
  </si>
  <si>
    <t>Sub-sistema de estadísticas culturales</t>
  </si>
  <si>
    <t>Series y Cuadros de cultura.</t>
  </si>
  <si>
    <t>Recolección, procesamiento y documentación de las Estadísticas Ambientales</t>
  </si>
  <si>
    <t>Revisión y análisis de los fundamentos metodológicos</t>
  </si>
  <si>
    <t>Realización de la proyección de hogares</t>
  </si>
  <si>
    <t>Fortalecimiento del Sistema de Gestión de la Calidad</t>
  </si>
  <si>
    <t>Sistema de Gestión de Calidad  funcionando bajo Norma ISO 9001:2015</t>
  </si>
  <si>
    <t>0001</t>
  </si>
  <si>
    <t>Sistema de gestión documental</t>
  </si>
  <si>
    <t>1.8.02.</t>
  </si>
  <si>
    <t>1.8.03.</t>
  </si>
  <si>
    <t>Sistema de Seguimiento a la Carta Compromiso al Ciudadano</t>
  </si>
  <si>
    <t>Indicadores de atributos de calidad comprometidos monitoreados</t>
  </si>
  <si>
    <t xml:space="preserve">Informes de resultado </t>
  </si>
  <si>
    <t>0007</t>
  </si>
  <si>
    <t>28/12/2018</t>
  </si>
  <si>
    <t>Plan formulado e informes de avance de la implementación</t>
  </si>
  <si>
    <t>3.4.05.02.</t>
  </si>
  <si>
    <t xml:space="preserve">Plan de posicionamiento de contenido en medios digitales formulado e implementado
</t>
  </si>
  <si>
    <t>3.4.06.</t>
  </si>
  <si>
    <t>Comunicación interna fortalecida</t>
  </si>
  <si>
    <t>3.4.07.</t>
  </si>
  <si>
    <t>Coordinación de eventos fortalecida</t>
  </si>
  <si>
    <t xml:space="preserve">Plan de mejoras para la coordinación de los eventos diseñado e implementado </t>
  </si>
  <si>
    <t>Actualización del equipamiento tecnológico para usuarios</t>
  </si>
  <si>
    <t>Estaciones de trabajo instaladas, según plan</t>
  </si>
  <si>
    <t>2/1/2018</t>
  </si>
  <si>
    <t>30/12/2018</t>
  </si>
  <si>
    <t>1.6.01.02.</t>
  </si>
  <si>
    <t>Expansión y actualización de la infraestructura tecnológica central</t>
  </si>
  <si>
    <t>Unidad central de almacenamiento expandida</t>
  </si>
  <si>
    <t>1.6.01.03.</t>
  </si>
  <si>
    <t>Actualización de las redes informáticas y las comunicaciones</t>
  </si>
  <si>
    <t>Redes actualizadas</t>
  </si>
  <si>
    <t>1.6.01.04.</t>
  </si>
  <si>
    <t>Normalización y actualización del software que utiliza la institución</t>
  </si>
  <si>
    <t>Softwares normalizados y actualizados</t>
  </si>
  <si>
    <t>Implementación de tecnologías de código abierto (opensource) para gestionar el repositorio – Evaluación – rediseño</t>
  </si>
  <si>
    <t xml:space="preserve">1.6.02.02. </t>
  </si>
  <si>
    <t>Integración al repositorio de las bases de datos de series estadísticas e indicadores disponibles en múltiples sistemas</t>
  </si>
  <si>
    <t>Bases de datos de series estadísticas integradas al nuevo repositorio</t>
  </si>
  <si>
    <t xml:space="preserve">1.6.02.03. </t>
  </si>
  <si>
    <t xml:space="preserve">Fortalecimiento del tratamiento y explotación de las bases de datos estadística </t>
  </si>
  <si>
    <t>Almacén de datos del Sistema Estadístico Nacional (ADSEN) rediseñado,  implementado y funcionando de acuerdo al diseño aprobado por ONE</t>
  </si>
  <si>
    <t xml:space="preserve">Implementación de sistema de gestión de la seguridad de la información </t>
  </si>
  <si>
    <t>Controles ISO27000 implementados</t>
  </si>
  <si>
    <t xml:space="preserve">Fortalecimiento de competencias del personal del DTI  </t>
  </si>
  <si>
    <t>Personal capacitado</t>
  </si>
  <si>
    <t>Interoperabilidad  con las fuentes estadísticas que gestionan Registros Administrativos</t>
  </si>
  <si>
    <t>Interconexión implementada</t>
  </si>
  <si>
    <t>1/02/2018</t>
  </si>
  <si>
    <t>1.6.04.02.</t>
  </si>
  <si>
    <t xml:space="preserve">Fortalecimiento de los procesos de recolección e integración de datos en Encuestas de Hogares – CSEntry </t>
  </si>
  <si>
    <t>Sistemas para Encuestas de Hogares implementados</t>
  </si>
  <si>
    <t>1/04/2018</t>
  </si>
  <si>
    <t>1.6.04.03.</t>
  </si>
  <si>
    <t>Fortalecimiento de los procesos de recolección e integración de datos en Encuestas Económicas</t>
  </si>
  <si>
    <t>1.6.04.04.</t>
  </si>
  <si>
    <t>Fortalecimiento de los procesos de recolección e integración de datos en los Censos Nacionales</t>
  </si>
  <si>
    <t>Procesos de recolección de censos nacionales fortalecidos</t>
  </si>
  <si>
    <t>Fortalecimiento del portal web</t>
  </si>
  <si>
    <t>1.6.05.02.</t>
  </si>
  <si>
    <t>Implementar APP para difusión de información estadística / División Territorial</t>
  </si>
  <si>
    <t>APP lista para descarga</t>
  </si>
  <si>
    <t xml:space="preserve">Procesos de la ENE sistematizados y automatizados </t>
  </si>
  <si>
    <t>1.4.01.04.</t>
  </si>
  <si>
    <t>1.4.01.02.</t>
  </si>
  <si>
    <t>1.4.01.03.</t>
  </si>
  <si>
    <t>1.4.01.05.</t>
  </si>
  <si>
    <t>1.4.01.06.</t>
  </si>
  <si>
    <t>1.4.01.07.</t>
  </si>
  <si>
    <t>1.4.01.08.</t>
  </si>
  <si>
    <t>Planificación de los recursos humanos realizada</t>
  </si>
  <si>
    <t>Sistematización de los procesos de gestión humana</t>
  </si>
  <si>
    <t>Programa Anual de Salud Ocupacional y Prevención de Riesgos Laborales formulado e implementado</t>
  </si>
  <si>
    <t>Sistema de Beneficio y Compensación elaborado e implementado</t>
  </si>
  <si>
    <t>Estructura organizativa enfocada en los procesos implementada</t>
  </si>
  <si>
    <t>Sistema informático de Gestión Humana implementado</t>
  </si>
  <si>
    <t>Planes elaborados y enviados al MAP anualmente</t>
  </si>
  <si>
    <t>Plan de sistematización de los procesos de gestión humana implementado</t>
  </si>
  <si>
    <t>Sistema implementado</t>
  </si>
  <si>
    <t xml:space="preserve">Programa de gestión del cambio diseñado </t>
  </si>
  <si>
    <t xml:space="preserve">1. Calendario de eventos realizados 
2. Calendario visitas medios Comunicación
3. Cantidad de menciones y apariciones de ONE en la prensa </t>
  </si>
  <si>
    <t xml:space="preserve">1. Modelo de Gestión por Competencia  Diseñado e implementado (3T)
2. Informe de evaluación del desempeño anual (4T)
</t>
  </si>
  <si>
    <t>1. Programa de desarrollo elaborado (2T)
2. Plan de capacitación implementado (4T)</t>
  </si>
  <si>
    <t>1. Programa anual de Salud Ocupacional implementado (4T) 2. Programa anual de prevención de riesgos laborales implementado (4T)</t>
  </si>
  <si>
    <t>1. Programa anual de actividades  de integración implementado (4T) 
2. Programa de Beneficio y Compensación 
implementado (4T)</t>
  </si>
  <si>
    <t>1. Estructura organizativa aprobada e implementada (4T)
2. Manual de funciones implementado (4T)
3. Manual de cargos realizado e implementado (4T)
4. Manual de políticas y procedimientos implementado (4T)
5. Escala salarial implementada (4T)</t>
  </si>
  <si>
    <t xml:space="preserve">1. Plan de cultura diseñado (4T)
2. Encuesta de clima organizacional realizada (4T)
</t>
  </si>
  <si>
    <t>Cuadros y estadísticas de medio ambiente destinados a las publicaciones 2017.</t>
  </si>
  <si>
    <t xml:space="preserve">1. Calendario de  programación de actividades
2. Actividades difundidas </t>
  </si>
  <si>
    <t>1. Informe de satisfacción usuarios presenciales (4)
2. Informe de satisfacción sitio web (4)
3. Informe de satisfacción global (2)
4. Informe de satisfacción visitas grupales (2)</t>
  </si>
  <si>
    <t xml:space="preserve">1. Revistas ONE informativa  No 14 y 15 elaboradas y difundidas  
2. Calendario de Publicaciones elaborado, programas anuales diseñados
</t>
  </si>
  <si>
    <t xml:space="preserve">1. Intranet implementadas 
2. Calendario de charlas sobre el uso de herramientas 
de trabajo
3. Murales Digitalizados
4. Señaléticas institucionales implementadas
</t>
  </si>
  <si>
    <t>1. Calendario anual de eventos
2. Sistema de confirmaciones asistencia implementado
3. Inventario de material promocional</t>
  </si>
  <si>
    <t>Base de Datos Directorio de Empresas y Establecimientos, DEE-2018.</t>
  </si>
  <si>
    <t>Informe de las mejoras de todos los procesos</t>
  </si>
  <si>
    <t>Series e Indicadores cargados para difusión</t>
  </si>
  <si>
    <t>Anuario República Dominicana en Cifras 2018.</t>
  </si>
  <si>
    <t>Anuario de Estadísticas Económicas 2018.</t>
  </si>
  <si>
    <t>Anuarios de Comercio Exterior 2018.</t>
  </si>
  <si>
    <t>Anuario Socio Demográfico 2017.</t>
  </si>
  <si>
    <t>Informe estadísticas anuales para las diferentes agencias</t>
  </si>
  <si>
    <t>Edición de cuadros en excel para publicación</t>
  </si>
  <si>
    <t xml:space="preserve">X Censo Nacional de Población y Vivienda  2020 realizado </t>
  </si>
  <si>
    <t>Fase de Planificación y Diseño</t>
  </si>
  <si>
    <t>Documentación de la planificación y el diseño elaborada</t>
  </si>
  <si>
    <t>1. Documentación de la planificación y el diseño elaborada
2. Actualización cartográfica iniciada
3. Prueba de procesamiento</t>
  </si>
  <si>
    <t>1. Diseño metodológico, 
2. Manuales e instrumentos 
3. Boletas, cuestionarios y formularios auxiliares elaborados</t>
  </si>
  <si>
    <t xml:space="preserve">VIII Censo Nacional Agropecuario realizado </t>
  </si>
  <si>
    <t>IP</t>
  </si>
  <si>
    <t>0002</t>
  </si>
  <si>
    <t>1. Diseño metodológico
2. Manuales e instrumentos 
3. Boletas, cuestionarios y formularios auxiliares elaborados</t>
  </si>
  <si>
    <t>Intercambio de buenas prácticas a través de cooperación bilateral  y multilateral</t>
  </si>
  <si>
    <t>Documento/carta de remisión de la Dirección Nacional</t>
  </si>
  <si>
    <t>1.2.01.02.</t>
  </si>
  <si>
    <t>1. Carta compromiso
2. Documento de registro de participación e informes 
de viajes 
3.Certificado de participación (si aplica)  
4. Documentaciones</t>
  </si>
  <si>
    <t>Modelo de acuerdo marco elaborado y aprobado</t>
  </si>
  <si>
    <t>Planes de trabajo ejecutados</t>
  </si>
  <si>
    <t>1.2.02.02.</t>
  </si>
  <si>
    <t xml:space="preserve">Documento elaborado </t>
  </si>
  <si>
    <t>29/12/2018</t>
  </si>
  <si>
    <t>Sistema de gestión de Acuerdos Interinstitucionales</t>
  </si>
  <si>
    <t xml:space="preserve">1. Protocolo de gestión de Acuerdos Interinstitucionales implementado
2. Gestión documental y valoración de convenios interinstitucionales implementado
3. Estrategia de mejora en la gestión de procesos de Acuerdos Interinstitucionales </t>
  </si>
  <si>
    <t>1.2.03.02.</t>
  </si>
  <si>
    <t>Estrategia de captación de recursos de cooperación técnica diseñada</t>
  </si>
  <si>
    <t>Plan de captación de recursos financieros y no financieros de cooperación nacional</t>
  </si>
  <si>
    <t>Estrategia de captación de recursos de cooperación técnica financiera y no financiera a nivel nacional e internacional</t>
  </si>
  <si>
    <t>05/04/2018</t>
  </si>
  <si>
    <t>01/06/2018</t>
  </si>
  <si>
    <t>Estrategia de captación de recursos financieros y no financieros de cooperación internacional ejecutada</t>
  </si>
  <si>
    <t>1.2.06.02.</t>
  </si>
  <si>
    <t>1.2.06.03.</t>
  </si>
  <si>
    <t xml:space="preserve">Reforzamiento de conocimiento en materia de cooperación internacional y gestión de proyectos </t>
  </si>
  <si>
    <t xml:space="preserve"> Fortalecimiento de capacidades en materia de Cooperación Nacional</t>
  </si>
  <si>
    <t>10/12018</t>
  </si>
  <si>
    <t>Certificados de participación</t>
  </si>
  <si>
    <t>Gestión de tesorería documentada y fortalecida</t>
  </si>
  <si>
    <t xml:space="preserve">1.1.01.03. </t>
  </si>
  <si>
    <t xml:space="preserve">1.1.01.04. </t>
  </si>
  <si>
    <t xml:space="preserve">1.1.01.05. </t>
  </si>
  <si>
    <t xml:space="preserve">1.1.01.06. </t>
  </si>
  <si>
    <t>Plan de sostenibilidad financiera de la institución implementado</t>
  </si>
  <si>
    <t>Sistema de gestión de compras y contrataciones automatizado e institucionalizado</t>
  </si>
  <si>
    <t>Sistema Informático de Gestión de Correspondencia  implementado Fase II</t>
  </si>
  <si>
    <t>1.1.01.02.</t>
  </si>
  <si>
    <t>Subproceso de ejecutar el presupuesto anual documentado</t>
  </si>
  <si>
    <t>Nómina Institucional</t>
  </si>
  <si>
    <t>Nómina Dirección y Coordinación Técnico-Administrativa de la Producción</t>
  </si>
  <si>
    <t>Control y seguimiento del gasto</t>
  </si>
  <si>
    <t>Control y seguimiento del gasto de servicios generales</t>
  </si>
  <si>
    <t>Control y seguimiento del gasto no planificado</t>
  </si>
  <si>
    <t>GC</t>
  </si>
  <si>
    <t>Encuesta Nacional de Hogares de Propósitos Múltiples-2017</t>
  </si>
  <si>
    <t>Encuesta Nacional de Hogares de Propósitos Múltiples-2018</t>
  </si>
  <si>
    <t>Encuesta de Emprededurismo-2018</t>
  </si>
  <si>
    <t>Encuesta de Violencia de Genero-2018</t>
  </si>
  <si>
    <t xml:space="preserve">Base de datos e informes </t>
  </si>
  <si>
    <t xml:space="preserve">Sistema de Encuestas de Hogares fortalecido </t>
  </si>
  <si>
    <t>Manual de procedimientos aprobado</t>
  </si>
  <si>
    <t>4.1.01.02.</t>
  </si>
  <si>
    <t>Propuesta de Indicadores de gestión académica realizada</t>
  </si>
  <si>
    <t xml:space="preserve">Documento de propuesta de Indicadores de gestión académica </t>
  </si>
  <si>
    <t>4.1.01.03.</t>
  </si>
  <si>
    <t>Criterios del sistema informático para la gestión académica definidos</t>
  </si>
  <si>
    <t>Documento con los Criterios para el sistema informático de la ENE</t>
  </si>
  <si>
    <t>4.1.01.04.</t>
  </si>
  <si>
    <t>Automatización de los procesos de gestión académica</t>
  </si>
  <si>
    <t>Reglamentos para la gestión académica de la ENE documentados</t>
  </si>
  <si>
    <t>Calidad en la Gestión, Comunicaciones</t>
  </si>
  <si>
    <t>Fundamentos filosóficos de la ENE redefinidos</t>
  </si>
  <si>
    <t>Reglamento de Fundamentos filosóficos de la ENE aprobados</t>
  </si>
  <si>
    <t>4.1.03.02.</t>
  </si>
  <si>
    <t>Línea gráfica de la ENE diseñada</t>
  </si>
  <si>
    <t>Estructura organizacional revisada y aprobada</t>
  </si>
  <si>
    <t>Documento con la estructura aprobada</t>
  </si>
  <si>
    <t>Criterios del funcionamiento de la plataforma virtual definidos</t>
  </si>
  <si>
    <t xml:space="preserve">Documento con los Criterios del funcionamiento de la plataforma virtual </t>
  </si>
  <si>
    <t>4.1.05.02.</t>
  </si>
  <si>
    <t>4.1.05.03.</t>
  </si>
  <si>
    <t>Capacidades del personal en el manejo y administración de la plataforma Moodle fortalecidas</t>
  </si>
  <si>
    <t>Expedientes de capacitación</t>
  </si>
  <si>
    <t>4.1.06.01.</t>
  </si>
  <si>
    <t>Programa de certificación de Docentes de la ENE diseñado</t>
  </si>
  <si>
    <t>Diseño del programa de certificación docente</t>
  </si>
  <si>
    <t>Diagnóstico de Detección de Necesidades de Capacitación Estadística aplicada a la ONE realizado</t>
  </si>
  <si>
    <t>Resultados de la Detección de Necesidades de Capacitación de la ONE</t>
  </si>
  <si>
    <t>4.2.01.02.</t>
  </si>
  <si>
    <t>Metodología de Detección de Necesidades de Capacitación Estadística dirigida al SEN revisada</t>
  </si>
  <si>
    <t>Documento revisado sobre la Metodología de Detección de Necesidades de Capacitación Estadística dirigida al SEN</t>
  </si>
  <si>
    <t>Coordinación del SEN, Cooperación Técnica y Relaciones Internacionales</t>
  </si>
  <si>
    <t>4.2.01.03.</t>
  </si>
  <si>
    <t>Alianzas con entidades educativas establecidas</t>
  </si>
  <si>
    <t>Cooperación Técnica y Relaciones Internacionales, Jurídico</t>
  </si>
  <si>
    <t>1. Convenios firmados
2. Planes de trabajo</t>
  </si>
  <si>
    <t>Oferta académica de la ENE actualizada</t>
  </si>
  <si>
    <t>Documento con la oferta académica actualizada</t>
  </si>
  <si>
    <t>Estadísticas Continuas, Coordinación del SEN, 
Censos y Encuestas, Tecnología de la Información</t>
  </si>
  <si>
    <t>4.2.02.02.</t>
  </si>
  <si>
    <t>Programas académicos avalados</t>
  </si>
  <si>
    <t>Estadísticas Continuas, Coordinación del SEN, 
Censos y Encuestas, Jurídico</t>
  </si>
  <si>
    <t>4.2.02.03.</t>
  </si>
  <si>
    <t>Plan de Capacitación Estadística 2018 ejecutado</t>
  </si>
  <si>
    <t>Informe trimestral de gestión académica de la ENE</t>
  </si>
  <si>
    <t>Administrativo y Financiero, Estadísticas Continuas, Coordinación del SEN, 
Censos y Encuestas, Tecnología de la Información</t>
  </si>
  <si>
    <t>4.2.02.04.</t>
  </si>
  <si>
    <t>Gestión en la Calidad</t>
  </si>
  <si>
    <t>Material educativo para el fomento de la cultura estadística diseñado</t>
  </si>
  <si>
    <t>Evidencia de diseño de artículos promocionales</t>
  </si>
  <si>
    <t>Comunicaciones, publicaciones</t>
  </si>
  <si>
    <t>4.3.01.02.</t>
  </si>
  <si>
    <t>4.3.01.03.</t>
  </si>
  <si>
    <t>Metodología de evaluación de reacción de las actividades formativas dirigidas a la academia implementada</t>
  </si>
  <si>
    <t>4.3.01.04.</t>
  </si>
  <si>
    <t>1. Formulario diseñado
2. Documentos para el registro de respuestas.
3. Informe resultados.</t>
  </si>
  <si>
    <t>Propuesta de estructura pedagógica del subportal escolar de estadística aprobada</t>
  </si>
  <si>
    <t>Documento con estructura pedagógica del subportal escolar de estadística</t>
  </si>
  <si>
    <t>4.3.02.02.</t>
  </si>
  <si>
    <t>Fascículos diseñados según temática</t>
  </si>
  <si>
    <t>Documento con los fascículos diseñados</t>
  </si>
  <si>
    <t>Estadísticas Continuas,</t>
  </si>
  <si>
    <t>Coordinación del SEN, Cooperación Técnica y Relaciones Internacionales, Jurídico, comunicaciones</t>
  </si>
  <si>
    <t>Sistema Nacional de Estadísticas sobre Violencia de Género Rediseñado y actualizado</t>
  </si>
  <si>
    <t>Plataforma web SINAVIG actualizada</t>
  </si>
  <si>
    <t>01/03/2018</t>
  </si>
  <si>
    <t>30/06/2018</t>
  </si>
  <si>
    <t>Tecnología de la Información y Comunicaciones</t>
  </si>
  <si>
    <t>Sistema de Indicadores de Género (SISGE) actualizado</t>
  </si>
  <si>
    <t>Plataforma web SISGE actualizada</t>
  </si>
  <si>
    <t>07/03/2018</t>
  </si>
  <si>
    <t>30/05/2018</t>
  </si>
  <si>
    <t>Listado de participantes</t>
  </si>
  <si>
    <t>30/03/2018</t>
  </si>
  <si>
    <t>31/12/2018</t>
  </si>
  <si>
    <t>15/04/2018</t>
  </si>
  <si>
    <t>30/08/2018</t>
  </si>
  <si>
    <t>3.6.04.</t>
  </si>
  <si>
    <t>Propuesta técnica diseñada</t>
  </si>
  <si>
    <t>23/09/2018</t>
  </si>
  <si>
    <t>3.5.01.02.</t>
  </si>
  <si>
    <t>Informe preliminar corregido</t>
  </si>
  <si>
    <t>30/10/2018</t>
  </si>
  <si>
    <t>20/05/2018</t>
  </si>
  <si>
    <t>3.5.02.02.</t>
  </si>
  <si>
    <t>Documento publicado</t>
  </si>
  <si>
    <t>Documento corregido y diagramado</t>
  </si>
  <si>
    <t>31/03/2018</t>
  </si>
  <si>
    <t>Presentación Power Point y listado participantes</t>
  </si>
  <si>
    <t>Comunicaciones, Escuela Nacional de Estadística</t>
  </si>
  <si>
    <t>Calendario de visitas y
hojas de asistencia</t>
  </si>
  <si>
    <t>Documento final diagramado</t>
  </si>
  <si>
    <t>15/02/2018</t>
  </si>
  <si>
    <t>Informe de participación en actividades y certificaciones</t>
  </si>
  <si>
    <t>Dirección Nacional y Cooperación Internacional</t>
  </si>
  <si>
    <t>08/03/2018</t>
  </si>
  <si>
    <t>23/11/2018</t>
  </si>
  <si>
    <t>RRHH y Comunicaciones</t>
  </si>
  <si>
    <t xml:space="preserve">Procesos documentados y sistemas implementados </t>
  </si>
  <si>
    <t xml:space="preserve">Sistema de actualización continua de la base de datos cartográfica definido e implementado </t>
  </si>
  <si>
    <t>Base Cartográfica definida e implementada</t>
  </si>
  <si>
    <t>Actualización y digitalización cartográfica para la producción estadística nacional</t>
  </si>
  <si>
    <t>Base Cartográfica digital</t>
  </si>
  <si>
    <t>Marco Conceptual</t>
  </si>
  <si>
    <t>Base digital con el marco geoestadístico</t>
  </si>
  <si>
    <t>30/9/2018</t>
  </si>
  <si>
    <t>2.1.03.02.</t>
  </si>
  <si>
    <t>2.1.03.03.</t>
  </si>
  <si>
    <t>Desarrollo de la aplicación</t>
  </si>
  <si>
    <t>2.1.03.04.</t>
  </si>
  <si>
    <t xml:space="preserve">Producción de las áreas </t>
  </si>
  <si>
    <t>División Territorial 2017</t>
  </si>
  <si>
    <t xml:space="preserve">División Territorial Publicada </t>
  </si>
  <si>
    <t>31/5/2018</t>
  </si>
  <si>
    <t>División Territorial 2018</t>
  </si>
  <si>
    <t>31/10/2018</t>
  </si>
  <si>
    <t>Manual de procesos</t>
  </si>
  <si>
    <t>30/6/2018</t>
  </si>
  <si>
    <t xml:space="preserve">Elaboración de Atlas </t>
  </si>
  <si>
    <t>Documentos publicados</t>
  </si>
  <si>
    <t>31/12/2019</t>
  </si>
  <si>
    <t>31/12/2020</t>
  </si>
  <si>
    <t>Oficinas Territoriales</t>
  </si>
  <si>
    <t>2.2.03.02.</t>
  </si>
  <si>
    <t>2.2.03.03.</t>
  </si>
  <si>
    <t>Sistema de Información Estadística Territorial (SIET web)</t>
  </si>
  <si>
    <t>Cuadros e indicadores actualizados en el Siet Web (20)</t>
  </si>
  <si>
    <t>Acopio de los registros vitales</t>
  </si>
  <si>
    <t>30/4/2018</t>
  </si>
  <si>
    <t xml:space="preserve">SUB-PRODUCTO </t>
  </si>
  <si>
    <t>Documento del Plan Estadístico Nacional</t>
  </si>
  <si>
    <t>30/09/17</t>
  </si>
  <si>
    <t>0004</t>
  </si>
  <si>
    <t>30/09/18</t>
  </si>
  <si>
    <t>Sistema de aplicación, control y procesamiento de los Registros Administrativos desarrollado</t>
  </si>
  <si>
    <t xml:space="preserve">Diagnóstico de los RRAA formulado </t>
  </si>
  <si>
    <t xml:space="preserve">Documento del Diagnóstico de los RRAA formulado </t>
  </si>
  <si>
    <t>Plan de mejora de los registros Administrativos</t>
  </si>
  <si>
    <t>Documento Plan de mejora de los registros Administrativos</t>
  </si>
  <si>
    <t>30/12/18</t>
  </si>
  <si>
    <t>Programa Acelerado de Datos (PAD) actualizado</t>
  </si>
  <si>
    <t xml:space="preserve">Documentaciones actualizadas en el catálogo ANDA; </t>
  </si>
  <si>
    <t>4 nuevas documentaciones en el catálogo ANDA</t>
  </si>
  <si>
    <t>Inventario de Operaciones estadísticas (IOE) actualizado</t>
  </si>
  <si>
    <t>Informe de cierre; fichas de validación del IOE por sector</t>
  </si>
  <si>
    <t>30/12/18/</t>
  </si>
  <si>
    <t xml:space="preserve">Inventario de Operaciones estadísticas (IOE) del Sector Medio Ambiente </t>
  </si>
  <si>
    <t>Informe de cierre del sector; fichas de validación del IOE del sector</t>
  </si>
  <si>
    <t>Inventario de Operaciones estadísticas (IOE) del Sector Salud</t>
  </si>
  <si>
    <t>Inventario de Operaciones estadísticas (IOE) del Sector Agropecuario</t>
  </si>
  <si>
    <t>Inventario de Operaciones estadísticas (IOE) del Sector Educación</t>
  </si>
  <si>
    <t>Inventario de Operaciones estadísticas (IOE) del Sector TIC</t>
  </si>
  <si>
    <t>Inventario de Operaciones estadísticas (IOE) del Sector Seguridad Social</t>
  </si>
  <si>
    <t>Inventario de Operaciones estadísticas (IOE) del Sector Migración</t>
  </si>
  <si>
    <t>Inventario de Operaciones estadísticas (IOE) del Sector Económico</t>
  </si>
  <si>
    <t>Inventario de Operaciones estadísticas (IOE) del Sector Riesgos y desastres</t>
  </si>
  <si>
    <t>2.1.06.</t>
  </si>
  <si>
    <t>2.1.07.</t>
  </si>
  <si>
    <t>Diseño Metodológico y Conceptual del Marco Normativo de la Producción Estadística Nacional</t>
  </si>
  <si>
    <t>Documento Metodológico y Conceptual del Marco Normativo de la Producción Estadística Nacional</t>
  </si>
  <si>
    <t>Metodología estadística del Informe de áreas protegidas</t>
  </si>
  <si>
    <t>Documento Metodología estadística del Informe de áreas protegidas</t>
  </si>
  <si>
    <t>15/10/17</t>
  </si>
  <si>
    <t>Metodología estadística del Informe de producción de Agua</t>
  </si>
  <si>
    <t>Documento Metodología estadística del Informe de producción de Agua de la CAASD</t>
  </si>
  <si>
    <t>Documentación proceso de Producción Estadística del PAD</t>
  </si>
  <si>
    <t>Documentación de los procesos de aseguramiento de la calidad de la producción estadística del PAD contenida en el sistema</t>
  </si>
  <si>
    <t>15/09/18</t>
  </si>
  <si>
    <t>Modelos de estructuras organizativas de las unidades institucionales de estadísticas del SEN validado</t>
  </si>
  <si>
    <t>Documento de estructuras organizativas de las unidades institucionales de estadísticas del SEN concluido</t>
  </si>
  <si>
    <t>30/11/18</t>
  </si>
  <si>
    <t>Informes resultados encuentros de los CTS ; presentaciones power point; listas de participantes</t>
  </si>
  <si>
    <t>15/11/17</t>
  </si>
  <si>
    <t>Documento del marco normativo  de la producción estadística elaborado</t>
  </si>
  <si>
    <t>Documentación de los procesos de aseguramiento de la calidad de la producción estadística del SEN compilada, (PAD) y disponible en el Sistema Documental de Procesos</t>
  </si>
  <si>
    <t>Planes Sectoriales de Producción Estadística en las provincias implementados</t>
  </si>
  <si>
    <t xml:space="preserve">Procedimientos documentados y disponibles en el Sistema Documental de Procesos
</t>
  </si>
  <si>
    <t>Documento de estrategia de captación de recursos</t>
  </si>
  <si>
    <t>Boletines Tu Municipio en Cifras Elaborados (36)
Boletines municipio en cifras publicados (70), incluye 34 pendientes del 2017</t>
  </si>
  <si>
    <t xml:space="preserve">Generación de Capacidades en las Oficinas Territoriales </t>
  </si>
  <si>
    <t>Implementación de los planes sectoriales según priorización</t>
  </si>
  <si>
    <t>Informe de avance de la implementación</t>
  </si>
  <si>
    <t>2/3/018</t>
  </si>
  <si>
    <t>Diseño Estructural definido y Plan de implementación formulado</t>
  </si>
  <si>
    <t>Estructura Organizacional revisada presentada al MAP</t>
  </si>
  <si>
    <t>Estructura revisada aprobada</t>
  </si>
  <si>
    <t>Plan de Implementación de la Estructura aprobada formulado</t>
  </si>
  <si>
    <t>Plan de Implementación formulado</t>
  </si>
  <si>
    <t>Estructura implementada-Fase I</t>
  </si>
  <si>
    <t>1.1.02.</t>
  </si>
  <si>
    <t>1.1.02.01.</t>
  </si>
  <si>
    <t>1.1.02.02.</t>
  </si>
  <si>
    <t>1.1.02.03.</t>
  </si>
  <si>
    <t>1.1.03.</t>
  </si>
  <si>
    <t>1.1.03.01.</t>
  </si>
  <si>
    <t>1.1.04.01</t>
  </si>
  <si>
    <t>1.1.05.01</t>
  </si>
  <si>
    <t>1.1.05.02</t>
  </si>
  <si>
    <t>Procesos de gestión de la Planificación revisados, documentados y fortalecidos</t>
  </si>
  <si>
    <t>Procesos de gestión de la planificación plurianual, estratégica y operacional revisados-Fase I</t>
  </si>
  <si>
    <t>Procesos de la gestión de la planificación plurianual, estratégica y operacional revisados y documentados-Fase I</t>
  </si>
  <si>
    <t>1.7.01.02.</t>
  </si>
  <si>
    <t>Plan de Mejoras de los procesos de gestión de la Planificación formulado-Fase I</t>
  </si>
  <si>
    <t>Plan de Mejoras formulado-Fase I</t>
  </si>
  <si>
    <t>1.7.01.03.</t>
  </si>
  <si>
    <t>Plan de Mejoras de los procesos de gestión de la Planificación implementado-Fase I</t>
  </si>
  <si>
    <t>Plan de Mejoras implementado-Fase I</t>
  </si>
  <si>
    <t>Sistema de Seguimiento y Evaluación de la Planificación Estratégica diseñado</t>
  </si>
  <si>
    <t xml:space="preserve">1.7.02.02. </t>
  </si>
  <si>
    <t>Plan del Sistema de Seguimiento y Evaluación de la Planificación Estratégica formulado-Fase I</t>
  </si>
  <si>
    <t>Plan del Sistema de Seguimiento y Evaluación de la Planificación Estratégica formulado</t>
  </si>
  <si>
    <t xml:space="preserve">1.7.03.02.  </t>
  </si>
  <si>
    <t xml:space="preserve">1.7.03.03.  </t>
  </si>
  <si>
    <t xml:space="preserve">1.7.03.04.  </t>
  </si>
  <si>
    <t xml:space="preserve">1.7.03.05.  </t>
  </si>
  <si>
    <t xml:space="preserve">1.7.03.06.  </t>
  </si>
  <si>
    <t>Matriz de Presupuestación POA 2018</t>
  </si>
  <si>
    <t>Matriz de Presupuestación POA 2018 definida</t>
  </si>
  <si>
    <t>1.7.04.</t>
  </si>
  <si>
    <t>Sistema Integrado de Información Estadística Institucional</t>
  </si>
  <si>
    <t>1.7.04.01.</t>
  </si>
  <si>
    <t>Indicadores de Información Estadística Institucional definidos y aprobados</t>
  </si>
  <si>
    <t xml:space="preserve">Indicadores de Información Estadística Institucional definidos y aprobados </t>
  </si>
  <si>
    <t>1.7.04.02.</t>
  </si>
  <si>
    <t>Proceso de captación de recursos financieros mejorado y eficientizado</t>
  </si>
  <si>
    <t>Planes y proyectos formulados, ejecutados y evaluados</t>
  </si>
  <si>
    <t>Planes estratégicos y operativos formulados y evaluados
Proyectos formulados y ejecutados</t>
  </si>
  <si>
    <t>Plan Estratégico Institucional (PEI)</t>
  </si>
  <si>
    <t>Informe de Seguimiento y Evaluación PEI 2014-2017-2S
Informe de Evaluación del PEI 2014-2017
PEI 2018-2020 formulado, socializado y difundido
Informe de Seguimiento y Evaluación PEI 2018-1S
Informe de Seguimiento y Evaluación PEI 2018-2S preliminar</t>
  </si>
  <si>
    <t>Plan Operativo Anual (POA)</t>
  </si>
  <si>
    <t>Informe de Seguimiento y Evaluación POA 2017-4T
POA 2018 formulado, socializado y difundido
Informes trimestrales de Seguimiento y Evaluación POA 2018 (1T, 2T, 3T y 4T preliminar)</t>
  </si>
  <si>
    <t>Plan Nacional Plurianual del Sector Público (PNPSP)</t>
  </si>
  <si>
    <t>Ejecución física y financiera de productos del PNPSP 2017
PNPSP 2018-2021 actualizado
Ejecución física y financiera trimestral de productos del PNPSP 2018 (1T, 2T, 3T)
PNPSP 2019-2022 formulado</t>
  </si>
  <si>
    <t>Estructura Programática 2018-DIGEPRES</t>
  </si>
  <si>
    <t>Proyectos de Inversión Pública formulados y ejecutados</t>
  </si>
  <si>
    <t>Informe de Proyectos formulados-1S
Informe de Proyectos formulados-2S Preliminar
Carga de la ejecución trimestral en el Sistema de Inversión Pública (4T, 1T, 2T, 3T)</t>
  </si>
  <si>
    <t>Sistema Integrado de Indicadores de Información Estadística Institucional implementado</t>
  </si>
  <si>
    <t>Proceso de gestión de Indicadores de Información Estadística Institucional definido y aprobado</t>
  </si>
  <si>
    <t>Proceso definido, documentado y socializado</t>
  </si>
  <si>
    <t>1.7.04.03.</t>
  </si>
  <si>
    <t>Sistema Integrado de Indicadores de Información Estadística Institucional implementado-Fase I</t>
  </si>
  <si>
    <t>1. Informe semestral documentos levantados por las áreas controlados y disponibles en el Sistema Documental de Procesos (1S, 2S)</t>
  </si>
  <si>
    <t xml:space="preserve">1-Informe de tiempo de respuesta y amabilidad  octubre - diciembre del 2017 (4T)
2-Informe trimestral de tiempo de respuesta y amabilidad   del 2018 (1T, 2T, 3T)
3-Informe semestral de Profesionalidad ENE y Visitas Grupales 2017 (2S)
4-Informe semestral de Profesionalidad ENE y Visitas Grupales 2018 (1S) </t>
  </si>
  <si>
    <t xml:space="preserve">1. Plan de mejoras NOBACI elaborado
2. Informe trimestral  de avance NOBACI   (2T,3T,4T) </t>
  </si>
  <si>
    <t>1. Indicadores actualizados en el SINID 2017.
2. Informe de las mejoras del SINID 2018.</t>
  </si>
  <si>
    <t>Indicadores actualizados ODM 2017.</t>
  </si>
  <si>
    <t>2.5.04.01.</t>
  </si>
  <si>
    <t>2.5.04.02.</t>
  </si>
  <si>
    <t>2.5.04.03.</t>
  </si>
  <si>
    <t>2.5.04.04.</t>
  </si>
  <si>
    <t>Elaboración y seguimiento al plan de mejoras del CAF</t>
  </si>
  <si>
    <t xml:space="preserve">Plan de mejoras e informes de avance y resultado </t>
  </si>
  <si>
    <t xml:space="preserve">1. Plan de mejoras CAF elaborado
2. Informe trimestral de avance CAF   (2T,3T,4T) </t>
  </si>
  <si>
    <t>Sistema de Control de Acceso y Seguridad (Recepción) implementado</t>
  </si>
  <si>
    <t>Sistema de Gestión del Desempeño y Modelo de Gestión por Competencia Diseñado e implementado</t>
  </si>
  <si>
    <t>Procesos continuos de socialización y consulta con el SEN realizados</t>
  </si>
  <si>
    <t>Capacidades técnicas en cooperación técnica, relaciones internacionales y dirección de proyectos fortalecidas</t>
  </si>
  <si>
    <t>Plan integrado de visibilidad y posicionamiento institucional</t>
  </si>
  <si>
    <t>0003</t>
  </si>
  <si>
    <t>0005</t>
  </si>
  <si>
    <t xml:space="preserve">Coordinación del Sistema Estadístico Nacional, Censos y Encuestas, Estadísticas Continuas </t>
  </si>
  <si>
    <t>Programa de Desarrollo  y Capacitación formulado e implementado</t>
  </si>
  <si>
    <t>Bases de datos estadísticas fortalecidas</t>
  </si>
  <si>
    <t>Procesos de recolección de encuestas económicas fortalecidos</t>
  </si>
  <si>
    <t>Programación física y financiera de la Estructura Programática 2018
Ejecución física y financiera trimestral de la Estructura Programática 2017 (4T)
Ejecución física y financiera trimestral de la Estructura Programática 2018 (1T, 2T, 3T)</t>
  </si>
  <si>
    <t>Seguimiento a las Normas Básicas de Control Interno</t>
  </si>
  <si>
    <t>Documento del Plan Estadístico Nacional formulado e implementado</t>
  </si>
  <si>
    <t>Coordinación del SEN</t>
  </si>
  <si>
    <t>Plan Estadístico Nacional (PEN) 2018-2020 formulado</t>
  </si>
  <si>
    <t>Marco Metodológico</t>
  </si>
  <si>
    <t>Operaciones estadísticas del SEN documentadas bajo el estándar de documentación internacional DDI</t>
  </si>
  <si>
    <t>Operaciones estadísticas del SEN actualizadas bajo el estándar de documentación internacional DDI</t>
  </si>
  <si>
    <t>2 documentaciones actualizadas en el catálogo ANDA</t>
  </si>
  <si>
    <t>Elaboración del contenido de Tu Municipio en Cifras</t>
  </si>
  <si>
    <t>Municipios y oficialías visitados para recoger registro (3000)</t>
  </si>
  <si>
    <t>Expedientes de Capacitación y registros de asistencia</t>
  </si>
  <si>
    <t>Tecnología de la Información, Recursos Humanos, Administrativo y Financiero, Cooperación Técnica y Relaciones Internacionales, Comunicaciones y Departamento de Cartografía</t>
  </si>
  <si>
    <t>1. Índice de Precio del Productor IPP, boletines 24.
2. Índice de Costos Directos de la Construcción de Viviendas ICDV-2018, boletines 12.
3. Informes Anual de resultado, IPP-2017.
4. Informes Anual de resultado, ICDV -2017.</t>
  </si>
  <si>
    <t>Índice de Costos Directos de la Construcción de Viviendas (ICDV)</t>
  </si>
  <si>
    <t>Diseño metodológico y análisis del Índice de Precios del Productor- IPP</t>
  </si>
  <si>
    <t>Diseño metodológico y análisis del Índice de Costos Directos de la Construcción de Viviendas -ICDV</t>
  </si>
  <si>
    <t>Diseño metodológico Índice de Precios Comercio Exterior- IPCE</t>
  </si>
  <si>
    <t>Diseño metodológico Índice de Precios de Vivienda Nueva- IPVN</t>
  </si>
  <si>
    <t>1. Base de Datos Encuesta Nacional de Actividad Económica, ENAE-2018.
2. Informe Nacional de Nacional de Actividad Económica, ENAE-2018.</t>
  </si>
  <si>
    <t>Base de Datos Encuesta Nacional de Actividad Económica, ENAE-2018.</t>
  </si>
  <si>
    <t xml:space="preserve">1. Indicadores actualizados en el SINID 2017.
2. Boletín de indicadores Demográfico, Social y Económico No.1 2017.
3. Boletín de indicadores Demográfico, Social y Económico No.2  2017.
4. Indicadores actualizados ODM 2017.
5. Informe de las mejoras del SINID 2018.
</t>
  </si>
  <si>
    <t>1. Boletín de indicadores Demográfico, Social y Económico No.1 2017.
2. Boletín de indicadores Demográfico, Social y Económico No.2  2017.</t>
  </si>
  <si>
    <t xml:space="preserve">1. Compendio República Dominicana en Cifras 2018.
2. Anuario Estadísticas Económico 2018.
3. Anuario de Comercio Exterior 2018.
4. Indicadores de Estadísticas Económicas Actualizados en el Sistema de Indicadores SINID.
5. Síntesis de República Dominicana en Cifras.
6. Artículos periodísticos para los medios de comunicación. </t>
  </si>
  <si>
    <t>Depto. de Tecnología</t>
  </si>
  <si>
    <t>Artículos para la Prensa.</t>
  </si>
  <si>
    <t>1. Base de Datos de Homicidios 2017.
2. Base de Datos de Suicidios 2017.
3. Base de Datos de Muertes Accidentales y Violentas2017. 
4. Base de Datos de accidentes de tránsito 2017.
5. Base de Datos de Ahogamientos 2017.
6. Base de Datos de Electrocuciones 2017.
7 Base de Datos de Mujeres en condiciones de Violencia 2010-2017.
8. Base de Datos de Robo de Vehículos 2017.
9. Base de Datos de Robo de armas de fuego 2017.</t>
  </si>
  <si>
    <t>1. Base de Datos de Muertes Accidentales y Violentas2017. 
2. Base de Datos de accidentes de tránsito 2017.
3. Base de Datos de Ahogamientos 2017.
4. Base de Datos de Electrocuciones 2017.
5 Base de Datos de Mujeres en condiciones de Violencia 2010-2017.</t>
  </si>
  <si>
    <t>1. Base de Datos de Homicidios 2017.
2. Base de Datos de Suicidios 2017.
3. Base de Datos de Robo de Vehículos 2017.
4. Base de Datos de Robo de armas de fuego 2017.</t>
  </si>
  <si>
    <t>1. Series y Cuadros Sociales, Migración, Educación, Salud, Laborales, Pobreza y Asistencia Social y condiciones de vida y infancia.</t>
  </si>
  <si>
    <t>Dirección Nacional, Coordinación del Sistema Estadístico Nacional, Censos y Encuestas, Estadísticas Continuas, Escuela Nacional de Estadística</t>
  </si>
  <si>
    <t>1. Tutorial video web socializado y funcionando 
2. Informes de métricas  redes sociales y porta web</t>
  </si>
  <si>
    <t>1. Contenidos elaborados y difundidos
2. Informes métricas RS
3. Portal web actualizado</t>
  </si>
  <si>
    <t xml:space="preserve">1. Aplicación de la metodología de proyecciones de hogares para República dominicana utilizando datos Censales.
2. Edición de cuadros en excel para publicación.
</t>
  </si>
  <si>
    <t>Aplicación de la metodología de proyecciones de hogares para República dominicana utilizando datos Censales</t>
  </si>
  <si>
    <t>1. Cronograma de implementación por módulo del sistema de gestión académica
2. Módulos desplegados</t>
  </si>
  <si>
    <t>Reglamentos de: Registro, Admisiones, Docentes, Laboratorio de Informática</t>
  </si>
  <si>
    <t>Logo, Diseño Subportal ENE, Diseño ENE Virtual, Brochure, aprobados</t>
  </si>
  <si>
    <t>Versión actualizada de la plataforma ENE Virtual desplegada</t>
  </si>
  <si>
    <t>Plataforma ENE Virtual actualizada</t>
  </si>
  <si>
    <t>Programa académico avalado por entidades reguladoras de la formación técnico profesional</t>
  </si>
  <si>
    <t>Expedientes para la evaluación CAF del servicio "Capacitación Especializada" completados</t>
  </si>
  <si>
    <t>Informes de evaluación de reacción de actividades formativas</t>
  </si>
  <si>
    <t>1.1.04.02</t>
  </si>
  <si>
    <t xml:space="preserve">Nómina Producción Censos y Encuestas </t>
  </si>
  <si>
    <t xml:space="preserve">Nómina Producción Estadísticas Económicas, Demográficas, Sociales y Culturales </t>
  </si>
  <si>
    <t>Nómina Coordinación y Fortalecimiento del Sistema Estadístico Nacional (SEN)</t>
  </si>
  <si>
    <t>0006</t>
  </si>
  <si>
    <t>Nómina Producción Cartográfica e Información Georreferenciada</t>
  </si>
  <si>
    <t xml:space="preserve">Nómina Difusión de Información Estadística, Estudios e Investigación </t>
  </si>
  <si>
    <t xml:space="preserve">Nómina Equidad de género </t>
  </si>
  <si>
    <t xml:space="preserve">Encuestas </t>
  </si>
  <si>
    <t xml:space="preserve">Estadísticas Económicas, Demográficas, Sociales y Culturales </t>
  </si>
  <si>
    <t xml:space="preserve">Coordinación Estadística </t>
  </si>
  <si>
    <t xml:space="preserve">Equidad de género </t>
  </si>
  <si>
    <t xml:space="preserve">Comunicación e Investigaciones </t>
  </si>
  <si>
    <t>Sistema de Control de Suministro fortalecido y documentado</t>
  </si>
  <si>
    <t xml:space="preserve">1. Procedimientos documentados y disponibles en el Sistema Documental de Procesos
2. Registros diseñados e implementados </t>
  </si>
  <si>
    <t xml:space="preserve">1. Procesos cargados en el portal transaccional
2. Maestro de insumos actualizado
3. PAC formulado y actualizado
4. Procesos de compras colgados en el portal ONE
</t>
  </si>
  <si>
    <t>1. Documentación de los nuevos procesos
2. Personal capacitado en el sistema 
3. Reportes de cierre de invetario</t>
  </si>
  <si>
    <t>1. Equipos adquiridos
2. Manuales diseñados
3. Personal capacitado</t>
  </si>
  <si>
    <t>Compras y Contrataciones</t>
  </si>
  <si>
    <t>Informes de ejecución</t>
  </si>
  <si>
    <t>Posicionamiento institucional desde la Dirección Nacional</t>
  </si>
  <si>
    <t>Actividades de posicionamiento institucional desde la Dirección Nacional realizadas (viajes, conferencias, publicidad)</t>
  </si>
  <si>
    <t xml:space="preserve">Seguimiento al Sistema de Metas Presidenciales </t>
  </si>
  <si>
    <t xml:space="preserve">PRODUCTO </t>
  </si>
  <si>
    <t xml:space="preserve">Informe bimensual de Metas Presidenciales 2018 2(1T), 1(2T), 2(3T), 1(4T) </t>
  </si>
  <si>
    <t>OBJETIVO ESTRATÉGICO</t>
  </si>
  <si>
    <t>ESTRATEGIA DERIVADA</t>
  </si>
  <si>
    <t>1.1.05.03</t>
  </si>
  <si>
    <t>1.1.05.04</t>
  </si>
  <si>
    <t>1.1.05.05</t>
  </si>
  <si>
    <t>1.1.05.06</t>
  </si>
  <si>
    <t>1.1.05.07</t>
  </si>
  <si>
    <t>Institución posicionada</t>
  </si>
  <si>
    <t xml:space="preserve">1. Presupuesto formulado e implementado
2. Anteproyecto de presupuesto 2019 con incremento del 10% elaborado
</t>
  </si>
  <si>
    <t xml:space="preserve">Presupuesto formulado e implementado
Anteproyecto de presupuesto 2019 con incremento del 10% sometido
</t>
  </si>
  <si>
    <t xml:space="preserve">Comunicaciones, Cooperación Internacional </t>
  </si>
  <si>
    <t>1.8.05.</t>
  </si>
  <si>
    <t>1.8.04.</t>
  </si>
  <si>
    <t>Resultados de los indicadores de metas presidenciales actualizados bimensualmente</t>
  </si>
  <si>
    <t>Informes bimensuales</t>
  </si>
  <si>
    <t>Dirección Nacional</t>
  </si>
  <si>
    <t>3.4.06.01.</t>
  </si>
  <si>
    <t>4.1.06.</t>
  </si>
  <si>
    <t>Registros Administrativos fortalecidos</t>
  </si>
  <si>
    <t>2.1.08.</t>
  </si>
  <si>
    <t>2.2.</t>
  </si>
  <si>
    <t>2.3.</t>
  </si>
  <si>
    <t>3.7.01.02.</t>
  </si>
  <si>
    <t>3.7.01.01.</t>
  </si>
  <si>
    <t>3.7.01.03.</t>
  </si>
  <si>
    <t>Sub sistema de estadísticas en la página web</t>
  </si>
  <si>
    <t>Carga de cuadros actualizados en la web ONE</t>
  </si>
  <si>
    <t xml:space="preserve">Reforzamiento de conocimiento en materia de relaciones internacionales </t>
  </si>
  <si>
    <t>Capacitación para el reforzamiento de capacidades técnicas de las  áreas</t>
  </si>
  <si>
    <t>1.</t>
  </si>
  <si>
    <t>1.3.02.</t>
  </si>
  <si>
    <t>1.8.05.01.</t>
  </si>
  <si>
    <t>1.8.04.01.</t>
  </si>
  <si>
    <t>1.8.03.01.</t>
  </si>
  <si>
    <t>1.8.02.01.</t>
  </si>
  <si>
    <t>2.1.01.01.</t>
  </si>
  <si>
    <t>2.1.02.02.</t>
  </si>
  <si>
    <t>2.1.02.03.</t>
  </si>
  <si>
    <t>2.1.04.02.</t>
  </si>
  <si>
    <t>2.1.05.01.</t>
  </si>
  <si>
    <t>2.1.05.02.</t>
  </si>
  <si>
    <t>2.1.05.03.</t>
  </si>
  <si>
    <t>2.1.07.01.</t>
  </si>
  <si>
    <t>2.1.07.02.</t>
  </si>
  <si>
    <t>2.1.08.01.</t>
  </si>
  <si>
    <t>2.1.08.02.</t>
  </si>
  <si>
    <t>2.1.08.03.</t>
  </si>
  <si>
    <t>2.1.08.04.</t>
  </si>
  <si>
    <t>2.1.08.05.</t>
  </si>
  <si>
    <t>2.1.08.06.</t>
  </si>
  <si>
    <t>2.1.08.07.</t>
  </si>
  <si>
    <t>2.1.08.08.</t>
  </si>
  <si>
    <t>2.1.08.09.</t>
  </si>
  <si>
    <t>2.2.01.01.</t>
  </si>
  <si>
    <t>2.2.01.02.</t>
  </si>
  <si>
    <t>2.2.01.03.</t>
  </si>
  <si>
    <t>2.2.02.01.</t>
  </si>
  <si>
    <t>2.3.01.01.</t>
  </si>
  <si>
    <t>2.3.02.</t>
  </si>
  <si>
    <t>2.4.01.01.</t>
  </si>
  <si>
    <t>2.5.03.01.</t>
  </si>
  <si>
    <t>3.</t>
  </si>
  <si>
    <t>3.2.02.01.</t>
  </si>
  <si>
    <t>3.2.02.02.</t>
  </si>
  <si>
    <t>3.2.03.01.</t>
  </si>
  <si>
    <t>3.2.03.02.</t>
  </si>
  <si>
    <t>3.2.04.01.</t>
  </si>
  <si>
    <t>3.2.05.01.</t>
  </si>
  <si>
    <t>3.6.01.01.</t>
  </si>
  <si>
    <t>3.6.01.02.</t>
  </si>
  <si>
    <t>3.6.01.03.</t>
  </si>
  <si>
    <t>3.6.01.04.</t>
  </si>
  <si>
    <t>3.6.01.05.</t>
  </si>
  <si>
    <t>3.6.01.06.</t>
  </si>
  <si>
    <t>3.6.02.01.</t>
  </si>
  <si>
    <t>3.6.02.02.</t>
  </si>
  <si>
    <t>3.6.02.03.</t>
  </si>
  <si>
    <t>3.6.02.04.</t>
  </si>
  <si>
    <t>3.6.02.05.</t>
  </si>
  <si>
    <t>3.6.02.06.</t>
  </si>
  <si>
    <t>3.6.03.</t>
  </si>
  <si>
    <t>3.6.03.01.</t>
  </si>
  <si>
    <t>3.6.04.01.</t>
  </si>
  <si>
    <t>3.6.04.02.</t>
  </si>
  <si>
    <t>4.</t>
  </si>
  <si>
    <t>2.5.01.02.</t>
  </si>
  <si>
    <t>1.3.02.01.</t>
  </si>
  <si>
    <t xml:space="preserve">1.6.03.02.  </t>
  </si>
  <si>
    <t>3.1.10.</t>
  </si>
  <si>
    <t>3.1.10.01.</t>
  </si>
  <si>
    <t>3.1.11.02.</t>
  </si>
  <si>
    <t>3.1.11.03.</t>
  </si>
  <si>
    <t>3.1.12.04.</t>
  </si>
  <si>
    <t>3.1.12.05.</t>
  </si>
  <si>
    <t>2.1.06.01.</t>
  </si>
  <si>
    <t>2.1.06.02.</t>
  </si>
  <si>
    <t>2.1.06.03.</t>
  </si>
  <si>
    <t>2.1.06.04.</t>
  </si>
  <si>
    <t>Indicadores ODS compromiso país calculados</t>
  </si>
  <si>
    <t>Base de indicadores ODS</t>
  </si>
  <si>
    <t xml:space="preserve">Documentos impreso y en CD </t>
  </si>
  <si>
    <t>Diseño/rediseño nuevas fuentes de información procedentes de Registros Administrativos (RRAA) para el seguimiento de los ODS</t>
  </si>
  <si>
    <t>Informe de las fuentes y Registros Administrativos</t>
  </si>
  <si>
    <t>Estudio sobre uso del tiempo realizado</t>
  </si>
  <si>
    <t>Planificación y Desarrollo</t>
  </si>
  <si>
    <t>Estudio "Discapacidad en niños, niñas y adolescentes en la República Dominicana: análisis de situación y respuesta" corregido y publicado</t>
  </si>
  <si>
    <t>Metodologías para el fortalecimiento de la producción estadística publicadas</t>
  </si>
  <si>
    <t>Metodología del cálculo del  deficit habitacional diseñado y publicado</t>
  </si>
  <si>
    <t>Estudio "Medición de los aportes de la mujer en el sector agropecuario" publicado</t>
  </si>
  <si>
    <t>Panoramas Estadísticos publicados</t>
  </si>
  <si>
    <t>Integración política de transversalización del enfoque de género en la producción estadística socializado e implementado</t>
  </si>
  <si>
    <t xml:space="preserve">Socialización de la política a lo interno de la ONE e instituciones priorizadas del SEN realizadas </t>
  </si>
  <si>
    <t>Implementación de la política de transversalización en el SEN realizadas</t>
  </si>
  <si>
    <t>Diagnóstico del estado actual de la perspectiva de género en la captura, análisis y difusión de los datos estadísticos de la ONE y de sectores priorizados del SEN publicado</t>
  </si>
  <si>
    <t>Política de Transversalización del Enfoque de Género en la Producción de Estadísticas Oficiales publicada</t>
  </si>
  <si>
    <t>Transversalización del Enfoque de Género en las estadísticas oficiales: Política y Plan de Acción publicados</t>
  </si>
  <si>
    <t>Sensibilización para la producción de información estadística con enfoque de género a entidades del SEN realizada</t>
  </si>
  <si>
    <t>Socialización  del Sistema Nacional de Estadísticas sobre Violencia de Género con entidades del SEN realizada</t>
  </si>
  <si>
    <t>Socialización del Sistema de Indicadores de Género (SISGE) realizada</t>
  </si>
  <si>
    <t>Socialización del documento "Patrones, tendencias y determinantes de la fecundidad adolescente en Rep. Dominicana" con entidades del SEN y academia realizada</t>
  </si>
  <si>
    <t>Sensibilización con enfoque de género implementada</t>
  </si>
  <si>
    <t>Conmemoración del Día Internacional de la Mujer realizada</t>
  </si>
  <si>
    <t>Conmemoración Día Internacional de la No Violencia contra la Mujer realizada</t>
  </si>
  <si>
    <t>Publicaciones en medios digitales realizadas</t>
  </si>
  <si>
    <t xml:space="preserve">CENDOC funcionado con estándares de calidad </t>
  </si>
  <si>
    <t xml:space="preserve">Seguimiento al proceso de fortalecimiento del SEN </t>
  </si>
  <si>
    <t>Encuentro avances fortalecimiento del SEN
Lista de participantes; presentaciones power point; agenda del evento</t>
  </si>
  <si>
    <t>Plan de pasantías del marco normativo y calidad de la producción estadística de RRAA formulado e implementado</t>
  </si>
  <si>
    <t>Plan de trabajo de pasantías del marco normativo y calidad de la producción estadística formulado
Programas de pasantías de marco normativo ejecutado
Programas de pasantías de calidad de la producción estdística ejecutado</t>
  </si>
  <si>
    <t>Resultados de la ENHOGAR-2017 publicados</t>
  </si>
  <si>
    <t>Resultados de la EEA-2017 publicados</t>
  </si>
  <si>
    <t>Convenio ONE-DIGEPED implementado</t>
  </si>
  <si>
    <t>Convenio ONE-SNS implementado</t>
  </si>
  <si>
    <t>Convenio ONE-LMD implementado</t>
  </si>
  <si>
    <t xml:space="preserve">Plan de trabajo formulado
Informes de avance trimestral de la implementación del convenio </t>
  </si>
  <si>
    <t>Solicitudes de usuarios nacionales completadas</t>
  </si>
  <si>
    <t>Encuestas de satisfacción aplicadas y resultados disponibles en la web</t>
  </si>
  <si>
    <t>Difusión estadística institucional</t>
  </si>
  <si>
    <t>Fortalecimiento del personal técnico en temas de género</t>
  </si>
  <si>
    <t>Fortalecimiento del personal técnico en temas de género 2018</t>
  </si>
  <si>
    <t xml:space="preserve">Programa de promoción de la ONE para fortalecer la cultura estadística </t>
  </si>
  <si>
    <t>Informe de solicitud a usuarios nacionales</t>
  </si>
  <si>
    <t>Metodologías de estadísticas económicas elaboradas y/o actualizadas</t>
  </si>
  <si>
    <t xml:space="preserve">Medición de las micro-finanzas de la Fundación Reservas </t>
  </si>
  <si>
    <t>Documentación de procesos de la ENE revisada y aprobada</t>
  </si>
  <si>
    <t>Plan de actividades formativas dirigida a la academia coordinadas</t>
  </si>
  <si>
    <t>Registro de operaciones para la ejecución del plan
Reporte trimestral de actividades realizadas</t>
  </si>
  <si>
    <t>Registro de operaciones para la ejecución del plan,
Reporte trimestral de actividades realizadas</t>
  </si>
  <si>
    <t>Plan de actividades formativas dirigida a usuarios(as) clave coordinadas</t>
  </si>
  <si>
    <t xml:space="preserve">Conformación de la Red de colaboradores de la ENE </t>
  </si>
  <si>
    <t>Evidencias de el encuentro de entidades académicas realizado</t>
  </si>
  <si>
    <t xml:space="preserve">Estadísticas económicas para las agencias internacionales y usuarios nacionales </t>
  </si>
  <si>
    <t>Requerimientos de información estadística de las agencias internacionales OIT, UNICEF, CEPAL, UNSTATS, SES; REDEPLAN entre otras respondidos</t>
  </si>
  <si>
    <t>Documentación de procesos para el diseño cartográfico levantada</t>
  </si>
  <si>
    <t>Documentación de procesos para la elaboración de los metadatos levantada</t>
  </si>
  <si>
    <t xml:space="preserve">Calendario de programación posicionamiento institucional </t>
  </si>
  <si>
    <t>3.4.07.01.</t>
  </si>
  <si>
    <t>Estadísticas de gestión de Oficinas Territoriales</t>
  </si>
  <si>
    <t>Informe trimestral elaborado (3)
Informe anual sobre el perfil de usuario y de la demanda de información estadística en las Oficinas Territoriales</t>
  </si>
  <si>
    <t>Presupuesto
Gasto Corriente</t>
  </si>
  <si>
    <t>Actualización y digitalización cartográfica para el X Censo Nacional de Población y Vivienda 2020</t>
  </si>
  <si>
    <t>3.1.09.02.</t>
  </si>
  <si>
    <t>Base de Datos Encuesta Nacional de Actividad Económica, ENAE-2017.</t>
  </si>
  <si>
    <t>3.6.01.07.</t>
  </si>
  <si>
    <t>Política del lenguaje inclusivo</t>
  </si>
  <si>
    <t>Levantamiento de la Encuesta Nacional de Actividad Económica ENAE-2017</t>
  </si>
  <si>
    <t>1. Colecciones antiguas digitalizadas,  
2. Digitalización de mapas cartográficos
3. Sub-portal rediseñado</t>
  </si>
  <si>
    <t>Artículos Coyunturales, Depto. Económico</t>
  </si>
  <si>
    <t>Resultados de la  Encuesta Municipal de Alfabetización (EMA)-2017 publicados</t>
  </si>
  <si>
    <t>Análisis demográficos para difusión masiva publicados</t>
  </si>
  <si>
    <t>Estudios demográficos orientados a la toma de decisiones elaborados</t>
  </si>
  <si>
    <t>Plan de mejoras de las NOBACI elaborado y gestionado</t>
  </si>
  <si>
    <t>Plan de mejoras del Marco Común de Evaluación (CAF) elaborado y completado (fase I)</t>
  </si>
  <si>
    <t>2.1.06.05.</t>
  </si>
  <si>
    <t>2.1.06.06.</t>
  </si>
  <si>
    <t xml:space="preserve">Planes de producción estadística para los Objetivos de Desarrollo Sostenible por Subcomisiones </t>
  </si>
  <si>
    <t>Diagnóstico elaborado y validado</t>
  </si>
  <si>
    <t>Programa de capacitación para mejorar la calidad de la produccón estadística de los ODS</t>
  </si>
  <si>
    <t>15/5/2018</t>
  </si>
  <si>
    <t>Documentos metodológicos y conceptuales de las OE/fuentes de los ODS</t>
  </si>
  <si>
    <t>Informe para el cálculo de indicadores por encuestas</t>
  </si>
  <si>
    <t>Diagnóstico de la producción estadística para los ODS</t>
  </si>
  <si>
    <t>Sistema de encuestas  para la producción estadística de los ODS</t>
  </si>
  <si>
    <t>3.2.03.03.</t>
  </si>
  <si>
    <t>Difusión de las bases de datos REDATAM de las MAV</t>
  </si>
  <si>
    <t>Bases de Datos Publicadas en la web (5)</t>
  </si>
  <si>
    <t>0037</t>
  </si>
  <si>
    <t xml:space="preserve">Implementación de los Clasificadores Internacionales CINE y CIUO y adopción e implementación del clasificador CII-REV.4. </t>
  </si>
  <si>
    <t>2.2.01.04.</t>
  </si>
  <si>
    <t>0039</t>
  </si>
  <si>
    <t>0041</t>
  </si>
  <si>
    <t>0042</t>
  </si>
  <si>
    <t>0040</t>
  </si>
  <si>
    <t>0043</t>
  </si>
  <si>
    <t>0036</t>
  </si>
  <si>
    <t>Normalización del Sistema Estadístico Nacional para el seguimiento de los Objetivos de Desarrollo Sostenible en República Dominicana</t>
  </si>
  <si>
    <t>2.5.04.05.</t>
  </si>
  <si>
    <t>2.5.04.06.</t>
  </si>
  <si>
    <t>2.5.04.07.</t>
  </si>
  <si>
    <t>2.5.04.08.</t>
  </si>
  <si>
    <t>Convenio ONE-BNPHU implementado</t>
  </si>
  <si>
    <t>Convenio ONE- (CNCCMDL) implementado.</t>
  </si>
  <si>
    <t>Convenio ONE-Ministerio de Medio Ambiente y Recursos Naturales implementado</t>
  </si>
  <si>
    <t>Convenio ONE-PROCOMPETENCIA implementado</t>
  </si>
  <si>
    <t>Convenio ONE-INM implementado.</t>
  </si>
  <si>
    <t>3.1.03.01.</t>
  </si>
  <si>
    <t>3.1.03.02.</t>
  </si>
  <si>
    <t>3.1.03.03.</t>
  </si>
  <si>
    <t>3.1.04.01</t>
  </si>
  <si>
    <t>3.1.04.02</t>
  </si>
  <si>
    <t>1. Marco conceptual Índice de Precios de Vivienda Nueva, documento IPVN-2018.                                                                                                                     2. Lista de productos, IPVN-2018.</t>
  </si>
  <si>
    <t>Presupuesto Cooperación</t>
  </si>
  <si>
    <t>Presupuesto Inversión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</si>
</sst>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D$&quot;#,##0_);\(&quot;RD$&quot;#,##0\)"/>
    <numFmt numFmtId="165" formatCode="&quot;RD$&quot;#,##0.00_);[Red]\(&quot;RD$&quot;#,##0.00\)"/>
    <numFmt numFmtId="166" formatCode="_-* #,##0.00_-;\-* #,##0.00_-;_-* &quot;-&quot;??_-;_-@_-"/>
    <numFmt numFmtId="167" formatCode="_([$€-2]* #,##0.00_);_([$€-2]* \(#,##0.00\);_([$€-2]* &quot;-&quot;??_)"/>
    <numFmt numFmtId="168" formatCode="&quot;$&quot;#,##0.00"/>
  </numFmts>
  <fonts count="25" x14ac:knownFonts="1">
    <font>
      <sz val="11"/>
      <color theme="1"/>
      <name val="Calibri"/>
      <family val="2"/>
      <scheme val="minor"/>
    </font>
    <font>
      <sz val="11"/>
      <color theme="1"/>
      <name val="Calibri"/>
      <family val="2"/>
      <scheme val="minor"/>
    </font>
    <font>
      <sz val="10"/>
      <name val="Arial"/>
      <family val="2"/>
    </font>
    <font>
      <sz val="12"/>
      <color theme="1"/>
      <name val="Cambria"/>
      <family val="1"/>
      <scheme val="maj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b/>
      <sz val="11"/>
      <color theme="0"/>
      <name val="Cambria"/>
      <family val="1"/>
      <scheme val="major"/>
    </font>
    <font>
      <sz val="11"/>
      <color theme="1"/>
      <name val="Cambria"/>
      <family val="1"/>
      <scheme val="major"/>
    </font>
    <font>
      <b/>
      <sz val="12"/>
      <color theme="1"/>
      <name val="Cambria"/>
      <family val="1"/>
      <scheme val="major"/>
    </font>
    <font>
      <b/>
      <sz val="14"/>
      <color theme="1"/>
      <name val="Cambria"/>
      <family val="1"/>
      <scheme val="major"/>
    </font>
    <font>
      <sz val="14"/>
      <color theme="1"/>
      <name val="Cambria"/>
      <family val="1"/>
      <scheme val="major"/>
    </font>
    <font>
      <b/>
      <sz val="13"/>
      <color theme="1"/>
      <name val="Times New Roman"/>
      <family val="1"/>
    </font>
    <font>
      <b/>
      <sz val="14"/>
      <color theme="1"/>
      <name val="Times New Roman"/>
      <family val="1"/>
    </font>
    <font>
      <sz val="10"/>
      <color theme="1"/>
      <name val="Calibri"/>
      <family val="2"/>
      <scheme val="minor"/>
    </font>
    <font>
      <sz val="10"/>
      <name val="Calibri"/>
      <family val="2"/>
      <scheme val="minor"/>
    </font>
    <font>
      <b/>
      <sz val="11"/>
      <color theme="1"/>
      <name val="Calibri"/>
      <family val="2"/>
      <scheme val="minor"/>
    </font>
    <font>
      <sz val="11"/>
      <color theme="1"/>
      <name val="Times New Roman"/>
      <family val="1"/>
    </font>
    <font>
      <sz val="10"/>
      <name val="Times New Roman"/>
      <family val="1"/>
    </font>
    <font>
      <b/>
      <sz val="10"/>
      <name val="Times New Roman"/>
      <family val="1"/>
    </font>
    <font>
      <b/>
      <sz val="9"/>
      <name val="Franklin Gothic Book"/>
      <family val="2"/>
    </font>
    <font>
      <b/>
      <sz val="12"/>
      <color theme="0"/>
      <name val="Times New Roman"/>
      <family val="1"/>
    </font>
    <font>
      <b/>
      <sz val="12"/>
      <color theme="1"/>
      <name val="Times New Roman"/>
      <family val="1"/>
    </font>
    <font>
      <sz val="12"/>
      <color theme="0"/>
      <name val="Times New Roman"/>
      <family val="1"/>
    </font>
  </fonts>
  <fills count="7">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9">
    <xf numFmtId="0" fontId="0" fillId="0" borderId="0"/>
    <xf numFmtId="164" fontId="1" fillId="0" borderId="0" applyFont="0" applyFill="0" applyBorder="0" applyAlignment="0" applyProtection="0"/>
    <xf numFmtId="165" fontId="1" fillId="0" borderId="0"/>
    <xf numFmtId="165" fontId="2" fillId="0" borderId="0"/>
    <xf numFmtId="165" fontId="2" fillId="0" borderId="0"/>
    <xf numFmtId="165" fontId="2" fillId="0" borderId="0"/>
    <xf numFmtId="0" fontId="2" fillId="0" borderId="0"/>
    <xf numFmtId="0" fontId="2" fillId="0" borderId="0" applyFont="0" applyFill="0" applyBorder="0" applyAlignment="0" applyProtection="0"/>
    <xf numFmtId="166" fontId="1" fillId="0" borderId="0" applyFont="0" applyFill="0" applyBorder="0" applyAlignment="0" applyProtection="0"/>
  </cellStyleXfs>
  <cellXfs count="208">
    <xf numFmtId="0" fontId="0" fillId="0" borderId="0" xfId="0"/>
    <xf numFmtId="0" fontId="4" fillId="0" borderId="0" xfId="0" applyFont="1" applyAlignment="1">
      <alignment vertical="top"/>
    </xf>
    <xf numFmtId="0" fontId="4" fillId="3" borderId="0" xfId="0" applyFont="1" applyFill="1" applyBorder="1" applyAlignment="1">
      <alignment vertical="top"/>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Fill="1" applyAlignment="1">
      <alignment vertical="top"/>
    </xf>
    <xf numFmtId="0" fontId="4" fillId="0" borderId="0" xfId="0" applyFont="1" applyAlignment="1">
      <alignment horizontal="left" vertical="top" wrapText="1"/>
    </xf>
    <xf numFmtId="0" fontId="3" fillId="3" borderId="0" xfId="0" applyFont="1" applyFill="1" applyBorder="1" applyAlignment="1">
      <alignment vertical="top" wrapText="1"/>
    </xf>
    <xf numFmtId="168" fontId="4" fillId="0" borderId="0" xfId="0" applyNumberFormat="1" applyFont="1" applyAlignment="1">
      <alignment vertical="top"/>
    </xf>
    <xf numFmtId="0" fontId="4" fillId="0" borderId="0" xfId="0" applyFont="1" applyAlignment="1">
      <alignment horizontal="center" vertical="top"/>
    </xf>
    <xf numFmtId="0" fontId="9" fillId="3" borderId="0" xfId="0" applyFont="1" applyFill="1" applyAlignment="1">
      <alignment horizontal="center" vertical="center"/>
    </xf>
    <xf numFmtId="167" fontId="5" fillId="2" borderId="1" xfId="2" applyNumberFormat="1" applyFont="1" applyFill="1" applyBorder="1" applyAlignment="1" applyProtection="1">
      <alignment horizontal="left" vertical="top" wrapText="1"/>
    </xf>
    <xf numFmtId="0" fontId="4" fillId="0" borderId="1" xfId="0" applyFont="1" applyBorder="1" applyAlignment="1">
      <alignment vertical="top"/>
    </xf>
    <xf numFmtId="165" fontId="5" fillId="0" borderId="1" xfId="2" applyFont="1" applyFill="1" applyBorder="1" applyAlignment="1" applyProtection="1">
      <alignment horizontal="left" vertical="top" wrapText="1"/>
    </xf>
    <xf numFmtId="49" fontId="6" fillId="0" borderId="1" xfId="0" applyNumberFormat="1" applyFont="1" applyFill="1" applyBorder="1" applyAlignment="1">
      <alignment horizontal="left" vertical="top" wrapText="1"/>
    </xf>
    <xf numFmtId="14" fontId="4" fillId="0" borderId="1" xfId="0" applyNumberFormat="1" applyFont="1" applyFill="1" applyBorder="1" applyAlignment="1">
      <alignment vertical="top"/>
    </xf>
    <xf numFmtId="14" fontId="4" fillId="0" borderId="1" xfId="0" applyNumberFormat="1" applyFont="1" applyBorder="1" applyAlignment="1">
      <alignment horizontal="center" vertical="top"/>
    </xf>
    <xf numFmtId="49" fontId="6" fillId="0" borderId="1" xfId="0" applyNumberFormat="1" applyFont="1" applyFill="1" applyBorder="1" applyAlignment="1">
      <alignment horizontal="center" vertical="top" wrapText="1"/>
    </xf>
    <xf numFmtId="0" fontId="4" fillId="0" borderId="1" xfId="0" applyFont="1" applyFill="1" applyBorder="1" applyAlignment="1">
      <alignment vertical="top"/>
    </xf>
    <xf numFmtId="165" fontId="4" fillId="0" borderId="1" xfId="2" applyFont="1" applyFill="1" applyBorder="1" applyAlignment="1" applyProtection="1">
      <alignment horizontal="left" vertical="top" wrapText="1"/>
    </xf>
    <xf numFmtId="14" fontId="4" fillId="0" borderId="1" xfId="0" applyNumberFormat="1" applyFont="1" applyFill="1" applyBorder="1" applyAlignment="1">
      <alignment horizontal="center" vertical="top"/>
    </xf>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49" fontId="6" fillId="0" borderId="1" xfId="0" applyNumberFormat="1" applyFont="1" applyFill="1" applyBorder="1" applyAlignment="1">
      <alignment horizontal="right" vertical="top" wrapText="1"/>
    </xf>
    <xf numFmtId="168" fontId="4" fillId="0" borderId="1" xfId="0" applyNumberFormat="1" applyFont="1" applyBorder="1" applyAlignment="1">
      <alignment vertical="top"/>
    </xf>
    <xf numFmtId="0" fontId="4" fillId="0" borderId="1" xfId="0" applyFont="1" applyFill="1" applyBorder="1" applyAlignment="1">
      <alignment vertical="top" wrapText="1"/>
    </xf>
    <xf numFmtId="0" fontId="5" fillId="0" borderId="1" xfId="0" applyFont="1" applyFill="1" applyBorder="1" applyAlignment="1">
      <alignment horizontal="left" vertical="top" wrapText="1"/>
    </xf>
    <xf numFmtId="168" fontId="4" fillId="0" borderId="1" xfId="0" applyNumberFormat="1" applyFont="1" applyFill="1" applyBorder="1" applyAlignment="1">
      <alignment vertical="top"/>
    </xf>
    <xf numFmtId="167" fontId="4" fillId="0" borderId="1" xfId="2" applyNumberFormat="1" applyFont="1" applyFill="1" applyBorder="1" applyAlignment="1" applyProtection="1">
      <alignment horizontal="left" vertical="top" wrapText="1"/>
    </xf>
    <xf numFmtId="0" fontId="4" fillId="2" borderId="1" xfId="0" applyFont="1" applyFill="1" applyBorder="1" applyAlignment="1">
      <alignment horizontal="left" vertical="top"/>
    </xf>
    <xf numFmtId="49" fontId="4" fillId="0" borderId="1" xfId="0" applyNumberFormat="1" applyFont="1" applyFill="1" applyBorder="1" applyAlignment="1">
      <alignment horizontal="center" vertical="top" wrapText="1"/>
    </xf>
    <xf numFmtId="168" fontId="5" fillId="0" borderId="1" xfId="0" applyNumberFormat="1" applyFont="1" applyFill="1" applyBorder="1" applyAlignment="1">
      <alignment vertical="top"/>
    </xf>
    <xf numFmtId="168" fontId="4" fillId="0" borderId="1" xfId="0" applyNumberFormat="1" applyFont="1" applyFill="1" applyBorder="1" applyAlignment="1">
      <alignment horizontal="right" vertical="top"/>
    </xf>
    <xf numFmtId="49" fontId="7" fillId="0"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5" fillId="2" borderId="5" xfId="0" applyFont="1" applyFill="1" applyBorder="1" applyAlignment="1">
      <alignment horizontal="left" vertical="top"/>
    </xf>
    <xf numFmtId="0" fontId="4" fillId="0" borderId="5" xfId="0" applyFont="1" applyBorder="1" applyAlignment="1">
      <alignment horizontal="center" vertical="top"/>
    </xf>
    <xf numFmtId="0" fontId="4" fillId="0" borderId="5" xfId="0" applyFont="1" applyFill="1" applyBorder="1" applyAlignment="1">
      <alignment horizontal="center" vertical="top"/>
    </xf>
    <xf numFmtId="0" fontId="14" fillId="0" borderId="0" xfId="0" applyFont="1" applyAlignment="1">
      <alignment vertical="top" wrapText="1"/>
    </xf>
    <xf numFmtId="4" fontId="14" fillId="0" borderId="0" xfId="0" applyNumberFormat="1" applyFont="1" applyAlignment="1">
      <alignment vertical="top" wrapText="1"/>
    </xf>
    <xf numFmtId="0" fontId="4" fillId="0" borderId="1" xfId="0" applyFont="1" applyFill="1" applyBorder="1" applyAlignment="1">
      <alignment horizontal="center" vertical="top"/>
    </xf>
    <xf numFmtId="0" fontId="4" fillId="3" borderId="0" xfId="0" applyFont="1" applyFill="1" applyBorder="1" applyAlignment="1">
      <alignment horizontal="center" vertical="top"/>
    </xf>
    <xf numFmtId="0" fontId="4" fillId="2" borderId="5" xfId="0" applyFont="1" applyFill="1" applyBorder="1" applyAlignment="1">
      <alignment horizontal="center" vertical="top"/>
    </xf>
    <xf numFmtId="0" fontId="4" fillId="0" borderId="0" xfId="0" applyFont="1" applyFill="1" applyBorder="1" applyAlignment="1">
      <alignment vertical="top"/>
    </xf>
    <xf numFmtId="0" fontId="17"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0" fontId="0"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4" fontId="4" fillId="0" borderId="0" xfId="0" applyNumberFormat="1" applyFont="1" applyFill="1" applyBorder="1" applyAlignment="1">
      <alignment vertical="top" wrapText="1"/>
    </xf>
    <xf numFmtId="0" fontId="4" fillId="0" borderId="1" xfId="0" applyFont="1" applyBorder="1" applyAlignment="1">
      <alignment vertical="top" wrapText="1"/>
    </xf>
    <xf numFmtId="0" fontId="4" fillId="6" borderId="5" xfId="0" applyFont="1" applyFill="1" applyBorder="1" applyAlignment="1">
      <alignment vertical="top"/>
    </xf>
    <xf numFmtId="0" fontId="4" fillId="6" borderId="1" xfId="0" applyFont="1" applyFill="1" applyBorder="1" applyAlignment="1">
      <alignment vertical="top"/>
    </xf>
    <xf numFmtId="0" fontId="5" fillId="6" borderId="1" xfId="0" applyFont="1" applyFill="1" applyBorder="1" applyAlignment="1">
      <alignment horizontal="left" vertical="top" wrapText="1"/>
    </xf>
    <xf numFmtId="49" fontId="7" fillId="6" borderId="1" xfId="0" applyNumberFormat="1" applyFont="1" applyFill="1" applyBorder="1" applyAlignment="1">
      <alignment horizontal="left" vertical="top" wrapText="1"/>
    </xf>
    <xf numFmtId="0" fontId="4" fillId="6" borderId="5" xfId="0" applyFont="1" applyFill="1" applyBorder="1" applyAlignment="1">
      <alignment horizontal="center" vertical="top"/>
    </xf>
    <xf numFmtId="167" fontId="5" fillId="6" borderId="1" xfId="2" applyNumberFormat="1" applyFont="1" applyFill="1" applyBorder="1" applyAlignment="1" applyProtection="1">
      <alignment horizontal="left" vertical="top" wrapText="1"/>
    </xf>
    <xf numFmtId="0" fontId="5" fillId="0" borderId="1" xfId="0" applyFont="1" applyFill="1" applyBorder="1" applyAlignment="1">
      <alignment vertical="top" wrapText="1"/>
    </xf>
    <xf numFmtId="14" fontId="5" fillId="0" borderId="1" xfId="0" applyNumberFormat="1" applyFont="1" applyBorder="1" applyAlignment="1">
      <alignment horizontal="center" vertical="top"/>
    </xf>
    <xf numFmtId="49" fontId="7" fillId="0" borderId="1" xfId="0" applyNumberFormat="1" applyFont="1" applyFill="1" applyBorder="1" applyAlignment="1">
      <alignment horizontal="center" vertical="top" wrapText="1"/>
    </xf>
    <xf numFmtId="14" fontId="5" fillId="0" borderId="1" xfId="0" applyNumberFormat="1" applyFont="1" applyFill="1" applyBorder="1" applyAlignment="1">
      <alignment horizontal="center" vertical="top"/>
    </xf>
    <xf numFmtId="49" fontId="5" fillId="0" borderId="1" xfId="0" applyNumberFormat="1" applyFont="1" applyFill="1" applyBorder="1" applyAlignment="1">
      <alignment horizontal="center" vertical="top" wrapText="1"/>
    </xf>
    <xf numFmtId="168" fontId="4" fillId="0" borderId="1" xfId="0" applyNumberFormat="1" applyFont="1" applyFill="1" applyBorder="1" applyAlignment="1">
      <alignment horizontal="center" vertical="top"/>
    </xf>
    <xf numFmtId="167" fontId="5" fillId="0" borderId="1" xfId="2" applyNumberFormat="1" applyFont="1" applyFill="1" applyBorder="1" applyAlignment="1" applyProtection="1">
      <alignment horizontal="left" vertical="top" wrapText="1"/>
    </xf>
    <xf numFmtId="0"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14" fontId="4" fillId="0" borderId="1" xfId="0" applyNumberFormat="1" applyFont="1" applyFill="1" applyBorder="1" applyAlignment="1">
      <alignment horizontal="center" vertical="top" wrapText="1"/>
    </xf>
    <xf numFmtId="168" fontId="5" fillId="0" borderId="1" xfId="0" applyNumberFormat="1" applyFont="1" applyFill="1" applyBorder="1" applyAlignment="1">
      <alignment horizontal="center" vertical="top"/>
    </xf>
    <xf numFmtId="0" fontId="4" fillId="0" borderId="0" xfId="0" applyFont="1" applyFill="1" applyAlignment="1">
      <alignment vertical="top" wrapText="1"/>
    </xf>
    <xf numFmtId="0" fontId="5" fillId="0" borderId="1" xfId="0" applyFont="1" applyBorder="1" applyAlignment="1">
      <alignment vertical="top" wrapText="1"/>
    </xf>
    <xf numFmtId="14" fontId="4" fillId="0" borderId="1" xfId="0" applyNumberFormat="1" applyFont="1" applyBorder="1" applyAlignment="1">
      <alignment horizontal="center" vertical="top" wrapText="1"/>
    </xf>
    <xf numFmtId="0" fontId="4" fillId="3" borderId="1" xfId="0"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Fill="1" applyBorder="1" applyAlignment="1">
      <alignment horizontal="left" vertical="top"/>
    </xf>
    <xf numFmtId="49" fontId="19" fillId="0" borderId="1" xfId="0" applyNumberFormat="1" applyFont="1" applyFill="1" applyBorder="1" applyAlignment="1">
      <alignment horizontal="left" vertical="top" wrapText="1"/>
    </xf>
    <xf numFmtId="49" fontId="6" fillId="3" borderId="1" xfId="0" applyNumberFormat="1" applyFont="1" applyFill="1" applyBorder="1" applyAlignment="1">
      <alignment horizontal="left" vertical="top" wrapText="1"/>
    </xf>
    <xf numFmtId="0" fontId="4" fillId="3" borderId="1" xfId="0" applyFont="1" applyFill="1" applyBorder="1" applyAlignment="1">
      <alignment vertical="top"/>
    </xf>
    <xf numFmtId="165" fontId="4" fillId="3" borderId="1" xfId="2" applyFont="1" applyFill="1" applyBorder="1" applyAlignment="1" applyProtection="1">
      <alignment horizontal="left" vertical="top" wrapText="1"/>
    </xf>
    <xf numFmtId="14" fontId="4" fillId="3" borderId="1" xfId="0" applyNumberFormat="1" applyFont="1" applyFill="1" applyBorder="1" applyAlignment="1">
      <alignment vertical="top"/>
    </xf>
    <xf numFmtId="0" fontId="4" fillId="3" borderId="0" xfId="0" applyFont="1" applyFill="1" applyAlignment="1">
      <alignment vertical="top"/>
    </xf>
    <xf numFmtId="0" fontId="0" fillId="3" borderId="0" xfId="0" applyFill="1" applyBorder="1" applyAlignment="1">
      <alignment vertical="top" wrapText="1"/>
    </xf>
    <xf numFmtId="168" fontId="4" fillId="0" borderId="0" xfId="0" applyNumberFormat="1" applyFont="1" applyFill="1" applyAlignment="1">
      <alignment vertical="top"/>
    </xf>
    <xf numFmtId="168" fontId="0" fillId="0" borderId="0" xfId="0" applyNumberFormat="1" applyFill="1" applyBorder="1" applyAlignment="1">
      <alignment horizontal="left" vertical="top" wrapText="1"/>
    </xf>
    <xf numFmtId="49" fontId="7" fillId="6" borderId="6" xfId="0" applyNumberFormat="1" applyFont="1" applyFill="1" applyBorder="1" applyAlignment="1">
      <alignment vertical="top" wrapText="1"/>
    </xf>
    <xf numFmtId="49" fontId="7" fillId="6" borderId="7" xfId="0" applyNumberFormat="1" applyFont="1" applyFill="1" applyBorder="1" applyAlignment="1">
      <alignment vertical="top" wrapText="1"/>
    </xf>
    <xf numFmtId="49" fontId="7" fillId="6" borderId="8" xfId="0" applyNumberFormat="1" applyFont="1" applyFill="1" applyBorder="1" applyAlignment="1">
      <alignment vertical="top" wrapText="1"/>
    </xf>
    <xf numFmtId="0" fontId="5" fillId="6" borderId="6" xfId="0" applyFont="1" applyFill="1" applyBorder="1" applyAlignment="1">
      <alignment vertical="top" wrapText="1"/>
    </xf>
    <xf numFmtId="0" fontId="5" fillId="6" borderId="7" xfId="0" applyFont="1" applyFill="1" applyBorder="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6" borderId="1" xfId="0" applyFont="1" applyFill="1" applyBorder="1" applyAlignment="1">
      <alignment vertical="top"/>
    </xf>
    <xf numFmtId="168" fontId="7" fillId="6" borderId="7" xfId="0" applyNumberFormat="1" applyFont="1" applyFill="1" applyBorder="1" applyAlignment="1">
      <alignment vertical="top" wrapText="1"/>
    </xf>
    <xf numFmtId="168" fontId="8" fillId="5" borderId="3"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top" wrapText="1"/>
    </xf>
    <xf numFmtId="167" fontId="5" fillId="2" borderId="6" xfId="2" applyNumberFormat="1" applyFont="1" applyFill="1" applyBorder="1" applyAlignment="1" applyProtection="1">
      <alignment vertical="top" wrapText="1"/>
    </xf>
    <xf numFmtId="167" fontId="5" fillId="2" borderId="7" xfId="2" applyNumberFormat="1" applyFont="1" applyFill="1" applyBorder="1" applyAlignment="1" applyProtection="1">
      <alignment vertical="top" wrapText="1"/>
    </xf>
    <xf numFmtId="0" fontId="5" fillId="6" borderId="6" xfId="0" applyFont="1" applyFill="1" applyBorder="1" applyAlignment="1">
      <alignment vertical="top"/>
    </xf>
    <xf numFmtId="14" fontId="6" fillId="0" borderId="1" xfId="0" applyNumberFormat="1" applyFont="1" applyFill="1" applyBorder="1" applyAlignment="1">
      <alignment horizontal="center" vertical="top" wrapText="1"/>
    </xf>
    <xf numFmtId="168" fontId="5" fillId="6" borderId="7" xfId="0" applyNumberFormat="1" applyFont="1" applyFill="1" applyBorder="1" applyAlignment="1">
      <alignment vertical="top" wrapText="1"/>
    </xf>
    <xf numFmtId="0" fontId="4" fillId="0" borderId="6" xfId="0" applyFont="1" applyFill="1" applyBorder="1" applyAlignment="1">
      <alignment vertical="top"/>
    </xf>
    <xf numFmtId="0" fontId="4" fillId="0" borderId="10" xfId="0" applyFont="1" applyFill="1" applyBorder="1" applyAlignment="1">
      <alignment vertical="top" wrapText="1"/>
    </xf>
    <xf numFmtId="0" fontId="4" fillId="0" borderId="0" xfId="0" applyFont="1" applyBorder="1" applyAlignment="1">
      <alignment vertical="top"/>
    </xf>
    <xf numFmtId="168" fontId="4" fillId="0" borderId="0" xfId="0" applyNumberFormat="1" applyFont="1" applyFill="1" applyBorder="1" applyAlignment="1">
      <alignment vertical="top"/>
    </xf>
    <xf numFmtId="0" fontId="4" fillId="0" borderId="11" xfId="0" applyFont="1" applyFill="1" applyBorder="1" applyAlignment="1">
      <alignment vertical="top"/>
    </xf>
    <xf numFmtId="0" fontId="4" fillId="0" borderId="11" xfId="0" applyFont="1" applyFill="1" applyBorder="1" applyAlignment="1">
      <alignment vertical="top" wrapText="1"/>
    </xf>
    <xf numFmtId="0" fontId="4" fillId="0" borderId="11" xfId="0" applyFont="1" applyBorder="1" applyAlignment="1">
      <alignment vertical="top"/>
    </xf>
    <xf numFmtId="0" fontId="4" fillId="0" borderId="1" xfId="0" applyFont="1" applyBorder="1" applyAlignment="1">
      <alignment horizontal="center" vertical="top"/>
    </xf>
    <xf numFmtId="0" fontId="4" fillId="3" borderId="1" xfId="0" applyFont="1" applyFill="1" applyBorder="1" applyAlignment="1">
      <alignment horizontal="center" vertical="top"/>
    </xf>
    <xf numFmtId="0" fontId="4" fillId="6" borderId="1" xfId="0" applyFont="1" applyFill="1" applyBorder="1" applyAlignment="1">
      <alignment horizontal="center" vertical="top"/>
    </xf>
    <xf numFmtId="0" fontId="5" fillId="6" borderId="1" xfId="0" applyFont="1" applyFill="1" applyBorder="1" applyAlignment="1">
      <alignment vertical="top" wrapText="1"/>
    </xf>
    <xf numFmtId="0" fontId="5" fillId="0" borderId="1" xfId="0" applyFont="1" applyFill="1" applyBorder="1" applyAlignment="1">
      <alignment vertical="top"/>
    </xf>
    <xf numFmtId="0" fontId="4" fillId="0" borderId="12" xfId="0" applyFont="1" applyFill="1" applyBorder="1" applyAlignment="1">
      <alignment vertical="top" wrapText="1"/>
    </xf>
    <xf numFmtId="0" fontId="4" fillId="0" borderId="13" xfId="0" applyFont="1" applyBorder="1" applyAlignment="1">
      <alignment vertical="top"/>
    </xf>
    <xf numFmtId="0" fontId="4" fillId="0" borderId="13" xfId="0" applyFont="1" applyFill="1" applyBorder="1" applyAlignment="1">
      <alignment vertical="top"/>
    </xf>
    <xf numFmtId="0" fontId="4" fillId="0" borderId="9" xfId="0" applyFont="1" applyFill="1" applyBorder="1" applyAlignment="1">
      <alignment horizontal="center" vertical="top"/>
    </xf>
    <xf numFmtId="49" fontId="7" fillId="6" borderId="9" xfId="0" applyNumberFormat="1" applyFont="1" applyFill="1" applyBorder="1" applyAlignment="1">
      <alignment horizontal="center" vertical="top" wrapText="1"/>
    </xf>
    <xf numFmtId="0" fontId="4" fillId="6" borderId="1" xfId="0" applyFont="1" applyFill="1" applyBorder="1" applyAlignment="1">
      <alignment horizontal="left" vertical="top"/>
    </xf>
    <xf numFmtId="168" fontId="5" fillId="2" borderId="7" xfId="0" applyNumberFormat="1" applyFont="1" applyFill="1" applyBorder="1" applyAlignment="1">
      <alignment vertical="top" wrapText="1"/>
    </xf>
    <xf numFmtId="0" fontId="4" fillId="0" borderId="6" xfId="0" applyFont="1" applyFill="1" applyBorder="1" applyAlignment="1">
      <alignment vertical="top" wrapText="1"/>
    </xf>
    <xf numFmtId="49" fontId="5" fillId="2" borderId="1" xfId="0" applyNumberFormat="1" applyFont="1" applyFill="1" applyBorder="1" applyAlignment="1">
      <alignment horizontal="left" vertical="top"/>
    </xf>
    <xf numFmtId="0" fontId="4" fillId="0" borderId="0" xfId="0" applyFont="1" applyBorder="1" applyAlignment="1">
      <alignment horizontal="center" vertical="top"/>
    </xf>
    <xf numFmtId="0" fontId="14" fillId="0" borderId="0" xfId="0" applyFont="1" applyBorder="1" applyAlignment="1">
      <alignment horizontal="left" vertical="top" wrapText="1"/>
    </xf>
    <xf numFmtId="165" fontId="4" fillId="0" borderId="1" xfId="2" applyNumberFormat="1" applyFont="1" applyFill="1" applyBorder="1" applyAlignment="1" applyProtection="1">
      <alignment horizontal="left" vertical="top" wrapText="1"/>
    </xf>
    <xf numFmtId="4" fontId="4" fillId="0" borderId="1" xfId="0" applyNumberFormat="1" applyFont="1" applyFill="1" applyBorder="1" applyAlignment="1">
      <alignment vertical="top" wrapText="1"/>
    </xf>
    <xf numFmtId="0" fontId="3" fillId="3" borderId="0" xfId="0" applyFont="1" applyFill="1" applyBorder="1" applyAlignment="1">
      <alignment wrapText="1"/>
    </xf>
    <xf numFmtId="0" fontId="12" fillId="3" borderId="0" xfId="0" applyFont="1" applyFill="1" applyBorder="1" applyAlignment="1">
      <alignment wrapText="1"/>
    </xf>
    <xf numFmtId="0" fontId="13" fillId="0" borderId="0" xfId="0" applyFont="1" applyAlignment="1"/>
    <xf numFmtId="168" fontId="7" fillId="2" borderId="7" xfId="0" applyNumberFormat="1" applyFont="1" applyFill="1" applyBorder="1" applyAlignment="1">
      <alignment horizontal="center" vertical="top" wrapText="1"/>
    </xf>
    <xf numFmtId="168" fontId="7" fillId="6" borderId="7" xfId="0" applyNumberFormat="1" applyFont="1" applyFill="1" applyBorder="1" applyAlignment="1">
      <alignment horizontal="center" vertical="top" wrapText="1"/>
    </xf>
    <xf numFmtId="168" fontId="5" fillId="0" borderId="1" xfId="0" applyNumberFormat="1" applyFont="1" applyBorder="1" applyAlignment="1">
      <alignment horizontal="center" vertical="top"/>
    </xf>
    <xf numFmtId="168" fontId="7" fillId="0" borderId="7" xfId="0" applyNumberFormat="1" applyFont="1" applyFill="1" applyBorder="1" applyAlignment="1">
      <alignment horizontal="center" vertical="top" wrapText="1"/>
    </xf>
    <xf numFmtId="0" fontId="0" fillId="0" borderId="0" xfId="0" applyFill="1" applyBorder="1" applyAlignment="1">
      <alignment horizontal="left" vertical="top"/>
    </xf>
    <xf numFmtId="168" fontId="7" fillId="0" borderId="1" xfId="0" applyNumberFormat="1" applyFont="1" applyFill="1" applyBorder="1" applyAlignment="1">
      <alignment horizontal="center" vertical="top" wrapText="1"/>
    </xf>
    <xf numFmtId="168" fontId="4" fillId="0" borderId="1" xfId="0" applyNumberFormat="1" applyFont="1" applyBorder="1" applyAlignment="1">
      <alignment horizontal="center" vertical="top"/>
    </xf>
    <xf numFmtId="168" fontId="16" fillId="3" borderId="1" xfId="0" applyNumberFormat="1" applyFont="1" applyFill="1" applyBorder="1" applyAlignment="1">
      <alignment horizontal="center" vertical="top" wrapText="1"/>
    </xf>
    <xf numFmtId="0" fontId="0" fillId="3" borderId="0" xfId="0" applyFill="1" applyBorder="1" applyAlignment="1">
      <alignment horizontal="left" vertical="top"/>
    </xf>
    <xf numFmtId="0" fontId="16" fillId="3" borderId="1" xfId="0" applyFont="1" applyFill="1" applyBorder="1" applyAlignment="1">
      <alignment horizontal="left" vertical="top" wrapText="1"/>
    </xf>
    <xf numFmtId="9" fontId="15" fillId="0" borderId="1" xfId="0" applyNumberFormat="1" applyFont="1" applyBorder="1" applyAlignment="1">
      <alignment horizontal="left" vertical="top" wrapText="1"/>
    </xf>
    <xf numFmtId="168" fontId="6" fillId="3" borderId="1" xfId="0" applyNumberFormat="1" applyFont="1" applyFill="1" applyBorder="1" applyAlignment="1">
      <alignment horizontal="center" vertical="top" wrapText="1"/>
    </xf>
    <xf numFmtId="49" fontId="6" fillId="3" borderId="1" xfId="0" applyNumberFormat="1" applyFont="1" applyFill="1" applyBorder="1" applyAlignment="1">
      <alignment horizontal="center" vertical="top" wrapText="1"/>
    </xf>
    <xf numFmtId="168" fontId="4" fillId="3" borderId="1" xfId="0" applyNumberFormat="1" applyFont="1" applyFill="1" applyBorder="1" applyAlignment="1">
      <alignment horizontal="center" vertical="top"/>
    </xf>
    <xf numFmtId="14" fontId="4" fillId="3" borderId="1" xfId="0" applyNumberFormat="1" applyFont="1" applyFill="1" applyBorder="1" applyAlignment="1">
      <alignment horizontal="center" vertical="top"/>
    </xf>
    <xf numFmtId="168" fontId="5" fillId="2" borderId="7" xfId="0" applyNumberFormat="1" applyFont="1" applyFill="1" applyBorder="1" applyAlignment="1">
      <alignment horizontal="center" vertical="top" wrapText="1"/>
    </xf>
    <xf numFmtId="168" fontId="5" fillId="6" borderId="7" xfId="0" applyNumberFormat="1" applyFont="1" applyFill="1" applyBorder="1" applyAlignment="1">
      <alignment horizontal="center" vertical="top" wrapText="1"/>
    </xf>
    <xf numFmtId="168" fontId="20" fillId="0" borderId="1" xfId="0" applyNumberFormat="1" applyFont="1" applyFill="1" applyBorder="1" applyAlignment="1">
      <alignment horizontal="center" vertical="top" wrapText="1"/>
    </xf>
    <xf numFmtId="168" fontId="4" fillId="0" borderId="1" xfId="0" applyNumberFormat="1" applyFont="1" applyBorder="1" applyAlignment="1">
      <alignment horizontal="center" vertical="top" wrapText="1"/>
    </xf>
    <xf numFmtId="168" fontId="4" fillId="0" borderId="1" xfId="0" applyNumberFormat="1" applyFont="1" applyFill="1" applyBorder="1" applyAlignment="1">
      <alignment horizontal="center" vertical="top" wrapText="1"/>
    </xf>
    <xf numFmtId="168" fontId="21" fillId="0" borderId="1" xfId="0" applyNumberFormat="1" applyFont="1" applyFill="1" applyBorder="1" applyAlignment="1">
      <alignment horizontal="center" vertical="top"/>
    </xf>
    <xf numFmtId="168" fontId="5" fillId="3" borderId="1" xfId="0" applyNumberFormat="1" applyFont="1" applyFill="1" applyBorder="1" applyAlignment="1">
      <alignment horizontal="center" vertical="top"/>
    </xf>
    <xf numFmtId="168" fontId="5" fillId="6" borderId="1" xfId="0" applyNumberFormat="1" applyFont="1" applyFill="1" applyBorder="1" applyAlignment="1">
      <alignment horizontal="center" vertical="top"/>
    </xf>
    <xf numFmtId="168" fontId="5" fillId="6" borderId="1" xfId="0" applyNumberFormat="1" applyFont="1" applyFill="1" applyBorder="1" applyAlignment="1">
      <alignment horizontal="center" vertical="top" wrapText="1"/>
    </xf>
    <xf numFmtId="168" fontId="18" fillId="0" borderId="1" xfId="0" applyNumberFormat="1" applyFont="1" applyFill="1" applyBorder="1" applyAlignment="1">
      <alignment horizontal="center" vertical="top" wrapText="1"/>
    </xf>
    <xf numFmtId="0" fontId="5" fillId="0" borderId="0" xfId="0" applyFont="1" applyFill="1" applyBorder="1" applyAlignment="1">
      <alignment vertical="top" wrapText="1"/>
    </xf>
    <xf numFmtId="0" fontId="5" fillId="0" borderId="11" xfId="0" applyFont="1" applyFill="1" applyBorder="1" applyAlignment="1">
      <alignment vertical="top" wrapText="1"/>
    </xf>
    <xf numFmtId="0" fontId="5" fillId="0" borderId="0" xfId="0" applyFont="1" applyFill="1" applyAlignment="1">
      <alignment vertical="top" wrapText="1"/>
    </xf>
    <xf numFmtId="168" fontId="6" fillId="0" borderId="1" xfId="8" applyNumberFormat="1" applyFont="1" applyFill="1" applyBorder="1" applyAlignment="1">
      <alignment horizontal="center" vertical="top" wrapText="1"/>
    </xf>
    <xf numFmtId="168" fontId="4" fillId="0" borderId="1" xfId="8" applyNumberFormat="1" applyFont="1" applyFill="1" applyBorder="1" applyAlignment="1">
      <alignment horizontal="center" vertical="top" wrapText="1"/>
    </xf>
    <xf numFmtId="168" fontId="4" fillId="0" borderId="0" xfId="0" applyNumberFormat="1" applyFont="1" applyAlignment="1">
      <alignment horizontal="center" vertical="top" wrapText="1"/>
    </xf>
    <xf numFmtId="0" fontId="22" fillId="4" borderId="5" xfId="0" applyFont="1" applyFill="1" applyBorder="1" applyAlignment="1">
      <alignment horizontal="left" vertical="center"/>
    </xf>
    <xf numFmtId="0" fontId="22"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22" fillId="4" borderId="7" xfId="0" applyFont="1" applyFill="1" applyBorder="1" applyAlignment="1">
      <alignment horizontal="left" vertical="center" wrapText="1"/>
    </xf>
    <xf numFmtId="168" fontId="22" fillId="4" borderId="7" xfId="0" applyNumberFormat="1" applyFont="1" applyFill="1" applyBorder="1" applyAlignment="1">
      <alignment horizontal="left" vertical="center" wrapText="1"/>
    </xf>
    <xf numFmtId="0" fontId="22" fillId="4" borderId="8" xfId="0" applyFont="1" applyFill="1" applyBorder="1" applyAlignment="1">
      <alignment horizontal="left" vertical="center" wrapText="1"/>
    </xf>
    <xf numFmtId="0" fontId="24" fillId="0" borderId="0" xfId="0" applyFont="1" applyFill="1" applyAlignment="1">
      <alignment horizontal="left" vertical="center"/>
    </xf>
    <xf numFmtId="0" fontId="11" fillId="3" borderId="0" xfId="0" applyFont="1" applyFill="1" applyBorder="1" applyAlignment="1">
      <alignment wrapText="1"/>
    </xf>
    <xf numFmtId="0" fontId="10" fillId="3" borderId="0" xfId="0" applyFont="1" applyFill="1" applyBorder="1" applyAlignment="1">
      <alignment wrapText="1"/>
    </xf>
    <xf numFmtId="165" fontId="5" fillId="3" borderId="1" xfId="2" applyFont="1" applyFill="1" applyBorder="1" applyAlignment="1" applyProtection="1">
      <alignment horizontal="left"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center" vertical="top" wrapText="1"/>
    </xf>
    <xf numFmtId="168" fontId="4" fillId="3" borderId="0" xfId="0" applyNumberFormat="1" applyFont="1" applyFill="1" applyAlignment="1">
      <alignment vertical="top"/>
    </xf>
    <xf numFmtId="0" fontId="4" fillId="3" borderId="9" xfId="0" applyFont="1" applyFill="1" applyBorder="1" applyAlignment="1">
      <alignment horizontal="center" vertical="top"/>
    </xf>
    <xf numFmtId="0" fontId="5"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5" fillId="3" borderId="0" xfId="0" applyFont="1" applyFill="1" applyAlignment="1">
      <alignment vertical="top" wrapText="1"/>
    </xf>
    <xf numFmtId="168" fontId="7" fillId="3" borderId="1" xfId="0" applyNumberFormat="1" applyFont="1" applyFill="1" applyBorder="1" applyAlignment="1">
      <alignment horizontal="center" vertical="top" wrapText="1"/>
    </xf>
    <xf numFmtId="168" fontId="19" fillId="0" borderId="1" xfId="0" applyNumberFormat="1" applyFont="1" applyFill="1" applyBorder="1" applyAlignment="1">
      <alignment horizontal="center" vertical="top"/>
    </xf>
    <xf numFmtId="0" fontId="19" fillId="0" borderId="1" xfId="0" applyFont="1" applyFill="1" applyBorder="1" applyAlignment="1">
      <alignment horizontal="left" vertical="top" wrapText="1"/>
    </xf>
    <xf numFmtId="168" fontId="19" fillId="0" borderId="1" xfId="0" applyNumberFormat="1" applyFont="1" applyFill="1" applyBorder="1" applyAlignment="1">
      <alignment horizontal="center" vertical="top" wrapText="1"/>
    </xf>
    <xf numFmtId="0" fontId="19" fillId="0" borderId="1" xfId="0" applyFont="1" applyFill="1" applyBorder="1" applyAlignment="1">
      <alignment vertical="top" wrapText="1"/>
    </xf>
    <xf numFmtId="14" fontId="19" fillId="0" borderId="1" xfId="0" applyNumberFormat="1" applyFont="1" applyFill="1" applyBorder="1" applyAlignment="1">
      <alignment horizontal="center" vertical="top"/>
    </xf>
    <xf numFmtId="168" fontId="17" fillId="0" borderId="0" xfId="0" applyNumberFormat="1" applyFont="1" applyFill="1" applyBorder="1" applyAlignment="1">
      <alignment vertical="top" wrapText="1"/>
    </xf>
    <xf numFmtId="166" fontId="4" fillId="0" borderId="1" xfId="8" applyFont="1" applyFill="1" applyBorder="1" applyAlignment="1">
      <alignment horizontal="center" vertical="top"/>
    </xf>
    <xf numFmtId="168" fontId="4" fillId="0" borderId="0" xfId="0" applyNumberFormat="1" applyFont="1" applyAlignment="1">
      <alignment vertical="top" wrapText="1"/>
    </xf>
    <xf numFmtId="168" fontId="5" fillId="3" borderId="1" xfId="0" applyNumberFormat="1" applyFont="1" applyFill="1" applyBorder="1" applyAlignment="1">
      <alignment vertical="top"/>
    </xf>
    <xf numFmtId="168" fontId="5" fillId="0" borderId="7" xfId="0" applyNumberFormat="1" applyFont="1" applyBorder="1" applyAlignment="1">
      <alignment horizontal="center" vertical="top"/>
    </xf>
    <xf numFmtId="168" fontId="4" fillId="0" borderId="0" xfId="0" applyNumberFormat="1" applyFont="1" applyFill="1" applyBorder="1" applyAlignment="1">
      <alignment horizontal="center" vertical="top"/>
    </xf>
    <xf numFmtId="168" fontId="5" fillId="6" borderId="6" xfId="0" applyNumberFormat="1" applyFont="1" applyFill="1" applyBorder="1" applyAlignment="1">
      <alignment horizontal="center" vertical="top"/>
    </xf>
    <xf numFmtId="168" fontId="22" fillId="4" borderId="7" xfId="0" applyNumberFormat="1" applyFont="1" applyFill="1" applyBorder="1" applyAlignment="1">
      <alignment horizontal="center" vertical="top" wrapText="1"/>
    </xf>
    <xf numFmtId="0" fontId="11" fillId="3" borderId="0" xfId="0" applyFont="1" applyFill="1" applyBorder="1" applyAlignment="1">
      <alignment horizontal="center" vertical="top"/>
    </xf>
    <xf numFmtId="0" fontId="11" fillId="3" borderId="0" xfId="0" applyFont="1" applyFill="1" applyBorder="1" applyAlignment="1">
      <alignment horizontal="center" wrapText="1"/>
    </xf>
    <xf numFmtId="0" fontId="13" fillId="3" borderId="0" xfId="0" applyFont="1" applyFill="1" applyBorder="1" applyAlignment="1">
      <alignment horizontal="center"/>
    </xf>
    <xf numFmtId="0" fontId="5" fillId="6" borderId="7" xfId="0" applyFont="1" applyFill="1" applyBorder="1" applyAlignment="1">
      <alignment horizontal="center" vertical="top" wrapText="1"/>
    </xf>
    <xf numFmtId="167" fontId="5" fillId="2" borderId="7" xfId="2" applyNumberFormat="1" applyFont="1" applyFill="1" applyBorder="1" applyAlignment="1" applyProtection="1">
      <alignment horizontal="center" vertical="top" wrapText="1"/>
    </xf>
    <xf numFmtId="167" fontId="5" fillId="2" borderId="8" xfId="2" applyNumberFormat="1" applyFont="1" applyFill="1" applyBorder="1" applyAlignment="1" applyProtection="1">
      <alignment horizontal="center" vertical="top" wrapText="1"/>
    </xf>
    <xf numFmtId="0" fontId="5" fillId="6" borderId="6" xfId="0" applyFont="1" applyFill="1" applyBorder="1" applyAlignment="1">
      <alignment horizontal="center" vertical="top"/>
    </xf>
    <xf numFmtId="0" fontId="5" fillId="6" borderId="7" xfId="0" applyFont="1" applyFill="1" applyBorder="1" applyAlignment="1">
      <alignment horizontal="center" vertical="top"/>
    </xf>
    <xf numFmtId="0" fontId="5" fillId="6" borderId="1" xfId="0" applyFont="1" applyFill="1" applyBorder="1" applyAlignment="1">
      <alignment horizontal="center" vertical="top" wrapText="1"/>
    </xf>
    <xf numFmtId="0" fontId="5" fillId="2" borderId="7" xfId="0" applyFont="1" applyFill="1" applyBorder="1" applyAlignment="1">
      <alignment horizontal="center" vertical="top" wrapText="1"/>
    </xf>
  </cellXfs>
  <cellStyles count="9">
    <cellStyle name="Millares" xfId="8" builtinId="3"/>
    <cellStyle name="Millares 6 3" xfId="7" xr:uid="{00000000-0005-0000-0000-000001000000}"/>
    <cellStyle name="Moneda 2" xfId="1" xr:uid="{00000000-0005-0000-0000-000002000000}"/>
    <cellStyle name="Normal" xfId="0" builtinId="0"/>
    <cellStyle name="Normal 10" xfId="3" xr:uid="{00000000-0005-0000-0000-000004000000}"/>
    <cellStyle name="Normal 10 2" xfId="4" xr:uid="{00000000-0005-0000-0000-000005000000}"/>
    <cellStyle name="Normal 2" xfId="2" xr:uid="{00000000-0005-0000-0000-000006000000}"/>
    <cellStyle name="Normal 3" xfId="6" xr:uid="{00000000-0005-0000-0000-000007000000}"/>
    <cellStyle name="Normal 30 2" xfId="5" xr:uid="{00000000-0005-0000-0000-000008000000}"/>
  </cellStyles>
  <dxfs count="0"/>
  <tableStyles count="0" defaultTableStyle="TableStyleMedium9" defaultPivotStyle="PivotStyleLight16"/>
  <colors>
    <mruColors>
      <color rgb="FFFFFF99"/>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01"/>
  <sheetViews>
    <sheetView showGridLines="0" tabSelected="1" zoomScale="90" zoomScaleNormal="90" workbookViewId="0">
      <pane ySplit="6" topLeftCell="A7" activePane="bottomLeft" state="frozen"/>
      <selection pane="bottomLeft" activeCell="A5" sqref="A5"/>
    </sheetView>
  </sheetViews>
  <sheetFormatPr baseColWidth="10" defaultColWidth="9.140625" defaultRowHeight="12.75" x14ac:dyDescent="0.25"/>
  <cols>
    <col min="1" max="1" width="10.28515625" style="9" customWidth="1"/>
    <col min="2" max="2" width="8.7109375" style="2" customWidth="1"/>
    <col min="3" max="3" width="46.28515625" style="6" customWidth="1"/>
    <col min="4" max="4" width="17.42578125" style="3" customWidth="1"/>
    <col min="5" max="5" width="41" style="3" customWidth="1"/>
    <col min="6" max="6" width="17.7109375" style="3" customWidth="1"/>
    <col min="7" max="7" width="17" style="3" customWidth="1"/>
    <col min="8" max="9" width="18.42578125" style="163" customWidth="1"/>
    <col min="10" max="10" width="18.42578125" style="3" customWidth="1"/>
    <col min="11" max="11" width="20.28515625" style="3" customWidth="1"/>
    <col min="12" max="12" width="13.42578125" style="4" customWidth="1"/>
    <col min="13" max="13" width="18.42578125" style="1" customWidth="1"/>
    <col min="14" max="14" width="17.42578125" style="1" customWidth="1"/>
    <col min="15" max="15" width="17.85546875" style="1" customWidth="1"/>
    <col min="16" max="16" width="33" style="1" customWidth="1"/>
    <col min="17" max="17" width="14.28515625" style="1" customWidth="1"/>
    <col min="18" max="16384" width="9.140625" style="1"/>
  </cols>
  <sheetData>
    <row r="1" spans="1:18" s="7" customFormat="1" ht="18" customHeight="1" x14ac:dyDescent="0.25">
      <c r="A1" s="198" t="s">
        <v>14</v>
      </c>
      <c r="B1" s="198"/>
      <c r="C1" s="198"/>
      <c r="D1" s="198"/>
      <c r="E1" s="198"/>
      <c r="F1" s="198"/>
      <c r="G1" s="198"/>
      <c r="H1" s="198"/>
      <c r="I1" s="198"/>
      <c r="J1" s="198"/>
      <c r="K1" s="198"/>
      <c r="L1" s="198"/>
      <c r="M1" s="198"/>
      <c r="N1" s="198"/>
    </row>
    <row r="2" spans="1:18" s="131" customFormat="1" ht="24" customHeight="1" x14ac:dyDescent="0.25">
      <c r="A2" s="199" t="s">
        <v>16</v>
      </c>
      <c r="B2" s="199"/>
      <c r="C2" s="199"/>
      <c r="D2" s="199"/>
      <c r="E2" s="199"/>
      <c r="F2" s="199"/>
      <c r="G2" s="199"/>
      <c r="H2" s="199"/>
      <c r="I2" s="199"/>
      <c r="J2" s="199"/>
      <c r="K2" s="199"/>
      <c r="L2" s="199"/>
      <c r="M2" s="199"/>
      <c r="N2" s="199"/>
    </row>
    <row r="3" spans="1:18" s="131" customFormat="1" ht="15.75" customHeight="1" x14ac:dyDescent="0.25">
      <c r="A3" s="172"/>
      <c r="B3" s="172"/>
      <c r="C3" s="172"/>
      <c r="D3" s="172"/>
      <c r="E3" s="172"/>
      <c r="F3" s="172"/>
      <c r="G3" s="172"/>
      <c r="H3" s="172"/>
      <c r="I3" s="172"/>
      <c r="J3" s="172"/>
      <c r="K3" s="172"/>
      <c r="L3" s="172"/>
      <c r="M3" s="172"/>
      <c r="N3" s="172"/>
    </row>
    <row r="4" spans="1:18" s="132" customFormat="1" ht="18" customHeight="1" x14ac:dyDescent="0.25">
      <c r="A4" s="200" t="s">
        <v>24</v>
      </c>
      <c r="B4" s="200"/>
      <c r="C4" s="200"/>
      <c r="D4" s="200"/>
      <c r="E4" s="200"/>
      <c r="F4" s="200"/>
      <c r="G4" s="200"/>
      <c r="H4" s="200"/>
      <c r="I4" s="200"/>
      <c r="J4" s="200"/>
      <c r="K4" s="200"/>
      <c r="L4" s="200"/>
      <c r="M4" s="200"/>
      <c r="N4" s="200"/>
    </row>
    <row r="5" spans="1:18" s="130" customFormat="1" ht="16.5" thickBot="1" x14ac:dyDescent="0.3">
      <c r="A5" s="173"/>
      <c r="B5" s="173"/>
      <c r="C5" s="173"/>
      <c r="D5" s="173"/>
      <c r="E5" s="173"/>
      <c r="F5" s="173"/>
      <c r="G5" s="173"/>
      <c r="H5" s="173"/>
      <c r="I5" s="173"/>
      <c r="J5" s="173"/>
      <c r="K5" s="173"/>
      <c r="L5" s="173"/>
      <c r="M5" s="173"/>
      <c r="N5" s="173"/>
    </row>
    <row r="6" spans="1:18" s="10" customFormat="1" ht="43.5" customHeight="1" x14ac:dyDescent="0.25">
      <c r="A6" s="35" t="s">
        <v>25</v>
      </c>
      <c r="B6" s="36" t="s">
        <v>0</v>
      </c>
      <c r="C6" s="37" t="s">
        <v>7</v>
      </c>
      <c r="D6" s="37" t="s">
        <v>21</v>
      </c>
      <c r="E6" s="37" t="s">
        <v>22</v>
      </c>
      <c r="F6" s="37" t="s">
        <v>19</v>
      </c>
      <c r="G6" s="37" t="s">
        <v>20</v>
      </c>
      <c r="H6" s="98" t="s">
        <v>1068</v>
      </c>
      <c r="I6" s="98" t="s">
        <v>1120</v>
      </c>
      <c r="J6" s="37" t="s">
        <v>1121</v>
      </c>
      <c r="K6" s="37" t="s">
        <v>26</v>
      </c>
      <c r="L6" s="37" t="s">
        <v>10</v>
      </c>
      <c r="M6" s="37" t="s">
        <v>27</v>
      </c>
      <c r="N6" s="38" t="s">
        <v>28</v>
      </c>
    </row>
    <row r="7" spans="1:18" s="171" customFormat="1" ht="15.75" x14ac:dyDescent="0.25">
      <c r="A7" s="164"/>
      <c r="B7" s="165"/>
      <c r="C7" s="166" t="s">
        <v>14</v>
      </c>
      <c r="D7" s="166" t="s">
        <v>15</v>
      </c>
      <c r="E7" s="167"/>
      <c r="F7" s="168"/>
      <c r="G7" s="168"/>
      <c r="H7" s="169">
        <f>H8+H122+H206+H353</f>
        <v>417682085</v>
      </c>
      <c r="I7" s="197">
        <v>1707350</v>
      </c>
      <c r="J7" s="169">
        <f>J8+J206+J122</f>
        <v>206500000</v>
      </c>
      <c r="K7" s="169">
        <f>SUM(H7:J7)</f>
        <v>625889435</v>
      </c>
      <c r="L7" s="168"/>
      <c r="M7" s="168"/>
      <c r="N7" s="170"/>
    </row>
    <row r="8" spans="1:18" ht="76.5" x14ac:dyDescent="0.25">
      <c r="A8" s="39"/>
      <c r="B8" s="125" t="s">
        <v>938</v>
      </c>
      <c r="C8" s="11" t="s">
        <v>29</v>
      </c>
      <c r="D8" s="11" t="s">
        <v>909</v>
      </c>
      <c r="E8" s="100"/>
      <c r="F8" s="101"/>
      <c r="G8" s="101"/>
      <c r="H8" s="133">
        <f>H9+H34+H52+H57+H69+H70+H91+H110+H121</f>
        <v>344852765</v>
      </c>
      <c r="I8" s="133"/>
      <c r="J8" s="133">
        <f>J70+J10</f>
        <v>1800000</v>
      </c>
      <c r="K8" s="202"/>
      <c r="L8" s="202"/>
      <c r="M8" s="202"/>
      <c r="N8" s="203"/>
    </row>
    <row r="9" spans="1:18" ht="25.5" x14ac:dyDescent="0.25">
      <c r="A9" s="56"/>
      <c r="B9" s="57" t="s">
        <v>1</v>
      </c>
      <c r="C9" s="58" t="s">
        <v>111</v>
      </c>
      <c r="D9" s="59" t="s">
        <v>910</v>
      </c>
      <c r="E9" s="89"/>
      <c r="F9" s="90"/>
      <c r="G9" s="90"/>
      <c r="H9" s="134">
        <f>H10+H26+H23</f>
        <v>331238722</v>
      </c>
      <c r="I9" s="134"/>
      <c r="J9" s="134">
        <f>J10</f>
        <v>0</v>
      </c>
      <c r="K9" s="90"/>
      <c r="L9" s="90"/>
      <c r="M9" s="90"/>
      <c r="N9" s="91"/>
      <c r="P9" s="48"/>
      <c r="Q9" s="47"/>
      <c r="R9" s="47"/>
    </row>
    <row r="10" spans="1:18" ht="25.5" x14ac:dyDescent="0.25">
      <c r="A10" s="112" t="s">
        <v>143</v>
      </c>
      <c r="B10" s="12" t="s">
        <v>2</v>
      </c>
      <c r="C10" s="13" t="s">
        <v>155</v>
      </c>
      <c r="D10" s="14" t="s">
        <v>907</v>
      </c>
      <c r="E10" s="19" t="s">
        <v>675</v>
      </c>
      <c r="F10" s="15"/>
      <c r="G10" s="15"/>
      <c r="H10" s="135">
        <f>H15+H16</f>
        <v>700000</v>
      </c>
      <c r="I10" s="194"/>
      <c r="J10" s="136"/>
      <c r="K10" s="16" t="s">
        <v>570</v>
      </c>
      <c r="L10" s="17" t="s">
        <v>425</v>
      </c>
      <c r="M10" s="25" t="s">
        <v>249</v>
      </c>
      <c r="N10" s="25"/>
      <c r="P10" s="48"/>
      <c r="Q10" s="137"/>
      <c r="R10" s="47"/>
    </row>
    <row r="11" spans="1:18" s="5" customFormat="1" ht="38.25" x14ac:dyDescent="0.25">
      <c r="A11" s="44"/>
      <c r="B11" s="18" t="s">
        <v>3</v>
      </c>
      <c r="C11" s="19" t="s">
        <v>555</v>
      </c>
      <c r="D11" s="14" t="s">
        <v>706</v>
      </c>
      <c r="E11" s="19" t="s">
        <v>898</v>
      </c>
      <c r="F11" s="20">
        <v>43192</v>
      </c>
      <c r="G11" s="20">
        <v>43371</v>
      </c>
      <c r="H11" s="99"/>
      <c r="I11" s="99"/>
      <c r="J11" s="15"/>
      <c r="K11" s="20"/>
      <c r="L11" s="17"/>
      <c r="M11" s="25" t="s">
        <v>280</v>
      </c>
      <c r="N11" s="25" t="s">
        <v>250</v>
      </c>
      <c r="O11" s="87"/>
      <c r="P11" s="49"/>
      <c r="Q11" s="137"/>
      <c r="R11" s="47"/>
    </row>
    <row r="12" spans="1:18" s="5" customFormat="1" ht="38.25" x14ac:dyDescent="0.25">
      <c r="A12" s="44"/>
      <c r="B12" s="18" t="s">
        <v>563</v>
      </c>
      <c r="C12" s="19" t="s">
        <v>564</v>
      </c>
      <c r="D12" s="14" t="s">
        <v>706</v>
      </c>
      <c r="E12" s="19" t="s">
        <v>753</v>
      </c>
      <c r="F12" s="20">
        <v>43283</v>
      </c>
      <c r="G12" s="20">
        <v>43454</v>
      </c>
      <c r="H12" s="99"/>
      <c r="I12" s="99"/>
      <c r="J12" s="15"/>
      <c r="K12" s="20"/>
      <c r="L12" s="17"/>
      <c r="M12" s="25" t="s">
        <v>280</v>
      </c>
      <c r="N12" s="25" t="s">
        <v>250</v>
      </c>
      <c r="P12" s="49"/>
      <c r="Q12" s="137"/>
      <c r="R12" s="47"/>
    </row>
    <row r="13" spans="1:18" ht="63.75" x14ac:dyDescent="0.25">
      <c r="A13" s="112"/>
      <c r="B13" s="18" t="s">
        <v>556</v>
      </c>
      <c r="C13" s="19" t="s">
        <v>561</v>
      </c>
      <c r="D13" s="14" t="s">
        <v>706</v>
      </c>
      <c r="E13" s="19" t="s">
        <v>899</v>
      </c>
      <c r="F13" s="20">
        <v>43102</v>
      </c>
      <c r="G13" s="20">
        <v>43464</v>
      </c>
      <c r="H13" s="138"/>
      <c r="I13" s="138"/>
      <c r="J13" s="15"/>
      <c r="K13" s="20"/>
      <c r="L13" s="17"/>
      <c r="M13" s="25" t="s">
        <v>902</v>
      </c>
      <c r="N13" s="25"/>
      <c r="P13" s="49"/>
      <c r="Q13" s="137"/>
      <c r="R13" s="47"/>
    </row>
    <row r="14" spans="1:18" ht="38.25" x14ac:dyDescent="0.25">
      <c r="A14" s="112"/>
      <c r="B14" s="18" t="s">
        <v>557</v>
      </c>
      <c r="C14" s="19" t="s">
        <v>897</v>
      </c>
      <c r="D14" s="14" t="s">
        <v>706</v>
      </c>
      <c r="E14" s="19" t="s">
        <v>900</v>
      </c>
      <c r="F14" s="15"/>
      <c r="G14" s="15"/>
      <c r="H14" s="138"/>
      <c r="I14" s="138"/>
      <c r="J14" s="15"/>
      <c r="K14" s="20"/>
      <c r="L14" s="17"/>
      <c r="M14" s="25" t="s">
        <v>281</v>
      </c>
      <c r="N14" s="25"/>
      <c r="P14" s="49"/>
      <c r="Q14" s="137"/>
      <c r="R14" s="47"/>
    </row>
    <row r="15" spans="1:18" ht="38.25" x14ac:dyDescent="0.25">
      <c r="A15" s="112"/>
      <c r="B15" s="18" t="s">
        <v>558</v>
      </c>
      <c r="C15" s="19" t="s">
        <v>830</v>
      </c>
      <c r="D15" s="14" t="s">
        <v>706</v>
      </c>
      <c r="E15" s="19" t="s">
        <v>901</v>
      </c>
      <c r="F15" s="15"/>
      <c r="G15" s="15"/>
      <c r="H15" s="139">
        <v>500000</v>
      </c>
      <c r="I15" s="139"/>
      <c r="J15" s="15"/>
      <c r="K15" s="20" t="s">
        <v>570</v>
      </c>
      <c r="L15" s="17" t="s">
        <v>425</v>
      </c>
      <c r="M15" s="25" t="s">
        <v>281</v>
      </c>
      <c r="N15" s="25"/>
      <c r="P15" s="49"/>
      <c r="Q15" s="137"/>
      <c r="R15" s="47"/>
    </row>
    <row r="16" spans="1:18" ht="38.25" x14ac:dyDescent="0.25">
      <c r="A16" s="112"/>
      <c r="B16" s="18" t="s">
        <v>559</v>
      </c>
      <c r="C16" s="19" t="s">
        <v>562</v>
      </c>
      <c r="D16" s="14" t="s">
        <v>706</v>
      </c>
      <c r="E16" s="19" t="s">
        <v>901</v>
      </c>
      <c r="F16" s="20">
        <v>43192</v>
      </c>
      <c r="G16" s="20">
        <v>43454</v>
      </c>
      <c r="H16" s="139">
        <v>200000</v>
      </c>
      <c r="I16" s="139"/>
      <c r="J16" s="15"/>
      <c r="K16" s="20" t="s">
        <v>570</v>
      </c>
      <c r="L16" s="17" t="s">
        <v>425</v>
      </c>
      <c r="M16" s="25" t="s">
        <v>281</v>
      </c>
      <c r="N16" s="25"/>
      <c r="P16" s="190"/>
      <c r="Q16" s="137"/>
      <c r="R16" s="47"/>
    </row>
    <row r="17" spans="1:18" s="5" customFormat="1" ht="38.25" x14ac:dyDescent="0.25">
      <c r="A17" s="44" t="s">
        <v>143</v>
      </c>
      <c r="B17" s="18" t="s">
        <v>766</v>
      </c>
      <c r="C17" s="13" t="s">
        <v>30</v>
      </c>
      <c r="D17" s="14" t="s">
        <v>907</v>
      </c>
      <c r="E17" s="19" t="s">
        <v>760</v>
      </c>
      <c r="F17" s="20">
        <v>43160</v>
      </c>
      <c r="G17" s="20">
        <v>43465</v>
      </c>
      <c r="H17" s="138"/>
      <c r="I17" s="138"/>
      <c r="J17" s="20"/>
      <c r="K17" s="20"/>
      <c r="L17" s="17"/>
      <c r="M17" s="25" t="s">
        <v>243</v>
      </c>
      <c r="N17" s="25" t="s">
        <v>254</v>
      </c>
      <c r="P17" s="49"/>
      <c r="Q17" s="137"/>
      <c r="R17" s="47"/>
    </row>
    <row r="18" spans="1:18" s="5" customFormat="1" ht="25.5" x14ac:dyDescent="0.25">
      <c r="A18" s="44"/>
      <c r="B18" s="18" t="s">
        <v>767</v>
      </c>
      <c r="C18" s="19" t="s">
        <v>761</v>
      </c>
      <c r="D18" s="14" t="s">
        <v>706</v>
      </c>
      <c r="E18" s="19" t="s">
        <v>762</v>
      </c>
      <c r="F18" s="20">
        <v>43160</v>
      </c>
      <c r="G18" s="20">
        <v>43220</v>
      </c>
      <c r="H18" s="138"/>
      <c r="I18" s="138"/>
      <c r="J18" s="20"/>
      <c r="K18" s="20"/>
      <c r="L18" s="17"/>
      <c r="M18" s="25" t="s">
        <v>243</v>
      </c>
      <c r="N18" s="25"/>
      <c r="P18" s="49"/>
      <c r="Q18" s="137"/>
      <c r="R18" s="47"/>
    </row>
    <row r="19" spans="1:18" s="5" customFormat="1" ht="25.5" x14ac:dyDescent="0.25">
      <c r="A19" s="44"/>
      <c r="B19" s="18" t="s">
        <v>768</v>
      </c>
      <c r="C19" s="19" t="s">
        <v>763</v>
      </c>
      <c r="D19" s="14" t="s">
        <v>706</v>
      </c>
      <c r="E19" s="19" t="s">
        <v>764</v>
      </c>
      <c r="F19" s="20">
        <v>43221</v>
      </c>
      <c r="G19" s="20">
        <v>43281</v>
      </c>
      <c r="H19" s="140"/>
      <c r="I19" s="140"/>
      <c r="J19" s="20"/>
      <c r="K19" s="15"/>
      <c r="L19" s="17"/>
      <c r="M19" s="25" t="s">
        <v>243</v>
      </c>
      <c r="N19" s="25"/>
      <c r="P19" s="49"/>
      <c r="Q19" s="137"/>
      <c r="R19" s="47"/>
    </row>
    <row r="20" spans="1:18" s="85" customFormat="1" ht="25.5" x14ac:dyDescent="0.25">
      <c r="A20" s="113"/>
      <c r="B20" s="82" t="s">
        <v>769</v>
      </c>
      <c r="C20" s="83" t="s">
        <v>765</v>
      </c>
      <c r="D20" s="14" t="s">
        <v>706</v>
      </c>
      <c r="E20" s="19" t="s">
        <v>765</v>
      </c>
      <c r="F20" s="20">
        <v>43282</v>
      </c>
      <c r="G20" s="20">
        <v>43465</v>
      </c>
      <c r="H20" s="140"/>
      <c r="I20" s="140"/>
      <c r="J20" s="20"/>
      <c r="K20" s="84"/>
      <c r="L20" s="17"/>
      <c r="M20" s="25" t="s">
        <v>243</v>
      </c>
      <c r="N20" s="25"/>
      <c r="P20" s="86"/>
      <c r="Q20" s="141"/>
      <c r="R20" s="2"/>
    </row>
    <row r="21" spans="1:18" ht="51" x14ac:dyDescent="0.25">
      <c r="A21" s="112" t="s">
        <v>143</v>
      </c>
      <c r="B21" s="18" t="s">
        <v>770</v>
      </c>
      <c r="C21" s="13" t="s">
        <v>801</v>
      </c>
      <c r="D21" s="14" t="s">
        <v>907</v>
      </c>
      <c r="E21" s="19" t="s">
        <v>918</v>
      </c>
      <c r="F21" s="15"/>
      <c r="G21" s="15"/>
      <c r="H21" s="139"/>
      <c r="I21" s="139"/>
      <c r="J21" s="15"/>
      <c r="K21" s="20"/>
      <c r="L21" s="17"/>
      <c r="M21" s="25" t="s">
        <v>280</v>
      </c>
      <c r="N21" s="25"/>
      <c r="O21" s="8"/>
      <c r="P21" s="48"/>
      <c r="Q21" s="137"/>
      <c r="R21" s="47"/>
    </row>
    <row r="22" spans="1:18" ht="76.5" x14ac:dyDescent="0.25">
      <c r="A22" s="112"/>
      <c r="B22" s="18" t="s">
        <v>771</v>
      </c>
      <c r="C22" s="19" t="s">
        <v>560</v>
      </c>
      <c r="D22" s="14" t="s">
        <v>706</v>
      </c>
      <c r="E22" s="19" t="s">
        <v>917</v>
      </c>
      <c r="F22" s="15"/>
      <c r="G22" s="15"/>
      <c r="H22" s="139"/>
      <c r="I22" s="139"/>
      <c r="J22" s="15"/>
      <c r="K22" s="20"/>
      <c r="L22" s="17"/>
      <c r="M22" s="25" t="s">
        <v>280</v>
      </c>
      <c r="N22" s="18"/>
      <c r="O22" s="8"/>
      <c r="P22" s="50"/>
      <c r="Q22" s="137"/>
      <c r="R22" s="47"/>
    </row>
    <row r="23" spans="1:18" ht="15" x14ac:dyDescent="0.25">
      <c r="A23" s="112" t="s">
        <v>144</v>
      </c>
      <c r="B23" s="18" t="s">
        <v>82</v>
      </c>
      <c r="C23" s="74" t="s">
        <v>567</v>
      </c>
      <c r="D23" s="14" t="s">
        <v>907</v>
      </c>
      <c r="E23" s="12" t="s">
        <v>903</v>
      </c>
      <c r="F23" s="15"/>
      <c r="G23" s="15"/>
      <c r="H23" s="135">
        <f>H24+H25</f>
        <v>32605536</v>
      </c>
      <c r="I23" s="135"/>
      <c r="J23" s="15"/>
      <c r="K23" s="20" t="s">
        <v>570</v>
      </c>
      <c r="L23" s="17" t="s">
        <v>425</v>
      </c>
      <c r="M23" s="25" t="s">
        <v>280</v>
      </c>
      <c r="N23" s="18"/>
      <c r="O23" s="8"/>
      <c r="P23" s="50"/>
      <c r="Q23" s="137"/>
      <c r="R23" s="47"/>
    </row>
    <row r="24" spans="1:18" ht="15" x14ac:dyDescent="0.25">
      <c r="A24" s="112"/>
      <c r="B24" s="18" t="s">
        <v>772</v>
      </c>
      <c r="C24" s="25" t="s">
        <v>568</v>
      </c>
      <c r="D24" s="14" t="s">
        <v>706</v>
      </c>
      <c r="E24" s="12" t="s">
        <v>903</v>
      </c>
      <c r="F24" s="15"/>
      <c r="G24" s="15"/>
      <c r="H24" s="139">
        <v>31605536</v>
      </c>
      <c r="I24" s="139"/>
      <c r="J24" s="15"/>
      <c r="K24" s="20" t="s">
        <v>570</v>
      </c>
      <c r="L24" s="17" t="s">
        <v>425</v>
      </c>
      <c r="M24" s="25" t="s">
        <v>280</v>
      </c>
      <c r="N24" s="18"/>
      <c r="O24" s="8"/>
      <c r="P24" s="50"/>
      <c r="Q24" s="137"/>
      <c r="R24" s="47"/>
    </row>
    <row r="25" spans="1:18" ht="15" x14ac:dyDescent="0.25">
      <c r="A25" s="112"/>
      <c r="B25" s="18" t="s">
        <v>884</v>
      </c>
      <c r="C25" s="55" t="s">
        <v>569</v>
      </c>
      <c r="D25" s="14" t="s">
        <v>706</v>
      </c>
      <c r="E25" s="12" t="s">
        <v>903</v>
      </c>
      <c r="F25" s="15"/>
      <c r="G25" s="15"/>
      <c r="H25" s="139">
        <v>1000000</v>
      </c>
      <c r="I25" s="139"/>
      <c r="J25" s="15"/>
      <c r="K25" s="20" t="s">
        <v>570</v>
      </c>
      <c r="L25" s="17" t="s">
        <v>425</v>
      </c>
      <c r="M25" s="25" t="s">
        <v>280</v>
      </c>
      <c r="N25" s="18"/>
      <c r="O25" s="8"/>
      <c r="P25" s="50"/>
      <c r="Q25" s="137"/>
      <c r="R25" s="47"/>
    </row>
    <row r="26" spans="1:18" ht="15" x14ac:dyDescent="0.25">
      <c r="A26" s="40" t="s">
        <v>144</v>
      </c>
      <c r="B26" s="18" t="s">
        <v>23</v>
      </c>
      <c r="C26" s="74" t="s">
        <v>565</v>
      </c>
      <c r="D26" s="14" t="s">
        <v>907</v>
      </c>
      <c r="E26" s="12"/>
      <c r="F26" s="15"/>
      <c r="G26" s="15"/>
      <c r="H26" s="135">
        <f>H27+H28+H29+H30+H31+H32+H33</f>
        <v>297933186</v>
      </c>
      <c r="I26" s="135"/>
      <c r="J26" s="15"/>
      <c r="K26" s="20" t="s">
        <v>570</v>
      </c>
      <c r="L26" s="17" t="s">
        <v>425</v>
      </c>
      <c r="M26" s="25" t="s">
        <v>280</v>
      </c>
      <c r="N26" s="18"/>
      <c r="O26" s="8"/>
      <c r="P26" s="24"/>
      <c r="Q26" s="137"/>
      <c r="R26" s="47"/>
    </row>
    <row r="27" spans="1:18" ht="25.5" x14ac:dyDescent="0.25">
      <c r="A27" s="40"/>
      <c r="B27" s="18" t="s">
        <v>773</v>
      </c>
      <c r="C27" s="25" t="s">
        <v>566</v>
      </c>
      <c r="D27" s="14" t="s">
        <v>706</v>
      </c>
      <c r="E27" s="12"/>
      <c r="F27" s="15"/>
      <c r="G27" s="15"/>
      <c r="H27" s="139">
        <v>144588305</v>
      </c>
      <c r="I27" s="139"/>
      <c r="J27" s="15"/>
      <c r="K27" s="20" t="s">
        <v>570</v>
      </c>
      <c r="L27" s="17" t="s">
        <v>425</v>
      </c>
      <c r="M27" s="25" t="s">
        <v>280</v>
      </c>
      <c r="N27" s="18"/>
      <c r="O27" s="8"/>
      <c r="P27" s="88"/>
      <c r="Q27" s="137"/>
      <c r="R27" s="47"/>
    </row>
    <row r="28" spans="1:18" ht="15" x14ac:dyDescent="0.25">
      <c r="A28" s="40"/>
      <c r="B28" s="18" t="s">
        <v>774</v>
      </c>
      <c r="C28" s="25" t="s">
        <v>885</v>
      </c>
      <c r="D28" s="14" t="s">
        <v>706</v>
      </c>
      <c r="E28" s="12"/>
      <c r="F28" s="15"/>
      <c r="G28" s="15"/>
      <c r="H28" s="139">
        <v>23289999</v>
      </c>
      <c r="I28" s="139"/>
      <c r="J28" s="15"/>
      <c r="K28" s="20" t="s">
        <v>570</v>
      </c>
      <c r="L28" s="17" t="s">
        <v>529</v>
      </c>
      <c r="M28" s="25" t="s">
        <v>892</v>
      </c>
      <c r="N28" s="18"/>
      <c r="O28" s="8"/>
      <c r="P28" s="88"/>
      <c r="Q28" s="137"/>
      <c r="R28" s="47"/>
    </row>
    <row r="29" spans="1:18" ht="51" x14ac:dyDescent="0.25">
      <c r="A29" s="40"/>
      <c r="B29" s="18" t="s">
        <v>911</v>
      </c>
      <c r="C29" s="25" t="s">
        <v>886</v>
      </c>
      <c r="D29" s="14" t="s">
        <v>706</v>
      </c>
      <c r="E29" s="12"/>
      <c r="F29" s="15"/>
      <c r="G29" s="15"/>
      <c r="H29" s="139">
        <v>55746972</v>
      </c>
      <c r="I29" s="139"/>
      <c r="J29" s="15"/>
      <c r="K29" s="20" t="s">
        <v>570</v>
      </c>
      <c r="L29" s="17" t="s">
        <v>835</v>
      </c>
      <c r="M29" s="25" t="s">
        <v>893</v>
      </c>
      <c r="N29" s="18"/>
      <c r="O29" s="8"/>
      <c r="P29" s="88"/>
      <c r="Q29" s="137"/>
      <c r="R29" s="47"/>
    </row>
    <row r="30" spans="1:18" ht="25.5" x14ac:dyDescent="0.25">
      <c r="A30" s="40"/>
      <c r="B30" s="18" t="s">
        <v>912</v>
      </c>
      <c r="C30" s="25" t="s">
        <v>887</v>
      </c>
      <c r="D30" s="14" t="s">
        <v>706</v>
      </c>
      <c r="E30" s="12"/>
      <c r="F30" s="15"/>
      <c r="G30" s="15"/>
      <c r="H30" s="139">
        <v>31818248</v>
      </c>
      <c r="I30" s="139"/>
      <c r="J30" s="15"/>
      <c r="K30" s="20" t="s">
        <v>570</v>
      </c>
      <c r="L30" s="17" t="s">
        <v>709</v>
      </c>
      <c r="M30" s="25" t="s">
        <v>894</v>
      </c>
      <c r="N30" s="18"/>
      <c r="O30" s="8"/>
      <c r="P30" s="88"/>
      <c r="Q30" s="137"/>
      <c r="R30" s="47"/>
    </row>
    <row r="31" spans="1:18" ht="25.5" x14ac:dyDescent="0.25">
      <c r="A31" s="40"/>
      <c r="B31" s="18" t="s">
        <v>913</v>
      </c>
      <c r="C31" s="25" t="s">
        <v>889</v>
      </c>
      <c r="D31" s="14" t="s">
        <v>706</v>
      </c>
      <c r="E31" s="12"/>
      <c r="F31" s="15"/>
      <c r="G31" s="15"/>
      <c r="H31" s="139">
        <v>25023046</v>
      </c>
      <c r="I31" s="139"/>
      <c r="J31" s="15"/>
      <c r="K31" s="20" t="s">
        <v>570</v>
      </c>
      <c r="L31" s="17" t="s">
        <v>836</v>
      </c>
      <c r="M31" s="25" t="s">
        <v>248</v>
      </c>
      <c r="N31" s="18"/>
      <c r="O31" s="8"/>
      <c r="P31" s="88"/>
      <c r="Q31" s="137"/>
      <c r="R31" s="47"/>
    </row>
    <row r="32" spans="1:18" ht="25.5" x14ac:dyDescent="0.25">
      <c r="A32" s="40"/>
      <c r="B32" s="18" t="s">
        <v>914</v>
      </c>
      <c r="C32" s="25" t="s">
        <v>890</v>
      </c>
      <c r="D32" s="14" t="s">
        <v>706</v>
      </c>
      <c r="E32" s="12"/>
      <c r="F32" s="15"/>
      <c r="G32" s="15"/>
      <c r="H32" s="139">
        <v>16896563</v>
      </c>
      <c r="I32" s="139"/>
      <c r="J32" s="15"/>
      <c r="K32" s="20" t="s">
        <v>570</v>
      </c>
      <c r="L32" s="17" t="s">
        <v>888</v>
      </c>
      <c r="M32" s="25" t="s">
        <v>896</v>
      </c>
      <c r="N32" s="18"/>
      <c r="O32" s="8"/>
      <c r="P32" s="88"/>
      <c r="Q32" s="137"/>
      <c r="R32" s="47"/>
    </row>
    <row r="33" spans="1:18" ht="15" x14ac:dyDescent="0.25">
      <c r="A33" s="40"/>
      <c r="B33" s="18" t="s">
        <v>915</v>
      </c>
      <c r="C33" s="25" t="s">
        <v>891</v>
      </c>
      <c r="D33" s="14" t="s">
        <v>706</v>
      </c>
      <c r="E33" s="12"/>
      <c r="F33" s="15"/>
      <c r="G33" s="15"/>
      <c r="H33" s="139">
        <v>570053</v>
      </c>
      <c r="I33" s="139"/>
      <c r="J33" s="15"/>
      <c r="K33" s="20" t="s">
        <v>570</v>
      </c>
      <c r="L33" s="17" t="s">
        <v>432</v>
      </c>
      <c r="M33" s="25" t="s">
        <v>895</v>
      </c>
      <c r="N33" s="18"/>
      <c r="O33" s="8"/>
      <c r="P33" s="88"/>
      <c r="Q33" s="137"/>
      <c r="R33" s="47"/>
    </row>
    <row r="34" spans="1:18" ht="25.5" x14ac:dyDescent="0.25">
      <c r="A34" s="60"/>
      <c r="B34" s="57" t="s">
        <v>112</v>
      </c>
      <c r="C34" s="58" t="s">
        <v>113</v>
      </c>
      <c r="D34" s="59" t="s">
        <v>910</v>
      </c>
      <c r="E34" s="89"/>
      <c r="F34" s="90"/>
      <c r="G34" s="90"/>
      <c r="H34" s="134">
        <f>H35+H48</f>
        <v>0</v>
      </c>
      <c r="I34" s="134"/>
      <c r="J34" s="90"/>
      <c r="K34" s="90"/>
      <c r="L34" s="90"/>
      <c r="M34" s="90"/>
      <c r="N34" s="91"/>
      <c r="P34" s="49"/>
      <c r="Q34" s="137"/>
      <c r="R34" s="47"/>
    </row>
    <row r="35" spans="1:18" ht="38.25" x14ac:dyDescent="0.25">
      <c r="A35" s="112" t="s">
        <v>143</v>
      </c>
      <c r="B35" s="18" t="s">
        <v>125</v>
      </c>
      <c r="C35" s="13" t="s">
        <v>31</v>
      </c>
      <c r="D35" s="14" t="s">
        <v>907</v>
      </c>
      <c r="E35" s="142"/>
      <c r="F35" s="15"/>
      <c r="G35" s="15"/>
      <c r="H35" s="135"/>
      <c r="I35" s="135"/>
      <c r="J35" s="15"/>
      <c r="K35" s="20"/>
      <c r="L35" s="17"/>
      <c r="M35" s="25" t="s">
        <v>242</v>
      </c>
      <c r="N35" s="25"/>
      <c r="O35" s="8"/>
      <c r="P35" s="49"/>
      <c r="Q35" s="137"/>
      <c r="R35" s="47"/>
    </row>
    <row r="36" spans="1:18" ht="38.25" x14ac:dyDescent="0.25">
      <c r="A36" s="112"/>
      <c r="B36" s="18" t="s">
        <v>126</v>
      </c>
      <c r="C36" s="19" t="s">
        <v>531</v>
      </c>
      <c r="D36" s="14" t="s">
        <v>706</v>
      </c>
      <c r="E36" s="55" t="s">
        <v>532</v>
      </c>
      <c r="F36" s="20">
        <v>43191</v>
      </c>
      <c r="G36" s="20">
        <v>43463</v>
      </c>
      <c r="H36" s="139"/>
      <c r="I36" s="139"/>
      <c r="J36" s="20"/>
      <c r="K36" s="20"/>
      <c r="L36" s="17"/>
      <c r="M36" s="25" t="s">
        <v>242</v>
      </c>
      <c r="N36" s="25"/>
      <c r="O36" s="8"/>
      <c r="P36" s="49"/>
      <c r="Q36" s="47"/>
      <c r="R36" s="47"/>
    </row>
    <row r="37" spans="1:18" ht="76.5" x14ac:dyDescent="0.25">
      <c r="A37" s="112"/>
      <c r="B37" s="18" t="s">
        <v>533</v>
      </c>
      <c r="C37" s="19" t="s">
        <v>937</v>
      </c>
      <c r="D37" s="14" t="s">
        <v>706</v>
      </c>
      <c r="E37" s="55" t="s">
        <v>534</v>
      </c>
      <c r="F37" s="20">
        <v>43344</v>
      </c>
      <c r="G37" s="20">
        <v>43463</v>
      </c>
      <c r="H37" s="139"/>
      <c r="I37" s="139"/>
      <c r="J37" s="20"/>
      <c r="K37" s="20"/>
      <c r="L37" s="17"/>
      <c r="M37" s="25" t="s">
        <v>242</v>
      </c>
      <c r="N37" s="25"/>
      <c r="O37" s="8"/>
      <c r="P37" s="49"/>
      <c r="Q37" s="47"/>
      <c r="R37" s="47"/>
    </row>
    <row r="38" spans="1:18" s="5" customFormat="1" ht="76.5" x14ac:dyDescent="0.25">
      <c r="A38" s="44" t="s">
        <v>143</v>
      </c>
      <c r="B38" s="18" t="s">
        <v>127</v>
      </c>
      <c r="C38" s="26" t="s">
        <v>32</v>
      </c>
      <c r="D38" s="14" t="s">
        <v>907</v>
      </c>
      <c r="E38" s="143"/>
      <c r="F38" s="18"/>
      <c r="G38" s="18"/>
      <c r="H38" s="138"/>
      <c r="I38" s="138"/>
      <c r="J38" s="18"/>
      <c r="K38" s="44"/>
      <c r="L38" s="17"/>
      <c r="M38" s="25" t="s">
        <v>242</v>
      </c>
      <c r="N38" s="25" t="s">
        <v>837</v>
      </c>
      <c r="P38" s="48"/>
    </row>
    <row r="39" spans="1:18" ht="38.25" x14ac:dyDescent="0.25">
      <c r="A39" s="112"/>
      <c r="B39" s="18" t="s">
        <v>128</v>
      </c>
      <c r="C39" s="14" t="s">
        <v>535</v>
      </c>
      <c r="D39" s="14" t="s">
        <v>706</v>
      </c>
      <c r="E39" s="77" t="s">
        <v>538</v>
      </c>
      <c r="F39" s="20">
        <v>43221</v>
      </c>
      <c r="G39" s="20">
        <v>43253</v>
      </c>
      <c r="H39" s="99"/>
      <c r="I39" s="99"/>
      <c r="J39" s="20"/>
      <c r="K39" s="20"/>
      <c r="L39" s="17"/>
      <c r="M39" s="25" t="s">
        <v>242</v>
      </c>
      <c r="N39" s="25"/>
      <c r="P39" s="49"/>
    </row>
    <row r="40" spans="1:18" ht="38.25" x14ac:dyDescent="0.25">
      <c r="A40" s="112"/>
      <c r="B40" s="18" t="s">
        <v>537</v>
      </c>
      <c r="C40" s="14" t="s">
        <v>536</v>
      </c>
      <c r="D40" s="14" t="s">
        <v>706</v>
      </c>
      <c r="E40" s="77" t="s">
        <v>538</v>
      </c>
      <c r="F40" s="20">
        <v>43191</v>
      </c>
      <c r="G40" s="20" t="s">
        <v>539</v>
      </c>
      <c r="H40" s="99"/>
      <c r="I40" s="99"/>
      <c r="J40" s="20"/>
      <c r="K40" s="20"/>
      <c r="L40" s="17"/>
      <c r="M40" s="25" t="s">
        <v>242</v>
      </c>
      <c r="N40" s="25"/>
      <c r="P40" s="49"/>
    </row>
    <row r="41" spans="1:18" s="5" customFormat="1" ht="76.5" x14ac:dyDescent="0.25">
      <c r="A41" s="44" t="s">
        <v>143</v>
      </c>
      <c r="B41" s="18" t="s">
        <v>129</v>
      </c>
      <c r="C41" s="26" t="s">
        <v>33</v>
      </c>
      <c r="D41" s="14" t="s">
        <v>907</v>
      </c>
      <c r="E41" s="14" t="s">
        <v>541</v>
      </c>
      <c r="F41" s="20"/>
      <c r="G41" s="20"/>
      <c r="H41" s="138"/>
      <c r="I41" s="138"/>
      <c r="J41" s="20"/>
      <c r="K41" s="44"/>
      <c r="L41" s="17"/>
      <c r="M41" s="25" t="s">
        <v>242</v>
      </c>
      <c r="N41" s="25"/>
      <c r="P41" s="49"/>
    </row>
    <row r="42" spans="1:18" s="5" customFormat="1" ht="76.5" x14ac:dyDescent="0.25">
      <c r="A42" s="44"/>
      <c r="B42" s="18" t="s">
        <v>130</v>
      </c>
      <c r="C42" s="14" t="s">
        <v>540</v>
      </c>
      <c r="D42" s="14" t="s">
        <v>706</v>
      </c>
      <c r="E42" s="14" t="s">
        <v>541</v>
      </c>
      <c r="F42" s="20">
        <v>43191</v>
      </c>
      <c r="G42" s="20">
        <v>43285</v>
      </c>
      <c r="H42" s="67"/>
      <c r="I42" s="67"/>
      <c r="J42" s="20"/>
      <c r="K42" s="16"/>
      <c r="L42" s="17"/>
      <c r="M42" s="25" t="s">
        <v>242</v>
      </c>
      <c r="N42" s="25"/>
      <c r="P42" s="51"/>
    </row>
    <row r="43" spans="1:18" s="5" customFormat="1" ht="38.25" x14ac:dyDescent="0.25">
      <c r="A43" s="44"/>
      <c r="B43" s="18" t="s">
        <v>542</v>
      </c>
      <c r="C43" s="14" t="s">
        <v>543</v>
      </c>
      <c r="D43" s="14" t="s">
        <v>706</v>
      </c>
      <c r="E43" s="14" t="s">
        <v>544</v>
      </c>
      <c r="F43" s="20">
        <v>43224</v>
      </c>
      <c r="G43" s="20">
        <v>43374</v>
      </c>
      <c r="H43" s="67"/>
      <c r="I43" s="67"/>
      <c r="J43" s="20"/>
      <c r="K43" s="16"/>
      <c r="L43" s="17"/>
      <c r="M43" s="25" t="s">
        <v>242</v>
      </c>
      <c r="N43" s="25"/>
      <c r="P43" s="51"/>
    </row>
    <row r="44" spans="1:18" s="5" customFormat="1" ht="38.25" x14ac:dyDescent="0.25">
      <c r="A44" s="44" t="s">
        <v>143</v>
      </c>
      <c r="B44" s="18" t="s">
        <v>131</v>
      </c>
      <c r="C44" s="26" t="s">
        <v>34</v>
      </c>
      <c r="D44" s="14" t="s">
        <v>907</v>
      </c>
      <c r="E44" s="143"/>
      <c r="F44" s="18"/>
      <c r="G44" s="18"/>
      <c r="H44" s="138"/>
      <c r="I44" s="138"/>
      <c r="J44" s="18"/>
      <c r="K44" s="44"/>
      <c r="L44" s="17"/>
      <c r="M44" s="25" t="s">
        <v>242</v>
      </c>
      <c r="N44" s="25"/>
      <c r="P44" s="49"/>
    </row>
    <row r="45" spans="1:18" ht="38.25" x14ac:dyDescent="0.25">
      <c r="A45" s="112"/>
      <c r="B45" s="18" t="s">
        <v>132</v>
      </c>
      <c r="C45" s="14" t="s">
        <v>545</v>
      </c>
      <c r="D45" s="14" t="s">
        <v>706</v>
      </c>
      <c r="E45" s="81" t="s">
        <v>754</v>
      </c>
      <c r="F45" s="145" t="s">
        <v>546</v>
      </c>
      <c r="G45" s="145" t="s">
        <v>547</v>
      </c>
      <c r="H45" s="144"/>
      <c r="I45" s="144"/>
      <c r="J45" s="145"/>
      <c r="K45" s="20"/>
      <c r="L45" s="17"/>
      <c r="M45" s="25" t="s">
        <v>242</v>
      </c>
      <c r="N45" s="25"/>
      <c r="P45" s="48"/>
    </row>
    <row r="46" spans="1:18" s="5" customFormat="1" ht="38.25" x14ac:dyDescent="0.25">
      <c r="A46" s="44" t="s">
        <v>143</v>
      </c>
      <c r="B46" s="18" t="s">
        <v>133</v>
      </c>
      <c r="C46" s="26" t="s">
        <v>35</v>
      </c>
      <c r="D46" s="14" t="s">
        <v>907</v>
      </c>
      <c r="E46" s="143"/>
      <c r="F46" s="18"/>
      <c r="G46" s="18"/>
      <c r="H46" s="138"/>
      <c r="I46" s="138"/>
      <c r="J46" s="18"/>
      <c r="K46" s="44"/>
      <c r="L46" s="17"/>
      <c r="M46" s="25" t="s">
        <v>242</v>
      </c>
      <c r="N46" s="25"/>
      <c r="P46" s="49"/>
    </row>
    <row r="47" spans="1:18" s="5" customFormat="1" ht="38.25" x14ac:dyDescent="0.25">
      <c r="A47" s="44"/>
      <c r="B47" s="18" t="s">
        <v>134</v>
      </c>
      <c r="C47" s="14" t="s">
        <v>548</v>
      </c>
      <c r="D47" s="14" t="s">
        <v>706</v>
      </c>
      <c r="E47" s="21" t="s">
        <v>754</v>
      </c>
      <c r="F47" s="147">
        <v>43225</v>
      </c>
      <c r="G47" s="147">
        <v>43286</v>
      </c>
      <c r="H47" s="146"/>
      <c r="I47" s="146"/>
      <c r="J47" s="147"/>
      <c r="K47" s="16"/>
      <c r="L47" s="17"/>
      <c r="M47" s="25" t="s">
        <v>242</v>
      </c>
      <c r="N47" s="25"/>
      <c r="P47" s="49"/>
    </row>
    <row r="48" spans="1:18" s="5" customFormat="1" ht="38.25" x14ac:dyDescent="0.25">
      <c r="A48" s="44" t="s">
        <v>143</v>
      </c>
      <c r="B48" s="18" t="s">
        <v>135</v>
      </c>
      <c r="C48" s="26" t="s">
        <v>833</v>
      </c>
      <c r="D48" s="14" t="s">
        <v>907</v>
      </c>
      <c r="E48" s="14" t="s">
        <v>465</v>
      </c>
      <c r="F48" s="15"/>
      <c r="G48" s="15"/>
      <c r="H48" s="72"/>
      <c r="I48" s="72"/>
      <c r="J48" s="15"/>
      <c r="K48" s="16"/>
      <c r="L48" s="17"/>
      <c r="M48" s="25" t="s">
        <v>242</v>
      </c>
      <c r="N48" s="25"/>
      <c r="P48" s="49"/>
    </row>
    <row r="49" spans="1:16" s="5" customFormat="1" ht="38.25" x14ac:dyDescent="0.25">
      <c r="A49" s="44"/>
      <c r="B49" s="18" t="s">
        <v>136</v>
      </c>
      <c r="C49" s="28" t="s">
        <v>551</v>
      </c>
      <c r="D49" s="14" t="s">
        <v>706</v>
      </c>
      <c r="E49" s="21" t="s">
        <v>554</v>
      </c>
      <c r="F49" s="20">
        <v>43252</v>
      </c>
      <c r="G49" s="20">
        <v>43465</v>
      </c>
      <c r="H49" s="67"/>
      <c r="I49" s="67"/>
      <c r="J49" s="20"/>
      <c r="K49" s="16"/>
      <c r="L49" s="17"/>
      <c r="M49" s="25" t="s">
        <v>242</v>
      </c>
      <c r="N49" s="25"/>
      <c r="P49" s="49"/>
    </row>
    <row r="50" spans="1:16" s="5" customFormat="1" ht="38.25" x14ac:dyDescent="0.25">
      <c r="A50" s="44"/>
      <c r="B50" s="18" t="s">
        <v>549</v>
      </c>
      <c r="C50" s="28" t="s">
        <v>552</v>
      </c>
      <c r="D50" s="14" t="s">
        <v>706</v>
      </c>
      <c r="E50" s="21" t="s">
        <v>554</v>
      </c>
      <c r="F50" s="20">
        <v>43221</v>
      </c>
      <c r="G50" s="20">
        <v>43313</v>
      </c>
      <c r="H50" s="67"/>
      <c r="I50" s="67"/>
      <c r="J50" s="20"/>
      <c r="K50" s="16"/>
      <c r="L50" s="17"/>
      <c r="M50" s="25" t="s">
        <v>242</v>
      </c>
      <c r="N50" s="25"/>
      <c r="P50" s="49"/>
    </row>
    <row r="51" spans="1:16" s="5" customFormat="1" ht="38.25" x14ac:dyDescent="0.25">
      <c r="A51" s="44"/>
      <c r="B51" s="18" t="s">
        <v>550</v>
      </c>
      <c r="C51" s="28" t="s">
        <v>936</v>
      </c>
      <c r="D51" s="14" t="s">
        <v>706</v>
      </c>
      <c r="E51" s="21" t="s">
        <v>554</v>
      </c>
      <c r="F51" s="20">
        <v>43284</v>
      </c>
      <c r="G51" s="20" t="s">
        <v>553</v>
      </c>
      <c r="H51" s="67"/>
      <c r="I51" s="67"/>
      <c r="J51" s="20"/>
      <c r="K51" s="16"/>
      <c r="L51" s="17"/>
      <c r="M51" s="25" t="s">
        <v>242</v>
      </c>
      <c r="N51" s="25"/>
      <c r="P51" s="49"/>
    </row>
    <row r="52" spans="1:16" ht="25.5" x14ac:dyDescent="0.25">
      <c r="A52" s="60"/>
      <c r="B52" s="57" t="s">
        <v>114</v>
      </c>
      <c r="C52" s="58" t="s">
        <v>287</v>
      </c>
      <c r="D52" s="59" t="s">
        <v>910</v>
      </c>
      <c r="E52" s="89"/>
      <c r="F52" s="90"/>
      <c r="G52" s="90"/>
      <c r="H52" s="134">
        <f>H53+H55</f>
        <v>10714043</v>
      </c>
      <c r="I52" s="134"/>
      <c r="J52" s="90"/>
      <c r="K52" s="90"/>
      <c r="L52" s="90"/>
      <c r="M52" s="90"/>
      <c r="N52" s="91"/>
      <c r="P52" s="49"/>
    </row>
    <row r="53" spans="1:16" ht="25.5" x14ac:dyDescent="0.25">
      <c r="A53" s="112" t="s">
        <v>143</v>
      </c>
      <c r="B53" s="18" t="s">
        <v>137</v>
      </c>
      <c r="C53" s="13" t="s">
        <v>834</v>
      </c>
      <c r="D53" s="14" t="s">
        <v>907</v>
      </c>
      <c r="E53" s="19" t="s">
        <v>916</v>
      </c>
      <c r="F53" s="15"/>
      <c r="G53" s="15"/>
      <c r="H53" s="138"/>
      <c r="I53" s="138"/>
      <c r="J53" s="15"/>
      <c r="K53" s="20"/>
      <c r="L53" s="17"/>
      <c r="M53" s="25" t="s">
        <v>244</v>
      </c>
      <c r="N53" s="25" t="s">
        <v>250</v>
      </c>
      <c r="O53" s="8"/>
    </row>
    <row r="54" spans="1:16" ht="51" x14ac:dyDescent="0.25">
      <c r="A54" s="112"/>
      <c r="B54" s="18" t="s">
        <v>138</v>
      </c>
      <c r="C54" s="22" t="s">
        <v>1064</v>
      </c>
      <c r="D54" s="14" t="s">
        <v>706</v>
      </c>
      <c r="E54" s="22" t="s">
        <v>500</v>
      </c>
      <c r="F54" s="71">
        <v>43102</v>
      </c>
      <c r="G54" s="71">
        <v>43462</v>
      </c>
      <c r="H54" s="99"/>
      <c r="I54" s="99"/>
      <c r="J54" s="71"/>
      <c r="K54" s="70"/>
      <c r="L54" s="17"/>
      <c r="M54" s="25" t="s">
        <v>244</v>
      </c>
      <c r="N54" s="25"/>
      <c r="O54" s="8"/>
    </row>
    <row r="55" spans="1:16" s="85" customFormat="1" ht="38.25" x14ac:dyDescent="0.25">
      <c r="A55" s="113" t="s">
        <v>144</v>
      </c>
      <c r="B55" s="82" t="s">
        <v>939</v>
      </c>
      <c r="C55" s="174" t="s">
        <v>904</v>
      </c>
      <c r="D55" s="81" t="s">
        <v>907</v>
      </c>
      <c r="E55" s="175" t="s">
        <v>905</v>
      </c>
      <c r="F55" s="176">
        <v>43102</v>
      </c>
      <c r="G55" s="176">
        <v>43462</v>
      </c>
      <c r="H55" s="184">
        <v>10714043</v>
      </c>
      <c r="I55" s="184"/>
      <c r="J55" s="176"/>
      <c r="K55" s="20" t="s">
        <v>570</v>
      </c>
      <c r="L55" s="145" t="s">
        <v>425</v>
      </c>
      <c r="M55" s="76" t="s">
        <v>924</v>
      </c>
      <c r="N55" s="76"/>
      <c r="O55" s="177"/>
    </row>
    <row r="56" spans="1:16" s="85" customFormat="1" ht="38.25" x14ac:dyDescent="0.25">
      <c r="A56" s="178"/>
      <c r="B56" s="82" t="s">
        <v>995</v>
      </c>
      <c r="C56" s="83" t="s">
        <v>904</v>
      </c>
      <c r="D56" s="81" t="s">
        <v>706</v>
      </c>
      <c r="E56" s="175" t="s">
        <v>905</v>
      </c>
      <c r="F56" s="176"/>
      <c r="G56" s="176"/>
      <c r="H56" s="144">
        <v>10714043</v>
      </c>
      <c r="I56" s="144"/>
      <c r="J56" s="176"/>
      <c r="K56" s="20" t="s">
        <v>570</v>
      </c>
      <c r="L56" s="145" t="s">
        <v>425</v>
      </c>
      <c r="M56" s="76" t="s">
        <v>924</v>
      </c>
      <c r="N56" s="76"/>
      <c r="O56" s="177"/>
    </row>
    <row r="57" spans="1:16" ht="25.5" x14ac:dyDescent="0.25">
      <c r="A57" s="60"/>
      <c r="B57" s="57" t="s">
        <v>115</v>
      </c>
      <c r="C57" s="58" t="s">
        <v>288</v>
      </c>
      <c r="D57" s="59" t="s">
        <v>910</v>
      </c>
      <c r="E57" s="89"/>
      <c r="F57" s="90"/>
      <c r="G57" s="90"/>
      <c r="H57" s="134">
        <f>H58+H67</f>
        <v>1400000</v>
      </c>
      <c r="I57" s="134"/>
      <c r="J57" s="90"/>
      <c r="K57" s="90"/>
      <c r="L57" s="90"/>
      <c r="M57" s="90"/>
      <c r="N57" s="91"/>
    </row>
    <row r="58" spans="1:16" ht="89.25" x14ac:dyDescent="0.25">
      <c r="A58" s="112" t="s">
        <v>143</v>
      </c>
      <c r="B58" s="18" t="s">
        <v>139</v>
      </c>
      <c r="C58" s="13" t="s">
        <v>36</v>
      </c>
      <c r="D58" s="14" t="s">
        <v>907</v>
      </c>
      <c r="E58" s="19"/>
      <c r="F58" s="15"/>
      <c r="G58" s="15"/>
      <c r="H58" s="135">
        <f>SUM(H60,H62,H63,H64,H65)</f>
        <v>1400000</v>
      </c>
      <c r="I58" s="135"/>
      <c r="J58" s="15"/>
      <c r="K58" s="71" t="s">
        <v>570</v>
      </c>
      <c r="L58" s="17" t="s">
        <v>425</v>
      </c>
      <c r="M58" s="25" t="s">
        <v>245</v>
      </c>
      <c r="N58" s="25" t="s">
        <v>255</v>
      </c>
      <c r="O58" s="8"/>
    </row>
    <row r="59" spans="1:16" x14ac:dyDescent="0.25">
      <c r="A59" s="112"/>
      <c r="B59" s="18" t="s">
        <v>140</v>
      </c>
      <c r="C59" s="22" t="s">
        <v>490</v>
      </c>
      <c r="D59" s="14" t="s">
        <v>706</v>
      </c>
      <c r="E59" s="19" t="s">
        <v>496</v>
      </c>
      <c r="F59" s="20">
        <v>43101</v>
      </c>
      <c r="G59" s="20">
        <v>43160</v>
      </c>
      <c r="H59" s="139"/>
      <c r="I59" s="139"/>
      <c r="J59" s="20"/>
      <c r="K59" s="71"/>
      <c r="L59" s="17"/>
      <c r="M59" s="25" t="s">
        <v>245</v>
      </c>
      <c r="N59" s="25"/>
      <c r="O59" s="8"/>
    </row>
    <row r="60" spans="1:16" ht="51" x14ac:dyDescent="0.25">
      <c r="A60" s="112"/>
      <c r="B60" s="18" t="s">
        <v>484</v>
      </c>
      <c r="C60" s="22" t="s">
        <v>831</v>
      </c>
      <c r="D60" s="14" t="s">
        <v>706</v>
      </c>
      <c r="E60" s="19" t="s">
        <v>501</v>
      </c>
      <c r="F60" s="20">
        <v>43282</v>
      </c>
      <c r="G60" s="20">
        <v>43435</v>
      </c>
      <c r="H60" s="139">
        <v>70000</v>
      </c>
      <c r="I60" s="139"/>
      <c r="J60" s="20"/>
      <c r="K60" s="71" t="s">
        <v>570</v>
      </c>
      <c r="L60" s="17" t="s">
        <v>425</v>
      </c>
      <c r="M60" s="25" t="s">
        <v>245</v>
      </c>
      <c r="N60" s="25"/>
      <c r="O60" s="8"/>
    </row>
    <row r="61" spans="1:16" ht="25.5" x14ac:dyDescent="0.25">
      <c r="A61" s="112"/>
      <c r="B61" s="18" t="s">
        <v>485</v>
      </c>
      <c r="C61" s="22" t="s">
        <v>491</v>
      </c>
      <c r="D61" s="14" t="s">
        <v>706</v>
      </c>
      <c r="E61" s="19" t="s">
        <v>497</v>
      </c>
      <c r="F61" s="20">
        <v>43101</v>
      </c>
      <c r="G61" s="20">
        <v>43465</v>
      </c>
      <c r="H61" s="139"/>
      <c r="I61" s="139"/>
      <c r="J61" s="20"/>
      <c r="K61" s="71"/>
      <c r="L61" s="17"/>
      <c r="M61" s="25" t="s">
        <v>245</v>
      </c>
      <c r="N61" s="25"/>
      <c r="O61" s="8"/>
    </row>
    <row r="62" spans="1:16" ht="25.5" x14ac:dyDescent="0.25">
      <c r="A62" s="112"/>
      <c r="B62" s="18" t="s">
        <v>483</v>
      </c>
      <c r="C62" s="22" t="s">
        <v>838</v>
      </c>
      <c r="D62" s="14" t="s">
        <v>706</v>
      </c>
      <c r="E62" s="19" t="s">
        <v>502</v>
      </c>
      <c r="F62" s="20">
        <v>43160</v>
      </c>
      <c r="G62" s="20">
        <v>43435</v>
      </c>
      <c r="H62" s="139">
        <v>300000</v>
      </c>
      <c r="I62" s="139"/>
      <c r="J62" s="20"/>
      <c r="K62" s="71" t="s">
        <v>570</v>
      </c>
      <c r="L62" s="17" t="s">
        <v>425</v>
      </c>
      <c r="M62" s="25" t="s">
        <v>245</v>
      </c>
      <c r="N62" s="25"/>
      <c r="O62" s="8"/>
    </row>
    <row r="63" spans="1:16" ht="38.25" x14ac:dyDescent="0.25">
      <c r="A63" s="112"/>
      <c r="B63" s="18" t="s">
        <v>486</v>
      </c>
      <c r="C63" s="22" t="s">
        <v>492</v>
      </c>
      <c r="D63" s="14" t="s">
        <v>706</v>
      </c>
      <c r="E63" s="19" t="s">
        <v>503</v>
      </c>
      <c r="F63" s="20">
        <v>43101</v>
      </c>
      <c r="G63" s="20">
        <v>43465</v>
      </c>
      <c r="H63" s="139">
        <v>20000</v>
      </c>
      <c r="I63" s="139"/>
      <c r="J63" s="20"/>
      <c r="K63" s="71" t="s">
        <v>570</v>
      </c>
      <c r="L63" s="17" t="s">
        <v>425</v>
      </c>
      <c r="M63" s="25" t="s">
        <v>245</v>
      </c>
      <c r="N63" s="25"/>
      <c r="O63" s="8"/>
    </row>
    <row r="64" spans="1:16" ht="51" x14ac:dyDescent="0.25">
      <c r="A64" s="112"/>
      <c r="B64" s="18" t="s">
        <v>487</v>
      </c>
      <c r="C64" s="22" t="s">
        <v>493</v>
      </c>
      <c r="D64" s="14" t="s">
        <v>706</v>
      </c>
      <c r="E64" s="19" t="s">
        <v>504</v>
      </c>
      <c r="F64" s="20">
        <v>43101</v>
      </c>
      <c r="G64" s="20">
        <v>43465</v>
      </c>
      <c r="H64" s="139">
        <v>1010000</v>
      </c>
      <c r="I64" s="139"/>
      <c r="J64" s="20"/>
      <c r="K64" s="71" t="s">
        <v>570</v>
      </c>
      <c r="L64" s="17" t="s">
        <v>425</v>
      </c>
      <c r="M64" s="25" t="s">
        <v>245</v>
      </c>
      <c r="N64" s="25"/>
      <c r="O64" s="8"/>
    </row>
    <row r="65" spans="1:15" ht="89.25" x14ac:dyDescent="0.25">
      <c r="A65" s="112"/>
      <c r="B65" s="18" t="s">
        <v>488</v>
      </c>
      <c r="C65" s="22" t="s">
        <v>494</v>
      </c>
      <c r="D65" s="14" t="s">
        <v>706</v>
      </c>
      <c r="E65" s="19" t="s">
        <v>505</v>
      </c>
      <c r="F65" s="20">
        <v>43101</v>
      </c>
      <c r="G65" s="20">
        <v>43465</v>
      </c>
      <c r="H65" s="139"/>
      <c r="I65" s="139"/>
      <c r="J65" s="20"/>
      <c r="K65" s="71"/>
      <c r="L65" s="17"/>
      <c r="M65" s="25" t="s">
        <v>245</v>
      </c>
      <c r="N65" s="25"/>
      <c r="O65" s="8"/>
    </row>
    <row r="66" spans="1:15" x14ac:dyDescent="0.25">
      <c r="A66" s="112"/>
      <c r="B66" s="18" t="s">
        <v>489</v>
      </c>
      <c r="C66" s="22" t="s">
        <v>495</v>
      </c>
      <c r="D66" s="14" t="s">
        <v>706</v>
      </c>
      <c r="E66" s="19" t="s">
        <v>498</v>
      </c>
      <c r="F66" s="20">
        <v>43101</v>
      </c>
      <c r="G66" s="20">
        <v>43465</v>
      </c>
      <c r="H66" s="139"/>
      <c r="I66" s="139"/>
      <c r="J66" s="20"/>
      <c r="K66" s="71"/>
      <c r="L66" s="17"/>
      <c r="M66" s="25" t="s">
        <v>245</v>
      </c>
      <c r="N66" s="25"/>
      <c r="O66" s="8"/>
    </row>
    <row r="67" spans="1:15" ht="63.75" x14ac:dyDescent="0.25">
      <c r="A67" s="112" t="s">
        <v>143</v>
      </c>
      <c r="B67" s="18" t="s">
        <v>141</v>
      </c>
      <c r="C67" s="13" t="s">
        <v>37</v>
      </c>
      <c r="D67" s="14" t="s">
        <v>907</v>
      </c>
      <c r="E67" s="19"/>
      <c r="F67" s="15"/>
      <c r="G67" s="15"/>
      <c r="H67" s="139"/>
      <c r="I67" s="139"/>
      <c r="J67" s="15"/>
      <c r="K67" s="71"/>
      <c r="L67" s="17"/>
      <c r="M67" s="25" t="s">
        <v>245</v>
      </c>
      <c r="N67" s="25" t="s">
        <v>251</v>
      </c>
      <c r="O67" s="8"/>
    </row>
    <row r="68" spans="1:15" ht="38.25" x14ac:dyDescent="0.25">
      <c r="A68" s="112"/>
      <c r="B68" s="18" t="s">
        <v>142</v>
      </c>
      <c r="C68" s="19" t="s">
        <v>499</v>
      </c>
      <c r="D68" s="14" t="s">
        <v>706</v>
      </c>
      <c r="E68" s="19" t="s">
        <v>506</v>
      </c>
      <c r="F68" s="20">
        <v>43101</v>
      </c>
      <c r="G68" s="20">
        <v>43465</v>
      </c>
      <c r="H68" s="139"/>
      <c r="I68" s="139"/>
      <c r="J68" s="20"/>
      <c r="K68" s="71"/>
      <c r="L68" s="17"/>
      <c r="M68" s="25" t="s">
        <v>245</v>
      </c>
      <c r="N68" s="25"/>
      <c r="O68" s="8"/>
    </row>
    <row r="69" spans="1:15" ht="25.5" x14ac:dyDescent="0.25">
      <c r="A69" s="60"/>
      <c r="B69" s="57" t="s">
        <v>116</v>
      </c>
      <c r="C69" s="58" t="s">
        <v>117</v>
      </c>
      <c r="D69" s="59" t="s">
        <v>910</v>
      </c>
      <c r="E69" s="89"/>
      <c r="F69" s="90"/>
      <c r="G69" s="90"/>
      <c r="H69" s="134">
        <v>0</v>
      </c>
      <c r="I69" s="134"/>
      <c r="J69" s="90"/>
      <c r="K69" s="90"/>
      <c r="L69" s="90"/>
      <c r="M69" s="90"/>
      <c r="N69" s="91"/>
    </row>
    <row r="70" spans="1:15" ht="25.5" x14ac:dyDescent="0.25">
      <c r="A70" s="60"/>
      <c r="B70" s="57" t="s">
        <v>119</v>
      </c>
      <c r="C70" s="58" t="s">
        <v>118</v>
      </c>
      <c r="D70" s="59" t="s">
        <v>910</v>
      </c>
      <c r="E70" s="89"/>
      <c r="F70" s="90"/>
      <c r="G70" s="90"/>
      <c r="H70" s="134">
        <f>H71+H76+H80+H83+H88</f>
        <v>1500000</v>
      </c>
      <c r="I70" s="134"/>
      <c r="J70" s="97">
        <f>J71+J76</f>
        <v>1800000</v>
      </c>
      <c r="K70" s="90"/>
      <c r="L70" s="90"/>
      <c r="M70" s="90"/>
      <c r="N70" s="91"/>
    </row>
    <row r="71" spans="1:15" s="5" customFormat="1" ht="25.5" x14ac:dyDescent="0.25">
      <c r="A71" s="44" t="s">
        <v>143</v>
      </c>
      <c r="B71" s="12" t="s">
        <v>145</v>
      </c>
      <c r="C71" s="26" t="s">
        <v>18</v>
      </c>
      <c r="D71" s="14" t="s">
        <v>907</v>
      </c>
      <c r="E71" s="33"/>
      <c r="F71" s="18"/>
      <c r="G71" s="18"/>
      <c r="H71" s="154">
        <f>SUM(H74,H75)</f>
        <v>270000</v>
      </c>
      <c r="I71" s="154"/>
      <c r="J71" s="193">
        <f>J75</f>
        <v>1800000</v>
      </c>
      <c r="K71" s="176" t="s">
        <v>528</v>
      </c>
      <c r="L71" s="145" t="s">
        <v>1095</v>
      </c>
      <c r="M71" s="76" t="s">
        <v>246</v>
      </c>
      <c r="N71" s="25"/>
    </row>
    <row r="72" spans="1:15" s="5" customFormat="1" ht="25.5" x14ac:dyDescent="0.25">
      <c r="A72" s="44"/>
      <c r="B72" s="12" t="s">
        <v>146</v>
      </c>
      <c r="C72" s="22" t="s">
        <v>442</v>
      </c>
      <c r="D72" s="14" t="s">
        <v>706</v>
      </c>
      <c r="E72" s="14" t="s">
        <v>443</v>
      </c>
      <c r="F72" s="44" t="s">
        <v>444</v>
      </c>
      <c r="G72" s="44" t="s">
        <v>445</v>
      </c>
      <c r="H72" s="99"/>
      <c r="I72" s="99"/>
      <c r="J72" s="44"/>
      <c r="K72" s="44"/>
      <c r="L72" s="17"/>
      <c r="M72" s="25" t="s">
        <v>246</v>
      </c>
      <c r="N72" s="25"/>
    </row>
    <row r="73" spans="1:15" s="5" customFormat="1" ht="25.5" x14ac:dyDescent="0.25">
      <c r="A73" s="44"/>
      <c r="B73" s="12" t="s">
        <v>446</v>
      </c>
      <c r="C73" s="22" t="s">
        <v>447</v>
      </c>
      <c r="D73" s="14" t="s">
        <v>706</v>
      </c>
      <c r="E73" s="14" t="s">
        <v>448</v>
      </c>
      <c r="F73" s="44" t="s">
        <v>444</v>
      </c>
      <c r="G73" s="44" t="s">
        <v>445</v>
      </c>
      <c r="H73" s="99"/>
      <c r="I73" s="99"/>
      <c r="J73" s="44"/>
      <c r="K73" s="44"/>
      <c r="L73" s="17"/>
      <c r="M73" s="25" t="s">
        <v>246</v>
      </c>
      <c r="N73" s="25"/>
    </row>
    <row r="74" spans="1:15" s="5" customFormat="1" ht="25.5" x14ac:dyDescent="0.25">
      <c r="A74" s="44"/>
      <c r="B74" s="12" t="s">
        <v>449</v>
      </c>
      <c r="C74" s="22" t="s">
        <v>450</v>
      </c>
      <c r="D74" s="14" t="s">
        <v>706</v>
      </c>
      <c r="E74" s="14" t="s">
        <v>451</v>
      </c>
      <c r="F74" s="44" t="s">
        <v>444</v>
      </c>
      <c r="G74" s="44" t="s">
        <v>445</v>
      </c>
      <c r="H74" s="99">
        <v>270000</v>
      </c>
      <c r="I74" s="99"/>
      <c r="J74" s="44"/>
      <c r="K74" s="70" t="s">
        <v>570</v>
      </c>
      <c r="L74" s="17" t="s">
        <v>425</v>
      </c>
      <c r="M74" s="25" t="s">
        <v>246</v>
      </c>
      <c r="N74" s="25"/>
    </row>
    <row r="75" spans="1:15" ht="25.5" x14ac:dyDescent="0.25">
      <c r="A75" s="112"/>
      <c r="B75" s="18" t="s">
        <v>452</v>
      </c>
      <c r="C75" s="14" t="s">
        <v>453</v>
      </c>
      <c r="D75" s="14" t="s">
        <v>706</v>
      </c>
      <c r="E75" s="14" t="s">
        <v>454</v>
      </c>
      <c r="F75" s="20">
        <v>43102</v>
      </c>
      <c r="G75" s="20">
        <v>43464</v>
      </c>
      <c r="H75" s="99"/>
      <c r="I75" s="99"/>
      <c r="J75" s="99">
        <v>1800000</v>
      </c>
      <c r="K75" s="71" t="s">
        <v>528</v>
      </c>
      <c r="L75" s="17" t="s">
        <v>1095</v>
      </c>
      <c r="M75" s="25" t="s">
        <v>246</v>
      </c>
      <c r="N75" s="25"/>
      <c r="O75" s="8"/>
    </row>
    <row r="76" spans="1:15" s="5" customFormat="1" ht="25.5" x14ac:dyDescent="0.25">
      <c r="A76" s="44" t="s">
        <v>143</v>
      </c>
      <c r="B76" s="12" t="s">
        <v>147</v>
      </c>
      <c r="C76" s="26" t="s">
        <v>11</v>
      </c>
      <c r="D76" s="14" t="s">
        <v>907</v>
      </c>
      <c r="E76" s="33"/>
      <c r="F76" s="18"/>
      <c r="G76" s="18"/>
      <c r="H76" s="72"/>
      <c r="I76" s="72"/>
      <c r="J76" s="72"/>
      <c r="K76" s="71"/>
      <c r="L76" s="17"/>
      <c r="M76" s="25" t="s">
        <v>246</v>
      </c>
      <c r="N76" s="25"/>
    </row>
    <row r="77" spans="1:15" s="5" customFormat="1" ht="51" x14ac:dyDescent="0.25">
      <c r="A77" s="44"/>
      <c r="B77" s="12" t="s">
        <v>148</v>
      </c>
      <c r="C77" s="22" t="s">
        <v>455</v>
      </c>
      <c r="D77" s="14" t="s">
        <v>706</v>
      </c>
      <c r="E77" s="14" t="s">
        <v>461</v>
      </c>
      <c r="F77" s="103">
        <v>43102</v>
      </c>
      <c r="G77" s="103">
        <v>43464</v>
      </c>
      <c r="H77" s="99"/>
      <c r="I77" s="99"/>
      <c r="J77" s="99"/>
      <c r="K77" s="70"/>
      <c r="L77" s="17"/>
      <c r="M77" s="25" t="s">
        <v>246</v>
      </c>
      <c r="N77" s="25"/>
    </row>
    <row r="78" spans="1:15" s="5" customFormat="1" ht="38.25" x14ac:dyDescent="0.25">
      <c r="A78" s="44"/>
      <c r="B78" s="12" t="s">
        <v>456</v>
      </c>
      <c r="C78" s="22" t="s">
        <v>457</v>
      </c>
      <c r="D78" s="14" t="s">
        <v>706</v>
      </c>
      <c r="E78" s="14" t="s">
        <v>458</v>
      </c>
      <c r="F78" s="103">
        <v>43191</v>
      </c>
      <c r="G78" s="103">
        <v>43464</v>
      </c>
      <c r="H78" s="99"/>
      <c r="I78" s="99"/>
      <c r="J78" s="99"/>
      <c r="K78" s="70"/>
      <c r="L78" s="17"/>
      <c r="M78" s="25" t="s">
        <v>246</v>
      </c>
      <c r="N78" s="25"/>
    </row>
    <row r="79" spans="1:15" s="5" customFormat="1" ht="25.5" x14ac:dyDescent="0.25">
      <c r="A79" s="44"/>
      <c r="B79" s="18" t="s">
        <v>459</v>
      </c>
      <c r="C79" s="22" t="s">
        <v>460</v>
      </c>
      <c r="D79" s="14" t="s">
        <v>706</v>
      </c>
      <c r="E79" s="14" t="s">
        <v>839</v>
      </c>
      <c r="F79" s="20">
        <v>43191</v>
      </c>
      <c r="G79" s="17" t="s">
        <v>445</v>
      </c>
      <c r="H79" s="67"/>
      <c r="I79" s="67"/>
      <c r="J79" s="17"/>
      <c r="K79" s="16"/>
      <c r="L79" s="17"/>
      <c r="M79" s="25" t="s">
        <v>246</v>
      </c>
      <c r="N79" s="25"/>
    </row>
    <row r="80" spans="1:15" s="5" customFormat="1" ht="25.5" x14ac:dyDescent="0.25">
      <c r="A80" s="44" t="s">
        <v>143</v>
      </c>
      <c r="B80" s="12" t="s">
        <v>149</v>
      </c>
      <c r="C80" s="26" t="s">
        <v>38</v>
      </c>
      <c r="D80" s="14" t="s">
        <v>907</v>
      </c>
      <c r="E80" s="14"/>
      <c r="F80" s="15"/>
      <c r="G80" s="15"/>
      <c r="H80" s="72">
        <f>SUM(H81:H82)</f>
        <v>750000</v>
      </c>
      <c r="I80" s="72"/>
      <c r="J80" s="15"/>
      <c r="K80" s="75" t="s">
        <v>570</v>
      </c>
      <c r="L80" s="17" t="s">
        <v>425</v>
      </c>
      <c r="M80" s="25" t="s">
        <v>246</v>
      </c>
      <c r="N80" s="25"/>
    </row>
    <row r="81" spans="1:14" s="5" customFormat="1" ht="25.5" x14ac:dyDescent="0.25">
      <c r="A81" s="44"/>
      <c r="B81" s="12" t="s">
        <v>150</v>
      </c>
      <c r="C81" s="22" t="s">
        <v>462</v>
      </c>
      <c r="D81" s="14" t="s">
        <v>706</v>
      </c>
      <c r="E81" s="14" t="s">
        <v>463</v>
      </c>
      <c r="F81" s="20">
        <v>43132</v>
      </c>
      <c r="G81" s="20">
        <v>43464</v>
      </c>
      <c r="H81" s="67">
        <v>300000</v>
      </c>
      <c r="I81" s="67"/>
      <c r="J81" s="20"/>
      <c r="K81" s="75" t="s">
        <v>570</v>
      </c>
      <c r="L81" s="17" t="s">
        <v>425</v>
      </c>
      <c r="M81" s="25" t="s">
        <v>246</v>
      </c>
      <c r="N81" s="25"/>
    </row>
    <row r="82" spans="1:14" s="5" customFormat="1" ht="25.5" x14ac:dyDescent="0.25">
      <c r="A82" s="44"/>
      <c r="B82" s="18" t="s">
        <v>996</v>
      </c>
      <c r="C82" s="28" t="s">
        <v>464</v>
      </c>
      <c r="D82" s="14" t="s">
        <v>706</v>
      </c>
      <c r="E82" s="21" t="s">
        <v>465</v>
      </c>
      <c r="F82" s="20">
        <v>43160</v>
      </c>
      <c r="G82" s="20">
        <v>43464</v>
      </c>
      <c r="H82" s="67">
        <v>450000</v>
      </c>
      <c r="I82" s="67"/>
      <c r="J82" s="20"/>
      <c r="K82" s="75" t="s">
        <v>570</v>
      </c>
      <c r="L82" s="17" t="s">
        <v>425</v>
      </c>
      <c r="M82" s="25" t="s">
        <v>246</v>
      </c>
      <c r="N82" s="25"/>
    </row>
    <row r="83" spans="1:14" s="5" customFormat="1" ht="25.5" x14ac:dyDescent="0.25">
      <c r="A83" s="44" t="s">
        <v>143</v>
      </c>
      <c r="B83" s="18" t="s">
        <v>151</v>
      </c>
      <c r="C83" s="26" t="s">
        <v>39</v>
      </c>
      <c r="D83" s="14" t="s">
        <v>907</v>
      </c>
      <c r="E83" s="33"/>
      <c r="F83" s="18"/>
      <c r="G83" s="18"/>
      <c r="H83" s="138"/>
      <c r="I83" s="138"/>
      <c r="J83" s="18"/>
      <c r="K83" s="44"/>
      <c r="L83" s="17"/>
      <c r="M83" s="25" t="s">
        <v>246</v>
      </c>
      <c r="N83" s="25"/>
    </row>
    <row r="84" spans="1:14" s="5" customFormat="1" ht="25.5" x14ac:dyDescent="0.25">
      <c r="A84" s="44"/>
      <c r="B84" s="18" t="s">
        <v>152</v>
      </c>
      <c r="C84" s="22" t="s">
        <v>466</v>
      </c>
      <c r="D84" s="14" t="s">
        <v>706</v>
      </c>
      <c r="E84" s="14" t="s">
        <v>467</v>
      </c>
      <c r="F84" s="20" t="s">
        <v>468</v>
      </c>
      <c r="G84" s="20">
        <v>43464</v>
      </c>
      <c r="H84" s="99"/>
      <c r="I84" s="99"/>
      <c r="J84" s="20"/>
      <c r="K84" s="44"/>
      <c r="L84" s="17"/>
      <c r="M84" s="25" t="s">
        <v>246</v>
      </c>
      <c r="N84" s="25"/>
    </row>
    <row r="85" spans="1:14" s="5" customFormat="1" ht="25.5" x14ac:dyDescent="0.25">
      <c r="A85" s="44"/>
      <c r="B85" s="18" t="s">
        <v>469</v>
      </c>
      <c r="C85" s="22" t="s">
        <v>470</v>
      </c>
      <c r="D85" s="14" t="s">
        <v>706</v>
      </c>
      <c r="E85" s="14" t="s">
        <v>471</v>
      </c>
      <c r="F85" s="20" t="s">
        <v>472</v>
      </c>
      <c r="G85" s="20">
        <v>43464</v>
      </c>
      <c r="H85" s="99"/>
      <c r="I85" s="99"/>
      <c r="J85" s="20"/>
      <c r="K85" s="44"/>
      <c r="L85" s="17"/>
      <c r="M85" s="25" t="s">
        <v>246</v>
      </c>
      <c r="N85" s="25"/>
    </row>
    <row r="86" spans="1:14" s="5" customFormat="1" ht="25.5" x14ac:dyDescent="0.25">
      <c r="A86" s="44"/>
      <c r="B86" s="18" t="s">
        <v>473</v>
      </c>
      <c r="C86" s="22" t="s">
        <v>474</v>
      </c>
      <c r="D86" s="14" t="s">
        <v>706</v>
      </c>
      <c r="E86" s="14" t="s">
        <v>840</v>
      </c>
      <c r="F86" s="20" t="s">
        <v>472</v>
      </c>
      <c r="G86" s="20">
        <v>43464</v>
      </c>
      <c r="H86" s="99"/>
      <c r="I86" s="99"/>
      <c r="J86" s="20"/>
      <c r="K86" s="44"/>
      <c r="L86" s="17"/>
      <c r="M86" s="25" t="s">
        <v>246</v>
      </c>
      <c r="N86" s="25"/>
    </row>
    <row r="87" spans="1:14" ht="25.5" x14ac:dyDescent="0.25">
      <c r="A87" s="112"/>
      <c r="B87" s="18" t="s">
        <v>475</v>
      </c>
      <c r="C87" s="14" t="s">
        <v>476</v>
      </c>
      <c r="D87" s="14" t="s">
        <v>706</v>
      </c>
      <c r="E87" s="14" t="s">
        <v>477</v>
      </c>
      <c r="F87" s="20" t="s">
        <v>472</v>
      </c>
      <c r="G87" s="20">
        <v>43464</v>
      </c>
      <c r="H87" s="99"/>
      <c r="I87" s="99"/>
      <c r="J87" s="20"/>
      <c r="K87" s="20"/>
      <c r="L87" s="17"/>
      <c r="M87" s="25" t="s">
        <v>246</v>
      </c>
      <c r="N87" s="25"/>
    </row>
    <row r="88" spans="1:14" s="5" customFormat="1" ht="25.5" x14ac:dyDescent="0.25">
      <c r="A88" s="44" t="s">
        <v>143</v>
      </c>
      <c r="B88" s="18" t="s">
        <v>153</v>
      </c>
      <c r="C88" s="26" t="s">
        <v>40</v>
      </c>
      <c r="D88" s="14" t="s">
        <v>907</v>
      </c>
      <c r="E88" s="33"/>
      <c r="F88" s="18"/>
      <c r="G88" s="18"/>
      <c r="H88" s="72">
        <v>480000</v>
      </c>
      <c r="I88" s="72"/>
      <c r="J88" s="18"/>
      <c r="K88" s="70" t="s">
        <v>570</v>
      </c>
      <c r="L88" s="17" t="s">
        <v>425</v>
      </c>
      <c r="M88" s="25" t="s">
        <v>246</v>
      </c>
      <c r="N88" s="25" t="s">
        <v>252</v>
      </c>
    </row>
    <row r="89" spans="1:14" s="5" customFormat="1" ht="25.5" x14ac:dyDescent="0.25">
      <c r="A89" s="44"/>
      <c r="B89" s="18" t="s">
        <v>154</v>
      </c>
      <c r="C89" s="22" t="s">
        <v>478</v>
      </c>
      <c r="D89" s="14" t="s">
        <v>706</v>
      </c>
      <c r="E89" s="14"/>
      <c r="F89" s="20">
        <v>43282</v>
      </c>
      <c r="G89" s="20">
        <v>43464</v>
      </c>
      <c r="H89" s="99"/>
      <c r="I89" s="99"/>
      <c r="J89" s="20"/>
      <c r="K89" s="44"/>
      <c r="L89" s="17"/>
      <c r="M89" s="25" t="s">
        <v>246</v>
      </c>
      <c r="N89" s="25"/>
    </row>
    <row r="90" spans="1:14" s="5" customFormat="1" ht="25.5" x14ac:dyDescent="0.25">
      <c r="A90" s="44"/>
      <c r="B90" s="18" t="s">
        <v>479</v>
      </c>
      <c r="C90" s="22" t="s">
        <v>480</v>
      </c>
      <c r="D90" s="14" t="s">
        <v>706</v>
      </c>
      <c r="E90" s="14" t="s">
        <v>481</v>
      </c>
      <c r="F90" s="20">
        <v>43191</v>
      </c>
      <c r="G90" s="20">
        <v>43464</v>
      </c>
      <c r="H90" s="67">
        <v>480000</v>
      </c>
      <c r="I90" s="67"/>
      <c r="J90" s="20"/>
      <c r="K90" s="75" t="s">
        <v>570</v>
      </c>
      <c r="L90" s="17" t="s">
        <v>425</v>
      </c>
      <c r="M90" s="25" t="s">
        <v>246</v>
      </c>
      <c r="N90" s="25"/>
    </row>
    <row r="91" spans="1:14" ht="25.5" x14ac:dyDescent="0.25">
      <c r="A91" s="60"/>
      <c r="B91" s="57" t="s">
        <v>120</v>
      </c>
      <c r="C91" s="58" t="s">
        <v>122</v>
      </c>
      <c r="D91" s="59" t="s">
        <v>910</v>
      </c>
      <c r="E91" s="89"/>
      <c r="F91" s="90"/>
      <c r="G91" s="90"/>
      <c r="H91" s="134">
        <f>H92+H96+H99+H106</f>
        <v>0</v>
      </c>
      <c r="I91" s="134"/>
      <c r="J91" s="90"/>
      <c r="K91" s="90"/>
      <c r="L91" s="90"/>
      <c r="M91" s="90"/>
      <c r="N91" s="91"/>
    </row>
    <row r="92" spans="1:14" s="5" customFormat="1" ht="25.5" x14ac:dyDescent="0.25">
      <c r="A92" s="44" t="s">
        <v>143</v>
      </c>
      <c r="B92" s="18" t="s">
        <v>156</v>
      </c>
      <c r="C92" s="68" t="s">
        <v>41</v>
      </c>
      <c r="D92" s="14" t="s">
        <v>907</v>
      </c>
      <c r="E92" s="21" t="s">
        <v>775</v>
      </c>
      <c r="F92" s="20">
        <v>43191</v>
      </c>
      <c r="G92" s="20">
        <v>43465</v>
      </c>
      <c r="H92" s="67"/>
      <c r="I92" s="67"/>
      <c r="J92" s="20"/>
      <c r="K92" s="16"/>
      <c r="L92" s="17"/>
      <c r="M92" s="25" t="s">
        <v>243</v>
      </c>
      <c r="N92" s="25" t="s">
        <v>246</v>
      </c>
    </row>
    <row r="93" spans="1:14" s="5" customFormat="1" ht="38.25" x14ac:dyDescent="0.25">
      <c r="A93" s="44"/>
      <c r="B93" s="18" t="s">
        <v>157</v>
      </c>
      <c r="C93" s="28" t="s">
        <v>776</v>
      </c>
      <c r="D93" s="14" t="s">
        <v>706</v>
      </c>
      <c r="E93" s="21" t="s">
        <v>777</v>
      </c>
      <c r="F93" s="20">
        <v>43191</v>
      </c>
      <c r="G93" s="20">
        <v>43281</v>
      </c>
      <c r="H93" s="67"/>
      <c r="I93" s="67"/>
      <c r="J93" s="20"/>
      <c r="K93" s="16"/>
      <c r="L93" s="17"/>
      <c r="M93" s="25" t="s">
        <v>243</v>
      </c>
      <c r="N93" s="25"/>
    </row>
    <row r="94" spans="1:14" s="5" customFormat="1" ht="25.5" x14ac:dyDescent="0.25">
      <c r="A94" s="44"/>
      <c r="B94" s="18" t="s">
        <v>778</v>
      </c>
      <c r="C94" s="28" t="s">
        <v>779</v>
      </c>
      <c r="D94" s="14" t="s">
        <v>706</v>
      </c>
      <c r="E94" s="21" t="s">
        <v>780</v>
      </c>
      <c r="F94" s="20">
        <v>43282</v>
      </c>
      <c r="G94" s="20">
        <v>43312</v>
      </c>
      <c r="H94" s="67"/>
      <c r="I94" s="67"/>
      <c r="J94" s="20"/>
      <c r="K94" s="16"/>
      <c r="L94" s="17"/>
      <c r="M94" s="25" t="s">
        <v>243</v>
      </c>
      <c r="N94" s="25"/>
    </row>
    <row r="95" spans="1:14" s="5" customFormat="1" ht="25.5" x14ac:dyDescent="0.25">
      <c r="A95" s="44"/>
      <c r="B95" s="18" t="s">
        <v>781</v>
      </c>
      <c r="C95" s="28" t="s">
        <v>782</v>
      </c>
      <c r="D95" s="14" t="s">
        <v>706</v>
      </c>
      <c r="E95" s="21" t="s">
        <v>783</v>
      </c>
      <c r="F95" s="20">
        <v>43313</v>
      </c>
      <c r="G95" s="20">
        <v>43465</v>
      </c>
      <c r="H95" s="67"/>
      <c r="I95" s="67"/>
      <c r="J95" s="20"/>
      <c r="K95" s="16"/>
      <c r="L95" s="17"/>
      <c r="M95" s="25" t="s">
        <v>243</v>
      </c>
      <c r="N95" s="25"/>
    </row>
    <row r="96" spans="1:14" s="5" customFormat="1" ht="38.25" x14ac:dyDescent="0.25">
      <c r="A96" s="44" t="s">
        <v>143</v>
      </c>
      <c r="B96" s="12" t="s">
        <v>158</v>
      </c>
      <c r="C96" s="26" t="s">
        <v>42</v>
      </c>
      <c r="D96" s="14" t="s">
        <v>907</v>
      </c>
      <c r="E96" s="14" t="s">
        <v>42</v>
      </c>
      <c r="F96" s="20"/>
      <c r="G96" s="20"/>
      <c r="H96" s="67"/>
      <c r="I96" s="67"/>
      <c r="J96" s="20"/>
      <c r="K96" s="16"/>
      <c r="L96" s="17"/>
      <c r="M96" s="25" t="s">
        <v>243</v>
      </c>
      <c r="N96" s="25"/>
    </row>
    <row r="97" spans="1:16" s="5" customFormat="1" ht="25.5" x14ac:dyDescent="0.25">
      <c r="A97" s="44"/>
      <c r="B97" s="18" t="s">
        <v>159</v>
      </c>
      <c r="C97" s="28" t="s">
        <v>784</v>
      </c>
      <c r="D97" s="14" t="s">
        <v>706</v>
      </c>
      <c r="E97" s="21" t="s">
        <v>784</v>
      </c>
      <c r="F97" s="20">
        <v>43313</v>
      </c>
      <c r="G97" s="20">
        <v>43403</v>
      </c>
      <c r="H97" s="67"/>
      <c r="I97" s="67"/>
      <c r="J97" s="20"/>
      <c r="K97" s="16"/>
      <c r="L97" s="17"/>
      <c r="M97" s="25" t="s">
        <v>243</v>
      </c>
      <c r="N97" s="25"/>
    </row>
    <row r="98" spans="1:16" s="5" customFormat="1" ht="25.5" x14ac:dyDescent="0.25">
      <c r="A98" s="44"/>
      <c r="B98" s="18" t="s">
        <v>785</v>
      </c>
      <c r="C98" s="28" t="s">
        <v>786</v>
      </c>
      <c r="D98" s="14" t="s">
        <v>706</v>
      </c>
      <c r="E98" s="21" t="s">
        <v>787</v>
      </c>
      <c r="F98" s="20">
        <v>43405</v>
      </c>
      <c r="G98" s="20">
        <v>43465</v>
      </c>
      <c r="H98" s="67"/>
      <c r="I98" s="67"/>
      <c r="J98" s="20"/>
      <c r="K98" s="16"/>
      <c r="L98" s="17"/>
      <c r="M98" s="25" t="s">
        <v>243</v>
      </c>
      <c r="N98" s="25"/>
    </row>
    <row r="99" spans="1:16" s="5" customFormat="1" ht="38.25" x14ac:dyDescent="0.25">
      <c r="A99" s="44" t="s">
        <v>143</v>
      </c>
      <c r="B99" s="12" t="s">
        <v>160</v>
      </c>
      <c r="C99" s="26" t="s">
        <v>802</v>
      </c>
      <c r="D99" s="14" t="s">
        <v>907</v>
      </c>
      <c r="E99" s="14" t="s">
        <v>803</v>
      </c>
      <c r="F99" s="20">
        <v>43102</v>
      </c>
      <c r="G99" s="20">
        <v>43464</v>
      </c>
      <c r="H99" s="72"/>
      <c r="I99" s="72"/>
      <c r="J99" s="20"/>
      <c r="K99" s="44"/>
      <c r="L99" s="17"/>
      <c r="M99" s="25" t="s">
        <v>243</v>
      </c>
      <c r="N99" s="25"/>
    </row>
    <row r="100" spans="1:16" s="5" customFormat="1" ht="89.25" x14ac:dyDescent="0.25">
      <c r="A100" s="44"/>
      <c r="B100" s="18" t="s">
        <v>161</v>
      </c>
      <c r="C100" s="28" t="s">
        <v>804</v>
      </c>
      <c r="D100" s="14" t="s">
        <v>706</v>
      </c>
      <c r="E100" s="14" t="s">
        <v>805</v>
      </c>
      <c r="F100" s="20">
        <v>43102</v>
      </c>
      <c r="G100" s="20">
        <v>43464</v>
      </c>
      <c r="H100" s="67"/>
      <c r="I100" s="67"/>
      <c r="J100" s="20"/>
      <c r="K100" s="44"/>
      <c r="L100" s="17"/>
      <c r="M100" s="25" t="s">
        <v>243</v>
      </c>
      <c r="N100" s="25"/>
    </row>
    <row r="101" spans="1:16" ht="51" x14ac:dyDescent="0.25">
      <c r="A101" s="112"/>
      <c r="B101" s="18" t="s">
        <v>788</v>
      </c>
      <c r="C101" s="14" t="s">
        <v>806</v>
      </c>
      <c r="D101" s="14" t="s">
        <v>706</v>
      </c>
      <c r="E101" s="14" t="s">
        <v>807</v>
      </c>
      <c r="F101" s="20">
        <v>43102</v>
      </c>
      <c r="G101" s="20">
        <v>43464</v>
      </c>
      <c r="H101" s="99"/>
      <c r="I101" s="99"/>
      <c r="J101" s="20"/>
      <c r="K101" s="20"/>
      <c r="L101" s="17"/>
      <c r="M101" s="25" t="s">
        <v>243</v>
      </c>
      <c r="N101" s="25"/>
    </row>
    <row r="102" spans="1:16" ht="76.5" x14ac:dyDescent="0.25">
      <c r="A102" s="112"/>
      <c r="B102" s="18" t="s">
        <v>789</v>
      </c>
      <c r="C102" s="14" t="s">
        <v>808</v>
      </c>
      <c r="D102" s="14" t="s">
        <v>706</v>
      </c>
      <c r="E102" s="14" t="s">
        <v>809</v>
      </c>
      <c r="F102" s="20">
        <v>43102</v>
      </c>
      <c r="G102" s="20">
        <v>43464</v>
      </c>
      <c r="H102" s="99"/>
      <c r="I102" s="99"/>
      <c r="J102" s="20"/>
      <c r="K102" s="20"/>
      <c r="L102" s="17"/>
      <c r="M102" s="25" t="s">
        <v>243</v>
      </c>
      <c r="N102" s="25"/>
    </row>
    <row r="103" spans="1:16" ht="25.5" x14ac:dyDescent="0.25">
      <c r="A103" s="112"/>
      <c r="B103" s="18" t="s">
        <v>790</v>
      </c>
      <c r="C103" s="14" t="s">
        <v>793</v>
      </c>
      <c r="D103" s="14" t="s">
        <v>706</v>
      </c>
      <c r="E103" s="14" t="s">
        <v>794</v>
      </c>
      <c r="F103" s="20">
        <v>43102</v>
      </c>
      <c r="G103" s="20">
        <v>43464</v>
      </c>
      <c r="H103" s="99"/>
      <c r="I103" s="99"/>
      <c r="J103" s="20"/>
      <c r="K103" s="20"/>
      <c r="L103" s="17"/>
      <c r="M103" s="25" t="s">
        <v>243</v>
      </c>
      <c r="N103" s="25"/>
    </row>
    <row r="104" spans="1:16" ht="76.5" x14ac:dyDescent="0.25">
      <c r="A104" s="112"/>
      <c r="B104" s="18" t="s">
        <v>791</v>
      </c>
      <c r="C104" s="14" t="s">
        <v>810</v>
      </c>
      <c r="D104" s="14" t="s">
        <v>706</v>
      </c>
      <c r="E104" s="14" t="s">
        <v>841</v>
      </c>
      <c r="F104" s="20">
        <v>43102</v>
      </c>
      <c r="G104" s="20">
        <v>43464</v>
      </c>
      <c r="H104" s="99"/>
      <c r="I104" s="99"/>
      <c r="J104" s="20"/>
      <c r="K104" s="20"/>
      <c r="L104" s="17"/>
      <c r="M104" s="25" t="s">
        <v>243</v>
      </c>
      <c r="N104" s="25"/>
    </row>
    <row r="105" spans="1:16" ht="51" x14ac:dyDescent="0.25">
      <c r="A105" s="112"/>
      <c r="B105" s="18" t="s">
        <v>792</v>
      </c>
      <c r="C105" s="14" t="s">
        <v>811</v>
      </c>
      <c r="D105" s="14" t="s">
        <v>706</v>
      </c>
      <c r="E105" s="14" t="s">
        <v>812</v>
      </c>
      <c r="F105" s="20">
        <v>43102</v>
      </c>
      <c r="G105" s="20">
        <v>43464</v>
      </c>
      <c r="H105" s="99"/>
      <c r="I105" s="99"/>
      <c r="J105" s="20"/>
      <c r="K105" s="20"/>
      <c r="L105" s="17"/>
      <c r="M105" s="25" t="s">
        <v>243</v>
      </c>
      <c r="N105" s="25"/>
    </row>
    <row r="106" spans="1:16" s="5" customFormat="1" ht="25.5" x14ac:dyDescent="0.25">
      <c r="A106" s="44" t="s">
        <v>143</v>
      </c>
      <c r="B106" s="18" t="s">
        <v>795</v>
      </c>
      <c r="C106" s="26" t="s">
        <v>796</v>
      </c>
      <c r="D106" s="14" t="s">
        <v>907</v>
      </c>
      <c r="E106" s="14" t="s">
        <v>813</v>
      </c>
      <c r="F106" s="20"/>
      <c r="G106" s="20"/>
      <c r="H106" s="138"/>
      <c r="I106" s="138"/>
      <c r="J106" s="20"/>
      <c r="K106" s="44"/>
      <c r="L106" s="17"/>
      <c r="M106" s="25" t="s">
        <v>243</v>
      </c>
      <c r="N106" s="25" t="s">
        <v>250</v>
      </c>
    </row>
    <row r="107" spans="1:16" s="5" customFormat="1" ht="25.5" x14ac:dyDescent="0.25">
      <c r="A107" s="44"/>
      <c r="B107" s="18" t="s">
        <v>797</v>
      </c>
      <c r="C107" s="22" t="s">
        <v>798</v>
      </c>
      <c r="D107" s="14" t="s">
        <v>706</v>
      </c>
      <c r="E107" s="14" t="s">
        <v>799</v>
      </c>
      <c r="F107" s="20">
        <v>43191</v>
      </c>
      <c r="G107" s="20">
        <v>43281</v>
      </c>
      <c r="H107" s="67"/>
      <c r="I107" s="67"/>
      <c r="J107" s="20"/>
      <c r="K107" s="16"/>
      <c r="L107" s="17"/>
      <c r="M107" s="25" t="s">
        <v>243</v>
      </c>
      <c r="N107" s="25"/>
    </row>
    <row r="108" spans="1:16" s="5" customFormat="1" ht="25.5" x14ac:dyDescent="0.25">
      <c r="A108" s="44"/>
      <c r="B108" s="18" t="s">
        <v>800</v>
      </c>
      <c r="C108" s="22" t="s">
        <v>814</v>
      </c>
      <c r="D108" s="14" t="s">
        <v>706</v>
      </c>
      <c r="E108" s="14" t="s">
        <v>815</v>
      </c>
      <c r="F108" s="20">
        <v>43282</v>
      </c>
      <c r="G108" s="20">
        <v>43312</v>
      </c>
      <c r="H108" s="67"/>
      <c r="I108" s="67"/>
      <c r="J108" s="20"/>
      <c r="K108" s="16"/>
      <c r="L108" s="17"/>
      <c r="M108" s="25" t="s">
        <v>243</v>
      </c>
      <c r="N108" s="25"/>
    </row>
    <row r="109" spans="1:16" s="5" customFormat="1" ht="25.5" x14ac:dyDescent="0.25">
      <c r="A109" s="44"/>
      <c r="B109" s="18" t="s">
        <v>816</v>
      </c>
      <c r="C109" s="22" t="s">
        <v>817</v>
      </c>
      <c r="D109" s="14" t="s">
        <v>706</v>
      </c>
      <c r="E109" s="14" t="s">
        <v>817</v>
      </c>
      <c r="F109" s="20">
        <v>43313</v>
      </c>
      <c r="G109" s="20">
        <v>43465</v>
      </c>
      <c r="H109" s="67"/>
      <c r="I109" s="67"/>
      <c r="J109" s="20"/>
      <c r="K109" s="16"/>
      <c r="L109" s="17"/>
      <c r="M109" s="25" t="s">
        <v>243</v>
      </c>
      <c r="N109" s="106"/>
    </row>
    <row r="110" spans="1:16" ht="25.5" x14ac:dyDescent="0.25">
      <c r="A110" s="60"/>
      <c r="B110" s="57" t="s">
        <v>121</v>
      </c>
      <c r="C110" s="58" t="s">
        <v>423</v>
      </c>
      <c r="D110" s="59" t="s">
        <v>910</v>
      </c>
      <c r="E110" s="89"/>
      <c r="F110" s="90"/>
      <c r="G110" s="90"/>
      <c r="H110" s="134">
        <f>H111+H113+H115+H117</f>
        <v>0</v>
      </c>
      <c r="I110" s="134"/>
      <c r="J110" s="90"/>
      <c r="K110" s="90"/>
      <c r="L110" s="90"/>
      <c r="M110" s="90"/>
      <c r="N110" s="121"/>
    </row>
    <row r="111" spans="1:16" s="5" customFormat="1" ht="25.5" x14ac:dyDescent="0.25">
      <c r="A111" s="44" t="s">
        <v>143</v>
      </c>
      <c r="B111" s="12" t="s">
        <v>162</v>
      </c>
      <c r="C111" s="26" t="s">
        <v>43</v>
      </c>
      <c r="D111" s="14" t="s">
        <v>907</v>
      </c>
      <c r="E111" s="22" t="s">
        <v>424</v>
      </c>
      <c r="F111" s="20">
        <v>43102</v>
      </c>
      <c r="G111" s="20">
        <v>43465</v>
      </c>
      <c r="H111" s="72"/>
      <c r="I111" s="72"/>
      <c r="J111" s="20"/>
      <c r="K111" s="16"/>
      <c r="L111" s="17"/>
      <c r="M111" s="25" t="s">
        <v>1013</v>
      </c>
      <c r="N111" s="117"/>
    </row>
    <row r="112" spans="1:16" s="5" customFormat="1" ht="38.25" x14ac:dyDescent="0.25">
      <c r="A112" s="44"/>
      <c r="B112" s="18" t="s">
        <v>163</v>
      </c>
      <c r="C112" s="22" t="s">
        <v>426</v>
      </c>
      <c r="D112" s="14" t="s">
        <v>706</v>
      </c>
      <c r="E112" s="14" t="s">
        <v>818</v>
      </c>
      <c r="F112" s="20">
        <v>43102</v>
      </c>
      <c r="G112" s="20">
        <v>43464</v>
      </c>
      <c r="H112" s="67"/>
      <c r="I112" s="67"/>
      <c r="J112" s="20"/>
      <c r="K112" s="16"/>
      <c r="L112" s="17"/>
      <c r="M112" s="25" t="s">
        <v>250</v>
      </c>
      <c r="N112" s="25"/>
      <c r="O112" s="47"/>
      <c r="P112" s="109"/>
    </row>
    <row r="113" spans="1:16" s="5" customFormat="1" ht="25.5" x14ac:dyDescent="0.25">
      <c r="A113" s="44" t="s">
        <v>144</v>
      </c>
      <c r="B113" s="18" t="s">
        <v>427</v>
      </c>
      <c r="C113" s="68" t="s">
        <v>842</v>
      </c>
      <c r="D113" s="14" t="s">
        <v>907</v>
      </c>
      <c r="E113" s="21" t="s">
        <v>828</v>
      </c>
      <c r="F113" s="15"/>
      <c r="G113" s="15"/>
      <c r="H113" s="67"/>
      <c r="I113" s="67"/>
      <c r="J113" s="15"/>
      <c r="K113" s="16"/>
      <c r="L113" s="17"/>
      <c r="M113" s="25" t="s">
        <v>1013</v>
      </c>
      <c r="N113" s="25"/>
      <c r="O113" s="47"/>
      <c r="P113" s="109"/>
    </row>
    <row r="114" spans="1:16" s="5" customFormat="1" ht="38.25" x14ac:dyDescent="0.25">
      <c r="A114" s="44"/>
      <c r="B114" s="18" t="s">
        <v>943</v>
      </c>
      <c r="C114" s="28" t="s">
        <v>1080</v>
      </c>
      <c r="D114" s="14" t="s">
        <v>706</v>
      </c>
      <c r="E114" s="21" t="s">
        <v>820</v>
      </c>
      <c r="F114" s="20">
        <v>43160</v>
      </c>
      <c r="G114" s="20">
        <v>43465</v>
      </c>
      <c r="H114" s="67"/>
      <c r="I114" s="67"/>
      <c r="J114" s="20"/>
      <c r="K114" s="16"/>
      <c r="L114" s="17"/>
      <c r="M114" s="25" t="s">
        <v>250</v>
      </c>
      <c r="N114" s="25"/>
      <c r="O114" s="47"/>
      <c r="P114" s="109"/>
    </row>
    <row r="115" spans="1:16" s="5" customFormat="1" ht="25.5" x14ac:dyDescent="0.25">
      <c r="A115" s="44" t="s">
        <v>144</v>
      </c>
      <c r="B115" s="18" t="s">
        <v>428</v>
      </c>
      <c r="C115" s="68" t="s">
        <v>429</v>
      </c>
      <c r="D115" s="14" t="s">
        <v>907</v>
      </c>
      <c r="E115" s="21" t="s">
        <v>431</v>
      </c>
      <c r="F115" s="20">
        <v>43102</v>
      </c>
      <c r="G115" s="20">
        <v>43465</v>
      </c>
      <c r="H115" s="67"/>
      <c r="I115" s="67"/>
      <c r="J115" s="20"/>
      <c r="K115" s="16"/>
      <c r="L115" s="17"/>
      <c r="M115" s="25" t="s">
        <v>1013</v>
      </c>
      <c r="N115" s="25"/>
      <c r="O115" s="47"/>
      <c r="P115" s="109"/>
    </row>
    <row r="116" spans="1:16" s="5" customFormat="1" ht="102" x14ac:dyDescent="0.25">
      <c r="A116" s="44"/>
      <c r="B116" s="18" t="s">
        <v>942</v>
      </c>
      <c r="C116" s="28" t="s">
        <v>430</v>
      </c>
      <c r="D116" s="14" t="s">
        <v>706</v>
      </c>
      <c r="E116" s="69" t="s">
        <v>819</v>
      </c>
      <c r="F116" s="20">
        <v>43102</v>
      </c>
      <c r="G116" s="20">
        <v>43465</v>
      </c>
      <c r="H116" s="67"/>
      <c r="I116" s="67"/>
      <c r="J116" s="20"/>
      <c r="K116" s="16"/>
      <c r="L116" s="17"/>
      <c r="M116" s="25" t="s">
        <v>250</v>
      </c>
      <c r="N116" s="25"/>
      <c r="O116" s="47"/>
      <c r="P116" s="109"/>
    </row>
    <row r="117" spans="1:16" s="5" customFormat="1" ht="25.5" x14ac:dyDescent="0.25">
      <c r="A117" s="44" t="s">
        <v>144</v>
      </c>
      <c r="B117" s="18" t="s">
        <v>921</v>
      </c>
      <c r="C117" s="68" t="s">
        <v>827</v>
      </c>
      <c r="D117" s="14" t="s">
        <v>907</v>
      </c>
      <c r="E117" s="21" t="s">
        <v>828</v>
      </c>
      <c r="F117" s="20">
        <v>43171</v>
      </c>
      <c r="G117" s="20">
        <v>43465</v>
      </c>
      <c r="H117" s="67"/>
      <c r="I117" s="67"/>
      <c r="J117" s="20"/>
      <c r="K117" s="16"/>
      <c r="L117" s="17"/>
      <c r="M117" s="25" t="s">
        <v>1013</v>
      </c>
      <c r="N117" s="25"/>
      <c r="O117" s="47"/>
      <c r="P117" s="109"/>
    </row>
    <row r="118" spans="1:16" s="5" customFormat="1" ht="25.5" x14ac:dyDescent="0.25">
      <c r="A118" s="44"/>
      <c r="B118" s="18" t="s">
        <v>941</v>
      </c>
      <c r="C118" s="28" t="s">
        <v>1081</v>
      </c>
      <c r="D118" s="14" t="s">
        <v>706</v>
      </c>
      <c r="E118" s="69" t="s">
        <v>829</v>
      </c>
      <c r="F118" s="20"/>
      <c r="G118" s="20"/>
      <c r="H118" s="67"/>
      <c r="I118" s="67"/>
      <c r="J118" s="20"/>
      <c r="K118" s="16"/>
      <c r="L118" s="17"/>
      <c r="M118" s="25" t="s">
        <v>250</v>
      </c>
      <c r="N118" s="25"/>
      <c r="O118" s="47"/>
      <c r="P118" s="109"/>
    </row>
    <row r="119" spans="1:16" s="5" customFormat="1" ht="25.5" x14ac:dyDescent="0.25">
      <c r="A119" s="44" t="s">
        <v>144</v>
      </c>
      <c r="B119" s="18" t="s">
        <v>920</v>
      </c>
      <c r="C119" s="68" t="s">
        <v>906</v>
      </c>
      <c r="D119" s="14" t="s">
        <v>907</v>
      </c>
      <c r="E119" s="69" t="s">
        <v>923</v>
      </c>
      <c r="F119" s="20">
        <v>43101</v>
      </c>
      <c r="G119" s="20">
        <v>43464</v>
      </c>
      <c r="H119" s="69"/>
      <c r="I119" s="69"/>
      <c r="J119" s="20"/>
      <c r="K119" s="20"/>
      <c r="L119" s="16"/>
      <c r="M119" s="25" t="s">
        <v>1013</v>
      </c>
      <c r="N119" s="25"/>
      <c r="O119" s="53"/>
      <c r="P119" s="110"/>
    </row>
    <row r="120" spans="1:16" s="5" customFormat="1" ht="25.5" x14ac:dyDescent="0.25">
      <c r="A120" s="120"/>
      <c r="B120" s="18" t="s">
        <v>940</v>
      </c>
      <c r="C120" s="28" t="s">
        <v>922</v>
      </c>
      <c r="D120" s="14" t="s">
        <v>706</v>
      </c>
      <c r="E120" s="69" t="s">
        <v>908</v>
      </c>
      <c r="F120" s="67"/>
      <c r="G120" s="20"/>
      <c r="H120" s="69"/>
      <c r="I120" s="69"/>
      <c r="J120" s="20"/>
      <c r="K120" s="20"/>
      <c r="L120" s="16"/>
      <c r="M120" s="25" t="s">
        <v>250</v>
      </c>
      <c r="N120" s="25"/>
      <c r="O120" s="53"/>
      <c r="P120" s="110"/>
    </row>
    <row r="121" spans="1:16" ht="25.5" x14ac:dyDescent="0.25">
      <c r="A121" s="60"/>
      <c r="B121" s="57" t="s">
        <v>123</v>
      </c>
      <c r="C121" s="58" t="s">
        <v>124</v>
      </c>
      <c r="D121" s="59" t="s">
        <v>910</v>
      </c>
      <c r="E121" s="89"/>
      <c r="F121" s="90"/>
      <c r="G121" s="90"/>
      <c r="H121" s="134">
        <v>0</v>
      </c>
      <c r="I121" s="134"/>
      <c r="J121" s="90"/>
      <c r="K121" s="90"/>
      <c r="L121" s="90"/>
      <c r="M121" s="90"/>
      <c r="N121" s="90"/>
      <c r="O121" s="118"/>
      <c r="P121" s="111"/>
    </row>
    <row r="122" spans="1:16" s="5" customFormat="1" ht="51" x14ac:dyDescent="0.25">
      <c r="A122" s="46"/>
      <c r="B122" s="29">
        <v>2</v>
      </c>
      <c r="C122" s="34" t="s">
        <v>44</v>
      </c>
      <c r="D122" s="11" t="s">
        <v>909</v>
      </c>
      <c r="E122" s="94"/>
      <c r="F122" s="95"/>
      <c r="G122" s="95"/>
      <c r="H122" s="148">
        <f>H123+H167+H179+H184+H187</f>
        <v>3057028</v>
      </c>
      <c r="I122" s="148"/>
      <c r="J122" s="123">
        <f>J123</f>
        <v>77617672.859999985</v>
      </c>
      <c r="K122" s="95"/>
      <c r="L122" s="95"/>
      <c r="M122" s="95"/>
      <c r="N122" s="95"/>
      <c r="O122" s="119"/>
      <c r="P122" s="109"/>
    </row>
    <row r="123" spans="1:16" ht="25.5" x14ac:dyDescent="0.25">
      <c r="A123" s="60"/>
      <c r="B123" s="57" t="s">
        <v>45</v>
      </c>
      <c r="C123" s="61" t="s">
        <v>164</v>
      </c>
      <c r="D123" s="59" t="s">
        <v>910</v>
      </c>
      <c r="E123" s="92"/>
      <c r="F123" s="93"/>
      <c r="G123" s="93"/>
      <c r="H123" s="149">
        <f>H124+H126+H157</f>
        <v>3057028</v>
      </c>
      <c r="I123" s="149"/>
      <c r="J123" s="104">
        <f>J142</f>
        <v>77617672.859999985</v>
      </c>
      <c r="K123" s="93"/>
      <c r="L123" s="93"/>
      <c r="M123" s="93"/>
      <c r="N123" s="93"/>
      <c r="O123" s="118"/>
      <c r="P123" s="111"/>
    </row>
    <row r="124" spans="1:16" ht="25.5" x14ac:dyDescent="0.25">
      <c r="A124" s="44" t="s">
        <v>143</v>
      </c>
      <c r="B124" s="18" t="s">
        <v>83</v>
      </c>
      <c r="C124" s="26" t="s">
        <v>46</v>
      </c>
      <c r="D124" s="14" t="s">
        <v>907</v>
      </c>
      <c r="E124" s="80" t="s">
        <v>843</v>
      </c>
      <c r="F124" s="20">
        <v>43103</v>
      </c>
      <c r="G124" s="20">
        <v>43464</v>
      </c>
      <c r="H124" s="72">
        <f>3687028-1030000</f>
        <v>2657028</v>
      </c>
      <c r="I124" s="72"/>
      <c r="J124" s="20"/>
      <c r="K124" s="20" t="s">
        <v>570</v>
      </c>
      <c r="L124" s="17" t="s">
        <v>709</v>
      </c>
      <c r="M124" s="25" t="s">
        <v>844</v>
      </c>
      <c r="N124" s="25"/>
      <c r="O124" s="47"/>
      <c r="P124" s="111"/>
    </row>
    <row r="125" spans="1:16" s="5" customFormat="1" ht="25.5" x14ac:dyDescent="0.25">
      <c r="A125" s="44"/>
      <c r="B125" s="18" t="s">
        <v>944</v>
      </c>
      <c r="C125" s="21" t="s">
        <v>845</v>
      </c>
      <c r="D125" s="14" t="s">
        <v>706</v>
      </c>
      <c r="E125" s="25" t="s">
        <v>707</v>
      </c>
      <c r="F125" s="20">
        <v>43103</v>
      </c>
      <c r="G125" s="20" t="s">
        <v>708</v>
      </c>
      <c r="H125" s="185">
        <f>3687028-1030000</f>
        <v>2657028</v>
      </c>
      <c r="I125" s="185"/>
      <c r="J125" s="20"/>
      <c r="K125" s="20" t="s">
        <v>570</v>
      </c>
      <c r="L125" s="30" t="s">
        <v>709</v>
      </c>
      <c r="M125" s="25" t="s">
        <v>262</v>
      </c>
      <c r="N125" s="25"/>
      <c r="O125" s="108"/>
      <c r="P125" s="109"/>
    </row>
    <row r="126" spans="1:16" s="5" customFormat="1" x14ac:dyDescent="0.25">
      <c r="A126" s="44" t="s">
        <v>143</v>
      </c>
      <c r="B126" s="18" t="s">
        <v>84</v>
      </c>
      <c r="C126" s="26" t="s">
        <v>47</v>
      </c>
      <c r="D126" s="14" t="s">
        <v>907</v>
      </c>
      <c r="E126" s="25"/>
      <c r="F126" s="15"/>
      <c r="G126" s="15"/>
      <c r="H126" s="72">
        <v>300000</v>
      </c>
      <c r="I126" s="72"/>
      <c r="J126" s="15"/>
      <c r="K126" s="20" t="s">
        <v>570</v>
      </c>
      <c r="L126" s="17" t="s">
        <v>836</v>
      </c>
      <c r="M126" s="25" t="s">
        <v>248</v>
      </c>
      <c r="N126" s="25"/>
      <c r="O126" s="47"/>
      <c r="P126" s="109"/>
    </row>
    <row r="127" spans="1:16" s="5" customFormat="1" ht="25.5" x14ac:dyDescent="0.25">
      <c r="A127" s="44"/>
      <c r="B127" s="18" t="s">
        <v>85</v>
      </c>
      <c r="C127" s="186" t="s">
        <v>676</v>
      </c>
      <c r="D127" s="14" t="s">
        <v>706</v>
      </c>
      <c r="E127" s="69" t="s">
        <v>677</v>
      </c>
      <c r="F127" s="20">
        <v>43132</v>
      </c>
      <c r="G127" s="20" t="s">
        <v>651</v>
      </c>
      <c r="H127" s="67">
        <v>300000</v>
      </c>
      <c r="I127" s="67"/>
      <c r="J127" s="20"/>
      <c r="K127" s="20" t="s">
        <v>570</v>
      </c>
      <c r="L127" s="17" t="s">
        <v>836</v>
      </c>
      <c r="M127" s="25" t="s">
        <v>248</v>
      </c>
      <c r="N127" s="25"/>
      <c r="O127" s="47"/>
      <c r="P127" s="109"/>
    </row>
    <row r="128" spans="1:16" s="5" customFormat="1" ht="25.5" x14ac:dyDescent="0.25">
      <c r="A128" s="44"/>
      <c r="B128" s="18" t="s">
        <v>945</v>
      </c>
      <c r="C128" s="186" t="s">
        <v>678</v>
      </c>
      <c r="D128" s="14" t="s">
        <v>706</v>
      </c>
      <c r="E128" s="69" t="s">
        <v>679</v>
      </c>
      <c r="F128" s="20">
        <v>43132</v>
      </c>
      <c r="G128" s="20" t="s">
        <v>651</v>
      </c>
      <c r="H128" s="67"/>
      <c r="I128" s="67"/>
      <c r="J128" s="20"/>
      <c r="K128" s="20"/>
      <c r="L128" s="17"/>
      <c r="M128" s="25" t="s">
        <v>248</v>
      </c>
      <c r="N128" s="25"/>
      <c r="O128" s="47"/>
      <c r="P128" s="109"/>
    </row>
    <row r="129" spans="1:16" s="5" customFormat="1" ht="25.5" x14ac:dyDescent="0.25">
      <c r="A129" s="44"/>
      <c r="B129" s="18" t="s">
        <v>946</v>
      </c>
      <c r="C129" s="186" t="s">
        <v>1069</v>
      </c>
      <c r="D129" s="14" t="s">
        <v>706</v>
      </c>
      <c r="E129" s="69" t="s">
        <v>679</v>
      </c>
      <c r="F129" s="20">
        <v>43103</v>
      </c>
      <c r="G129" s="20" t="s">
        <v>651</v>
      </c>
      <c r="H129" s="67"/>
      <c r="I129" s="67"/>
      <c r="J129" s="20"/>
      <c r="K129" s="20"/>
      <c r="L129" s="17"/>
      <c r="M129" s="25" t="s">
        <v>248</v>
      </c>
      <c r="N129" s="25"/>
      <c r="O129" s="47"/>
      <c r="P129" s="109"/>
    </row>
    <row r="130" spans="1:16" s="5" customFormat="1" x14ac:dyDescent="0.25">
      <c r="A130" s="112" t="s">
        <v>143</v>
      </c>
      <c r="B130" s="18" t="s">
        <v>86</v>
      </c>
      <c r="C130" s="26" t="s">
        <v>48</v>
      </c>
      <c r="D130" s="14" t="s">
        <v>907</v>
      </c>
      <c r="E130" s="69" t="s">
        <v>681</v>
      </c>
      <c r="F130" s="20"/>
      <c r="G130" s="20"/>
      <c r="H130" s="138"/>
      <c r="I130" s="138"/>
      <c r="J130" s="20"/>
      <c r="K130" s="20"/>
      <c r="L130" s="17"/>
      <c r="M130" s="25" t="s">
        <v>248</v>
      </c>
      <c r="N130" s="25"/>
      <c r="O130" s="47"/>
      <c r="P130" s="109"/>
    </row>
    <row r="131" spans="1:16" s="5" customFormat="1" x14ac:dyDescent="0.25">
      <c r="A131" s="44"/>
      <c r="B131" s="18" t="s">
        <v>87</v>
      </c>
      <c r="C131" s="14" t="s">
        <v>680</v>
      </c>
      <c r="D131" s="14" t="s">
        <v>706</v>
      </c>
      <c r="E131" s="69"/>
      <c r="F131" s="20">
        <v>43107</v>
      </c>
      <c r="G131" s="20" t="s">
        <v>682</v>
      </c>
      <c r="H131" s="99"/>
      <c r="I131" s="99"/>
      <c r="J131" s="20"/>
      <c r="K131" s="20"/>
      <c r="L131" s="17"/>
      <c r="M131" s="25" t="s">
        <v>248</v>
      </c>
      <c r="N131" s="25"/>
      <c r="O131" s="47"/>
      <c r="P131" s="109"/>
    </row>
    <row r="132" spans="1:16" s="5" customFormat="1" x14ac:dyDescent="0.25">
      <c r="A132" s="44"/>
      <c r="B132" s="18" t="s">
        <v>683</v>
      </c>
      <c r="C132" s="14" t="s">
        <v>846</v>
      </c>
      <c r="D132" s="14" t="s">
        <v>706</v>
      </c>
      <c r="E132" s="69"/>
      <c r="F132" s="20">
        <v>43110</v>
      </c>
      <c r="G132" s="20" t="s">
        <v>651</v>
      </c>
      <c r="H132" s="99"/>
      <c r="I132" s="99"/>
      <c r="J132" s="20"/>
      <c r="K132" s="20"/>
      <c r="L132" s="17"/>
      <c r="M132" s="25" t="s">
        <v>248</v>
      </c>
      <c r="N132" s="25"/>
      <c r="O132" s="47"/>
      <c r="P132" s="109"/>
    </row>
    <row r="133" spans="1:16" s="5" customFormat="1" x14ac:dyDescent="0.25">
      <c r="A133" s="44"/>
      <c r="B133" s="18" t="s">
        <v>684</v>
      </c>
      <c r="C133" s="14" t="s">
        <v>685</v>
      </c>
      <c r="D133" s="14" t="s">
        <v>706</v>
      </c>
      <c r="E133" s="69"/>
      <c r="F133" s="20">
        <v>43112</v>
      </c>
      <c r="G133" s="20" t="s">
        <v>697</v>
      </c>
      <c r="H133" s="99"/>
      <c r="I133" s="99"/>
      <c r="J133" s="20"/>
      <c r="K133" s="20"/>
      <c r="L133" s="17"/>
      <c r="M133" s="25" t="s">
        <v>248</v>
      </c>
      <c r="N133" s="25"/>
      <c r="O133" s="47"/>
      <c r="P133" s="109"/>
    </row>
    <row r="134" spans="1:16" s="5" customFormat="1" x14ac:dyDescent="0.25">
      <c r="A134" s="44"/>
      <c r="B134" s="18" t="s">
        <v>686</v>
      </c>
      <c r="C134" s="14" t="s">
        <v>687</v>
      </c>
      <c r="D134" s="14" t="s">
        <v>706</v>
      </c>
      <c r="E134" s="69"/>
      <c r="F134" s="20">
        <v>43112</v>
      </c>
      <c r="G134" s="20" t="s">
        <v>698</v>
      </c>
      <c r="H134" s="99"/>
      <c r="I134" s="99"/>
      <c r="J134" s="20"/>
      <c r="K134" s="20"/>
      <c r="L134" s="17"/>
      <c r="M134" s="25" t="s">
        <v>248</v>
      </c>
      <c r="N134" s="25"/>
      <c r="O134" s="47"/>
      <c r="P134" s="109"/>
    </row>
    <row r="135" spans="1:16" s="5" customFormat="1" ht="25.5" x14ac:dyDescent="0.25">
      <c r="A135" s="112" t="s">
        <v>143</v>
      </c>
      <c r="B135" s="18" t="s">
        <v>88</v>
      </c>
      <c r="C135" s="26" t="s">
        <v>49</v>
      </c>
      <c r="D135" s="14" t="s">
        <v>907</v>
      </c>
      <c r="E135" s="69"/>
      <c r="F135" s="20"/>
      <c r="G135" s="20"/>
      <c r="H135" s="138"/>
      <c r="I135" s="138"/>
      <c r="J135" s="20"/>
      <c r="K135" s="20"/>
      <c r="L135" s="17"/>
      <c r="M135" s="25" t="s">
        <v>248</v>
      </c>
      <c r="N135" s="55"/>
      <c r="O135" s="47"/>
      <c r="P135" s="109"/>
    </row>
    <row r="136" spans="1:16" s="5" customFormat="1" x14ac:dyDescent="0.25">
      <c r="A136" s="44"/>
      <c r="B136" s="18" t="s">
        <v>89</v>
      </c>
      <c r="C136" s="14" t="s">
        <v>688</v>
      </c>
      <c r="D136" s="14" t="s">
        <v>706</v>
      </c>
      <c r="E136" s="69" t="s">
        <v>689</v>
      </c>
      <c r="F136" s="20">
        <v>43132</v>
      </c>
      <c r="G136" s="20" t="s">
        <v>690</v>
      </c>
      <c r="H136" s="67"/>
      <c r="I136" s="67"/>
      <c r="J136" s="20"/>
      <c r="K136" s="16"/>
      <c r="L136" s="17"/>
      <c r="M136" s="25" t="s">
        <v>248</v>
      </c>
      <c r="N136" s="55"/>
      <c r="O136" s="47"/>
      <c r="P136" s="109"/>
    </row>
    <row r="137" spans="1:16" s="5" customFormat="1" x14ac:dyDescent="0.25">
      <c r="A137" s="44"/>
      <c r="B137" s="18" t="s">
        <v>947</v>
      </c>
      <c r="C137" s="14" t="s">
        <v>691</v>
      </c>
      <c r="D137" s="14" t="s">
        <v>706</v>
      </c>
      <c r="E137" s="69" t="s">
        <v>689</v>
      </c>
      <c r="F137" s="20">
        <v>43108</v>
      </c>
      <c r="G137" s="20" t="s">
        <v>692</v>
      </c>
      <c r="H137" s="67"/>
      <c r="I137" s="67"/>
      <c r="J137" s="20"/>
      <c r="K137" s="16"/>
      <c r="L137" s="17"/>
      <c r="M137" s="25" t="s">
        <v>248</v>
      </c>
      <c r="N137" s="55"/>
      <c r="O137" s="47"/>
      <c r="P137" s="109"/>
    </row>
    <row r="138" spans="1:16" s="5" customFormat="1" x14ac:dyDescent="0.25">
      <c r="A138" s="112" t="s">
        <v>143</v>
      </c>
      <c r="B138" s="18" t="s">
        <v>279</v>
      </c>
      <c r="C138" s="26" t="s">
        <v>927</v>
      </c>
      <c r="D138" s="14" t="s">
        <v>907</v>
      </c>
      <c r="E138" s="25"/>
      <c r="F138" s="15"/>
      <c r="G138" s="15"/>
      <c r="H138" s="138"/>
      <c r="I138" s="138"/>
      <c r="J138" s="15"/>
      <c r="K138" s="20"/>
      <c r="L138" s="17"/>
      <c r="M138" s="25" t="s">
        <v>844</v>
      </c>
      <c r="N138" s="55"/>
      <c r="O138" s="47"/>
      <c r="P138" s="109"/>
    </row>
    <row r="139" spans="1:16" s="5" customFormat="1" ht="25.5" x14ac:dyDescent="0.25">
      <c r="A139" s="112"/>
      <c r="B139" s="18" t="s">
        <v>948</v>
      </c>
      <c r="C139" s="19" t="s">
        <v>711</v>
      </c>
      <c r="D139" s="14" t="s">
        <v>706</v>
      </c>
      <c r="E139" s="80" t="s">
        <v>711</v>
      </c>
      <c r="F139" s="20">
        <v>43103</v>
      </c>
      <c r="G139" s="20" t="s">
        <v>710</v>
      </c>
      <c r="H139" s="99"/>
      <c r="I139" s="99"/>
      <c r="J139" s="20"/>
      <c r="K139" s="20"/>
      <c r="L139" s="17"/>
      <c r="M139" s="25" t="s">
        <v>262</v>
      </c>
      <c r="N139" s="55"/>
      <c r="O139" s="47"/>
      <c r="P139" s="109"/>
    </row>
    <row r="140" spans="1:16" s="5" customFormat="1" ht="25.5" x14ac:dyDescent="0.25">
      <c r="A140" s="112"/>
      <c r="B140" s="18" t="s">
        <v>949</v>
      </c>
      <c r="C140" s="19" t="s">
        <v>712</v>
      </c>
      <c r="D140" s="14" t="s">
        <v>706</v>
      </c>
      <c r="E140" s="80" t="s">
        <v>713</v>
      </c>
      <c r="F140" s="20">
        <v>43104</v>
      </c>
      <c r="G140" s="20" t="s">
        <v>710</v>
      </c>
      <c r="H140" s="99"/>
      <c r="I140" s="99"/>
      <c r="J140" s="20"/>
      <c r="K140" s="20"/>
      <c r="L140" s="17"/>
      <c r="M140" s="25" t="s">
        <v>262</v>
      </c>
      <c r="N140" s="55"/>
      <c r="O140" s="47"/>
      <c r="P140" s="109"/>
    </row>
    <row r="141" spans="1:16" s="5" customFormat="1" ht="25.5" x14ac:dyDescent="0.25">
      <c r="A141" s="44"/>
      <c r="B141" s="18" t="s">
        <v>950</v>
      </c>
      <c r="C141" s="19" t="s">
        <v>714</v>
      </c>
      <c r="D141" s="14" t="s">
        <v>706</v>
      </c>
      <c r="E141" s="80" t="s">
        <v>715</v>
      </c>
      <c r="F141" s="20">
        <v>43110</v>
      </c>
      <c r="G141" s="20" t="s">
        <v>716</v>
      </c>
      <c r="H141" s="99"/>
      <c r="I141" s="99"/>
      <c r="J141" s="20"/>
      <c r="K141" s="20"/>
      <c r="L141" s="17"/>
      <c r="M141" s="25" t="s">
        <v>262</v>
      </c>
      <c r="N141" s="55"/>
      <c r="O141" s="47"/>
      <c r="P141" s="109"/>
    </row>
    <row r="142" spans="1:16" s="5" customFormat="1" ht="38.25" x14ac:dyDescent="0.25">
      <c r="A142" s="44" t="s">
        <v>143</v>
      </c>
      <c r="B142" s="18" t="s">
        <v>733</v>
      </c>
      <c r="C142" s="13" t="s">
        <v>1104</v>
      </c>
      <c r="D142" s="14" t="s">
        <v>907</v>
      </c>
      <c r="E142" s="80"/>
      <c r="F142" s="20"/>
      <c r="G142" s="20"/>
      <c r="H142" s="99"/>
      <c r="I142" s="99"/>
      <c r="J142" s="154">
        <f>SUM(J143:J153)</f>
        <v>77617672.859999985</v>
      </c>
      <c r="K142" s="147"/>
      <c r="L142" s="145"/>
      <c r="M142" s="25" t="s">
        <v>844</v>
      </c>
      <c r="N142" s="55"/>
      <c r="O142" s="47"/>
      <c r="P142" s="109"/>
    </row>
    <row r="143" spans="1:16" s="5" customFormat="1" ht="25.5" x14ac:dyDescent="0.25">
      <c r="A143" s="44"/>
      <c r="B143" s="18" t="s">
        <v>1003</v>
      </c>
      <c r="C143" s="128" t="s">
        <v>1007</v>
      </c>
      <c r="D143" s="14" t="s">
        <v>706</v>
      </c>
      <c r="E143" s="80" t="s">
        <v>1008</v>
      </c>
      <c r="F143" s="20">
        <v>43286</v>
      </c>
      <c r="G143" s="20" t="s">
        <v>445</v>
      </c>
      <c r="H143" s="18"/>
      <c r="I143" s="18"/>
      <c r="J143" s="185">
        <v>5289695.37</v>
      </c>
      <c r="K143" s="20" t="s">
        <v>528</v>
      </c>
      <c r="L143" s="17" t="s">
        <v>1095</v>
      </c>
      <c r="M143" s="25" t="s">
        <v>262</v>
      </c>
      <c r="N143" s="55"/>
      <c r="O143" s="47"/>
      <c r="P143" s="109"/>
    </row>
    <row r="144" spans="1:16" s="5" customFormat="1" ht="26.25" customHeight="1" x14ac:dyDescent="0.25">
      <c r="A144" s="44"/>
      <c r="B144" s="18" t="s">
        <v>1004</v>
      </c>
      <c r="C144" s="128" t="s">
        <v>1084</v>
      </c>
      <c r="D144" s="14" t="s">
        <v>706</v>
      </c>
      <c r="E144" s="80" t="s">
        <v>1009</v>
      </c>
      <c r="F144" s="20">
        <v>43106</v>
      </c>
      <c r="G144" s="20">
        <v>43111</v>
      </c>
      <c r="H144" s="18"/>
      <c r="I144" s="18"/>
      <c r="J144" s="185">
        <v>19186457.050000001</v>
      </c>
      <c r="K144" s="20" t="s">
        <v>528</v>
      </c>
      <c r="L144" s="17" t="s">
        <v>1095</v>
      </c>
      <c r="M144" s="25" t="s">
        <v>262</v>
      </c>
      <c r="N144" s="55"/>
      <c r="O144" s="47"/>
      <c r="P144" s="109"/>
    </row>
    <row r="145" spans="1:16" s="5" customFormat="1" ht="26.25" customHeight="1" x14ac:dyDescent="0.25">
      <c r="A145" s="44"/>
      <c r="B145" s="18" t="s">
        <v>1004</v>
      </c>
      <c r="C145" s="128" t="s">
        <v>1084</v>
      </c>
      <c r="D145" s="14" t="s">
        <v>706</v>
      </c>
      <c r="E145" s="80" t="s">
        <v>1009</v>
      </c>
      <c r="F145" s="20">
        <v>43106</v>
      </c>
      <c r="G145" s="20">
        <v>43111</v>
      </c>
      <c r="H145" s="18"/>
      <c r="I145" s="18"/>
      <c r="J145" s="185">
        <v>3273000</v>
      </c>
      <c r="K145" s="20" t="s">
        <v>528</v>
      </c>
      <c r="L145" s="17" t="s">
        <v>1098</v>
      </c>
      <c r="M145" s="25" t="s">
        <v>262</v>
      </c>
      <c r="N145" s="55"/>
      <c r="O145" s="47"/>
      <c r="P145" s="109"/>
    </row>
    <row r="146" spans="1:16" s="5" customFormat="1" ht="26.25" customHeight="1" x14ac:dyDescent="0.25">
      <c r="A146" s="44"/>
      <c r="B146" s="18" t="s">
        <v>1004</v>
      </c>
      <c r="C146" s="128" t="s">
        <v>1084</v>
      </c>
      <c r="D146" s="14" t="s">
        <v>706</v>
      </c>
      <c r="E146" s="80" t="s">
        <v>1009</v>
      </c>
      <c r="F146" s="20">
        <v>43106</v>
      </c>
      <c r="G146" s="20">
        <v>43111</v>
      </c>
      <c r="H146" s="18"/>
      <c r="I146" s="18"/>
      <c r="J146" s="185">
        <v>500000</v>
      </c>
      <c r="K146" s="20" t="s">
        <v>528</v>
      </c>
      <c r="L146" s="17" t="s">
        <v>1099</v>
      </c>
      <c r="M146" s="25" t="s">
        <v>262</v>
      </c>
      <c r="N146" s="55"/>
      <c r="O146" s="47"/>
      <c r="P146" s="109"/>
    </row>
    <row r="147" spans="1:16" s="5" customFormat="1" ht="26.25" customHeight="1" x14ac:dyDescent="0.25">
      <c r="A147" s="44"/>
      <c r="B147" s="18" t="s">
        <v>1004</v>
      </c>
      <c r="C147" s="128" t="s">
        <v>1084</v>
      </c>
      <c r="D147" s="14" t="s">
        <v>706</v>
      </c>
      <c r="E147" s="80" t="s">
        <v>1009</v>
      </c>
      <c r="F147" s="20">
        <v>43106</v>
      </c>
      <c r="G147" s="20">
        <v>43111</v>
      </c>
      <c r="H147" s="18"/>
      <c r="I147" s="18"/>
      <c r="J147" s="185">
        <v>580000</v>
      </c>
      <c r="K147" s="20" t="s">
        <v>528</v>
      </c>
      <c r="L147" s="17" t="s">
        <v>1100</v>
      </c>
      <c r="M147" s="25" t="s">
        <v>262</v>
      </c>
      <c r="N147" s="55"/>
      <c r="O147" s="47"/>
      <c r="P147" s="109"/>
    </row>
    <row r="148" spans="1:16" s="5" customFormat="1" ht="27.75" customHeight="1" x14ac:dyDescent="0.25">
      <c r="A148" s="44"/>
      <c r="B148" s="18" t="s">
        <v>1005</v>
      </c>
      <c r="C148" s="128" t="s">
        <v>1090</v>
      </c>
      <c r="D148" s="14" t="s">
        <v>706</v>
      </c>
      <c r="E148" s="80" t="s">
        <v>1085</v>
      </c>
      <c r="F148" s="20">
        <v>43106</v>
      </c>
      <c r="G148" s="20" t="s">
        <v>445</v>
      </c>
      <c r="H148" s="18"/>
      <c r="I148" s="18"/>
      <c r="J148" s="185">
        <v>17248291.539999999</v>
      </c>
      <c r="K148" s="20" t="s">
        <v>528</v>
      </c>
      <c r="L148" s="17" t="s">
        <v>1095</v>
      </c>
      <c r="M148" s="25" t="s">
        <v>262</v>
      </c>
      <c r="N148" s="55"/>
      <c r="O148" s="47"/>
      <c r="P148" s="109"/>
    </row>
    <row r="149" spans="1:16" s="5" customFormat="1" ht="27.75" customHeight="1" x14ac:dyDescent="0.25">
      <c r="A149" s="44"/>
      <c r="B149" s="18" t="s">
        <v>1005</v>
      </c>
      <c r="C149" s="128" t="s">
        <v>1090</v>
      </c>
      <c r="D149" s="14" t="s">
        <v>706</v>
      </c>
      <c r="E149" s="80" t="s">
        <v>1085</v>
      </c>
      <c r="F149" s="20">
        <v>43106</v>
      </c>
      <c r="G149" s="20" t="s">
        <v>445</v>
      </c>
      <c r="H149" s="18"/>
      <c r="I149" s="18"/>
      <c r="J149" s="185">
        <v>4856466.18</v>
      </c>
      <c r="K149" s="20" t="s">
        <v>528</v>
      </c>
      <c r="L149" s="17" t="s">
        <v>1101</v>
      </c>
      <c r="M149" s="25" t="s">
        <v>262</v>
      </c>
      <c r="N149" s="55"/>
      <c r="O149" s="47"/>
      <c r="P149" s="109"/>
    </row>
    <row r="150" spans="1:16" s="5" customFormat="1" ht="25.5" x14ac:dyDescent="0.25">
      <c r="A150" s="44"/>
      <c r="B150" s="18" t="s">
        <v>1006</v>
      </c>
      <c r="C150" s="128" t="s">
        <v>1086</v>
      </c>
      <c r="D150" s="14" t="s">
        <v>706</v>
      </c>
      <c r="E150" s="80" t="s">
        <v>1011</v>
      </c>
      <c r="F150" s="20" t="s">
        <v>1087</v>
      </c>
      <c r="G150" s="20" t="s">
        <v>445</v>
      </c>
      <c r="H150" s="18"/>
      <c r="I150" s="18"/>
      <c r="J150" s="185">
        <v>5040000</v>
      </c>
      <c r="K150" s="20" t="s">
        <v>528</v>
      </c>
      <c r="L150" s="17" t="s">
        <v>1095</v>
      </c>
      <c r="M150" s="25" t="s">
        <v>262</v>
      </c>
      <c r="N150" s="55"/>
      <c r="O150" s="47"/>
      <c r="P150" s="109"/>
    </row>
    <row r="151" spans="1:16" s="5" customFormat="1" ht="38.25" x14ac:dyDescent="0.25">
      <c r="A151" s="44"/>
      <c r="B151" s="18" t="s">
        <v>1082</v>
      </c>
      <c r="C151" s="128" t="s">
        <v>1010</v>
      </c>
      <c r="D151" s="14" t="s">
        <v>706</v>
      </c>
      <c r="E151" s="80" t="s">
        <v>1088</v>
      </c>
      <c r="F151" s="20">
        <v>43107</v>
      </c>
      <c r="G151" s="20" t="s">
        <v>445</v>
      </c>
      <c r="H151" s="18"/>
      <c r="I151" s="18"/>
      <c r="J151" s="185">
        <v>16518717.99</v>
      </c>
      <c r="K151" s="20" t="s">
        <v>528</v>
      </c>
      <c r="L151" s="17" t="s">
        <v>1095</v>
      </c>
      <c r="M151" s="25" t="s">
        <v>262</v>
      </c>
      <c r="N151" s="55"/>
      <c r="O151" s="47"/>
      <c r="P151" s="109"/>
    </row>
    <row r="152" spans="1:16" s="5" customFormat="1" ht="25.5" x14ac:dyDescent="0.25">
      <c r="A152" s="44"/>
      <c r="B152" s="18" t="s">
        <v>1083</v>
      </c>
      <c r="C152" s="128" t="s">
        <v>1091</v>
      </c>
      <c r="D152" s="14" t="s">
        <v>706</v>
      </c>
      <c r="E152" s="80" t="s">
        <v>1089</v>
      </c>
      <c r="F152" s="20">
        <v>43108</v>
      </c>
      <c r="G152" s="20" t="s">
        <v>445</v>
      </c>
      <c r="H152" s="18"/>
      <c r="I152" s="18"/>
      <c r="J152" s="185">
        <v>4451037.3499999996</v>
      </c>
      <c r="K152" s="20" t="s">
        <v>528</v>
      </c>
      <c r="L152" s="17" t="s">
        <v>1095</v>
      </c>
      <c r="M152" s="25" t="s">
        <v>262</v>
      </c>
      <c r="N152" s="55"/>
      <c r="O152" s="47"/>
      <c r="P152" s="109"/>
    </row>
    <row r="153" spans="1:16" s="5" customFormat="1" ht="25.5" x14ac:dyDescent="0.25">
      <c r="A153" s="44"/>
      <c r="B153" s="18" t="s">
        <v>1083</v>
      </c>
      <c r="C153" s="128" t="s">
        <v>1091</v>
      </c>
      <c r="D153" s="14" t="s">
        <v>706</v>
      </c>
      <c r="E153" s="80" t="s">
        <v>1089</v>
      </c>
      <c r="F153" s="20">
        <v>43108</v>
      </c>
      <c r="G153" s="20" t="s">
        <v>445</v>
      </c>
      <c r="H153" s="18"/>
      <c r="I153" s="18"/>
      <c r="J153" s="185">
        <v>674007.38</v>
      </c>
      <c r="K153" s="20" t="s">
        <v>528</v>
      </c>
      <c r="L153" s="17" t="s">
        <v>1101</v>
      </c>
      <c r="M153" s="25" t="s">
        <v>262</v>
      </c>
      <c r="N153" s="55"/>
      <c r="O153" s="47"/>
      <c r="P153" s="109"/>
    </row>
    <row r="154" spans="1:16" s="5" customFormat="1" ht="25.5" x14ac:dyDescent="0.25">
      <c r="A154" s="44" t="s">
        <v>144</v>
      </c>
      <c r="B154" s="18" t="s">
        <v>734</v>
      </c>
      <c r="C154" s="26" t="s">
        <v>717</v>
      </c>
      <c r="D154" s="14" t="s">
        <v>907</v>
      </c>
      <c r="E154" s="80" t="s">
        <v>718</v>
      </c>
      <c r="F154" s="20">
        <v>43107</v>
      </c>
      <c r="G154" s="20" t="s">
        <v>716</v>
      </c>
      <c r="H154" s="99"/>
      <c r="I154" s="99"/>
      <c r="J154" s="20"/>
      <c r="K154" s="20"/>
      <c r="L154" s="17"/>
      <c r="M154" s="25" t="s">
        <v>262</v>
      </c>
      <c r="N154" s="55"/>
      <c r="O154" s="47"/>
      <c r="P154" s="109"/>
    </row>
    <row r="155" spans="1:16" s="5" customFormat="1" ht="25.5" x14ac:dyDescent="0.25">
      <c r="A155" s="44"/>
      <c r="B155" s="18" t="s">
        <v>951</v>
      </c>
      <c r="C155" s="19" t="s">
        <v>847</v>
      </c>
      <c r="D155" s="14" t="s">
        <v>706</v>
      </c>
      <c r="E155" s="80" t="s">
        <v>719</v>
      </c>
      <c r="F155" s="20">
        <v>43107</v>
      </c>
      <c r="G155" s="20" t="s">
        <v>716</v>
      </c>
      <c r="H155" s="99"/>
      <c r="I155" s="99"/>
      <c r="J155" s="20"/>
      <c r="K155" s="20"/>
      <c r="L155" s="17"/>
      <c r="M155" s="25" t="s">
        <v>262</v>
      </c>
      <c r="N155" s="55"/>
      <c r="O155" s="47"/>
      <c r="P155" s="109"/>
    </row>
    <row r="156" spans="1:16" s="5" customFormat="1" ht="25.5" x14ac:dyDescent="0.25">
      <c r="A156" s="44"/>
      <c r="B156" s="18" t="s">
        <v>952</v>
      </c>
      <c r="C156" s="19" t="s">
        <v>848</v>
      </c>
      <c r="D156" s="14" t="s">
        <v>706</v>
      </c>
      <c r="E156" s="80" t="s">
        <v>849</v>
      </c>
      <c r="F156" s="20">
        <v>43107</v>
      </c>
      <c r="G156" s="20" t="s">
        <v>716</v>
      </c>
      <c r="H156" s="99"/>
      <c r="I156" s="99"/>
      <c r="J156" s="20"/>
      <c r="K156" s="20"/>
      <c r="L156" s="17"/>
      <c r="M156" s="25" t="s">
        <v>262</v>
      </c>
      <c r="N156" s="55"/>
      <c r="O156" s="47"/>
      <c r="P156" s="109"/>
    </row>
    <row r="157" spans="1:16" s="5" customFormat="1" ht="25.5" x14ac:dyDescent="0.25">
      <c r="A157" s="44" t="s">
        <v>144</v>
      </c>
      <c r="B157" s="18" t="s">
        <v>928</v>
      </c>
      <c r="C157" s="26" t="s">
        <v>720</v>
      </c>
      <c r="D157" s="14" t="s">
        <v>907</v>
      </c>
      <c r="E157" s="80" t="s">
        <v>721</v>
      </c>
      <c r="F157" s="20">
        <v>43102</v>
      </c>
      <c r="G157" s="20" t="s">
        <v>722</v>
      </c>
      <c r="H157" s="72">
        <v>100000</v>
      </c>
      <c r="I157" s="72"/>
      <c r="J157" s="20"/>
      <c r="K157" s="71" t="s">
        <v>570</v>
      </c>
      <c r="L157" s="17" t="s">
        <v>709</v>
      </c>
      <c r="M157" s="25" t="s">
        <v>262</v>
      </c>
      <c r="N157" s="25"/>
      <c r="O157" s="47"/>
      <c r="P157" s="109"/>
    </row>
    <row r="158" spans="1:16" s="5" customFormat="1" ht="25.5" x14ac:dyDescent="0.25">
      <c r="A158" s="44"/>
      <c r="B158" s="18" t="s">
        <v>953</v>
      </c>
      <c r="C158" s="19" t="s">
        <v>723</v>
      </c>
      <c r="D158" s="14" t="s">
        <v>706</v>
      </c>
      <c r="E158" s="80" t="s">
        <v>724</v>
      </c>
      <c r="F158" s="20">
        <v>43102</v>
      </c>
      <c r="G158" s="20" t="s">
        <v>722</v>
      </c>
      <c r="H158" s="67">
        <v>100000</v>
      </c>
      <c r="I158" s="67"/>
      <c r="J158" s="20"/>
      <c r="K158" s="71" t="s">
        <v>570</v>
      </c>
      <c r="L158" s="17" t="s">
        <v>709</v>
      </c>
      <c r="M158" s="25" t="s">
        <v>262</v>
      </c>
      <c r="N158" s="25"/>
      <c r="O158" s="47"/>
      <c r="P158" s="109"/>
    </row>
    <row r="159" spans="1:16" s="5" customFormat="1" ht="25.5" x14ac:dyDescent="0.25">
      <c r="A159" s="44"/>
      <c r="B159" s="18" t="s">
        <v>954</v>
      </c>
      <c r="C159" s="19" t="s">
        <v>725</v>
      </c>
      <c r="D159" s="14" t="s">
        <v>706</v>
      </c>
      <c r="E159" s="80" t="s">
        <v>724</v>
      </c>
      <c r="F159" s="20">
        <v>43102</v>
      </c>
      <c r="G159" s="20" t="s">
        <v>722</v>
      </c>
      <c r="H159" s="99"/>
      <c r="I159" s="99"/>
      <c r="J159" s="20"/>
      <c r="K159" s="20"/>
      <c r="L159" s="17"/>
      <c r="M159" s="25" t="s">
        <v>262</v>
      </c>
      <c r="N159" s="25"/>
      <c r="O159" s="47"/>
      <c r="P159" s="109"/>
    </row>
    <row r="160" spans="1:16" s="5" customFormat="1" ht="25.5" x14ac:dyDescent="0.25">
      <c r="A160" s="44"/>
      <c r="B160" s="18" t="s">
        <v>955</v>
      </c>
      <c r="C160" s="19" t="s">
        <v>726</v>
      </c>
      <c r="D160" s="14" t="s">
        <v>706</v>
      </c>
      <c r="E160" s="80" t="s">
        <v>724</v>
      </c>
      <c r="F160" s="20">
        <v>43102</v>
      </c>
      <c r="G160" s="20" t="s">
        <v>722</v>
      </c>
      <c r="H160" s="99"/>
      <c r="I160" s="99"/>
      <c r="J160" s="20"/>
      <c r="K160" s="20"/>
      <c r="L160" s="17"/>
      <c r="M160" s="25" t="s">
        <v>262</v>
      </c>
      <c r="N160" s="25"/>
      <c r="O160" s="47"/>
      <c r="P160" s="109"/>
    </row>
    <row r="161" spans="1:16" s="5" customFormat="1" ht="25.5" x14ac:dyDescent="0.25">
      <c r="A161" s="44"/>
      <c r="B161" s="18" t="s">
        <v>956</v>
      </c>
      <c r="C161" s="19" t="s">
        <v>727</v>
      </c>
      <c r="D161" s="14" t="s">
        <v>706</v>
      </c>
      <c r="E161" s="80" t="s">
        <v>724</v>
      </c>
      <c r="F161" s="20">
        <v>43102</v>
      </c>
      <c r="G161" s="20" t="s">
        <v>722</v>
      </c>
      <c r="H161" s="99"/>
      <c r="I161" s="99"/>
      <c r="J161" s="20"/>
      <c r="K161" s="20"/>
      <c r="L161" s="17"/>
      <c r="M161" s="25" t="s">
        <v>262</v>
      </c>
      <c r="N161" s="25"/>
      <c r="O161" s="47"/>
      <c r="P161" s="109"/>
    </row>
    <row r="162" spans="1:16" s="5" customFormat="1" ht="25.5" x14ac:dyDescent="0.25">
      <c r="A162" s="44"/>
      <c r="B162" s="18" t="s">
        <v>957</v>
      </c>
      <c r="C162" s="19" t="s">
        <v>728</v>
      </c>
      <c r="D162" s="14" t="s">
        <v>706</v>
      </c>
      <c r="E162" s="80" t="s">
        <v>724</v>
      </c>
      <c r="F162" s="20">
        <v>43102</v>
      </c>
      <c r="G162" s="20" t="s">
        <v>722</v>
      </c>
      <c r="H162" s="99"/>
      <c r="I162" s="99"/>
      <c r="J162" s="20"/>
      <c r="K162" s="20"/>
      <c r="L162" s="17"/>
      <c r="M162" s="25" t="s">
        <v>262</v>
      </c>
      <c r="N162" s="25"/>
      <c r="O162" s="47"/>
      <c r="P162" s="109"/>
    </row>
    <row r="163" spans="1:16" s="5" customFormat="1" ht="25.5" x14ac:dyDescent="0.25">
      <c r="A163" s="44"/>
      <c r="B163" s="18" t="s">
        <v>958</v>
      </c>
      <c r="C163" s="19" t="s">
        <v>729</v>
      </c>
      <c r="D163" s="14" t="s">
        <v>706</v>
      </c>
      <c r="E163" s="80" t="s">
        <v>724</v>
      </c>
      <c r="F163" s="20">
        <v>43102</v>
      </c>
      <c r="G163" s="20" t="s">
        <v>722</v>
      </c>
      <c r="H163" s="99"/>
      <c r="I163" s="99"/>
      <c r="J163" s="20"/>
      <c r="K163" s="20"/>
      <c r="L163" s="17"/>
      <c r="M163" s="25" t="s">
        <v>262</v>
      </c>
      <c r="N163" s="25"/>
      <c r="O163" s="47"/>
      <c r="P163" s="109"/>
    </row>
    <row r="164" spans="1:16" s="5" customFormat="1" ht="25.5" x14ac:dyDescent="0.25">
      <c r="A164" s="44"/>
      <c r="B164" s="18" t="s">
        <v>959</v>
      </c>
      <c r="C164" s="19" t="s">
        <v>730</v>
      </c>
      <c r="D164" s="14" t="s">
        <v>706</v>
      </c>
      <c r="E164" s="80" t="s">
        <v>724</v>
      </c>
      <c r="F164" s="20">
        <v>43102</v>
      </c>
      <c r="G164" s="20" t="s">
        <v>722</v>
      </c>
      <c r="H164" s="99"/>
      <c r="I164" s="99"/>
      <c r="J164" s="20"/>
      <c r="K164" s="20"/>
      <c r="L164" s="17"/>
      <c r="M164" s="25" t="s">
        <v>262</v>
      </c>
      <c r="N164" s="25"/>
      <c r="O164" s="47"/>
      <c r="P164" s="109"/>
    </row>
    <row r="165" spans="1:16" s="5" customFormat="1" ht="25.5" x14ac:dyDescent="0.25">
      <c r="A165" s="44"/>
      <c r="B165" s="18" t="s">
        <v>960</v>
      </c>
      <c r="C165" s="19" t="s">
        <v>731</v>
      </c>
      <c r="D165" s="14" t="s">
        <v>706</v>
      </c>
      <c r="E165" s="80" t="s">
        <v>724</v>
      </c>
      <c r="F165" s="20">
        <v>43102</v>
      </c>
      <c r="G165" s="20" t="s">
        <v>722</v>
      </c>
      <c r="H165" s="99"/>
      <c r="I165" s="99"/>
      <c r="J165" s="20"/>
      <c r="K165" s="20"/>
      <c r="L165" s="17"/>
      <c r="M165" s="25" t="s">
        <v>262</v>
      </c>
      <c r="N165" s="25"/>
      <c r="O165" s="47"/>
      <c r="P165" s="109"/>
    </row>
    <row r="166" spans="1:16" s="5" customFormat="1" ht="25.5" x14ac:dyDescent="0.25">
      <c r="A166" s="44"/>
      <c r="B166" s="18" t="s">
        <v>961</v>
      </c>
      <c r="C166" s="19" t="s">
        <v>732</v>
      </c>
      <c r="D166" s="14" t="s">
        <v>706</v>
      </c>
      <c r="E166" s="80" t="s">
        <v>724</v>
      </c>
      <c r="F166" s="20">
        <v>43102</v>
      </c>
      <c r="G166" s="20" t="s">
        <v>722</v>
      </c>
      <c r="H166" s="99"/>
      <c r="I166" s="99"/>
      <c r="J166" s="20"/>
      <c r="K166" s="20"/>
      <c r="L166" s="17"/>
      <c r="M166" s="25" t="s">
        <v>262</v>
      </c>
      <c r="N166" s="25"/>
      <c r="O166" s="47"/>
      <c r="P166" s="109"/>
    </row>
    <row r="167" spans="1:16" ht="38.25" x14ac:dyDescent="0.25">
      <c r="A167" s="60"/>
      <c r="B167" s="122" t="s">
        <v>929</v>
      </c>
      <c r="C167" s="61" t="s">
        <v>165</v>
      </c>
      <c r="D167" s="59" t="s">
        <v>910</v>
      </c>
      <c r="E167" s="92"/>
      <c r="F167" s="93"/>
      <c r="G167" s="93"/>
      <c r="H167" s="149">
        <f>H168+H173+H175</f>
        <v>0</v>
      </c>
      <c r="I167" s="149"/>
      <c r="J167" s="93"/>
      <c r="K167" s="93"/>
      <c r="L167" s="93"/>
      <c r="M167" s="93"/>
      <c r="N167" s="93"/>
      <c r="O167" s="118"/>
      <c r="P167" s="111"/>
    </row>
    <row r="168" spans="1:16" s="5" customFormat="1" ht="25.5" x14ac:dyDescent="0.25">
      <c r="A168" s="112" t="s">
        <v>143</v>
      </c>
      <c r="B168" s="18" t="s">
        <v>167</v>
      </c>
      <c r="C168" s="26" t="s">
        <v>50</v>
      </c>
      <c r="D168" s="14" t="s">
        <v>907</v>
      </c>
      <c r="E168" s="21" t="s">
        <v>750</v>
      </c>
      <c r="F168" s="20">
        <v>43107</v>
      </c>
      <c r="G168" s="20" t="s">
        <v>716</v>
      </c>
      <c r="H168" s="135"/>
      <c r="I168" s="135"/>
      <c r="J168" s="20"/>
      <c r="K168" s="20"/>
      <c r="L168" s="17"/>
      <c r="M168" s="25" t="s">
        <v>844</v>
      </c>
      <c r="N168" s="18"/>
      <c r="O168" s="47"/>
      <c r="P168" s="109"/>
    </row>
    <row r="169" spans="1:16" s="5" customFormat="1" ht="25.5" x14ac:dyDescent="0.25">
      <c r="A169" s="112"/>
      <c r="B169" s="18" t="s">
        <v>962</v>
      </c>
      <c r="C169" s="22" t="s">
        <v>735</v>
      </c>
      <c r="D169" s="14" t="s">
        <v>706</v>
      </c>
      <c r="E169" s="14" t="s">
        <v>736</v>
      </c>
      <c r="F169" s="20">
        <v>43107</v>
      </c>
      <c r="G169" s="20">
        <v>43464</v>
      </c>
      <c r="H169" s="139"/>
      <c r="I169" s="139"/>
      <c r="J169" s="20"/>
      <c r="K169" s="16"/>
      <c r="L169" s="17"/>
      <c r="M169" s="25" t="s">
        <v>262</v>
      </c>
      <c r="N169" s="18"/>
      <c r="O169" s="47"/>
      <c r="P169" s="109"/>
    </row>
    <row r="170" spans="1:16" s="5" customFormat="1" ht="25.5" x14ac:dyDescent="0.25">
      <c r="A170" s="112"/>
      <c r="B170" s="18" t="s">
        <v>963</v>
      </c>
      <c r="C170" s="19" t="s">
        <v>737</v>
      </c>
      <c r="D170" s="14" t="s">
        <v>706</v>
      </c>
      <c r="E170" s="14" t="s">
        <v>738</v>
      </c>
      <c r="F170" s="20">
        <v>43107</v>
      </c>
      <c r="G170" s="20" t="s">
        <v>739</v>
      </c>
      <c r="H170" s="99"/>
      <c r="I170" s="99"/>
      <c r="J170" s="20"/>
      <c r="K170" s="16"/>
      <c r="L170" s="17"/>
      <c r="M170" s="25" t="s">
        <v>262</v>
      </c>
      <c r="N170" s="18"/>
      <c r="O170" s="47"/>
      <c r="P170" s="109"/>
    </row>
    <row r="171" spans="1:16" s="5" customFormat="1" ht="25.5" x14ac:dyDescent="0.25">
      <c r="A171" s="44"/>
      <c r="B171" s="18" t="s">
        <v>964</v>
      </c>
      <c r="C171" s="19" t="s">
        <v>740</v>
      </c>
      <c r="D171" s="14" t="s">
        <v>706</v>
      </c>
      <c r="E171" s="14" t="s">
        <v>741</v>
      </c>
      <c r="F171" s="20">
        <v>43107</v>
      </c>
      <c r="G171" s="20" t="s">
        <v>739</v>
      </c>
      <c r="H171" s="99"/>
      <c r="I171" s="99"/>
      <c r="J171" s="20"/>
      <c r="K171" s="16"/>
      <c r="L171" s="17"/>
      <c r="M171" s="25" t="s">
        <v>262</v>
      </c>
      <c r="N171" s="18"/>
      <c r="O171" s="47"/>
      <c r="P171" s="109"/>
    </row>
    <row r="172" spans="1:16" s="5" customFormat="1" ht="38.25" x14ac:dyDescent="0.25">
      <c r="A172" s="44"/>
      <c r="B172" s="18" t="s">
        <v>1097</v>
      </c>
      <c r="C172" s="19" t="s">
        <v>1096</v>
      </c>
      <c r="D172" s="14" t="s">
        <v>706</v>
      </c>
      <c r="E172" s="14" t="s">
        <v>758</v>
      </c>
      <c r="F172" s="20">
        <v>43107</v>
      </c>
      <c r="G172" s="20" t="s">
        <v>716</v>
      </c>
      <c r="H172" s="99"/>
      <c r="I172" s="99"/>
      <c r="J172" s="20"/>
      <c r="K172" s="16"/>
      <c r="L172" s="17"/>
      <c r="M172" s="25"/>
      <c r="N172" s="18"/>
      <c r="O172" s="47"/>
      <c r="P172" s="109"/>
    </row>
    <row r="173" spans="1:16" s="5" customFormat="1" x14ac:dyDescent="0.25">
      <c r="A173" s="44" t="s">
        <v>143</v>
      </c>
      <c r="B173" s="18" t="s">
        <v>168</v>
      </c>
      <c r="C173" s="26" t="s">
        <v>51</v>
      </c>
      <c r="D173" s="14" t="s">
        <v>907</v>
      </c>
      <c r="E173" s="25"/>
      <c r="F173" s="15"/>
      <c r="G173" s="15"/>
      <c r="H173" s="138"/>
      <c r="I173" s="138"/>
      <c r="J173" s="15"/>
      <c r="K173" s="20"/>
      <c r="L173" s="17"/>
      <c r="M173" s="25" t="s">
        <v>699</v>
      </c>
      <c r="N173" s="18" t="s">
        <v>256</v>
      </c>
      <c r="O173" s="47"/>
      <c r="P173" s="109"/>
    </row>
    <row r="174" spans="1:16" s="5" customFormat="1" ht="38.25" x14ac:dyDescent="0.25">
      <c r="A174" s="44"/>
      <c r="B174" s="18" t="s">
        <v>965</v>
      </c>
      <c r="C174" s="14" t="s">
        <v>850</v>
      </c>
      <c r="D174" s="14" t="s">
        <v>706</v>
      </c>
      <c r="E174" s="22" t="s">
        <v>755</v>
      </c>
      <c r="F174" s="20">
        <v>43102</v>
      </c>
      <c r="G174" s="20" t="s">
        <v>651</v>
      </c>
      <c r="H174" s="138"/>
      <c r="I174" s="138"/>
      <c r="J174" s="20"/>
      <c r="K174" s="20"/>
      <c r="L174" s="17"/>
      <c r="M174" s="25" t="s">
        <v>699</v>
      </c>
      <c r="N174" s="18"/>
      <c r="O174" s="47"/>
      <c r="P174" s="109"/>
    </row>
    <row r="175" spans="1:16" s="5" customFormat="1" ht="25.5" x14ac:dyDescent="0.25">
      <c r="A175" s="44" t="s">
        <v>143</v>
      </c>
      <c r="B175" s="18" t="s">
        <v>169</v>
      </c>
      <c r="C175" s="26" t="s">
        <v>52</v>
      </c>
      <c r="D175" s="14" t="s">
        <v>907</v>
      </c>
      <c r="E175" s="25"/>
      <c r="F175" s="15"/>
      <c r="G175" s="15"/>
      <c r="H175" s="138"/>
      <c r="I175" s="138"/>
      <c r="J175" s="15"/>
      <c r="K175" s="20"/>
      <c r="L175" s="17"/>
      <c r="M175" s="25" t="s">
        <v>699</v>
      </c>
      <c r="N175" s="25" t="s">
        <v>246</v>
      </c>
      <c r="O175" s="47"/>
      <c r="P175" s="109"/>
    </row>
    <row r="176" spans="1:16" s="5" customFormat="1" ht="25.5" x14ac:dyDescent="0.25">
      <c r="A176" s="44"/>
      <c r="B176" s="18" t="s">
        <v>170</v>
      </c>
      <c r="C176" s="22" t="s">
        <v>702</v>
      </c>
      <c r="D176" s="14" t="s">
        <v>706</v>
      </c>
      <c r="E176" s="22" t="s">
        <v>703</v>
      </c>
      <c r="F176" s="20">
        <v>43108</v>
      </c>
      <c r="G176" s="20" t="s">
        <v>651</v>
      </c>
      <c r="H176" s="150"/>
      <c r="I176" s="150"/>
      <c r="J176" s="20"/>
      <c r="K176" s="20"/>
      <c r="L176" s="17"/>
      <c r="M176" s="18" t="s">
        <v>699</v>
      </c>
      <c r="N176" s="18"/>
      <c r="O176" s="47"/>
      <c r="P176" s="109"/>
    </row>
    <row r="177" spans="1:16" s="5" customFormat="1" ht="25.5" x14ac:dyDescent="0.25">
      <c r="A177" s="44"/>
      <c r="B177" s="18" t="s">
        <v>700</v>
      </c>
      <c r="C177" s="22" t="s">
        <v>704</v>
      </c>
      <c r="D177" s="14" t="s">
        <v>706</v>
      </c>
      <c r="E177" s="22" t="s">
        <v>851</v>
      </c>
      <c r="F177" s="20">
        <v>43132</v>
      </c>
      <c r="G177" s="20" t="s">
        <v>651</v>
      </c>
      <c r="H177" s="151"/>
      <c r="I177" s="151"/>
      <c r="J177" s="20"/>
      <c r="K177" s="78"/>
      <c r="L177" s="78"/>
      <c r="M177" s="18" t="s">
        <v>699</v>
      </c>
      <c r="N177" s="79"/>
      <c r="O177" s="47"/>
      <c r="P177" s="109"/>
    </row>
    <row r="178" spans="1:16" s="5" customFormat="1" ht="51" x14ac:dyDescent="0.25">
      <c r="A178" s="44"/>
      <c r="B178" s="18" t="s">
        <v>701</v>
      </c>
      <c r="C178" s="22" t="s">
        <v>1066</v>
      </c>
      <c r="D178" s="14" t="s">
        <v>706</v>
      </c>
      <c r="E178" s="22" t="s">
        <v>1067</v>
      </c>
      <c r="F178" s="20" t="s">
        <v>705</v>
      </c>
      <c r="G178" s="20" t="s">
        <v>692</v>
      </c>
      <c r="H178" s="151"/>
      <c r="I178" s="151"/>
      <c r="J178" s="20"/>
      <c r="K178" s="78"/>
      <c r="L178" s="78"/>
      <c r="M178" s="18" t="s">
        <v>699</v>
      </c>
      <c r="N178" s="18"/>
      <c r="O178" s="47"/>
      <c r="P178" s="109"/>
    </row>
    <row r="179" spans="1:16" ht="38.25" x14ac:dyDescent="0.25">
      <c r="A179" s="60"/>
      <c r="B179" s="57" t="s">
        <v>930</v>
      </c>
      <c r="C179" s="61" t="s">
        <v>166</v>
      </c>
      <c r="D179" s="59" t="s">
        <v>910</v>
      </c>
      <c r="E179" s="92"/>
      <c r="F179" s="93"/>
      <c r="G179" s="93"/>
      <c r="H179" s="149">
        <f>H180+H182</f>
        <v>0</v>
      </c>
      <c r="I179" s="149"/>
      <c r="J179" s="93"/>
      <c r="K179" s="93"/>
      <c r="L179" s="93"/>
      <c r="M179" s="93"/>
      <c r="N179" s="93"/>
      <c r="O179" s="118"/>
      <c r="P179" s="111"/>
    </row>
    <row r="180" spans="1:16" s="5" customFormat="1" ht="51" x14ac:dyDescent="0.25">
      <c r="A180" s="112" t="s">
        <v>143</v>
      </c>
      <c r="B180" s="18" t="s">
        <v>173</v>
      </c>
      <c r="C180" s="26" t="s">
        <v>53</v>
      </c>
      <c r="D180" s="14" t="s">
        <v>907</v>
      </c>
      <c r="E180" s="14" t="s">
        <v>751</v>
      </c>
      <c r="F180" s="20">
        <v>43107</v>
      </c>
      <c r="G180" s="20" t="s">
        <v>716</v>
      </c>
      <c r="H180" s="99"/>
      <c r="I180" s="99"/>
      <c r="J180" s="20"/>
      <c r="K180" s="20"/>
      <c r="L180" s="17"/>
      <c r="M180" s="25" t="s">
        <v>262</v>
      </c>
      <c r="N180" s="18" t="s">
        <v>250</v>
      </c>
      <c r="O180" s="47"/>
      <c r="P180" s="109"/>
    </row>
    <row r="181" spans="1:16" s="5" customFormat="1" ht="38.25" x14ac:dyDescent="0.25">
      <c r="A181" s="44"/>
      <c r="B181" s="18" t="s">
        <v>966</v>
      </c>
      <c r="C181" s="19" t="s">
        <v>742</v>
      </c>
      <c r="D181" s="14" t="s">
        <v>706</v>
      </c>
      <c r="E181" s="14" t="s">
        <v>743</v>
      </c>
      <c r="F181" s="20">
        <v>43107</v>
      </c>
      <c r="G181" s="20" t="s">
        <v>744</v>
      </c>
      <c r="H181" s="99"/>
      <c r="I181" s="99"/>
      <c r="J181" s="20"/>
      <c r="K181" s="16"/>
      <c r="L181" s="17"/>
      <c r="M181" s="25" t="s">
        <v>262</v>
      </c>
      <c r="N181" s="18"/>
      <c r="O181" s="47"/>
      <c r="P181" s="109"/>
    </row>
    <row r="182" spans="1:16" ht="25.5" x14ac:dyDescent="0.25">
      <c r="A182" s="112" t="s">
        <v>143</v>
      </c>
      <c r="B182" s="18" t="s">
        <v>967</v>
      </c>
      <c r="C182" s="26" t="s">
        <v>54</v>
      </c>
      <c r="D182" s="14" t="s">
        <v>907</v>
      </c>
      <c r="E182" s="25"/>
      <c r="F182" s="15"/>
      <c r="G182" s="15"/>
      <c r="H182" s="138"/>
      <c r="I182" s="138"/>
      <c r="J182" s="15"/>
      <c r="K182" s="20"/>
      <c r="L182" s="17"/>
      <c r="M182" s="25" t="s">
        <v>248</v>
      </c>
      <c r="N182" s="18"/>
      <c r="O182" s="107"/>
      <c r="P182" s="111"/>
    </row>
    <row r="183" spans="1:16" s="5" customFormat="1" ht="25.5" x14ac:dyDescent="0.25">
      <c r="A183" s="44"/>
      <c r="B183" s="18" t="s">
        <v>174</v>
      </c>
      <c r="C183" s="21" t="s">
        <v>1062</v>
      </c>
      <c r="D183" s="14" t="s">
        <v>706</v>
      </c>
      <c r="E183" s="22" t="s">
        <v>693</v>
      </c>
      <c r="F183" s="20">
        <v>43104</v>
      </c>
      <c r="G183" s="20" t="s">
        <v>694</v>
      </c>
      <c r="H183" s="99"/>
      <c r="I183" s="99"/>
      <c r="J183" s="20"/>
      <c r="K183" s="20"/>
      <c r="L183" s="30"/>
      <c r="M183" s="25"/>
      <c r="N183" s="18"/>
      <c r="O183" s="47"/>
      <c r="P183" s="109"/>
    </row>
    <row r="184" spans="1:16" ht="25.5" x14ac:dyDescent="0.25">
      <c r="A184" s="60"/>
      <c r="B184" s="57" t="s">
        <v>171</v>
      </c>
      <c r="C184" s="61" t="s">
        <v>289</v>
      </c>
      <c r="D184" s="59" t="s">
        <v>910</v>
      </c>
      <c r="E184" s="92"/>
      <c r="F184" s="93"/>
      <c r="G184" s="93"/>
      <c r="H184" s="149">
        <f>H185</f>
        <v>0</v>
      </c>
      <c r="I184" s="149"/>
      <c r="J184" s="93"/>
      <c r="K184" s="93"/>
      <c r="L184" s="93"/>
      <c r="M184" s="93"/>
      <c r="N184" s="93"/>
      <c r="O184" s="118"/>
      <c r="P184" s="111"/>
    </row>
    <row r="185" spans="1:16" s="5" customFormat="1" ht="63.75" x14ac:dyDescent="0.25">
      <c r="A185" s="112" t="s">
        <v>143</v>
      </c>
      <c r="B185" s="18" t="s">
        <v>175</v>
      </c>
      <c r="C185" s="26" t="s">
        <v>282</v>
      </c>
      <c r="D185" s="14" t="s">
        <v>907</v>
      </c>
      <c r="E185" s="25"/>
      <c r="F185" s="15"/>
      <c r="G185" s="15"/>
      <c r="H185" s="138"/>
      <c r="I185" s="138"/>
      <c r="J185" s="15"/>
      <c r="K185" s="20"/>
      <c r="L185" s="17"/>
      <c r="M185" s="25" t="s">
        <v>262</v>
      </c>
      <c r="N185" s="25" t="s">
        <v>257</v>
      </c>
      <c r="O185" s="47"/>
      <c r="P185" s="109"/>
    </row>
    <row r="186" spans="1:16" s="5" customFormat="1" ht="38.25" x14ac:dyDescent="0.25">
      <c r="A186" s="112"/>
      <c r="B186" s="18" t="s">
        <v>968</v>
      </c>
      <c r="C186" s="21" t="s">
        <v>745</v>
      </c>
      <c r="D186" s="14" t="s">
        <v>706</v>
      </c>
      <c r="E186" s="14" t="s">
        <v>746</v>
      </c>
      <c r="F186" s="15"/>
      <c r="G186" s="15"/>
      <c r="H186" s="99"/>
      <c r="I186" s="99"/>
      <c r="J186" s="15"/>
      <c r="K186" s="16"/>
      <c r="L186" s="17"/>
      <c r="M186" s="25" t="s">
        <v>262</v>
      </c>
      <c r="N186" s="25"/>
      <c r="O186" s="47"/>
      <c r="P186" s="109"/>
    </row>
    <row r="187" spans="1:16" ht="25.5" x14ac:dyDescent="0.25">
      <c r="A187" s="60"/>
      <c r="B187" s="57" t="s">
        <v>172</v>
      </c>
      <c r="C187" s="61" t="s">
        <v>290</v>
      </c>
      <c r="D187" s="59" t="s">
        <v>910</v>
      </c>
      <c r="E187" s="92"/>
      <c r="F187" s="93"/>
      <c r="G187" s="93"/>
      <c r="H187" s="149">
        <f>H188+H191+H193+H195+H204</f>
        <v>0</v>
      </c>
      <c r="I187" s="149"/>
      <c r="J187" s="93"/>
      <c r="K187" s="93"/>
      <c r="L187" s="93"/>
      <c r="M187" s="93"/>
      <c r="N187" s="93"/>
      <c r="O187" s="118"/>
      <c r="P187" s="111"/>
    </row>
    <row r="188" spans="1:16" s="5" customFormat="1" ht="25.5" x14ac:dyDescent="0.25">
      <c r="A188" s="44" t="s">
        <v>143</v>
      </c>
      <c r="B188" s="18" t="s">
        <v>176</v>
      </c>
      <c r="C188" s="26" t="s">
        <v>752</v>
      </c>
      <c r="D188" s="14" t="s">
        <v>907</v>
      </c>
      <c r="E188" s="25"/>
      <c r="F188" s="15"/>
      <c r="G188" s="15"/>
      <c r="H188" s="138"/>
      <c r="I188" s="138"/>
      <c r="J188" s="15"/>
      <c r="K188" s="20"/>
      <c r="L188" s="17"/>
      <c r="M188" s="25" t="s">
        <v>699</v>
      </c>
      <c r="N188" s="18"/>
      <c r="O188" s="47"/>
      <c r="P188" s="109"/>
    </row>
    <row r="189" spans="1:16" s="5" customFormat="1" ht="25.5" x14ac:dyDescent="0.25">
      <c r="A189" s="44"/>
      <c r="B189" s="18" t="s">
        <v>177</v>
      </c>
      <c r="C189" s="14" t="s">
        <v>756</v>
      </c>
      <c r="D189" s="14" t="s">
        <v>706</v>
      </c>
      <c r="E189" s="25" t="s">
        <v>852</v>
      </c>
      <c r="F189" s="20">
        <v>43109</v>
      </c>
      <c r="G189" s="20" t="s">
        <v>659</v>
      </c>
      <c r="H189" s="67"/>
      <c r="I189" s="67"/>
      <c r="J189" s="20"/>
      <c r="K189" s="20"/>
      <c r="L189" s="17"/>
      <c r="M189" s="18" t="s">
        <v>699</v>
      </c>
      <c r="N189" s="25" t="s">
        <v>262</v>
      </c>
      <c r="O189" s="47"/>
      <c r="P189" s="109"/>
    </row>
    <row r="190" spans="1:16" s="5" customFormat="1" ht="25.5" x14ac:dyDescent="0.25">
      <c r="A190" s="44"/>
      <c r="B190" s="18" t="s">
        <v>994</v>
      </c>
      <c r="C190" s="14" t="s">
        <v>757</v>
      </c>
      <c r="D190" s="14" t="s">
        <v>706</v>
      </c>
      <c r="E190" s="25" t="s">
        <v>758</v>
      </c>
      <c r="F190" s="20">
        <v>43111</v>
      </c>
      <c r="G190" s="20" t="s">
        <v>651</v>
      </c>
      <c r="H190" s="152"/>
      <c r="I190" s="152"/>
      <c r="J190" s="20"/>
      <c r="K190" s="70"/>
      <c r="L190" s="70"/>
      <c r="M190" s="18" t="s">
        <v>699</v>
      </c>
      <c r="N190" s="25" t="s">
        <v>262</v>
      </c>
      <c r="O190" s="47"/>
      <c r="P190" s="109"/>
    </row>
    <row r="191" spans="1:16" s="5" customFormat="1" ht="25.5" x14ac:dyDescent="0.25">
      <c r="A191" s="112" t="s">
        <v>143</v>
      </c>
      <c r="B191" s="18" t="s">
        <v>178</v>
      </c>
      <c r="C191" s="26" t="s">
        <v>832</v>
      </c>
      <c r="D191" s="14" t="s">
        <v>907</v>
      </c>
      <c r="E191" s="14" t="s">
        <v>748</v>
      </c>
      <c r="F191" s="20">
        <v>43112</v>
      </c>
      <c r="G191" s="20" t="s">
        <v>716</v>
      </c>
      <c r="H191" s="99"/>
      <c r="I191" s="99"/>
      <c r="J191" s="20"/>
      <c r="K191" s="20"/>
      <c r="L191" s="17"/>
      <c r="M191" s="25" t="s">
        <v>262</v>
      </c>
      <c r="N191" s="18"/>
      <c r="O191" s="47"/>
      <c r="P191" s="109"/>
    </row>
    <row r="192" spans="1:16" s="5" customFormat="1" ht="38.25" x14ac:dyDescent="0.25">
      <c r="A192" s="44"/>
      <c r="B192" s="18" t="s">
        <v>179</v>
      </c>
      <c r="C192" s="19" t="s">
        <v>1034</v>
      </c>
      <c r="D192" s="14" t="s">
        <v>706</v>
      </c>
      <c r="E192" s="14" t="s">
        <v>1035</v>
      </c>
      <c r="F192" s="20">
        <v>42746</v>
      </c>
      <c r="G192" s="20" t="s">
        <v>747</v>
      </c>
      <c r="H192" s="99"/>
      <c r="I192" s="99"/>
      <c r="J192" s="20"/>
      <c r="K192" s="16"/>
      <c r="L192" s="17"/>
      <c r="M192" s="25" t="s">
        <v>262</v>
      </c>
      <c r="N192" s="18"/>
      <c r="O192" s="47"/>
      <c r="P192" s="109"/>
    </row>
    <row r="193" spans="1:16" s="5" customFormat="1" ht="38.25" x14ac:dyDescent="0.25">
      <c r="A193" s="112" t="s">
        <v>143</v>
      </c>
      <c r="B193" s="18" t="s">
        <v>180</v>
      </c>
      <c r="C193" s="26" t="s">
        <v>291</v>
      </c>
      <c r="D193" s="14" t="s">
        <v>907</v>
      </c>
      <c r="E193" s="14"/>
      <c r="F193" s="20">
        <v>42739</v>
      </c>
      <c r="G193" s="20" t="s">
        <v>749</v>
      </c>
      <c r="H193" s="99"/>
      <c r="I193" s="99"/>
      <c r="J193" s="20"/>
      <c r="K193" s="20"/>
      <c r="L193" s="17"/>
      <c r="M193" s="25" t="s">
        <v>262</v>
      </c>
      <c r="N193" s="18"/>
      <c r="O193" s="47"/>
      <c r="P193" s="109"/>
    </row>
    <row r="194" spans="1:16" s="5" customFormat="1" ht="76.5" x14ac:dyDescent="0.25">
      <c r="A194" s="44"/>
      <c r="B194" s="18" t="s">
        <v>969</v>
      </c>
      <c r="C194" s="19" t="s">
        <v>1036</v>
      </c>
      <c r="D194" s="14" t="s">
        <v>706</v>
      </c>
      <c r="E194" s="14" t="s">
        <v>1037</v>
      </c>
      <c r="F194" s="20">
        <v>43107</v>
      </c>
      <c r="G194" s="20" t="s">
        <v>708</v>
      </c>
      <c r="H194" s="99"/>
      <c r="I194" s="99"/>
      <c r="J194" s="20"/>
      <c r="K194" s="16"/>
      <c r="L194" s="17"/>
      <c r="M194" s="25" t="s">
        <v>262</v>
      </c>
      <c r="N194" s="18"/>
      <c r="O194" s="47"/>
      <c r="P194" s="109"/>
    </row>
    <row r="195" spans="1:16" s="5" customFormat="1" ht="38.25" x14ac:dyDescent="0.25">
      <c r="A195" s="112" t="s">
        <v>143</v>
      </c>
      <c r="B195" s="18" t="s">
        <v>181</v>
      </c>
      <c r="C195" s="26" t="s">
        <v>55</v>
      </c>
      <c r="D195" s="14" t="s">
        <v>907</v>
      </c>
      <c r="E195" s="25"/>
      <c r="F195" s="15"/>
      <c r="G195" s="15"/>
      <c r="H195" s="138"/>
      <c r="I195" s="138"/>
      <c r="J195" s="15"/>
      <c r="K195" s="20"/>
      <c r="L195" s="17"/>
      <c r="M195" s="25" t="s">
        <v>262</v>
      </c>
      <c r="N195" s="18"/>
      <c r="O195" s="47"/>
      <c r="P195" s="109"/>
    </row>
    <row r="196" spans="1:16" s="5" customFormat="1" ht="38.25" x14ac:dyDescent="0.25">
      <c r="A196" s="112"/>
      <c r="B196" s="18" t="s">
        <v>823</v>
      </c>
      <c r="C196" s="22" t="s">
        <v>1040</v>
      </c>
      <c r="D196" s="14" t="s">
        <v>706</v>
      </c>
      <c r="E196" s="129" t="s">
        <v>1043</v>
      </c>
      <c r="F196" s="55"/>
      <c r="G196" s="55"/>
      <c r="H196" s="151"/>
      <c r="I196" s="151"/>
      <c r="J196" s="55"/>
      <c r="K196" s="55"/>
      <c r="L196" s="78"/>
      <c r="M196" s="25" t="s">
        <v>262</v>
      </c>
      <c r="N196" s="18"/>
      <c r="O196" s="47"/>
      <c r="P196" s="109"/>
    </row>
    <row r="197" spans="1:16" s="5" customFormat="1" ht="38.25" x14ac:dyDescent="0.25">
      <c r="A197" s="112"/>
      <c r="B197" s="18" t="s">
        <v>824</v>
      </c>
      <c r="C197" s="22" t="s">
        <v>1109</v>
      </c>
      <c r="D197" s="14" t="s">
        <v>706</v>
      </c>
      <c r="E197" s="129" t="s">
        <v>1043</v>
      </c>
      <c r="F197" s="55"/>
      <c r="G197" s="55"/>
      <c r="H197" s="151"/>
      <c r="I197" s="151"/>
      <c r="J197" s="55"/>
      <c r="K197" s="55"/>
      <c r="L197" s="78"/>
      <c r="M197" s="25" t="s">
        <v>262</v>
      </c>
      <c r="N197" s="18"/>
      <c r="O197" s="47"/>
      <c r="P197" s="109"/>
    </row>
    <row r="198" spans="1:16" s="5" customFormat="1" ht="38.25" x14ac:dyDescent="0.25">
      <c r="A198" s="112"/>
      <c r="B198" s="18" t="s">
        <v>825</v>
      </c>
      <c r="C198" s="22" t="s">
        <v>1041</v>
      </c>
      <c r="D198" s="14" t="s">
        <v>706</v>
      </c>
      <c r="E198" s="129" t="s">
        <v>1043</v>
      </c>
      <c r="F198" s="55"/>
      <c r="G198" s="55"/>
      <c r="H198" s="151"/>
      <c r="I198" s="151"/>
      <c r="J198" s="55"/>
      <c r="K198" s="55"/>
      <c r="L198" s="78"/>
      <c r="M198" s="25" t="s">
        <v>262</v>
      </c>
      <c r="N198" s="18"/>
      <c r="O198" s="47"/>
      <c r="P198" s="109"/>
    </row>
    <row r="199" spans="1:16" s="5" customFormat="1" ht="38.25" x14ac:dyDescent="0.25">
      <c r="A199" s="44"/>
      <c r="B199" s="18" t="s">
        <v>826</v>
      </c>
      <c r="C199" s="22" t="s">
        <v>1042</v>
      </c>
      <c r="D199" s="14" t="s">
        <v>706</v>
      </c>
      <c r="E199" s="129" t="s">
        <v>1043</v>
      </c>
      <c r="F199" s="55"/>
      <c r="G199" s="55"/>
      <c r="H199" s="151"/>
      <c r="I199" s="151"/>
      <c r="J199" s="55"/>
      <c r="K199" s="55"/>
      <c r="L199" s="78"/>
      <c r="M199" s="25" t="s">
        <v>262</v>
      </c>
      <c r="N199" s="18"/>
      <c r="O199" s="47"/>
      <c r="P199" s="109"/>
    </row>
    <row r="200" spans="1:16" s="5" customFormat="1" ht="38.25" x14ac:dyDescent="0.25">
      <c r="A200" s="44"/>
      <c r="B200" s="18" t="s">
        <v>1105</v>
      </c>
      <c r="C200" s="22" t="s">
        <v>1110</v>
      </c>
      <c r="D200" s="14" t="s">
        <v>706</v>
      </c>
      <c r="E200" s="129" t="s">
        <v>1043</v>
      </c>
      <c r="F200" s="55"/>
      <c r="G200" s="55"/>
      <c r="H200" s="151"/>
      <c r="I200" s="151"/>
      <c r="J200" s="55"/>
      <c r="K200" s="55"/>
      <c r="L200" s="78"/>
      <c r="M200" s="25"/>
      <c r="N200" s="18"/>
      <c r="O200" s="47"/>
      <c r="P200" s="109"/>
    </row>
    <row r="201" spans="1:16" s="5" customFormat="1" ht="38.25" x14ac:dyDescent="0.25">
      <c r="A201" s="44"/>
      <c r="B201" s="18" t="s">
        <v>1106</v>
      </c>
      <c r="C201" s="22" t="s">
        <v>1111</v>
      </c>
      <c r="D201" s="14" t="s">
        <v>706</v>
      </c>
      <c r="E201" s="129" t="s">
        <v>1043</v>
      </c>
      <c r="F201" s="55"/>
      <c r="G201" s="55"/>
      <c r="H201" s="151"/>
      <c r="I201" s="151"/>
      <c r="J201" s="55"/>
      <c r="K201" s="55"/>
      <c r="L201" s="78"/>
      <c r="M201" s="25"/>
      <c r="N201" s="18"/>
      <c r="O201" s="47"/>
      <c r="P201" s="109"/>
    </row>
    <row r="202" spans="1:16" s="5" customFormat="1" ht="38.25" x14ac:dyDescent="0.25">
      <c r="A202" s="44"/>
      <c r="B202" s="18" t="s">
        <v>1107</v>
      </c>
      <c r="C202" s="22" t="s">
        <v>1112</v>
      </c>
      <c r="D202" s="14" t="s">
        <v>706</v>
      </c>
      <c r="E202" s="129" t="s">
        <v>1043</v>
      </c>
      <c r="F202" s="55"/>
      <c r="G202" s="55"/>
      <c r="H202" s="151"/>
      <c r="I202" s="151"/>
      <c r="J202" s="55"/>
      <c r="K202" s="55"/>
      <c r="L202" s="78"/>
      <c r="M202" s="25"/>
      <c r="N202" s="18"/>
      <c r="O202" s="47"/>
      <c r="P202" s="109"/>
    </row>
    <row r="203" spans="1:16" s="5" customFormat="1" ht="36.75" customHeight="1" x14ac:dyDescent="0.25">
      <c r="A203" s="44"/>
      <c r="B203" s="18" t="s">
        <v>1108</v>
      </c>
      <c r="C203" s="22" t="s">
        <v>1113</v>
      </c>
      <c r="D203" s="14"/>
      <c r="E203" s="129" t="s">
        <v>1043</v>
      </c>
      <c r="F203" s="55"/>
      <c r="G203" s="55"/>
      <c r="H203" s="151"/>
      <c r="I203" s="151"/>
      <c r="J203" s="55"/>
      <c r="K203" s="55"/>
      <c r="L203" s="78"/>
      <c r="M203" s="25"/>
      <c r="N203" s="18"/>
      <c r="O203" s="47"/>
      <c r="P203" s="109"/>
    </row>
    <row r="204" spans="1:16" s="5" customFormat="1" ht="25.5" x14ac:dyDescent="0.25">
      <c r="A204" s="112" t="s">
        <v>143</v>
      </c>
      <c r="B204" s="18" t="s">
        <v>182</v>
      </c>
      <c r="C204" s="26" t="s">
        <v>56</v>
      </c>
      <c r="D204" s="14" t="s">
        <v>907</v>
      </c>
      <c r="E204" s="25"/>
      <c r="F204" s="32"/>
      <c r="G204" s="23"/>
      <c r="H204" s="67"/>
      <c r="I204" s="67"/>
      <c r="J204" s="23"/>
      <c r="K204" s="20"/>
      <c r="L204" s="17"/>
      <c r="M204" s="25" t="s">
        <v>248</v>
      </c>
      <c r="N204" s="18"/>
      <c r="O204" s="47"/>
      <c r="P204" s="109"/>
    </row>
    <row r="205" spans="1:16" s="5" customFormat="1" ht="25.5" x14ac:dyDescent="0.25">
      <c r="A205" s="44"/>
      <c r="B205" s="18" t="s">
        <v>183</v>
      </c>
      <c r="C205" s="21" t="s">
        <v>1063</v>
      </c>
      <c r="D205" s="14" t="s">
        <v>706</v>
      </c>
      <c r="E205" s="22" t="s">
        <v>693</v>
      </c>
      <c r="F205" s="20">
        <v>43108</v>
      </c>
      <c r="G205" s="20" t="s">
        <v>651</v>
      </c>
      <c r="H205" s="67"/>
      <c r="I205" s="67"/>
      <c r="J205" s="20"/>
      <c r="K205" s="20"/>
      <c r="L205" s="17"/>
      <c r="M205" s="25" t="s">
        <v>248</v>
      </c>
      <c r="N205" s="18"/>
      <c r="O205" s="47"/>
      <c r="P205" s="109"/>
    </row>
    <row r="206" spans="1:16" s="5" customFormat="1" ht="63.75" x14ac:dyDescent="0.25">
      <c r="A206" s="46"/>
      <c r="B206" s="125" t="s">
        <v>970</v>
      </c>
      <c r="C206" s="34" t="s">
        <v>184</v>
      </c>
      <c r="D206" s="11" t="s">
        <v>909</v>
      </c>
      <c r="E206" s="94"/>
      <c r="F206" s="95"/>
      <c r="G206" s="95"/>
      <c r="H206" s="148">
        <f>H207+H255+H299+H302+H318+H327+H348</f>
        <v>68052292</v>
      </c>
      <c r="I206" s="148">
        <v>1707350</v>
      </c>
      <c r="J206" s="148">
        <f>J207</f>
        <v>127082327.14</v>
      </c>
      <c r="K206" s="95"/>
      <c r="L206" s="95"/>
      <c r="M206" s="95"/>
      <c r="N206" s="95"/>
      <c r="O206" s="119"/>
      <c r="P206" s="109"/>
    </row>
    <row r="207" spans="1:16" ht="25.5" x14ac:dyDescent="0.25">
      <c r="A207" s="60"/>
      <c r="B207" s="57" t="s">
        <v>185</v>
      </c>
      <c r="C207" s="61" t="s">
        <v>186</v>
      </c>
      <c r="D207" s="59" t="s">
        <v>910</v>
      </c>
      <c r="E207" s="92"/>
      <c r="F207" s="93"/>
      <c r="G207" s="93"/>
      <c r="H207" s="149">
        <f>H208+H210+H212+H218+H221+H223+H226+H238+H240+H243</f>
        <v>64831492</v>
      </c>
      <c r="I207" s="149">
        <v>1707350</v>
      </c>
      <c r="J207" s="104">
        <f>J208+J212</f>
        <v>127082327.14</v>
      </c>
      <c r="K207" s="93"/>
      <c r="L207" s="93"/>
      <c r="M207" s="93"/>
      <c r="N207" s="93"/>
      <c r="O207" s="118"/>
      <c r="P207" s="111"/>
    </row>
    <row r="208" spans="1:16" ht="165.75" x14ac:dyDescent="0.25">
      <c r="A208" s="112" t="s">
        <v>143</v>
      </c>
      <c r="B208" s="18" t="s">
        <v>4</v>
      </c>
      <c r="C208" s="26" t="s">
        <v>522</v>
      </c>
      <c r="D208" s="14" t="s">
        <v>907</v>
      </c>
      <c r="E208" s="25" t="s">
        <v>525</v>
      </c>
      <c r="F208" s="65">
        <v>75973</v>
      </c>
      <c r="G208" s="65">
        <v>43465</v>
      </c>
      <c r="H208" s="72"/>
      <c r="I208" s="72"/>
      <c r="J208" s="72">
        <f>SUM(J209)</f>
        <v>127082327.14</v>
      </c>
      <c r="K208" s="20" t="s">
        <v>528</v>
      </c>
      <c r="L208" s="17" t="s">
        <v>1103</v>
      </c>
      <c r="M208" s="25" t="s">
        <v>247</v>
      </c>
      <c r="N208" s="25" t="s">
        <v>258</v>
      </c>
      <c r="O208" s="107"/>
      <c r="P208" s="111"/>
    </row>
    <row r="209" spans="1:16" s="5" customFormat="1" ht="51" x14ac:dyDescent="0.25">
      <c r="A209" s="44"/>
      <c r="B209" s="18" t="s">
        <v>13</v>
      </c>
      <c r="C209" s="21" t="s">
        <v>523</v>
      </c>
      <c r="D209" s="14" t="s">
        <v>706</v>
      </c>
      <c r="E209" s="25" t="s">
        <v>530</v>
      </c>
      <c r="F209" s="20">
        <v>75973</v>
      </c>
      <c r="G209" s="20">
        <v>43465</v>
      </c>
      <c r="H209" s="67"/>
      <c r="I209" s="67"/>
      <c r="J209" s="191">
        <f>125242327.14+1840000</f>
        <v>127082327.14</v>
      </c>
      <c r="K209" s="20" t="s">
        <v>528</v>
      </c>
      <c r="L209" s="17" t="s">
        <v>1103</v>
      </c>
      <c r="M209" s="25" t="s">
        <v>247</v>
      </c>
      <c r="N209" s="25"/>
      <c r="O209" s="47"/>
      <c r="P209" s="109"/>
    </row>
    <row r="210" spans="1:16" ht="165.75" x14ac:dyDescent="0.25">
      <c r="A210" s="112" t="s">
        <v>143</v>
      </c>
      <c r="B210" s="18" t="s">
        <v>90</v>
      </c>
      <c r="C210" s="26" t="s">
        <v>527</v>
      </c>
      <c r="D210" s="14" t="s">
        <v>907</v>
      </c>
      <c r="E210" s="25" t="s">
        <v>524</v>
      </c>
      <c r="F210" s="20">
        <v>43102</v>
      </c>
      <c r="G210" s="20">
        <v>43465</v>
      </c>
      <c r="H210" s="72"/>
      <c r="I210" s="72"/>
      <c r="J210" s="20"/>
      <c r="K210" s="20"/>
      <c r="L210" s="17"/>
      <c r="M210" s="25" t="s">
        <v>247</v>
      </c>
      <c r="N210" s="25" t="s">
        <v>258</v>
      </c>
      <c r="O210" s="107"/>
      <c r="P210" s="111"/>
    </row>
    <row r="211" spans="1:16" s="5" customFormat="1" ht="51" x14ac:dyDescent="0.25">
      <c r="A211" s="44"/>
      <c r="B211" s="18" t="s">
        <v>98</v>
      </c>
      <c r="C211" s="14" t="s">
        <v>523</v>
      </c>
      <c r="D211" s="14" t="s">
        <v>706</v>
      </c>
      <c r="E211" s="25" t="s">
        <v>526</v>
      </c>
      <c r="F211" s="20">
        <v>43102</v>
      </c>
      <c r="G211" s="20">
        <v>43465</v>
      </c>
      <c r="H211" s="67"/>
      <c r="I211" s="67"/>
      <c r="J211" s="20"/>
      <c r="K211" s="20"/>
      <c r="L211" s="17"/>
      <c r="M211" s="25" t="s">
        <v>247</v>
      </c>
      <c r="N211" s="25"/>
      <c r="O211" s="47"/>
      <c r="P211" s="109"/>
    </row>
    <row r="212" spans="1:16" s="5" customFormat="1" ht="114.75" x14ac:dyDescent="0.25">
      <c r="A212" s="44" t="s">
        <v>143</v>
      </c>
      <c r="B212" s="18" t="s">
        <v>91</v>
      </c>
      <c r="C212" s="26" t="s">
        <v>576</v>
      </c>
      <c r="D212" s="14" t="s">
        <v>907</v>
      </c>
      <c r="E212" s="25"/>
      <c r="F212" s="15"/>
      <c r="G212" s="15"/>
      <c r="H212" s="72">
        <f>(H213+H214)</f>
        <v>51000001</v>
      </c>
      <c r="I212" s="72"/>
      <c r="J212" s="31"/>
      <c r="K212" s="20" t="s">
        <v>570</v>
      </c>
      <c r="L212" s="17" t="s">
        <v>1102</v>
      </c>
      <c r="M212" s="25" t="s">
        <v>266</v>
      </c>
      <c r="N212" s="25" t="s">
        <v>267</v>
      </c>
      <c r="O212" s="47"/>
      <c r="P212" s="109"/>
    </row>
    <row r="213" spans="1:16" s="5" customFormat="1" ht="25.5" x14ac:dyDescent="0.25">
      <c r="A213" s="44"/>
      <c r="B213" s="18" t="s">
        <v>1114</v>
      </c>
      <c r="C213" s="14" t="s">
        <v>572</v>
      </c>
      <c r="D213" s="14" t="s">
        <v>706</v>
      </c>
      <c r="E213" s="14" t="s">
        <v>575</v>
      </c>
      <c r="F213" s="15"/>
      <c r="G213" s="15"/>
      <c r="H213" s="67">
        <v>35000001</v>
      </c>
      <c r="I213" s="195"/>
      <c r="K213" s="20" t="s">
        <v>570</v>
      </c>
      <c r="L213" s="17" t="s">
        <v>529</v>
      </c>
      <c r="M213" s="25" t="s">
        <v>266</v>
      </c>
      <c r="N213" s="25"/>
      <c r="O213" s="47"/>
      <c r="P213" s="109"/>
    </row>
    <row r="214" spans="1:16" s="5" customFormat="1" ht="25.5" x14ac:dyDescent="0.25">
      <c r="A214" s="44"/>
      <c r="B214" s="18" t="s">
        <v>1114</v>
      </c>
      <c r="C214" s="14" t="s">
        <v>572</v>
      </c>
      <c r="D214" s="14" t="s">
        <v>706</v>
      </c>
      <c r="E214" s="14" t="s">
        <v>575</v>
      </c>
      <c r="F214" s="15"/>
      <c r="G214" s="15"/>
      <c r="H214" s="67">
        <v>16000000</v>
      </c>
      <c r="I214" s="67"/>
      <c r="J214" s="27"/>
      <c r="K214" s="20" t="s">
        <v>570</v>
      </c>
      <c r="L214" s="17" t="s">
        <v>1102</v>
      </c>
      <c r="M214" s="25" t="s">
        <v>266</v>
      </c>
      <c r="N214" s="25"/>
      <c r="O214" s="47"/>
      <c r="P214" s="109"/>
    </row>
    <row r="215" spans="1:16" s="5" customFormat="1" x14ac:dyDescent="0.25">
      <c r="A215" s="44"/>
      <c r="B215" s="18" t="s">
        <v>1115</v>
      </c>
      <c r="C215" s="14" t="s">
        <v>573</v>
      </c>
      <c r="D215" s="14" t="s">
        <v>706</v>
      </c>
      <c r="E215" s="14" t="s">
        <v>575</v>
      </c>
      <c r="F215" s="15"/>
      <c r="G215" s="15"/>
      <c r="H215" s="67"/>
      <c r="I215" s="67"/>
      <c r="J215" s="15"/>
      <c r="K215" s="20"/>
      <c r="L215" s="17"/>
      <c r="M215" s="25" t="s">
        <v>266</v>
      </c>
      <c r="N215" s="25"/>
      <c r="O215" s="47"/>
      <c r="P215" s="109"/>
    </row>
    <row r="216" spans="1:16" s="5" customFormat="1" x14ac:dyDescent="0.25">
      <c r="A216" s="44"/>
      <c r="B216" s="18" t="s">
        <v>1116</v>
      </c>
      <c r="C216" s="14" t="s">
        <v>574</v>
      </c>
      <c r="D216" s="14" t="s">
        <v>706</v>
      </c>
      <c r="E216" s="14" t="s">
        <v>575</v>
      </c>
      <c r="F216" s="15"/>
      <c r="G216" s="15"/>
      <c r="H216" s="67"/>
      <c r="I216" s="67"/>
      <c r="J216" s="15"/>
      <c r="K216" s="20"/>
      <c r="L216" s="17"/>
      <c r="M216" s="25" t="s">
        <v>266</v>
      </c>
      <c r="N216" s="25"/>
      <c r="O216" s="47"/>
      <c r="P216" s="109"/>
    </row>
    <row r="217" spans="1:16" s="5" customFormat="1" x14ac:dyDescent="0.25">
      <c r="A217" s="44"/>
      <c r="B217" s="18" t="s">
        <v>1116</v>
      </c>
      <c r="C217" s="14" t="s">
        <v>574</v>
      </c>
      <c r="D217" s="14" t="s">
        <v>706</v>
      </c>
      <c r="E217" s="14" t="s">
        <v>575</v>
      </c>
      <c r="F217" s="15"/>
      <c r="G217" s="15"/>
      <c r="H217" s="67"/>
      <c r="I217" s="67">
        <v>1707350</v>
      </c>
      <c r="J217" s="15"/>
      <c r="K217" s="20"/>
      <c r="L217" s="17"/>
      <c r="M217" s="25"/>
      <c r="N217" s="25"/>
      <c r="O217" s="47"/>
      <c r="P217" s="109"/>
    </row>
    <row r="218" spans="1:16" s="5" customFormat="1" ht="101.25" customHeight="1" x14ac:dyDescent="0.25">
      <c r="A218" s="44" t="s">
        <v>143</v>
      </c>
      <c r="B218" s="18" t="s">
        <v>92</v>
      </c>
      <c r="C218" s="26" t="s">
        <v>1038</v>
      </c>
      <c r="D218" s="14" t="s">
        <v>907</v>
      </c>
      <c r="E218" s="25"/>
      <c r="F218" s="15"/>
      <c r="G218" s="15"/>
      <c r="H218" s="72"/>
      <c r="I218" s="72"/>
      <c r="J218" s="15"/>
      <c r="K218" s="20"/>
      <c r="L218" s="17"/>
      <c r="M218" s="25" t="s">
        <v>266</v>
      </c>
      <c r="N218" s="25" t="s">
        <v>267</v>
      </c>
      <c r="O218" s="47"/>
      <c r="P218" s="109"/>
    </row>
    <row r="219" spans="1:16" s="5" customFormat="1" ht="25.5" x14ac:dyDescent="0.25">
      <c r="A219" s="44"/>
      <c r="B219" s="18" t="s">
        <v>1117</v>
      </c>
      <c r="C219" s="14" t="s">
        <v>571</v>
      </c>
      <c r="D219" s="14" t="s">
        <v>706</v>
      </c>
      <c r="E219" s="14" t="s">
        <v>575</v>
      </c>
      <c r="F219" s="15"/>
      <c r="G219" s="15"/>
      <c r="H219" s="67"/>
      <c r="I219" s="67"/>
      <c r="J219" s="15"/>
      <c r="K219" s="20"/>
      <c r="L219" s="17"/>
      <c r="M219" s="25" t="s">
        <v>266</v>
      </c>
      <c r="N219" s="25"/>
      <c r="O219" s="47"/>
      <c r="P219" s="109"/>
    </row>
    <row r="220" spans="1:16" s="5" customFormat="1" ht="140.25" x14ac:dyDescent="0.25">
      <c r="A220" s="44"/>
      <c r="B220" s="18" t="s">
        <v>1118</v>
      </c>
      <c r="C220" s="14" t="s">
        <v>1077</v>
      </c>
      <c r="D220" s="14" t="s">
        <v>706</v>
      </c>
      <c r="E220" s="14" t="s">
        <v>575</v>
      </c>
      <c r="F220" s="20" t="s">
        <v>759</v>
      </c>
      <c r="G220" s="20">
        <v>42809</v>
      </c>
      <c r="H220" s="153"/>
      <c r="I220" s="153"/>
      <c r="J220" s="15"/>
      <c r="K220" s="20"/>
      <c r="L220" s="18"/>
      <c r="M220" s="25" t="s">
        <v>266</v>
      </c>
      <c r="N220" s="25" t="s">
        <v>853</v>
      </c>
      <c r="O220" s="47"/>
      <c r="P220" s="109"/>
    </row>
    <row r="221" spans="1:16" s="5" customFormat="1" ht="25.5" x14ac:dyDescent="0.25">
      <c r="A221" s="44" t="s">
        <v>143</v>
      </c>
      <c r="B221" s="18" t="s">
        <v>93</v>
      </c>
      <c r="C221" s="26" t="s">
        <v>12</v>
      </c>
      <c r="D221" s="14" t="s">
        <v>907</v>
      </c>
      <c r="E221" s="25"/>
      <c r="F221" s="15"/>
      <c r="G221" s="15"/>
      <c r="H221" s="72"/>
      <c r="I221" s="72"/>
      <c r="J221" s="15"/>
      <c r="K221" s="20"/>
      <c r="L221" s="17"/>
      <c r="M221" s="25" t="s">
        <v>266</v>
      </c>
      <c r="N221" s="18"/>
      <c r="O221" s="47"/>
      <c r="P221" s="109"/>
    </row>
    <row r="222" spans="1:16" s="5" customFormat="1" x14ac:dyDescent="0.25">
      <c r="A222" s="44"/>
      <c r="B222" s="18" t="s">
        <v>99</v>
      </c>
      <c r="C222" s="14" t="s">
        <v>1039</v>
      </c>
      <c r="D222" s="14" t="s">
        <v>706</v>
      </c>
      <c r="E222" s="14" t="s">
        <v>575</v>
      </c>
      <c r="F222" s="20">
        <v>43132</v>
      </c>
      <c r="G222" s="20">
        <v>43191</v>
      </c>
      <c r="H222" s="67"/>
      <c r="I222" s="67"/>
      <c r="J222" s="20"/>
      <c r="K222" s="20"/>
      <c r="L222" s="17"/>
      <c r="M222" s="25" t="s">
        <v>266</v>
      </c>
      <c r="N222" s="18"/>
      <c r="O222" s="47"/>
      <c r="P222" s="109"/>
    </row>
    <row r="223" spans="1:16" s="5" customFormat="1" ht="76.5" x14ac:dyDescent="0.25">
      <c r="A223" s="112" t="s">
        <v>143</v>
      </c>
      <c r="B223" s="18" t="s">
        <v>94</v>
      </c>
      <c r="C223" s="26" t="s">
        <v>57</v>
      </c>
      <c r="D223" s="14" t="s">
        <v>907</v>
      </c>
      <c r="E223" s="25" t="s">
        <v>854</v>
      </c>
      <c r="F223" s="20">
        <v>43102</v>
      </c>
      <c r="G223" s="20">
        <v>43464</v>
      </c>
      <c r="H223" s="72">
        <v>1055800</v>
      </c>
      <c r="I223" s="72"/>
      <c r="J223" s="20"/>
      <c r="K223" s="71" t="s">
        <v>570</v>
      </c>
      <c r="L223" s="17" t="s">
        <v>835</v>
      </c>
      <c r="M223" s="25" t="s">
        <v>277</v>
      </c>
      <c r="N223" s="25" t="s">
        <v>259</v>
      </c>
      <c r="O223" s="47"/>
      <c r="P223" s="109"/>
    </row>
    <row r="224" spans="1:16" s="5" customFormat="1" ht="63.75" x14ac:dyDescent="0.25">
      <c r="A224" s="44"/>
      <c r="B224" s="18" t="s">
        <v>100</v>
      </c>
      <c r="C224" s="14" t="s">
        <v>299</v>
      </c>
      <c r="D224" s="14" t="s">
        <v>706</v>
      </c>
      <c r="E224" s="25" t="s">
        <v>300</v>
      </c>
      <c r="F224" s="20">
        <v>43102</v>
      </c>
      <c r="G224" s="20">
        <v>43464</v>
      </c>
      <c r="H224" s="67">
        <v>1055800</v>
      </c>
      <c r="I224" s="67"/>
      <c r="J224" s="20"/>
      <c r="K224" s="71" t="s">
        <v>570</v>
      </c>
      <c r="L224" s="17" t="s">
        <v>835</v>
      </c>
      <c r="M224" s="25" t="s">
        <v>277</v>
      </c>
      <c r="N224" s="25"/>
      <c r="O224" s="47"/>
      <c r="P224" s="109"/>
    </row>
    <row r="225" spans="1:16" s="5" customFormat="1" ht="63.75" x14ac:dyDescent="0.25">
      <c r="A225" s="44"/>
      <c r="B225" s="18" t="s">
        <v>301</v>
      </c>
      <c r="C225" s="14" t="s">
        <v>855</v>
      </c>
      <c r="D225" s="14" t="s">
        <v>706</v>
      </c>
      <c r="E225" s="25" t="s">
        <v>302</v>
      </c>
      <c r="F225" s="20">
        <v>43102</v>
      </c>
      <c r="G225" s="20">
        <v>43464</v>
      </c>
      <c r="H225" s="99"/>
      <c r="I225" s="99"/>
      <c r="J225" s="20"/>
      <c r="K225" s="20"/>
      <c r="L225" s="17"/>
      <c r="M225" s="25" t="s">
        <v>277</v>
      </c>
      <c r="N225" s="25"/>
      <c r="O225" s="47"/>
      <c r="P225" s="109"/>
    </row>
    <row r="226" spans="1:16" s="5" customFormat="1" ht="76.5" x14ac:dyDescent="0.25">
      <c r="A226" s="112" t="s">
        <v>143</v>
      </c>
      <c r="B226" s="18" t="s">
        <v>95</v>
      </c>
      <c r="C226" s="26" t="s">
        <v>1051</v>
      </c>
      <c r="D226" s="14" t="s">
        <v>907</v>
      </c>
      <c r="E226" s="25"/>
      <c r="F226" s="20">
        <v>43104</v>
      </c>
      <c r="G226" s="20">
        <v>43464</v>
      </c>
      <c r="H226" s="138"/>
      <c r="I226" s="138"/>
      <c r="J226" s="20"/>
      <c r="K226" s="20"/>
      <c r="L226" s="17"/>
      <c r="M226" s="25" t="s">
        <v>277</v>
      </c>
      <c r="N226" s="25" t="s">
        <v>260</v>
      </c>
      <c r="O226" s="47"/>
      <c r="P226" s="109"/>
    </row>
    <row r="227" spans="1:16" s="5" customFormat="1" ht="127.5" x14ac:dyDescent="0.25">
      <c r="A227" s="44"/>
      <c r="B227" s="18" t="s">
        <v>101</v>
      </c>
      <c r="C227" s="14" t="s">
        <v>856</v>
      </c>
      <c r="D227" s="14" t="s">
        <v>706</v>
      </c>
      <c r="E227" s="25" t="s">
        <v>303</v>
      </c>
      <c r="F227" s="20">
        <v>43104</v>
      </c>
      <c r="G227" s="20">
        <v>43463</v>
      </c>
      <c r="H227" s="67"/>
      <c r="I227" s="67"/>
      <c r="J227" s="20"/>
      <c r="K227" s="16"/>
      <c r="L227" s="17"/>
      <c r="M227" s="25" t="s">
        <v>277</v>
      </c>
      <c r="N227" s="25"/>
      <c r="O227" s="47"/>
      <c r="P227" s="109"/>
    </row>
    <row r="228" spans="1:16" s="5" customFormat="1" ht="25.5" x14ac:dyDescent="0.25">
      <c r="A228" s="44"/>
      <c r="B228" s="18" t="s">
        <v>305</v>
      </c>
      <c r="C228" s="14" t="s">
        <v>857</v>
      </c>
      <c r="D228" s="14" t="s">
        <v>706</v>
      </c>
      <c r="E228" s="25" t="s">
        <v>304</v>
      </c>
      <c r="F228" s="20">
        <v>43105</v>
      </c>
      <c r="G228" s="20">
        <v>43463</v>
      </c>
      <c r="H228" s="72"/>
      <c r="I228" s="72"/>
      <c r="J228" s="20"/>
      <c r="K228" s="16"/>
      <c r="L228" s="17"/>
      <c r="M228" s="25" t="s">
        <v>277</v>
      </c>
      <c r="N228" s="25"/>
      <c r="O228" s="47"/>
      <c r="P228" s="109"/>
    </row>
    <row r="229" spans="1:16" s="5" customFormat="1" ht="51" x14ac:dyDescent="0.25">
      <c r="A229" s="44"/>
      <c r="B229" s="18" t="s">
        <v>310</v>
      </c>
      <c r="C229" s="14" t="s">
        <v>306</v>
      </c>
      <c r="D229" s="14" t="s">
        <v>706</v>
      </c>
      <c r="E229" s="25" t="s">
        <v>307</v>
      </c>
      <c r="F229" s="20">
        <v>43105</v>
      </c>
      <c r="G229" s="20">
        <v>43371</v>
      </c>
      <c r="H229" s="72"/>
      <c r="I229" s="72"/>
      <c r="J229" s="20"/>
      <c r="K229" s="63"/>
      <c r="L229" s="64"/>
      <c r="M229" s="25" t="s">
        <v>277</v>
      </c>
      <c r="N229" s="62"/>
      <c r="O229" s="47"/>
      <c r="P229" s="109"/>
    </row>
    <row r="230" spans="1:16" s="5" customFormat="1" ht="38.25" x14ac:dyDescent="0.25">
      <c r="A230" s="44"/>
      <c r="B230" s="18" t="s">
        <v>311</v>
      </c>
      <c r="C230" s="14" t="s">
        <v>858</v>
      </c>
      <c r="D230" s="14" t="s">
        <v>706</v>
      </c>
      <c r="E230" s="25" t="s">
        <v>308</v>
      </c>
      <c r="F230" s="20">
        <v>43105</v>
      </c>
      <c r="G230" s="20">
        <v>43463</v>
      </c>
      <c r="H230" s="72"/>
      <c r="I230" s="72"/>
      <c r="J230" s="20"/>
      <c r="K230" s="63"/>
      <c r="L230" s="64"/>
      <c r="M230" s="25" t="s">
        <v>277</v>
      </c>
      <c r="N230" s="62"/>
      <c r="O230" s="47"/>
      <c r="P230" s="109"/>
    </row>
    <row r="231" spans="1:16" s="5" customFormat="1" ht="38.25" x14ac:dyDescent="0.25">
      <c r="A231" s="44"/>
      <c r="B231" s="18" t="s">
        <v>312</v>
      </c>
      <c r="C231" s="14" t="s">
        <v>859</v>
      </c>
      <c r="D231" s="14" t="s">
        <v>706</v>
      </c>
      <c r="E231" s="25" t="s">
        <v>1119</v>
      </c>
      <c r="F231" s="20">
        <v>43105</v>
      </c>
      <c r="G231" s="20">
        <v>43463</v>
      </c>
      <c r="H231" s="72"/>
      <c r="I231" s="72"/>
      <c r="J231" s="20"/>
      <c r="K231" s="63"/>
      <c r="L231" s="64"/>
      <c r="M231" s="25" t="s">
        <v>277</v>
      </c>
      <c r="N231" s="62"/>
      <c r="O231" s="47"/>
      <c r="P231" s="109"/>
    </row>
    <row r="232" spans="1:16" s="5" customFormat="1" ht="25.5" x14ac:dyDescent="0.25">
      <c r="A232" s="44"/>
      <c r="B232" s="18" t="s">
        <v>313</v>
      </c>
      <c r="C232" s="14" t="s">
        <v>309</v>
      </c>
      <c r="D232" s="14" t="s">
        <v>706</v>
      </c>
      <c r="E232" s="25" t="s">
        <v>314</v>
      </c>
      <c r="F232" s="20">
        <v>43295</v>
      </c>
      <c r="G232" s="20">
        <v>43386</v>
      </c>
      <c r="H232" s="72"/>
      <c r="I232" s="72"/>
      <c r="J232" s="20"/>
      <c r="K232" s="63"/>
      <c r="L232" s="64"/>
      <c r="M232" s="25" t="s">
        <v>277</v>
      </c>
      <c r="N232" s="62"/>
      <c r="O232" s="47"/>
      <c r="P232" s="109"/>
    </row>
    <row r="233" spans="1:16" s="5" customFormat="1" ht="25.5" x14ac:dyDescent="0.25">
      <c r="A233" s="44"/>
      <c r="B233" s="18" t="s">
        <v>323</v>
      </c>
      <c r="C233" s="14" t="s">
        <v>315</v>
      </c>
      <c r="D233" s="14" t="s">
        <v>706</v>
      </c>
      <c r="E233" s="25" t="s">
        <v>316</v>
      </c>
      <c r="F233" s="20">
        <v>43104</v>
      </c>
      <c r="G233" s="20">
        <v>43465</v>
      </c>
      <c r="H233" s="72"/>
      <c r="I233" s="72"/>
      <c r="J233" s="20"/>
      <c r="K233" s="63"/>
      <c r="L233" s="64"/>
      <c r="M233" s="25" t="s">
        <v>277</v>
      </c>
      <c r="N233" s="62"/>
      <c r="O233" s="47"/>
      <c r="P233" s="109"/>
    </row>
    <row r="234" spans="1:16" s="5" customFormat="1" ht="76.5" x14ac:dyDescent="0.25">
      <c r="A234" s="44"/>
      <c r="B234" s="18" t="s">
        <v>324</v>
      </c>
      <c r="C234" s="14" t="s">
        <v>1052</v>
      </c>
      <c r="D234" s="14" t="s">
        <v>706</v>
      </c>
      <c r="E234" s="25" t="s">
        <v>317</v>
      </c>
      <c r="F234" s="20">
        <v>43115</v>
      </c>
      <c r="G234" s="20">
        <v>43393</v>
      </c>
      <c r="H234" s="72"/>
      <c r="I234" s="72"/>
      <c r="J234" s="20"/>
      <c r="K234" s="63"/>
      <c r="L234" s="64"/>
      <c r="M234" s="25" t="s">
        <v>277</v>
      </c>
      <c r="N234" s="62"/>
      <c r="O234" s="47"/>
      <c r="P234" s="109"/>
    </row>
    <row r="235" spans="1:16" s="5" customFormat="1" ht="178.5" x14ac:dyDescent="0.25">
      <c r="A235" s="44"/>
      <c r="B235" s="18" t="s">
        <v>325</v>
      </c>
      <c r="C235" s="14" t="s">
        <v>318</v>
      </c>
      <c r="D235" s="14" t="s">
        <v>706</v>
      </c>
      <c r="E235" s="25" t="s">
        <v>338</v>
      </c>
      <c r="F235" s="20">
        <v>43104</v>
      </c>
      <c r="G235" s="20">
        <v>43463</v>
      </c>
      <c r="H235" s="72"/>
      <c r="I235" s="72"/>
      <c r="J235" s="20"/>
      <c r="K235" s="63"/>
      <c r="L235" s="64"/>
      <c r="M235" s="25" t="s">
        <v>277</v>
      </c>
      <c r="N235" s="62"/>
      <c r="O235" s="47"/>
      <c r="P235" s="109"/>
    </row>
    <row r="236" spans="1:16" s="5" customFormat="1" ht="38.25" x14ac:dyDescent="0.25">
      <c r="A236" s="44"/>
      <c r="B236" s="18" t="s">
        <v>326</v>
      </c>
      <c r="C236" s="14" t="s">
        <v>319</v>
      </c>
      <c r="D236" s="14" t="s">
        <v>706</v>
      </c>
      <c r="E236" s="25" t="s">
        <v>320</v>
      </c>
      <c r="F236" s="20">
        <v>43104</v>
      </c>
      <c r="G236" s="20">
        <v>43463</v>
      </c>
      <c r="H236" s="72"/>
      <c r="I236" s="72"/>
      <c r="J236" s="20"/>
      <c r="K236" s="63"/>
      <c r="L236" s="64"/>
      <c r="M236" s="25" t="s">
        <v>277</v>
      </c>
      <c r="N236" s="62"/>
      <c r="O236" s="47"/>
      <c r="P236" s="109"/>
    </row>
    <row r="237" spans="1:16" s="5" customFormat="1" ht="25.5" x14ac:dyDescent="0.25">
      <c r="A237" s="44"/>
      <c r="B237" s="18" t="s">
        <v>327</v>
      </c>
      <c r="C237" s="14" t="s">
        <v>321</v>
      </c>
      <c r="D237" s="14" t="s">
        <v>706</v>
      </c>
      <c r="E237" s="25" t="s">
        <v>322</v>
      </c>
      <c r="F237" s="20">
        <v>43104</v>
      </c>
      <c r="G237" s="20">
        <v>43337</v>
      </c>
      <c r="H237" s="72"/>
      <c r="I237" s="72"/>
      <c r="J237" s="20"/>
      <c r="K237" s="63"/>
      <c r="L237" s="64"/>
      <c r="M237" s="25" t="s">
        <v>277</v>
      </c>
      <c r="N237" s="62"/>
      <c r="O237" s="47"/>
      <c r="P237" s="109"/>
    </row>
    <row r="238" spans="1:16" s="5" customFormat="1" ht="76.5" x14ac:dyDescent="0.25">
      <c r="A238" s="112" t="s">
        <v>143</v>
      </c>
      <c r="B238" s="18" t="s">
        <v>96</v>
      </c>
      <c r="C238" s="26" t="s">
        <v>58</v>
      </c>
      <c r="D238" s="14" t="s">
        <v>907</v>
      </c>
      <c r="E238" s="25" t="s">
        <v>328</v>
      </c>
      <c r="F238" s="20">
        <v>43102</v>
      </c>
      <c r="G238" s="20">
        <v>43464</v>
      </c>
      <c r="H238" s="138">
        <v>4062230</v>
      </c>
      <c r="I238" s="138"/>
      <c r="J238" s="20"/>
      <c r="K238" s="71" t="s">
        <v>570</v>
      </c>
      <c r="L238" s="17" t="s">
        <v>835</v>
      </c>
      <c r="M238" s="25" t="s">
        <v>277</v>
      </c>
      <c r="N238" s="25" t="s">
        <v>260</v>
      </c>
      <c r="O238" s="47"/>
      <c r="P238" s="109"/>
    </row>
    <row r="239" spans="1:16" s="5" customFormat="1" ht="51" x14ac:dyDescent="0.25">
      <c r="A239" s="44"/>
      <c r="B239" s="18" t="s">
        <v>102</v>
      </c>
      <c r="C239" s="14" t="s">
        <v>329</v>
      </c>
      <c r="D239" s="14" t="s">
        <v>706</v>
      </c>
      <c r="E239" s="25" t="s">
        <v>328</v>
      </c>
      <c r="F239" s="20">
        <v>43102</v>
      </c>
      <c r="G239" s="20">
        <v>43464</v>
      </c>
      <c r="H239" s="67">
        <v>4062230</v>
      </c>
      <c r="I239" s="67"/>
      <c r="J239" s="20"/>
      <c r="K239" s="71" t="s">
        <v>570</v>
      </c>
      <c r="L239" s="17" t="s">
        <v>835</v>
      </c>
      <c r="M239" s="25" t="s">
        <v>277</v>
      </c>
      <c r="N239" s="25"/>
      <c r="O239" s="47"/>
      <c r="P239" s="109"/>
    </row>
    <row r="240" spans="1:16" s="5" customFormat="1" ht="76.5" x14ac:dyDescent="0.25">
      <c r="A240" s="112" t="s">
        <v>143</v>
      </c>
      <c r="B240" s="18" t="s">
        <v>97</v>
      </c>
      <c r="C240" s="26" t="s">
        <v>59</v>
      </c>
      <c r="D240" s="14" t="s">
        <v>907</v>
      </c>
      <c r="E240" s="25" t="s">
        <v>860</v>
      </c>
      <c r="F240" s="20">
        <v>43102</v>
      </c>
      <c r="G240" s="20">
        <v>43464</v>
      </c>
      <c r="H240" s="138">
        <f>(H241+H242)</f>
        <v>8672461</v>
      </c>
      <c r="I240" s="138"/>
      <c r="J240" s="20"/>
      <c r="K240" s="71" t="s">
        <v>570</v>
      </c>
      <c r="L240" s="17" t="s">
        <v>835</v>
      </c>
      <c r="M240" s="25" t="s">
        <v>277</v>
      </c>
      <c r="N240" s="25" t="s">
        <v>260</v>
      </c>
      <c r="O240" s="47"/>
      <c r="P240" s="109"/>
    </row>
    <row r="241" spans="1:16" s="5" customFormat="1" ht="25.5" x14ac:dyDescent="0.25">
      <c r="A241" s="44"/>
      <c r="B241" s="18" t="s">
        <v>103</v>
      </c>
      <c r="C241" s="14" t="s">
        <v>330</v>
      </c>
      <c r="D241" s="14" t="s">
        <v>706</v>
      </c>
      <c r="E241" s="25" t="s">
        <v>861</v>
      </c>
      <c r="F241" s="20">
        <v>43102</v>
      </c>
      <c r="G241" s="20">
        <v>43464</v>
      </c>
      <c r="H241" s="146">
        <v>6342351</v>
      </c>
      <c r="I241" s="146"/>
      <c r="J241" s="20"/>
      <c r="K241" s="71" t="s">
        <v>570</v>
      </c>
      <c r="L241" s="17" t="s">
        <v>835</v>
      </c>
      <c r="M241" s="25" t="s">
        <v>277</v>
      </c>
      <c r="N241" s="25"/>
      <c r="O241" s="47"/>
      <c r="P241" s="109"/>
    </row>
    <row r="242" spans="1:16" s="5" customFormat="1" ht="25.5" x14ac:dyDescent="0.25">
      <c r="A242" s="44"/>
      <c r="B242" s="18" t="s">
        <v>1070</v>
      </c>
      <c r="C242" s="14" t="s">
        <v>1074</v>
      </c>
      <c r="D242" s="14" t="s">
        <v>706</v>
      </c>
      <c r="E242" s="25" t="s">
        <v>1071</v>
      </c>
      <c r="F242" s="20">
        <v>43102</v>
      </c>
      <c r="G242" s="20">
        <v>43464</v>
      </c>
      <c r="H242" s="146">
        <v>2330110</v>
      </c>
      <c r="I242" s="146"/>
      <c r="J242" s="20"/>
      <c r="K242" s="71"/>
      <c r="L242" s="17"/>
      <c r="M242" s="25" t="s">
        <v>277</v>
      </c>
      <c r="N242" s="25"/>
      <c r="O242" s="47"/>
      <c r="P242" s="109"/>
    </row>
    <row r="243" spans="1:16" s="5" customFormat="1" ht="76.5" x14ac:dyDescent="0.25">
      <c r="A243" s="112" t="s">
        <v>143</v>
      </c>
      <c r="B243" s="18" t="s">
        <v>997</v>
      </c>
      <c r="C243" s="26" t="s">
        <v>60</v>
      </c>
      <c r="D243" s="14" t="s">
        <v>907</v>
      </c>
      <c r="E243" s="25" t="s">
        <v>513</v>
      </c>
      <c r="F243" s="20">
        <v>43102</v>
      </c>
      <c r="G243" s="20">
        <v>43464</v>
      </c>
      <c r="H243" s="138">
        <v>41000</v>
      </c>
      <c r="I243" s="138"/>
      <c r="J243" s="20"/>
      <c r="K243" s="71" t="s">
        <v>570</v>
      </c>
      <c r="L243" s="17" t="s">
        <v>835</v>
      </c>
      <c r="M243" s="25" t="s">
        <v>277</v>
      </c>
      <c r="N243" s="25" t="s">
        <v>260</v>
      </c>
      <c r="O243" s="47"/>
      <c r="P243" s="109"/>
    </row>
    <row r="244" spans="1:16" s="5" customFormat="1" ht="25.5" x14ac:dyDescent="0.25">
      <c r="A244" s="44"/>
      <c r="B244" s="18" t="s">
        <v>998</v>
      </c>
      <c r="C244" s="14" t="s">
        <v>331</v>
      </c>
      <c r="D244" s="14" t="s">
        <v>706</v>
      </c>
      <c r="E244" s="25" t="s">
        <v>513</v>
      </c>
      <c r="F244" s="20">
        <v>43102</v>
      </c>
      <c r="G244" s="20">
        <v>43464</v>
      </c>
      <c r="H244" s="67">
        <v>41000</v>
      </c>
      <c r="I244" s="67"/>
      <c r="J244" s="20"/>
      <c r="K244" s="71" t="s">
        <v>570</v>
      </c>
      <c r="L244" s="17" t="s">
        <v>835</v>
      </c>
      <c r="M244" s="25" t="s">
        <v>277</v>
      </c>
      <c r="N244" s="25"/>
      <c r="O244" s="47"/>
      <c r="P244" s="109"/>
    </row>
    <row r="245" spans="1:16" ht="102" x14ac:dyDescent="0.25">
      <c r="A245" s="112" t="s">
        <v>143</v>
      </c>
      <c r="B245" s="18" t="s">
        <v>283</v>
      </c>
      <c r="C245" s="26" t="s">
        <v>61</v>
      </c>
      <c r="D245" s="14" t="s">
        <v>907</v>
      </c>
      <c r="E245" s="25" t="s">
        <v>862</v>
      </c>
      <c r="F245" s="20">
        <v>43102</v>
      </c>
      <c r="G245" s="20">
        <v>43464</v>
      </c>
      <c r="H245" s="154"/>
      <c r="I245" s="154"/>
      <c r="J245" s="20"/>
      <c r="K245" s="20"/>
      <c r="L245" s="17"/>
      <c r="M245" s="25" t="s">
        <v>278</v>
      </c>
      <c r="N245" s="25" t="s">
        <v>260</v>
      </c>
      <c r="O245" s="107"/>
      <c r="P245" s="111"/>
    </row>
    <row r="246" spans="1:16" s="5" customFormat="1" ht="127.5" x14ac:dyDescent="0.25">
      <c r="A246" s="44"/>
      <c r="B246" s="18" t="s">
        <v>284</v>
      </c>
      <c r="C246" s="14" t="s">
        <v>334</v>
      </c>
      <c r="D246" s="14" t="s">
        <v>706</v>
      </c>
      <c r="E246" s="25" t="s">
        <v>821</v>
      </c>
      <c r="F246" s="20">
        <v>43102</v>
      </c>
      <c r="G246" s="20">
        <v>43464</v>
      </c>
      <c r="H246" s="138"/>
      <c r="I246" s="138"/>
      <c r="J246" s="20"/>
      <c r="K246" s="65"/>
      <c r="L246" s="66"/>
      <c r="M246" s="25" t="s">
        <v>278</v>
      </c>
      <c r="N246" s="25" t="s">
        <v>335</v>
      </c>
      <c r="O246" s="47"/>
      <c r="P246" s="109"/>
    </row>
    <row r="247" spans="1:16" s="5" customFormat="1" ht="38.25" x14ac:dyDescent="0.25">
      <c r="A247" s="44"/>
      <c r="B247" s="18" t="s">
        <v>999</v>
      </c>
      <c r="C247" s="14" t="s">
        <v>336</v>
      </c>
      <c r="D247" s="14" t="s">
        <v>706</v>
      </c>
      <c r="E247" s="25" t="s">
        <v>822</v>
      </c>
      <c r="F247" s="20">
        <v>43102</v>
      </c>
      <c r="G247" s="20">
        <v>43464</v>
      </c>
      <c r="H247" s="138"/>
      <c r="I247" s="138"/>
      <c r="J247" s="20"/>
      <c r="K247" s="65"/>
      <c r="L247" s="66"/>
      <c r="M247" s="25" t="s">
        <v>278</v>
      </c>
      <c r="N247" s="25"/>
      <c r="O247" s="47"/>
      <c r="P247" s="109"/>
    </row>
    <row r="248" spans="1:16" s="5" customFormat="1" ht="51" x14ac:dyDescent="0.25">
      <c r="A248" s="44"/>
      <c r="B248" s="18" t="s">
        <v>1000</v>
      </c>
      <c r="C248" s="14" t="s">
        <v>337</v>
      </c>
      <c r="D248" s="14" t="s">
        <v>706</v>
      </c>
      <c r="E248" s="25" t="s">
        <v>863</v>
      </c>
      <c r="F248" s="20">
        <v>43102</v>
      </c>
      <c r="G248" s="20">
        <v>43464</v>
      </c>
      <c r="H248" s="138"/>
      <c r="I248" s="138"/>
      <c r="J248" s="20"/>
      <c r="K248" s="65"/>
      <c r="L248" s="66"/>
      <c r="M248" s="25" t="s">
        <v>278</v>
      </c>
      <c r="N248" s="25"/>
      <c r="O248" s="47"/>
      <c r="P248" s="109"/>
    </row>
    <row r="249" spans="1:16" ht="114.75" x14ac:dyDescent="0.25">
      <c r="A249" s="112" t="s">
        <v>143</v>
      </c>
      <c r="B249" s="18" t="s">
        <v>285</v>
      </c>
      <c r="C249" s="26" t="s">
        <v>62</v>
      </c>
      <c r="D249" s="14" t="s">
        <v>907</v>
      </c>
      <c r="E249" s="25" t="s">
        <v>339</v>
      </c>
      <c r="F249" s="20">
        <v>43313</v>
      </c>
      <c r="G249" s="20">
        <v>43434</v>
      </c>
      <c r="H249" s="138"/>
      <c r="I249" s="138"/>
      <c r="J249" s="20"/>
      <c r="K249" s="20"/>
      <c r="L249" s="17"/>
      <c r="M249" s="25" t="s">
        <v>278</v>
      </c>
      <c r="N249" s="25" t="s">
        <v>260</v>
      </c>
      <c r="O249" s="107"/>
      <c r="P249" s="111"/>
    </row>
    <row r="250" spans="1:16" s="5" customFormat="1" ht="38.25" x14ac:dyDescent="0.25">
      <c r="A250" s="44"/>
      <c r="B250" s="18" t="s">
        <v>286</v>
      </c>
      <c r="C250" s="14" t="s">
        <v>340</v>
      </c>
      <c r="D250" s="14" t="s">
        <v>706</v>
      </c>
      <c r="E250" s="25" t="s">
        <v>519</v>
      </c>
      <c r="F250" s="20">
        <v>43327</v>
      </c>
      <c r="G250" s="20">
        <v>43434</v>
      </c>
      <c r="H250" s="72"/>
      <c r="I250" s="72"/>
      <c r="J250" s="20"/>
      <c r="K250" s="65"/>
      <c r="L250" s="17"/>
      <c r="M250" s="25" t="s">
        <v>278</v>
      </c>
      <c r="N250" s="62"/>
      <c r="O250" s="47"/>
      <c r="P250" s="109"/>
    </row>
    <row r="251" spans="1:16" s="5" customFormat="1" ht="51" x14ac:dyDescent="0.25">
      <c r="A251" s="44"/>
      <c r="B251" s="18" t="s">
        <v>332</v>
      </c>
      <c r="C251" s="14" t="s">
        <v>341</v>
      </c>
      <c r="D251" s="14" t="s">
        <v>706</v>
      </c>
      <c r="E251" s="25" t="s">
        <v>342</v>
      </c>
      <c r="F251" s="20">
        <v>43313</v>
      </c>
      <c r="G251" s="20">
        <v>43403</v>
      </c>
      <c r="H251" s="72"/>
      <c r="I251" s="72"/>
      <c r="J251" s="20"/>
      <c r="K251" s="65"/>
      <c r="L251" s="17"/>
      <c r="M251" s="25" t="s">
        <v>278</v>
      </c>
      <c r="N251" s="62"/>
      <c r="O251" s="47"/>
      <c r="P251" s="109"/>
    </row>
    <row r="252" spans="1:16" s="5" customFormat="1" ht="51" x14ac:dyDescent="0.25">
      <c r="A252" s="44"/>
      <c r="B252" s="18" t="s">
        <v>333</v>
      </c>
      <c r="C252" s="14" t="s">
        <v>343</v>
      </c>
      <c r="D252" s="14" t="s">
        <v>706</v>
      </c>
      <c r="E252" s="25" t="s">
        <v>344</v>
      </c>
      <c r="F252" s="20">
        <v>43339</v>
      </c>
      <c r="G252" s="20">
        <v>43427</v>
      </c>
      <c r="H252" s="72"/>
      <c r="I252" s="72"/>
      <c r="J252" s="20"/>
      <c r="K252" s="65"/>
      <c r="L252" s="17"/>
      <c r="M252" s="25" t="s">
        <v>278</v>
      </c>
      <c r="N252" s="62"/>
      <c r="O252" s="47"/>
      <c r="P252" s="109"/>
    </row>
    <row r="253" spans="1:16" s="5" customFormat="1" ht="38.25" x14ac:dyDescent="0.25">
      <c r="A253" s="44"/>
      <c r="B253" s="18" t="s">
        <v>1001</v>
      </c>
      <c r="C253" s="14" t="s">
        <v>1044</v>
      </c>
      <c r="D253" s="14" t="s">
        <v>706</v>
      </c>
      <c r="E253" s="25" t="s">
        <v>1050</v>
      </c>
      <c r="F253" s="20">
        <v>43102</v>
      </c>
      <c r="G253" s="20">
        <v>43464</v>
      </c>
      <c r="H253" s="72"/>
      <c r="I253" s="72"/>
      <c r="J253" s="20"/>
      <c r="K253" s="65"/>
      <c r="L253" s="64"/>
      <c r="M253" s="25" t="s">
        <v>278</v>
      </c>
      <c r="N253" s="62"/>
      <c r="O253" s="47"/>
      <c r="P253" s="109"/>
    </row>
    <row r="254" spans="1:16" s="5" customFormat="1" ht="38.25" x14ac:dyDescent="0.25">
      <c r="A254" s="44"/>
      <c r="B254" s="18" t="s">
        <v>1002</v>
      </c>
      <c r="C254" s="14" t="s">
        <v>1061</v>
      </c>
      <c r="D254" s="14" t="s">
        <v>706</v>
      </c>
      <c r="E254" s="25" t="s">
        <v>520</v>
      </c>
      <c r="F254" s="20">
        <v>43102</v>
      </c>
      <c r="G254" s="20">
        <v>43464</v>
      </c>
      <c r="H254" s="72"/>
      <c r="I254" s="72"/>
      <c r="J254" s="20"/>
      <c r="K254" s="65"/>
      <c r="L254" s="64"/>
      <c r="M254" s="25" t="s">
        <v>278</v>
      </c>
      <c r="N254" s="62"/>
      <c r="O254" s="47"/>
      <c r="P254" s="109"/>
    </row>
    <row r="255" spans="1:16" ht="25.5" x14ac:dyDescent="0.25">
      <c r="A255" s="60"/>
      <c r="B255" s="57" t="s">
        <v>187</v>
      </c>
      <c r="C255" s="61" t="s">
        <v>193</v>
      </c>
      <c r="D255" s="59" t="s">
        <v>910</v>
      </c>
      <c r="E255" s="92"/>
      <c r="F255" s="93"/>
      <c r="G255" s="93"/>
      <c r="H255" s="149">
        <f>H256+H282+H285+H289+H297</f>
        <v>270800</v>
      </c>
      <c r="I255" s="149"/>
      <c r="J255" s="93"/>
      <c r="K255" s="93"/>
      <c r="L255" s="93"/>
      <c r="M255" s="93"/>
      <c r="N255" s="93"/>
      <c r="O255" s="118"/>
      <c r="P255" s="111"/>
    </row>
    <row r="256" spans="1:16" s="5" customFormat="1" ht="114.75" x14ac:dyDescent="0.25">
      <c r="A256" s="112" t="s">
        <v>143</v>
      </c>
      <c r="B256" s="18" t="s">
        <v>199</v>
      </c>
      <c r="C256" s="26" t="s">
        <v>63</v>
      </c>
      <c r="D256" s="14" t="s">
        <v>907</v>
      </c>
      <c r="E256" s="25" t="s">
        <v>864</v>
      </c>
      <c r="F256" s="20">
        <v>43102</v>
      </c>
      <c r="G256" s="20">
        <v>43464</v>
      </c>
      <c r="H256" s="138"/>
      <c r="I256" s="138"/>
      <c r="J256" s="20"/>
      <c r="K256" s="71"/>
      <c r="L256" s="17"/>
      <c r="M256" s="25" t="s">
        <v>277</v>
      </c>
      <c r="N256" s="25" t="s">
        <v>261</v>
      </c>
      <c r="O256" s="47"/>
      <c r="P256" s="109"/>
    </row>
    <row r="257" spans="1:16" s="5" customFormat="1" ht="51" x14ac:dyDescent="0.25">
      <c r="A257" s="44"/>
      <c r="B257" s="18" t="s">
        <v>200</v>
      </c>
      <c r="C257" s="14" t="s">
        <v>345</v>
      </c>
      <c r="D257" s="14" t="s">
        <v>706</v>
      </c>
      <c r="E257" s="25" t="s">
        <v>346</v>
      </c>
      <c r="F257" s="20">
        <v>43102</v>
      </c>
      <c r="G257" s="20">
        <v>43464</v>
      </c>
      <c r="H257" s="138"/>
      <c r="I257" s="138"/>
      <c r="J257" s="20"/>
      <c r="K257" s="65"/>
      <c r="L257" s="64"/>
      <c r="M257" s="25" t="s">
        <v>277</v>
      </c>
      <c r="N257" s="18" t="s">
        <v>865</v>
      </c>
      <c r="O257" s="47"/>
      <c r="P257" s="109"/>
    </row>
    <row r="258" spans="1:16" s="5" customFormat="1" ht="51" x14ac:dyDescent="0.25">
      <c r="A258" s="44"/>
      <c r="B258" s="18" t="s">
        <v>347</v>
      </c>
      <c r="C258" s="14" t="s">
        <v>348</v>
      </c>
      <c r="D258" s="14" t="s">
        <v>706</v>
      </c>
      <c r="E258" s="25" t="s">
        <v>346</v>
      </c>
      <c r="F258" s="20">
        <v>43105</v>
      </c>
      <c r="G258" s="20">
        <v>43464</v>
      </c>
      <c r="H258" s="138"/>
      <c r="I258" s="138"/>
      <c r="J258" s="20"/>
      <c r="K258" s="65"/>
      <c r="L258" s="64"/>
      <c r="M258" s="25" t="s">
        <v>277</v>
      </c>
      <c r="N258" s="18" t="s">
        <v>865</v>
      </c>
      <c r="O258" s="47"/>
      <c r="P258" s="109"/>
    </row>
    <row r="259" spans="1:16" s="5" customFormat="1" ht="51" x14ac:dyDescent="0.25">
      <c r="A259" s="44"/>
      <c r="B259" s="18" t="s">
        <v>349</v>
      </c>
      <c r="C259" s="14" t="s">
        <v>350</v>
      </c>
      <c r="D259" s="14" t="s">
        <v>706</v>
      </c>
      <c r="E259" s="25" t="s">
        <v>346</v>
      </c>
      <c r="F259" s="20">
        <v>43105</v>
      </c>
      <c r="G259" s="20">
        <v>43464</v>
      </c>
      <c r="H259" s="138"/>
      <c r="I259" s="138"/>
      <c r="J259" s="20"/>
      <c r="K259" s="65"/>
      <c r="L259" s="64"/>
      <c r="M259" s="25" t="s">
        <v>277</v>
      </c>
      <c r="N259" s="18" t="s">
        <v>865</v>
      </c>
      <c r="O259" s="47"/>
      <c r="P259" s="109"/>
    </row>
    <row r="260" spans="1:16" s="5" customFormat="1" ht="38.25" x14ac:dyDescent="0.25">
      <c r="A260" s="44"/>
      <c r="B260" s="18" t="s">
        <v>351</v>
      </c>
      <c r="C260" s="14" t="s">
        <v>352</v>
      </c>
      <c r="D260" s="14" t="s">
        <v>706</v>
      </c>
      <c r="E260" s="25" t="s">
        <v>353</v>
      </c>
      <c r="F260" s="20">
        <v>43102</v>
      </c>
      <c r="G260" s="20">
        <v>43464</v>
      </c>
      <c r="H260" s="138"/>
      <c r="I260" s="138"/>
      <c r="J260" s="20"/>
      <c r="K260" s="65"/>
      <c r="L260" s="64"/>
      <c r="M260" s="25" t="s">
        <v>277</v>
      </c>
      <c r="N260" s="18" t="s">
        <v>865</v>
      </c>
      <c r="O260" s="47"/>
      <c r="P260" s="109"/>
    </row>
    <row r="261" spans="1:16" s="5" customFormat="1" ht="51" x14ac:dyDescent="0.25">
      <c r="A261" s="44"/>
      <c r="B261" s="18" t="s">
        <v>354</v>
      </c>
      <c r="C261" s="14" t="s">
        <v>355</v>
      </c>
      <c r="D261" s="14" t="s">
        <v>706</v>
      </c>
      <c r="E261" s="25" t="s">
        <v>346</v>
      </c>
      <c r="F261" s="20">
        <v>43102</v>
      </c>
      <c r="G261" s="20">
        <v>43464</v>
      </c>
      <c r="H261" s="138"/>
      <c r="I261" s="138"/>
      <c r="J261" s="20"/>
      <c r="K261" s="65"/>
      <c r="L261" s="64"/>
      <c r="M261" s="25" t="s">
        <v>277</v>
      </c>
      <c r="N261" s="18" t="s">
        <v>865</v>
      </c>
      <c r="O261" s="47"/>
      <c r="P261" s="109"/>
    </row>
    <row r="262" spans="1:16" s="5" customFormat="1" ht="51" x14ac:dyDescent="0.25">
      <c r="A262" s="44"/>
      <c r="B262" s="18" t="s">
        <v>356</v>
      </c>
      <c r="C262" s="14" t="s">
        <v>357</v>
      </c>
      <c r="D262" s="14" t="s">
        <v>706</v>
      </c>
      <c r="E262" s="25" t="s">
        <v>346</v>
      </c>
      <c r="F262" s="20">
        <v>43102</v>
      </c>
      <c r="G262" s="20">
        <v>43464</v>
      </c>
      <c r="H262" s="138"/>
      <c r="I262" s="138"/>
      <c r="J262" s="20"/>
      <c r="K262" s="65"/>
      <c r="L262" s="64"/>
      <c r="M262" s="25" t="s">
        <v>277</v>
      </c>
      <c r="N262" s="18" t="s">
        <v>865</v>
      </c>
      <c r="O262" s="47"/>
      <c r="P262" s="109"/>
    </row>
    <row r="263" spans="1:16" s="5" customFormat="1" ht="51" x14ac:dyDescent="0.25">
      <c r="A263" s="44"/>
      <c r="B263" s="18" t="s">
        <v>358</v>
      </c>
      <c r="C263" s="14" t="s">
        <v>359</v>
      </c>
      <c r="D263" s="14" t="s">
        <v>706</v>
      </c>
      <c r="E263" s="25" t="s">
        <v>346</v>
      </c>
      <c r="F263" s="20">
        <v>43102</v>
      </c>
      <c r="G263" s="20">
        <v>43464</v>
      </c>
      <c r="H263" s="138"/>
      <c r="I263" s="138"/>
      <c r="J263" s="20"/>
      <c r="K263" s="65"/>
      <c r="L263" s="64"/>
      <c r="M263" s="25" t="s">
        <v>277</v>
      </c>
      <c r="N263" s="18" t="s">
        <v>865</v>
      </c>
      <c r="O263" s="47"/>
      <c r="P263" s="109"/>
    </row>
    <row r="264" spans="1:16" s="5" customFormat="1" ht="51" x14ac:dyDescent="0.25">
      <c r="A264" s="44"/>
      <c r="B264" s="18" t="s">
        <v>360</v>
      </c>
      <c r="C264" s="14" t="s">
        <v>361</v>
      </c>
      <c r="D264" s="14" t="s">
        <v>706</v>
      </c>
      <c r="E264" s="25" t="s">
        <v>346</v>
      </c>
      <c r="F264" s="20">
        <v>43102</v>
      </c>
      <c r="G264" s="20">
        <v>43464</v>
      </c>
      <c r="H264" s="138"/>
      <c r="I264" s="138"/>
      <c r="J264" s="20"/>
      <c r="K264" s="65"/>
      <c r="L264" s="64"/>
      <c r="M264" s="25" t="s">
        <v>277</v>
      </c>
      <c r="N264" s="18" t="s">
        <v>865</v>
      </c>
      <c r="O264" s="47"/>
      <c r="P264" s="109"/>
    </row>
    <row r="265" spans="1:16" s="5" customFormat="1" ht="51" x14ac:dyDescent="0.25">
      <c r="A265" s="44"/>
      <c r="B265" s="18" t="s">
        <v>362</v>
      </c>
      <c r="C265" s="14" t="s">
        <v>363</v>
      </c>
      <c r="D265" s="14" t="s">
        <v>706</v>
      </c>
      <c r="E265" s="25" t="s">
        <v>346</v>
      </c>
      <c r="F265" s="20">
        <v>43102</v>
      </c>
      <c r="G265" s="20">
        <v>43464</v>
      </c>
      <c r="H265" s="138"/>
      <c r="I265" s="138"/>
      <c r="J265" s="20"/>
      <c r="K265" s="65"/>
      <c r="L265" s="64"/>
      <c r="M265" s="25" t="s">
        <v>277</v>
      </c>
      <c r="N265" s="18" t="s">
        <v>865</v>
      </c>
      <c r="O265" s="47"/>
      <c r="P265" s="109"/>
    </row>
    <row r="266" spans="1:16" s="5" customFormat="1" ht="51" x14ac:dyDescent="0.25">
      <c r="A266" s="44"/>
      <c r="B266" s="18" t="s">
        <v>364</v>
      </c>
      <c r="C266" s="14" t="s">
        <v>365</v>
      </c>
      <c r="D266" s="14" t="s">
        <v>706</v>
      </c>
      <c r="E266" s="25" t="s">
        <v>346</v>
      </c>
      <c r="F266" s="20">
        <v>43102</v>
      </c>
      <c r="G266" s="20">
        <v>43464</v>
      </c>
      <c r="H266" s="138"/>
      <c r="I266" s="138"/>
      <c r="J266" s="20"/>
      <c r="K266" s="65"/>
      <c r="L266" s="64"/>
      <c r="M266" s="25" t="s">
        <v>277</v>
      </c>
      <c r="N266" s="18" t="s">
        <v>865</v>
      </c>
      <c r="O266" s="47"/>
      <c r="P266" s="109"/>
    </row>
    <row r="267" spans="1:16" s="5" customFormat="1" ht="51" x14ac:dyDescent="0.25">
      <c r="A267" s="44"/>
      <c r="B267" s="18" t="s">
        <v>366</v>
      </c>
      <c r="C267" s="14" t="s">
        <v>367</v>
      </c>
      <c r="D267" s="14" t="s">
        <v>706</v>
      </c>
      <c r="E267" s="25" t="s">
        <v>346</v>
      </c>
      <c r="F267" s="20">
        <v>43102</v>
      </c>
      <c r="G267" s="20">
        <v>43464</v>
      </c>
      <c r="H267" s="138"/>
      <c r="I267" s="138"/>
      <c r="J267" s="20"/>
      <c r="K267" s="65"/>
      <c r="L267" s="64"/>
      <c r="M267" s="25" t="s">
        <v>277</v>
      </c>
      <c r="N267" s="18" t="s">
        <v>865</v>
      </c>
      <c r="O267" s="47"/>
      <c r="P267" s="109"/>
    </row>
    <row r="268" spans="1:16" s="5" customFormat="1" ht="51" x14ac:dyDescent="0.25">
      <c r="A268" s="44"/>
      <c r="B268" s="18" t="s">
        <v>368</v>
      </c>
      <c r="C268" s="14" t="s">
        <v>369</v>
      </c>
      <c r="D268" s="14" t="s">
        <v>706</v>
      </c>
      <c r="E268" s="25" t="s">
        <v>346</v>
      </c>
      <c r="F268" s="20">
        <v>43102</v>
      </c>
      <c r="G268" s="20">
        <v>43464</v>
      </c>
      <c r="H268" s="138"/>
      <c r="I268" s="138"/>
      <c r="J268" s="20"/>
      <c r="K268" s="65"/>
      <c r="L268" s="64"/>
      <c r="M268" s="25" t="s">
        <v>277</v>
      </c>
      <c r="N268" s="18" t="s">
        <v>865</v>
      </c>
      <c r="O268" s="47"/>
      <c r="P268" s="109"/>
    </row>
    <row r="269" spans="1:16" s="5" customFormat="1" ht="51" x14ac:dyDescent="0.25">
      <c r="A269" s="44"/>
      <c r="B269" s="18" t="s">
        <v>370</v>
      </c>
      <c r="C269" s="14" t="s">
        <v>371</v>
      </c>
      <c r="D269" s="14" t="s">
        <v>706</v>
      </c>
      <c r="E269" s="25" t="s">
        <v>346</v>
      </c>
      <c r="F269" s="20">
        <v>43102</v>
      </c>
      <c r="G269" s="20">
        <v>43464</v>
      </c>
      <c r="H269" s="138"/>
      <c r="I269" s="138"/>
      <c r="J269" s="20"/>
      <c r="K269" s="65"/>
      <c r="L269" s="64"/>
      <c r="M269" s="25" t="s">
        <v>277</v>
      </c>
      <c r="N269" s="18" t="s">
        <v>865</v>
      </c>
      <c r="O269" s="47"/>
      <c r="P269" s="109"/>
    </row>
    <row r="270" spans="1:16" s="5" customFormat="1" ht="51" x14ac:dyDescent="0.25">
      <c r="A270" s="44"/>
      <c r="B270" s="18" t="s">
        <v>372</v>
      </c>
      <c r="C270" s="14" t="s">
        <v>373</v>
      </c>
      <c r="D270" s="14" t="s">
        <v>706</v>
      </c>
      <c r="E270" s="25" t="s">
        <v>346</v>
      </c>
      <c r="F270" s="20">
        <v>43102</v>
      </c>
      <c r="G270" s="20">
        <v>43464</v>
      </c>
      <c r="H270" s="138"/>
      <c r="I270" s="138"/>
      <c r="J270" s="20"/>
      <c r="K270" s="65"/>
      <c r="L270" s="64"/>
      <c r="M270" s="25" t="s">
        <v>277</v>
      </c>
      <c r="N270" s="18" t="s">
        <v>865</v>
      </c>
      <c r="O270" s="47"/>
      <c r="P270" s="109"/>
    </row>
    <row r="271" spans="1:16" s="5" customFormat="1" ht="51" x14ac:dyDescent="0.25">
      <c r="A271" s="44"/>
      <c r="B271" s="18" t="s">
        <v>374</v>
      </c>
      <c r="C271" s="14" t="s">
        <v>375</v>
      </c>
      <c r="D271" s="14" t="s">
        <v>706</v>
      </c>
      <c r="E271" s="25" t="s">
        <v>346</v>
      </c>
      <c r="F271" s="20">
        <v>43102</v>
      </c>
      <c r="G271" s="20">
        <v>43464</v>
      </c>
      <c r="H271" s="138"/>
      <c r="I271" s="138"/>
      <c r="J271" s="20"/>
      <c r="K271" s="65"/>
      <c r="L271" s="64"/>
      <c r="M271" s="25" t="s">
        <v>277</v>
      </c>
      <c r="N271" s="18" t="s">
        <v>865</v>
      </c>
      <c r="O271" s="47"/>
      <c r="P271" s="109"/>
    </row>
    <row r="272" spans="1:16" s="5" customFormat="1" ht="51" x14ac:dyDescent="0.25">
      <c r="A272" s="44"/>
      <c r="B272" s="18" t="s">
        <v>376</v>
      </c>
      <c r="C272" s="14" t="s">
        <v>377</v>
      </c>
      <c r="D272" s="14" t="s">
        <v>706</v>
      </c>
      <c r="E272" s="25" t="s">
        <v>346</v>
      </c>
      <c r="F272" s="20">
        <v>43102</v>
      </c>
      <c r="G272" s="20">
        <v>43464</v>
      </c>
      <c r="H272" s="138"/>
      <c r="I272" s="138"/>
      <c r="J272" s="20"/>
      <c r="K272" s="65"/>
      <c r="L272" s="64"/>
      <c r="M272" s="25" t="s">
        <v>277</v>
      </c>
      <c r="N272" s="18" t="s">
        <v>865</v>
      </c>
      <c r="O272" s="47"/>
      <c r="P272" s="109"/>
    </row>
    <row r="273" spans="1:16" s="5" customFormat="1" ht="51" x14ac:dyDescent="0.25">
      <c r="A273" s="44"/>
      <c r="B273" s="18" t="s">
        <v>378</v>
      </c>
      <c r="C273" s="14" t="s">
        <v>379</v>
      </c>
      <c r="D273" s="14" t="s">
        <v>706</v>
      </c>
      <c r="E273" s="25" t="s">
        <v>346</v>
      </c>
      <c r="F273" s="20">
        <v>43102</v>
      </c>
      <c r="G273" s="20">
        <v>43464</v>
      </c>
      <c r="H273" s="138"/>
      <c r="I273" s="138"/>
      <c r="J273" s="20"/>
      <c r="K273" s="65"/>
      <c r="L273" s="64"/>
      <c r="M273" s="25" t="s">
        <v>277</v>
      </c>
      <c r="N273" s="18" t="s">
        <v>865</v>
      </c>
      <c r="O273" s="47"/>
      <c r="P273" s="109"/>
    </row>
    <row r="274" spans="1:16" s="5" customFormat="1" ht="51" x14ac:dyDescent="0.25">
      <c r="A274" s="44"/>
      <c r="B274" s="18" t="s">
        <v>380</v>
      </c>
      <c r="C274" s="14" t="s">
        <v>381</v>
      </c>
      <c r="D274" s="14" t="s">
        <v>706</v>
      </c>
      <c r="E274" s="25" t="s">
        <v>346</v>
      </c>
      <c r="F274" s="20">
        <v>43102</v>
      </c>
      <c r="G274" s="20">
        <v>43464</v>
      </c>
      <c r="H274" s="138"/>
      <c r="I274" s="138"/>
      <c r="J274" s="20"/>
      <c r="K274" s="65"/>
      <c r="L274" s="64"/>
      <c r="M274" s="25" t="s">
        <v>277</v>
      </c>
      <c r="N274" s="18" t="s">
        <v>865</v>
      </c>
      <c r="O274" s="47"/>
      <c r="P274" s="109"/>
    </row>
    <row r="275" spans="1:16" s="5" customFormat="1" ht="51" x14ac:dyDescent="0.25">
      <c r="A275" s="44"/>
      <c r="B275" s="18" t="s">
        <v>382</v>
      </c>
      <c r="C275" s="14" t="s">
        <v>383</v>
      </c>
      <c r="D275" s="14" t="s">
        <v>706</v>
      </c>
      <c r="E275" s="25" t="s">
        <v>346</v>
      </c>
      <c r="F275" s="20">
        <v>43102</v>
      </c>
      <c r="G275" s="20">
        <v>43464</v>
      </c>
      <c r="H275" s="99"/>
      <c r="I275" s="99"/>
      <c r="J275" s="20"/>
      <c r="K275" s="71" t="s">
        <v>570</v>
      </c>
      <c r="L275" s="17" t="s">
        <v>835</v>
      </c>
      <c r="M275" s="25" t="s">
        <v>277</v>
      </c>
      <c r="N275" s="18" t="s">
        <v>865</v>
      </c>
      <c r="O275" s="47"/>
      <c r="P275" s="109"/>
    </row>
    <row r="276" spans="1:16" s="5" customFormat="1" ht="25.5" x14ac:dyDescent="0.25">
      <c r="A276" s="44"/>
      <c r="B276" s="18" t="s">
        <v>384</v>
      </c>
      <c r="C276" s="14" t="s">
        <v>385</v>
      </c>
      <c r="D276" s="14" t="s">
        <v>706</v>
      </c>
      <c r="E276" s="25" t="s">
        <v>514</v>
      </c>
      <c r="F276" s="20">
        <v>43102</v>
      </c>
      <c r="G276" s="20">
        <v>43464</v>
      </c>
      <c r="H276" s="138"/>
      <c r="I276" s="138"/>
      <c r="J276" s="20"/>
      <c r="K276" s="65"/>
      <c r="L276" s="64"/>
      <c r="M276" s="25" t="s">
        <v>277</v>
      </c>
      <c r="N276" s="116"/>
      <c r="O276" s="47"/>
      <c r="P276" s="109"/>
    </row>
    <row r="277" spans="1:16" s="5" customFormat="1" ht="25.5" x14ac:dyDescent="0.25">
      <c r="A277" s="44"/>
      <c r="B277" s="18" t="s">
        <v>386</v>
      </c>
      <c r="C277" s="14" t="s">
        <v>1060</v>
      </c>
      <c r="D277" s="14" t="s">
        <v>706</v>
      </c>
      <c r="E277" s="25" t="s">
        <v>515</v>
      </c>
      <c r="F277" s="20">
        <v>43102</v>
      </c>
      <c r="G277" s="20">
        <v>43464</v>
      </c>
      <c r="H277" s="138"/>
      <c r="I277" s="138"/>
      <c r="J277" s="20"/>
      <c r="K277" s="65"/>
      <c r="L277" s="64"/>
      <c r="M277" s="25" t="s">
        <v>277</v>
      </c>
      <c r="N277" s="116"/>
      <c r="O277" s="47"/>
      <c r="P277" s="109"/>
    </row>
    <row r="278" spans="1:16" s="5" customFormat="1" ht="25.5" x14ac:dyDescent="0.25">
      <c r="A278" s="44"/>
      <c r="B278" s="18" t="s">
        <v>387</v>
      </c>
      <c r="C278" s="14" t="s">
        <v>388</v>
      </c>
      <c r="D278" s="14" t="s">
        <v>706</v>
      </c>
      <c r="E278" s="25" t="s">
        <v>516</v>
      </c>
      <c r="F278" s="20">
        <v>43102</v>
      </c>
      <c r="G278" s="20">
        <v>43464</v>
      </c>
      <c r="H278" s="138"/>
      <c r="I278" s="138"/>
      <c r="J278" s="20"/>
      <c r="K278" s="65"/>
      <c r="L278" s="64"/>
      <c r="M278" s="25" t="s">
        <v>277</v>
      </c>
      <c r="N278" s="116"/>
      <c r="O278" s="47"/>
      <c r="P278" s="109"/>
    </row>
    <row r="279" spans="1:16" s="5" customFormat="1" ht="25.5" x14ac:dyDescent="0.25">
      <c r="A279" s="44"/>
      <c r="B279" s="18" t="s">
        <v>389</v>
      </c>
      <c r="C279" s="14" t="s">
        <v>390</v>
      </c>
      <c r="D279" s="14" t="s">
        <v>706</v>
      </c>
      <c r="E279" s="25" t="s">
        <v>517</v>
      </c>
      <c r="F279" s="20">
        <v>43102</v>
      </c>
      <c r="G279" s="20">
        <v>43464</v>
      </c>
      <c r="H279" s="138"/>
      <c r="I279" s="138"/>
      <c r="J279" s="20"/>
      <c r="K279" s="65"/>
      <c r="L279" s="64"/>
      <c r="M279" s="25" t="s">
        <v>277</v>
      </c>
      <c r="N279" s="116"/>
      <c r="O279" s="47"/>
      <c r="P279" s="109"/>
    </row>
    <row r="280" spans="1:16" s="5" customFormat="1" ht="25.5" x14ac:dyDescent="0.25">
      <c r="A280" s="44"/>
      <c r="B280" s="18" t="s">
        <v>391</v>
      </c>
      <c r="C280" s="14" t="s">
        <v>392</v>
      </c>
      <c r="D280" s="14" t="s">
        <v>706</v>
      </c>
      <c r="E280" s="25" t="s">
        <v>518</v>
      </c>
      <c r="F280" s="20">
        <v>43102</v>
      </c>
      <c r="G280" s="20">
        <v>43464</v>
      </c>
      <c r="H280" s="138"/>
      <c r="I280" s="138"/>
      <c r="J280" s="20"/>
      <c r="K280" s="65"/>
      <c r="L280" s="64"/>
      <c r="M280" s="25" t="s">
        <v>277</v>
      </c>
      <c r="N280" s="116"/>
      <c r="O280" s="47"/>
      <c r="P280" s="109"/>
    </row>
    <row r="281" spans="1:16" s="5" customFormat="1" ht="25.5" x14ac:dyDescent="0.25">
      <c r="A281" s="44"/>
      <c r="B281" s="18" t="s">
        <v>393</v>
      </c>
      <c r="C281" s="14" t="s">
        <v>1076</v>
      </c>
      <c r="D281" s="14" t="s">
        <v>706</v>
      </c>
      <c r="E281" s="25" t="s">
        <v>866</v>
      </c>
      <c r="F281" s="20">
        <v>43102</v>
      </c>
      <c r="G281" s="20">
        <v>43464</v>
      </c>
      <c r="H281" s="138"/>
      <c r="I281" s="138"/>
      <c r="J281" s="20"/>
      <c r="K281" s="65"/>
      <c r="L281" s="64"/>
      <c r="M281" s="25" t="s">
        <v>277</v>
      </c>
      <c r="N281" s="116"/>
      <c r="O281" s="47"/>
      <c r="P281" s="109"/>
    </row>
    <row r="282" spans="1:16" s="5" customFormat="1" ht="89.25" x14ac:dyDescent="0.25">
      <c r="A282" s="112" t="s">
        <v>143</v>
      </c>
      <c r="B282" s="18" t="s">
        <v>201</v>
      </c>
      <c r="C282" s="26" t="s">
        <v>292</v>
      </c>
      <c r="D282" s="14" t="s">
        <v>907</v>
      </c>
      <c r="E282" s="25" t="s">
        <v>394</v>
      </c>
      <c r="F282" s="20">
        <v>43252</v>
      </c>
      <c r="G282" s="20">
        <v>43323</v>
      </c>
      <c r="H282" s="138">
        <v>270800</v>
      </c>
      <c r="I282" s="138"/>
      <c r="J282" s="20"/>
      <c r="K282" s="71" t="s">
        <v>570</v>
      </c>
      <c r="L282" s="17" t="s">
        <v>835</v>
      </c>
      <c r="M282" s="25" t="s">
        <v>278</v>
      </c>
      <c r="N282" s="55" t="s">
        <v>263</v>
      </c>
      <c r="O282" s="47"/>
      <c r="P282" s="109"/>
    </row>
    <row r="283" spans="1:16" s="5" customFormat="1" ht="51" x14ac:dyDescent="0.25">
      <c r="A283" s="44"/>
      <c r="B283" s="18" t="s">
        <v>971</v>
      </c>
      <c r="C283" s="14" t="s">
        <v>395</v>
      </c>
      <c r="D283" s="14" t="s">
        <v>706</v>
      </c>
      <c r="E283" s="25" t="s">
        <v>394</v>
      </c>
      <c r="F283" s="20">
        <v>43252</v>
      </c>
      <c r="G283" s="20">
        <v>43313</v>
      </c>
      <c r="H283" s="67">
        <v>270800</v>
      </c>
      <c r="I283" s="67"/>
      <c r="J283" s="20"/>
      <c r="K283" s="71" t="s">
        <v>570</v>
      </c>
      <c r="L283" s="17" t="s">
        <v>835</v>
      </c>
      <c r="M283" s="25" t="s">
        <v>278</v>
      </c>
      <c r="N283" s="62"/>
      <c r="O283" s="47"/>
      <c r="P283" s="109"/>
    </row>
    <row r="284" spans="1:16" s="5" customFormat="1" ht="51" x14ac:dyDescent="0.25">
      <c r="A284" s="44"/>
      <c r="B284" s="18" t="s">
        <v>972</v>
      </c>
      <c r="C284" s="14" t="s">
        <v>396</v>
      </c>
      <c r="D284" s="14" t="s">
        <v>706</v>
      </c>
      <c r="E284" s="25" t="s">
        <v>397</v>
      </c>
      <c r="F284" s="20">
        <v>43266</v>
      </c>
      <c r="G284" s="20">
        <v>43323</v>
      </c>
      <c r="H284" s="72"/>
      <c r="I284" s="72"/>
      <c r="J284" s="20"/>
      <c r="K284" s="63"/>
      <c r="L284" s="17"/>
      <c r="M284" s="25" t="s">
        <v>278</v>
      </c>
      <c r="N284" s="62"/>
      <c r="O284" s="47"/>
      <c r="P284" s="109"/>
    </row>
    <row r="285" spans="1:16" s="5" customFormat="1" ht="140.25" x14ac:dyDescent="0.25">
      <c r="A285" s="112" t="s">
        <v>143</v>
      </c>
      <c r="B285" s="18" t="s">
        <v>202</v>
      </c>
      <c r="C285" s="26" t="s">
        <v>293</v>
      </c>
      <c r="D285" s="14" t="s">
        <v>907</v>
      </c>
      <c r="E285" s="25" t="s">
        <v>867</v>
      </c>
      <c r="F285" s="20">
        <v>43102</v>
      </c>
      <c r="G285" s="20">
        <v>43343</v>
      </c>
      <c r="H285" s="72"/>
      <c r="I285" s="72"/>
      <c r="J285" s="20"/>
      <c r="K285" s="20"/>
      <c r="L285" s="17"/>
      <c r="M285" s="25" t="s">
        <v>278</v>
      </c>
      <c r="N285" s="55" t="s">
        <v>264</v>
      </c>
      <c r="O285" s="47"/>
      <c r="P285" s="109"/>
    </row>
    <row r="286" spans="1:16" s="5" customFormat="1" ht="89.25" x14ac:dyDescent="0.25">
      <c r="A286" s="44"/>
      <c r="B286" s="18" t="s">
        <v>973</v>
      </c>
      <c r="C286" s="14" t="s">
        <v>398</v>
      </c>
      <c r="D286" s="14" t="s">
        <v>706</v>
      </c>
      <c r="E286" s="25" t="s">
        <v>868</v>
      </c>
      <c r="F286" s="20">
        <v>43102</v>
      </c>
      <c r="G286" s="20">
        <v>43343</v>
      </c>
      <c r="H286" s="72"/>
      <c r="I286" s="72"/>
      <c r="J286" s="20"/>
      <c r="K286" s="65"/>
      <c r="L286" s="17"/>
      <c r="M286" s="25" t="s">
        <v>278</v>
      </c>
      <c r="N286" s="62"/>
      <c r="O286" s="47"/>
      <c r="P286" s="109"/>
    </row>
    <row r="287" spans="1:16" s="5" customFormat="1" ht="51" x14ac:dyDescent="0.25">
      <c r="A287" s="44"/>
      <c r="B287" s="18" t="s">
        <v>974</v>
      </c>
      <c r="C287" s="14" t="s">
        <v>399</v>
      </c>
      <c r="D287" s="14" t="s">
        <v>706</v>
      </c>
      <c r="E287" s="25" t="s">
        <v>869</v>
      </c>
      <c r="F287" s="20">
        <v>43205</v>
      </c>
      <c r="G287" s="20">
        <v>43308</v>
      </c>
      <c r="H287" s="72"/>
      <c r="I287" s="72"/>
      <c r="J287" s="20"/>
      <c r="K287" s="65"/>
      <c r="L287" s="17"/>
      <c r="M287" s="25" t="s">
        <v>278</v>
      </c>
      <c r="N287" s="62"/>
      <c r="O287" s="47"/>
      <c r="P287" s="109"/>
    </row>
    <row r="288" spans="1:16" s="5" customFormat="1" ht="38.25" x14ac:dyDescent="0.25">
      <c r="A288" s="44"/>
      <c r="B288" s="18" t="s">
        <v>1092</v>
      </c>
      <c r="C288" s="14" t="s">
        <v>1093</v>
      </c>
      <c r="D288" s="14" t="s">
        <v>706</v>
      </c>
      <c r="E288" s="25" t="s">
        <v>1094</v>
      </c>
      <c r="F288" s="20">
        <v>43346</v>
      </c>
      <c r="G288" s="20">
        <v>43462</v>
      </c>
      <c r="H288" s="72"/>
      <c r="I288" s="72"/>
      <c r="J288" s="20"/>
      <c r="K288" s="65"/>
      <c r="L288" s="17"/>
      <c r="M288" s="25" t="s">
        <v>278</v>
      </c>
      <c r="N288" s="62"/>
      <c r="O288" s="47"/>
      <c r="P288" s="109"/>
    </row>
    <row r="289" spans="1:16" s="5" customFormat="1" ht="38.25" x14ac:dyDescent="0.25">
      <c r="A289" s="112" t="s">
        <v>143</v>
      </c>
      <c r="B289" s="18" t="s">
        <v>203</v>
      </c>
      <c r="C289" s="26" t="s">
        <v>294</v>
      </c>
      <c r="D289" s="14" t="s">
        <v>907</v>
      </c>
      <c r="E289" s="25" t="s">
        <v>870</v>
      </c>
      <c r="F289" s="20">
        <v>43102</v>
      </c>
      <c r="G289" s="20">
        <v>43464</v>
      </c>
      <c r="H289" s="72"/>
      <c r="I289" s="72"/>
      <c r="J289" s="20"/>
      <c r="K289" s="20"/>
      <c r="L289" s="17"/>
      <c r="M289" s="25" t="s">
        <v>278</v>
      </c>
      <c r="N289" s="25" t="s">
        <v>246</v>
      </c>
      <c r="O289" s="47"/>
      <c r="P289" s="109"/>
    </row>
    <row r="290" spans="1:16" s="5" customFormat="1" ht="38.25" x14ac:dyDescent="0.25">
      <c r="A290" s="44"/>
      <c r="B290" s="18" t="s">
        <v>975</v>
      </c>
      <c r="C290" s="14" t="s">
        <v>400</v>
      </c>
      <c r="D290" s="14" t="s">
        <v>706</v>
      </c>
      <c r="E290" s="25" t="s">
        <v>401</v>
      </c>
      <c r="F290" s="20">
        <v>43102</v>
      </c>
      <c r="G290" s="20">
        <v>43464</v>
      </c>
      <c r="H290" s="138"/>
      <c r="I290" s="138"/>
      <c r="J290" s="20"/>
      <c r="K290" s="65"/>
      <c r="L290" s="17"/>
      <c r="M290" s="25" t="s">
        <v>278</v>
      </c>
      <c r="N290" s="62"/>
      <c r="O290" s="47"/>
      <c r="P290" s="109"/>
    </row>
    <row r="291" spans="1:16" s="5" customFormat="1" ht="38.25" x14ac:dyDescent="0.25">
      <c r="A291" s="44"/>
      <c r="B291" s="18" t="s">
        <v>402</v>
      </c>
      <c r="C291" s="14" t="s">
        <v>403</v>
      </c>
      <c r="D291" s="14" t="s">
        <v>706</v>
      </c>
      <c r="E291" s="25" t="s">
        <v>404</v>
      </c>
      <c r="F291" s="20">
        <v>43102</v>
      </c>
      <c r="G291" s="20">
        <v>43464</v>
      </c>
      <c r="H291" s="138"/>
      <c r="I291" s="138"/>
      <c r="J291" s="20"/>
      <c r="K291" s="65"/>
      <c r="L291" s="17"/>
      <c r="M291" s="25" t="s">
        <v>278</v>
      </c>
      <c r="N291" s="62"/>
      <c r="O291" s="47"/>
      <c r="P291" s="109"/>
    </row>
    <row r="292" spans="1:16" s="5" customFormat="1" ht="38.25" x14ac:dyDescent="0.25">
      <c r="A292" s="44"/>
      <c r="B292" s="18" t="s">
        <v>405</v>
      </c>
      <c r="C292" s="14" t="s">
        <v>406</v>
      </c>
      <c r="D292" s="14" t="s">
        <v>706</v>
      </c>
      <c r="E292" s="25" t="s">
        <v>407</v>
      </c>
      <c r="F292" s="20">
        <v>43102</v>
      </c>
      <c r="G292" s="20">
        <v>43464</v>
      </c>
      <c r="H292" s="138"/>
      <c r="I292" s="138"/>
      <c r="J292" s="20"/>
      <c r="K292" s="65"/>
      <c r="L292" s="17"/>
      <c r="M292" s="25" t="s">
        <v>278</v>
      </c>
      <c r="N292" s="62"/>
      <c r="O292" s="47"/>
      <c r="P292" s="109"/>
    </row>
    <row r="293" spans="1:16" s="5" customFormat="1" ht="38.25" x14ac:dyDescent="0.25">
      <c r="A293" s="44"/>
      <c r="B293" s="18" t="s">
        <v>408</v>
      </c>
      <c r="C293" s="14" t="s">
        <v>409</v>
      </c>
      <c r="D293" s="14" t="s">
        <v>706</v>
      </c>
      <c r="E293" s="25" t="s">
        <v>410</v>
      </c>
      <c r="F293" s="20">
        <v>43102</v>
      </c>
      <c r="G293" s="20">
        <v>43464</v>
      </c>
      <c r="H293" s="138"/>
      <c r="I293" s="138"/>
      <c r="J293" s="20"/>
      <c r="K293" s="65"/>
      <c r="L293" s="17"/>
      <c r="M293" s="25" t="s">
        <v>278</v>
      </c>
      <c r="N293" s="62"/>
      <c r="O293" s="47"/>
      <c r="P293" s="109"/>
    </row>
    <row r="294" spans="1:16" s="5" customFormat="1" ht="38.25" x14ac:dyDescent="0.25">
      <c r="A294" s="44"/>
      <c r="B294" s="18" t="s">
        <v>411</v>
      </c>
      <c r="C294" s="14" t="s">
        <v>412</v>
      </c>
      <c r="D294" s="14" t="s">
        <v>706</v>
      </c>
      <c r="E294" s="25" t="s">
        <v>413</v>
      </c>
      <c r="F294" s="20">
        <v>43102</v>
      </c>
      <c r="G294" s="20">
        <v>43464</v>
      </c>
      <c r="H294" s="138"/>
      <c r="I294" s="138"/>
      <c r="J294" s="20"/>
      <c r="K294" s="65"/>
      <c r="L294" s="17"/>
      <c r="M294" s="25" t="s">
        <v>278</v>
      </c>
      <c r="N294" s="62"/>
      <c r="O294" s="47"/>
      <c r="P294" s="109"/>
    </row>
    <row r="295" spans="1:16" s="5" customFormat="1" ht="38.25" x14ac:dyDescent="0.25">
      <c r="A295" s="44"/>
      <c r="B295" s="18" t="s">
        <v>414</v>
      </c>
      <c r="C295" s="14" t="s">
        <v>415</v>
      </c>
      <c r="D295" s="14" t="s">
        <v>706</v>
      </c>
      <c r="E295" s="25" t="s">
        <v>416</v>
      </c>
      <c r="F295" s="20">
        <v>43102</v>
      </c>
      <c r="G295" s="20">
        <v>43464</v>
      </c>
      <c r="H295" s="138"/>
      <c r="I295" s="138"/>
      <c r="J295" s="20"/>
      <c r="K295" s="65"/>
      <c r="L295" s="17"/>
      <c r="M295" s="25" t="s">
        <v>278</v>
      </c>
      <c r="N295" s="62"/>
      <c r="O295" s="47"/>
      <c r="P295" s="109"/>
    </row>
    <row r="296" spans="1:16" s="5" customFormat="1" ht="38.25" x14ac:dyDescent="0.25">
      <c r="A296" s="44"/>
      <c r="B296" s="18" t="s">
        <v>417</v>
      </c>
      <c r="C296" s="14" t="s">
        <v>418</v>
      </c>
      <c r="D296" s="14" t="s">
        <v>706</v>
      </c>
      <c r="E296" s="25" t="s">
        <v>419</v>
      </c>
      <c r="F296" s="20">
        <v>43102</v>
      </c>
      <c r="G296" s="20">
        <v>43464</v>
      </c>
      <c r="H296" s="138"/>
      <c r="I296" s="138"/>
      <c r="J296" s="20"/>
      <c r="K296" s="65"/>
      <c r="L296" s="17"/>
      <c r="M296" s="25" t="s">
        <v>278</v>
      </c>
      <c r="N296" s="62"/>
      <c r="O296" s="47"/>
      <c r="P296" s="109"/>
    </row>
    <row r="297" spans="1:16" s="5" customFormat="1" ht="38.25" x14ac:dyDescent="0.25">
      <c r="A297" s="112" t="s">
        <v>143</v>
      </c>
      <c r="B297" s="18" t="s">
        <v>204</v>
      </c>
      <c r="C297" s="33" t="s">
        <v>295</v>
      </c>
      <c r="D297" s="14" t="s">
        <v>907</v>
      </c>
      <c r="E297" s="25" t="s">
        <v>507</v>
      </c>
      <c r="F297" s="20">
        <v>43102</v>
      </c>
      <c r="G297" s="20">
        <v>43464</v>
      </c>
      <c r="H297" s="138"/>
      <c r="I297" s="138"/>
      <c r="J297" s="20"/>
      <c r="K297" s="20"/>
      <c r="L297" s="17"/>
      <c r="M297" s="25" t="s">
        <v>278</v>
      </c>
      <c r="N297" s="25" t="s">
        <v>246</v>
      </c>
      <c r="O297" s="47"/>
      <c r="P297" s="109"/>
    </row>
    <row r="298" spans="1:16" s="5" customFormat="1" ht="38.25" x14ac:dyDescent="0.25">
      <c r="A298" s="44"/>
      <c r="B298" s="18" t="s">
        <v>976</v>
      </c>
      <c r="C298" s="14" t="s">
        <v>420</v>
      </c>
      <c r="D298" s="14" t="s">
        <v>706</v>
      </c>
      <c r="E298" s="25" t="s">
        <v>507</v>
      </c>
      <c r="F298" s="20">
        <v>43102</v>
      </c>
      <c r="G298" s="20">
        <v>43464</v>
      </c>
      <c r="H298" s="138"/>
      <c r="I298" s="138"/>
      <c r="J298" s="20"/>
      <c r="K298" s="20"/>
      <c r="L298" s="17"/>
      <c r="M298" s="25" t="s">
        <v>278</v>
      </c>
      <c r="N298" s="25"/>
      <c r="O298" s="47"/>
      <c r="P298" s="109"/>
    </row>
    <row r="299" spans="1:16" ht="25.5" x14ac:dyDescent="0.25">
      <c r="A299" s="60"/>
      <c r="B299" s="57" t="s">
        <v>188</v>
      </c>
      <c r="C299" s="61" t="s">
        <v>194</v>
      </c>
      <c r="D299" s="59" t="s">
        <v>910</v>
      </c>
      <c r="E299" s="92"/>
      <c r="F299" s="93"/>
      <c r="G299" s="93"/>
      <c r="H299" s="149">
        <f>H300</f>
        <v>0</v>
      </c>
      <c r="I299" s="149"/>
      <c r="J299" s="93"/>
      <c r="K299" s="93"/>
      <c r="L299" s="93"/>
      <c r="M299" s="93"/>
      <c r="N299" s="93"/>
      <c r="O299" s="118"/>
      <c r="P299" s="111"/>
    </row>
    <row r="300" spans="1:16" s="5" customFormat="1" ht="25.5" x14ac:dyDescent="0.25">
      <c r="A300" s="40" t="s">
        <v>143</v>
      </c>
      <c r="B300" s="18" t="s">
        <v>205</v>
      </c>
      <c r="C300" s="26" t="s">
        <v>64</v>
      </c>
      <c r="D300" s="14" t="s">
        <v>907</v>
      </c>
      <c r="E300" s="25"/>
      <c r="F300" s="32"/>
      <c r="G300" s="23"/>
      <c r="H300" s="67"/>
      <c r="I300" s="67"/>
      <c r="J300" s="23"/>
      <c r="K300" s="20"/>
      <c r="L300" s="17"/>
      <c r="M300" s="25" t="s">
        <v>248</v>
      </c>
      <c r="N300" s="105" t="s">
        <v>244</v>
      </c>
      <c r="O300" s="119"/>
      <c r="P300" s="109"/>
    </row>
    <row r="301" spans="1:16" s="5" customFormat="1" x14ac:dyDescent="0.25">
      <c r="A301" s="41"/>
      <c r="B301" s="18" t="s">
        <v>206</v>
      </c>
      <c r="C301" s="14" t="s">
        <v>695</v>
      </c>
      <c r="D301" s="14" t="s">
        <v>706</v>
      </c>
      <c r="E301" s="25" t="s">
        <v>696</v>
      </c>
      <c r="F301" s="20">
        <v>43132</v>
      </c>
      <c r="G301" s="20" t="s">
        <v>651</v>
      </c>
      <c r="H301" s="67"/>
      <c r="I301" s="67"/>
      <c r="J301" s="20"/>
      <c r="K301" s="20"/>
      <c r="L301" s="17"/>
      <c r="M301" s="25" t="s">
        <v>248</v>
      </c>
      <c r="N301" s="105"/>
      <c r="O301" s="119"/>
      <c r="P301" s="109"/>
    </row>
    <row r="302" spans="1:16" ht="25.5" x14ac:dyDescent="0.25">
      <c r="A302" s="60"/>
      <c r="B302" s="57" t="s">
        <v>189</v>
      </c>
      <c r="C302" s="61" t="s">
        <v>195</v>
      </c>
      <c r="D302" s="59" t="s">
        <v>910</v>
      </c>
      <c r="E302" s="92"/>
      <c r="F302" s="93"/>
      <c r="G302" s="93"/>
      <c r="H302" s="149">
        <f>H311</f>
        <v>500000</v>
      </c>
      <c r="I302" s="149"/>
      <c r="J302" s="93"/>
      <c r="K302" s="93"/>
      <c r="L302" s="93"/>
      <c r="M302" s="93"/>
      <c r="N302" s="93"/>
      <c r="O302" s="118"/>
      <c r="P302" s="111"/>
    </row>
    <row r="303" spans="1:16" s="5" customFormat="1" ht="114.75" x14ac:dyDescent="0.25">
      <c r="A303" s="112" t="s">
        <v>143</v>
      </c>
      <c r="B303" s="18" t="s">
        <v>207</v>
      </c>
      <c r="C303" s="26" t="s">
        <v>65</v>
      </c>
      <c r="D303" s="14" t="s">
        <v>907</v>
      </c>
      <c r="E303" s="25"/>
      <c r="F303" s="15"/>
      <c r="G303" s="15"/>
      <c r="H303" s="138"/>
      <c r="I303" s="138"/>
      <c r="J303" s="15"/>
      <c r="K303" s="20"/>
      <c r="L303" s="17"/>
      <c r="M303" s="25" t="s">
        <v>256</v>
      </c>
      <c r="N303" s="25" t="s">
        <v>871</v>
      </c>
      <c r="O303" s="47"/>
      <c r="P303" s="109"/>
    </row>
    <row r="304" spans="1:16" s="5" customFormat="1" ht="25.5" x14ac:dyDescent="0.25">
      <c r="A304" s="44"/>
      <c r="B304" s="18" t="s">
        <v>208</v>
      </c>
      <c r="C304" s="14" t="s">
        <v>1049</v>
      </c>
      <c r="D304" s="14" t="s">
        <v>706</v>
      </c>
      <c r="E304" s="25" t="s">
        <v>508</v>
      </c>
      <c r="F304" s="20">
        <v>43143</v>
      </c>
      <c r="G304" s="20">
        <v>43447</v>
      </c>
      <c r="H304" s="99"/>
      <c r="I304" s="99"/>
      <c r="J304" s="20"/>
      <c r="K304" s="20"/>
      <c r="L304" s="17"/>
      <c r="M304" s="25" t="s">
        <v>256</v>
      </c>
      <c r="N304" s="25"/>
      <c r="O304" s="47"/>
      <c r="P304" s="109"/>
    </row>
    <row r="305" spans="1:16" s="5" customFormat="1" ht="25.5" x14ac:dyDescent="0.25">
      <c r="A305" s="112" t="s">
        <v>143</v>
      </c>
      <c r="B305" s="18" t="s">
        <v>209</v>
      </c>
      <c r="C305" s="26" t="s">
        <v>66</v>
      </c>
      <c r="D305" s="14" t="s">
        <v>907</v>
      </c>
      <c r="E305" s="25"/>
      <c r="F305" s="20"/>
      <c r="G305" s="20"/>
      <c r="H305" s="138"/>
      <c r="I305" s="138"/>
      <c r="J305" s="20"/>
      <c r="K305" s="20"/>
      <c r="L305" s="17"/>
      <c r="M305" s="25" t="s">
        <v>256</v>
      </c>
      <c r="N305" s="25" t="s">
        <v>246</v>
      </c>
      <c r="O305" s="47"/>
      <c r="P305" s="109"/>
    </row>
    <row r="306" spans="1:16" s="5" customFormat="1" ht="25.5" x14ac:dyDescent="0.25">
      <c r="A306" s="44"/>
      <c r="B306" s="18" t="s">
        <v>210</v>
      </c>
      <c r="C306" s="14" t="s">
        <v>66</v>
      </c>
      <c r="D306" s="14" t="s">
        <v>706</v>
      </c>
      <c r="E306" s="25" t="s">
        <v>872</v>
      </c>
      <c r="F306" s="20">
        <v>43102</v>
      </c>
      <c r="G306" s="20">
        <v>43462</v>
      </c>
      <c r="H306" s="67"/>
      <c r="I306" s="67"/>
      <c r="J306" s="20"/>
      <c r="K306" s="16"/>
      <c r="L306" s="17"/>
      <c r="M306" s="25" t="s">
        <v>244</v>
      </c>
      <c r="N306" s="25"/>
      <c r="O306" s="47"/>
      <c r="P306" s="109"/>
    </row>
    <row r="307" spans="1:16" s="5" customFormat="1" x14ac:dyDescent="0.25">
      <c r="A307" s="112" t="s">
        <v>143</v>
      </c>
      <c r="B307" s="18" t="s">
        <v>211</v>
      </c>
      <c r="C307" s="26" t="s">
        <v>67</v>
      </c>
      <c r="D307" s="14" t="s">
        <v>907</v>
      </c>
      <c r="E307" s="25"/>
      <c r="F307" s="20"/>
      <c r="G307" s="20"/>
      <c r="H307" s="138"/>
      <c r="I307" s="138"/>
      <c r="J307" s="20"/>
      <c r="K307" s="20"/>
      <c r="L307" s="17"/>
      <c r="M307" s="25" t="s">
        <v>244</v>
      </c>
      <c r="N307" s="25" t="s">
        <v>250</v>
      </c>
      <c r="O307" s="47"/>
      <c r="P307" s="109"/>
    </row>
    <row r="308" spans="1:16" s="5" customFormat="1" ht="38.25" x14ac:dyDescent="0.25">
      <c r="A308" s="44"/>
      <c r="B308" s="18" t="s">
        <v>212</v>
      </c>
      <c r="C308" s="14" t="s">
        <v>1033</v>
      </c>
      <c r="D308" s="14" t="s">
        <v>706</v>
      </c>
      <c r="E308" s="25" t="s">
        <v>1075</v>
      </c>
      <c r="F308" s="20">
        <v>43102</v>
      </c>
      <c r="G308" s="20">
        <v>43462</v>
      </c>
      <c r="H308" s="99"/>
      <c r="I308" s="99"/>
      <c r="J308" s="20"/>
      <c r="K308" s="20"/>
      <c r="L308" s="17"/>
      <c r="M308" s="25" t="s">
        <v>244</v>
      </c>
      <c r="N308" s="25"/>
      <c r="O308" s="47"/>
      <c r="P308" s="109"/>
    </row>
    <row r="309" spans="1:16" s="5" customFormat="1" ht="38.25" x14ac:dyDescent="0.25">
      <c r="A309" s="112" t="s">
        <v>143</v>
      </c>
      <c r="B309" s="18" t="s">
        <v>213</v>
      </c>
      <c r="C309" s="26" t="s">
        <v>68</v>
      </c>
      <c r="D309" s="14" t="s">
        <v>907</v>
      </c>
      <c r="E309" s="25"/>
      <c r="F309" s="20"/>
      <c r="G309" s="20"/>
      <c r="H309" s="138"/>
      <c r="I309" s="138"/>
      <c r="J309" s="20"/>
      <c r="K309" s="20"/>
      <c r="L309" s="17"/>
      <c r="M309" s="25" t="s">
        <v>256</v>
      </c>
      <c r="N309" s="25" t="s">
        <v>265</v>
      </c>
      <c r="O309" s="47"/>
      <c r="P309" s="109"/>
    </row>
    <row r="310" spans="1:16" s="5" customFormat="1" ht="51" x14ac:dyDescent="0.25">
      <c r="A310" s="44"/>
      <c r="B310" s="18" t="s">
        <v>214</v>
      </c>
      <c r="C310" s="14" t="s">
        <v>1045</v>
      </c>
      <c r="D310" s="14" t="s">
        <v>706</v>
      </c>
      <c r="E310" s="25" t="s">
        <v>509</v>
      </c>
      <c r="F310" s="20">
        <v>43102</v>
      </c>
      <c r="G310" s="20">
        <v>43462</v>
      </c>
      <c r="H310" s="99"/>
      <c r="I310" s="99"/>
      <c r="J310" s="20"/>
      <c r="K310" s="20"/>
      <c r="L310" s="17"/>
      <c r="M310" s="25" t="s">
        <v>256</v>
      </c>
      <c r="N310" s="25"/>
      <c r="O310" s="47"/>
      <c r="P310" s="109"/>
    </row>
    <row r="311" spans="1:16" s="5" customFormat="1" ht="25.5" x14ac:dyDescent="0.25">
      <c r="A311" s="44" t="s">
        <v>143</v>
      </c>
      <c r="B311" s="18" t="s">
        <v>215</v>
      </c>
      <c r="C311" s="26" t="s">
        <v>69</v>
      </c>
      <c r="D311" s="14" t="s">
        <v>907</v>
      </c>
      <c r="E311" s="25" t="s">
        <v>434</v>
      </c>
      <c r="F311" s="67">
        <v>43102</v>
      </c>
      <c r="G311" s="17" t="s">
        <v>433</v>
      </c>
      <c r="H311" s="72">
        <v>500000</v>
      </c>
      <c r="I311" s="72"/>
      <c r="J311" s="17"/>
      <c r="K311" s="71" t="s">
        <v>570</v>
      </c>
      <c r="L311" s="17" t="s">
        <v>888</v>
      </c>
      <c r="M311" s="25" t="s">
        <v>256</v>
      </c>
      <c r="N311" s="25"/>
      <c r="O311" s="47"/>
      <c r="P311" s="109"/>
    </row>
    <row r="312" spans="1:16" s="5" customFormat="1" ht="51" customHeight="1" x14ac:dyDescent="0.25">
      <c r="A312" s="44"/>
      <c r="B312" s="18" t="s">
        <v>216</v>
      </c>
      <c r="C312" s="14" t="s">
        <v>1046</v>
      </c>
      <c r="D312" s="14" t="s">
        <v>706</v>
      </c>
      <c r="E312" s="25" t="s">
        <v>510</v>
      </c>
      <c r="F312" s="20">
        <v>43102</v>
      </c>
      <c r="G312" s="20">
        <v>43462</v>
      </c>
      <c r="H312" s="67">
        <v>500000</v>
      </c>
      <c r="I312" s="67"/>
      <c r="J312" s="20"/>
      <c r="K312" s="71" t="s">
        <v>570</v>
      </c>
      <c r="L312" s="17" t="s">
        <v>888</v>
      </c>
      <c r="M312" s="25" t="s">
        <v>256</v>
      </c>
      <c r="N312" s="25"/>
      <c r="O312" s="47"/>
      <c r="P312" s="109"/>
    </row>
    <row r="313" spans="1:16" s="5" customFormat="1" ht="38.25" x14ac:dyDescent="0.25">
      <c r="A313" s="44"/>
      <c r="B313" s="18" t="s">
        <v>435</v>
      </c>
      <c r="C313" s="14" t="s">
        <v>436</v>
      </c>
      <c r="D313" s="14" t="s">
        <v>706</v>
      </c>
      <c r="E313" s="25" t="s">
        <v>873</v>
      </c>
      <c r="F313" s="20">
        <v>43102</v>
      </c>
      <c r="G313" s="20">
        <v>43462</v>
      </c>
      <c r="H313" s="67"/>
      <c r="I313" s="67"/>
      <c r="J313" s="20"/>
      <c r="K313" s="20"/>
      <c r="L313" s="17"/>
      <c r="M313" s="25" t="s">
        <v>256</v>
      </c>
      <c r="N313" s="25"/>
      <c r="O313" s="47"/>
      <c r="P313" s="109"/>
    </row>
    <row r="314" spans="1:16" s="5" customFormat="1" x14ac:dyDescent="0.25">
      <c r="A314" s="44" t="s">
        <v>144</v>
      </c>
      <c r="B314" s="18" t="s">
        <v>437</v>
      </c>
      <c r="C314" s="33" t="s">
        <v>438</v>
      </c>
      <c r="D314" s="14" t="s">
        <v>907</v>
      </c>
      <c r="E314" s="25"/>
      <c r="F314" s="20"/>
      <c r="G314" s="20"/>
      <c r="H314" s="67"/>
      <c r="I314" s="67"/>
      <c r="J314" s="20"/>
      <c r="K314" s="20"/>
      <c r="L314" s="17"/>
      <c r="M314" s="25" t="s">
        <v>256</v>
      </c>
      <c r="N314" s="25"/>
      <c r="O314" s="47"/>
      <c r="P314" s="109"/>
    </row>
    <row r="315" spans="1:16" s="5" customFormat="1" ht="89.25" x14ac:dyDescent="0.25">
      <c r="A315" s="44"/>
      <c r="B315" s="18" t="s">
        <v>925</v>
      </c>
      <c r="C315" s="14" t="s">
        <v>438</v>
      </c>
      <c r="D315" s="14" t="s">
        <v>706</v>
      </c>
      <c r="E315" s="25" t="s">
        <v>511</v>
      </c>
      <c r="F315" s="20">
        <v>43102</v>
      </c>
      <c r="G315" s="20">
        <v>43462</v>
      </c>
      <c r="H315" s="67"/>
      <c r="I315" s="67"/>
      <c r="J315" s="20"/>
      <c r="K315" s="20"/>
      <c r="L315" s="17"/>
      <c r="M315" s="25" t="s">
        <v>256</v>
      </c>
      <c r="N315" s="25"/>
      <c r="O315" s="47"/>
      <c r="P315" s="109"/>
    </row>
    <row r="316" spans="1:16" s="5" customFormat="1" x14ac:dyDescent="0.25">
      <c r="A316" s="44" t="s">
        <v>144</v>
      </c>
      <c r="B316" s="18" t="s">
        <v>439</v>
      </c>
      <c r="C316" s="33" t="s">
        <v>440</v>
      </c>
      <c r="D316" s="14" t="s">
        <v>907</v>
      </c>
      <c r="E316" s="25"/>
      <c r="F316" s="20"/>
      <c r="G316" s="20"/>
      <c r="H316" s="67"/>
      <c r="I316" s="67"/>
      <c r="J316" s="20"/>
      <c r="K316" s="20"/>
      <c r="L316" s="17"/>
      <c r="M316" s="25" t="s">
        <v>256</v>
      </c>
      <c r="N316" s="25"/>
      <c r="O316" s="47"/>
      <c r="P316" s="109"/>
    </row>
    <row r="317" spans="1:16" s="5" customFormat="1" ht="51" x14ac:dyDescent="0.25">
      <c r="A317" s="44"/>
      <c r="B317" s="18" t="s">
        <v>1065</v>
      </c>
      <c r="C317" s="14" t="s">
        <v>441</v>
      </c>
      <c r="D317" s="14" t="s">
        <v>706</v>
      </c>
      <c r="E317" s="25" t="s">
        <v>512</v>
      </c>
      <c r="F317" s="20">
        <v>43102</v>
      </c>
      <c r="G317" s="20">
        <v>43462</v>
      </c>
      <c r="H317" s="67"/>
      <c r="I317" s="67"/>
      <c r="J317" s="20"/>
      <c r="K317" s="20"/>
      <c r="L317" s="17"/>
      <c r="M317" s="25" t="s">
        <v>256</v>
      </c>
      <c r="N317" s="25"/>
      <c r="O317" s="47"/>
      <c r="P317" s="109"/>
    </row>
    <row r="318" spans="1:16" ht="25.5" x14ac:dyDescent="0.25">
      <c r="A318" s="60"/>
      <c r="B318" s="57" t="s">
        <v>190</v>
      </c>
      <c r="C318" s="61" t="s">
        <v>196</v>
      </c>
      <c r="D318" s="59" t="s">
        <v>910</v>
      </c>
      <c r="E318" s="96"/>
      <c r="F318" s="96"/>
      <c r="G318" s="96"/>
      <c r="H318" s="155">
        <f>H319+H322+H325</f>
        <v>1330000</v>
      </c>
      <c r="I318" s="196"/>
      <c r="J318" s="102"/>
      <c r="K318" s="204"/>
      <c r="L318" s="205"/>
      <c r="M318" s="205"/>
      <c r="N318" s="205"/>
      <c r="O318" s="118"/>
      <c r="P318" s="111"/>
    </row>
    <row r="319" spans="1:16" s="5" customFormat="1" ht="25.5" x14ac:dyDescent="0.25">
      <c r="A319" s="112" t="s">
        <v>143</v>
      </c>
      <c r="B319" s="18" t="s">
        <v>217</v>
      </c>
      <c r="C319" s="26" t="s">
        <v>1079</v>
      </c>
      <c r="D319" s="14" t="s">
        <v>907</v>
      </c>
      <c r="E319" s="25"/>
      <c r="F319" s="15"/>
      <c r="G319" s="15"/>
      <c r="H319" s="72">
        <v>300000</v>
      </c>
      <c r="I319" s="72"/>
      <c r="J319" s="15"/>
      <c r="K319" s="70" t="s">
        <v>570</v>
      </c>
      <c r="L319" s="17" t="s">
        <v>432</v>
      </c>
      <c r="M319" s="25" t="s">
        <v>268</v>
      </c>
      <c r="N319" s="18"/>
      <c r="O319" s="47"/>
      <c r="P319" s="109"/>
    </row>
    <row r="320" spans="1:16" s="73" customFormat="1" ht="25.5" x14ac:dyDescent="0.25">
      <c r="A320" s="70"/>
      <c r="B320" s="25" t="s">
        <v>218</v>
      </c>
      <c r="C320" s="14" t="s">
        <v>1012</v>
      </c>
      <c r="D320" s="14" t="s">
        <v>706</v>
      </c>
      <c r="E320" s="25" t="s">
        <v>655</v>
      </c>
      <c r="F320" s="20">
        <v>42747</v>
      </c>
      <c r="G320" s="20" t="s">
        <v>656</v>
      </c>
      <c r="H320" s="67">
        <v>300000</v>
      </c>
      <c r="I320" s="67"/>
      <c r="J320" s="20"/>
      <c r="K320" s="70" t="s">
        <v>570</v>
      </c>
      <c r="L320" s="17" t="s">
        <v>432</v>
      </c>
      <c r="M320" s="25" t="s">
        <v>268</v>
      </c>
      <c r="N320" s="25" t="s">
        <v>244</v>
      </c>
      <c r="O320" s="53"/>
      <c r="P320" s="110"/>
    </row>
    <row r="321" spans="1:16" s="73" customFormat="1" ht="38.25" x14ac:dyDescent="0.25">
      <c r="A321" s="70"/>
      <c r="B321" s="25" t="s">
        <v>657</v>
      </c>
      <c r="C321" s="14" t="s">
        <v>1014</v>
      </c>
      <c r="D321" s="14" t="s">
        <v>706</v>
      </c>
      <c r="E321" s="25" t="s">
        <v>658</v>
      </c>
      <c r="F321" s="20">
        <v>43109</v>
      </c>
      <c r="G321" s="20" t="s">
        <v>659</v>
      </c>
      <c r="H321" s="152"/>
      <c r="I321" s="152"/>
      <c r="J321" s="20"/>
      <c r="K321" s="25"/>
      <c r="L321" s="17"/>
      <c r="M321" s="25" t="s">
        <v>268</v>
      </c>
      <c r="N321" s="25" t="s">
        <v>256</v>
      </c>
      <c r="O321" s="53"/>
      <c r="P321" s="110"/>
    </row>
    <row r="322" spans="1:16" s="5" customFormat="1" ht="25.5" x14ac:dyDescent="0.25">
      <c r="A322" s="44" t="s">
        <v>143</v>
      </c>
      <c r="B322" s="18" t="s">
        <v>219</v>
      </c>
      <c r="C322" s="26" t="s">
        <v>1015</v>
      </c>
      <c r="D322" s="14" t="s">
        <v>907</v>
      </c>
      <c r="E322" s="25"/>
      <c r="F322" s="20"/>
      <c r="G322" s="20"/>
      <c r="H322" s="138">
        <v>1030000</v>
      </c>
      <c r="I322" s="138"/>
      <c r="J322" s="20"/>
      <c r="K322" s="70" t="s">
        <v>570</v>
      </c>
      <c r="L322" s="17" t="s">
        <v>888</v>
      </c>
      <c r="M322" s="25" t="s">
        <v>268</v>
      </c>
      <c r="N322" s="18"/>
      <c r="O322" s="47"/>
      <c r="P322" s="109"/>
    </row>
    <row r="323" spans="1:16" s="73" customFormat="1" ht="25.5" x14ac:dyDescent="0.25">
      <c r="A323" s="70"/>
      <c r="B323" s="25" t="s">
        <v>220</v>
      </c>
      <c r="C323" s="14" t="s">
        <v>1016</v>
      </c>
      <c r="D323" s="14" t="s">
        <v>706</v>
      </c>
      <c r="E323" s="25" t="s">
        <v>662</v>
      </c>
      <c r="F323" s="20">
        <v>43101</v>
      </c>
      <c r="G323" s="20" t="s">
        <v>660</v>
      </c>
      <c r="H323" s="152"/>
      <c r="I323" s="152"/>
      <c r="J323" s="20"/>
      <c r="K323" s="25"/>
      <c r="L323" s="17"/>
      <c r="M323" s="25" t="s">
        <v>268</v>
      </c>
      <c r="N323" s="25" t="s">
        <v>244</v>
      </c>
      <c r="O323" s="53"/>
      <c r="P323" s="110"/>
    </row>
    <row r="324" spans="1:16" s="73" customFormat="1" ht="27" customHeight="1" x14ac:dyDescent="0.25">
      <c r="A324" s="70"/>
      <c r="B324" s="25" t="s">
        <v>661</v>
      </c>
      <c r="C324" s="21" t="s">
        <v>1017</v>
      </c>
      <c r="D324" s="14" t="s">
        <v>706</v>
      </c>
      <c r="E324" s="25" t="s">
        <v>662</v>
      </c>
      <c r="F324" s="20">
        <v>43376</v>
      </c>
      <c r="G324" s="20" t="s">
        <v>648</v>
      </c>
      <c r="H324" s="99">
        <v>1030000</v>
      </c>
      <c r="I324" s="99"/>
      <c r="J324" s="20"/>
      <c r="K324" s="70" t="s">
        <v>570</v>
      </c>
      <c r="L324" s="17" t="s">
        <v>888</v>
      </c>
      <c r="M324" s="25" t="s">
        <v>268</v>
      </c>
      <c r="N324" s="25" t="s">
        <v>919</v>
      </c>
      <c r="O324" s="53"/>
      <c r="P324" s="110"/>
    </row>
    <row r="325" spans="1:16" s="5" customFormat="1" ht="25.5" x14ac:dyDescent="0.25">
      <c r="A325" s="112" t="s">
        <v>143</v>
      </c>
      <c r="B325" s="18" t="s">
        <v>221</v>
      </c>
      <c r="C325" s="26" t="s">
        <v>1078</v>
      </c>
      <c r="D325" s="14" t="s">
        <v>907</v>
      </c>
      <c r="E325" s="25"/>
      <c r="F325" s="20"/>
      <c r="G325" s="20"/>
      <c r="H325" s="67"/>
      <c r="I325" s="67"/>
      <c r="J325" s="20"/>
      <c r="K325" s="20"/>
      <c r="L325" s="17"/>
      <c r="M325" s="25" t="s">
        <v>268</v>
      </c>
      <c r="N325" s="18"/>
      <c r="O325" s="47"/>
      <c r="P325" s="109"/>
    </row>
    <row r="326" spans="1:16" s="73" customFormat="1" ht="21" customHeight="1" x14ac:dyDescent="0.25">
      <c r="A326" s="70"/>
      <c r="B326" s="25" t="s">
        <v>222</v>
      </c>
      <c r="C326" s="14" t="s">
        <v>1018</v>
      </c>
      <c r="D326" s="14" t="s">
        <v>706</v>
      </c>
      <c r="E326" s="14" t="s">
        <v>1018</v>
      </c>
      <c r="F326" s="20">
        <v>43103</v>
      </c>
      <c r="G326" s="20" t="s">
        <v>445</v>
      </c>
      <c r="H326" s="152"/>
      <c r="I326" s="152"/>
      <c r="J326" s="20"/>
      <c r="K326" s="25"/>
      <c r="L326" s="17"/>
      <c r="M326" s="25" t="s">
        <v>268</v>
      </c>
      <c r="N326" s="25" t="s">
        <v>244</v>
      </c>
      <c r="O326" s="53"/>
      <c r="P326" s="110"/>
    </row>
    <row r="327" spans="1:16" ht="38.25" x14ac:dyDescent="0.25">
      <c r="A327" s="114"/>
      <c r="B327" s="57" t="s">
        <v>191</v>
      </c>
      <c r="C327" s="61" t="s">
        <v>197</v>
      </c>
      <c r="D327" s="59" t="s">
        <v>910</v>
      </c>
      <c r="E327" s="115"/>
      <c r="F327" s="115"/>
      <c r="G327" s="115"/>
      <c r="H327" s="156">
        <f>H328+H336+H343+H345</f>
        <v>1120000</v>
      </c>
      <c r="I327" s="156"/>
      <c r="J327" s="115"/>
      <c r="K327" s="206"/>
      <c r="L327" s="206"/>
      <c r="M327" s="206"/>
      <c r="N327" s="206"/>
      <c r="O327" s="107"/>
      <c r="P327" s="111"/>
    </row>
    <row r="328" spans="1:16" s="5" customFormat="1" ht="38.25" x14ac:dyDescent="0.25">
      <c r="A328" s="44" t="s">
        <v>143</v>
      </c>
      <c r="B328" s="18" t="s">
        <v>223</v>
      </c>
      <c r="C328" s="26" t="s">
        <v>70</v>
      </c>
      <c r="D328" s="14" t="s">
        <v>907</v>
      </c>
      <c r="E328" s="25"/>
      <c r="F328" s="15"/>
      <c r="G328" s="15"/>
      <c r="H328" s="138">
        <v>220000</v>
      </c>
      <c r="I328" s="138"/>
      <c r="J328" s="15"/>
      <c r="K328" s="71" t="s">
        <v>570</v>
      </c>
      <c r="L328" s="17" t="s">
        <v>432</v>
      </c>
      <c r="M328" s="25" t="s">
        <v>268</v>
      </c>
      <c r="N328" s="18"/>
      <c r="O328" s="47"/>
      <c r="P328" s="109"/>
    </row>
    <row r="329" spans="1:16" s="73" customFormat="1" ht="38.25" x14ac:dyDescent="0.25">
      <c r="A329" s="70"/>
      <c r="B329" s="18" t="s">
        <v>977</v>
      </c>
      <c r="C329" s="22" t="s">
        <v>1019</v>
      </c>
      <c r="D329" s="14" t="s">
        <v>706</v>
      </c>
      <c r="E329" s="25" t="s">
        <v>663</v>
      </c>
      <c r="F329" s="20">
        <v>43101</v>
      </c>
      <c r="G329" s="20" t="s">
        <v>664</v>
      </c>
      <c r="H329" s="187">
        <v>40000</v>
      </c>
      <c r="I329" s="187"/>
      <c r="J329" s="20"/>
      <c r="K329" s="71" t="s">
        <v>570</v>
      </c>
      <c r="L329" s="17" t="s">
        <v>432</v>
      </c>
      <c r="M329" s="25" t="s">
        <v>268</v>
      </c>
      <c r="N329" s="25" t="s">
        <v>244</v>
      </c>
      <c r="O329" s="53"/>
      <c r="P329" s="110"/>
    </row>
    <row r="330" spans="1:16" s="73" customFormat="1" ht="38.25" x14ac:dyDescent="0.25">
      <c r="A330" s="70"/>
      <c r="B330" s="18" t="s">
        <v>978</v>
      </c>
      <c r="C330" s="22" t="s">
        <v>1020</v>
      </c>
      <c r="D330" s="14" t="s">
        <v>706</v>
      </c>
      <c r="E330" s="25" t="s">
        <v>665</v>
      </c>
      <c r="F330" s="20">
        <v>43101</v>
      </c>
      <c r="G330" s="20" t="s">
        <v>651</v>
      </c>
      <c r="H330" s="187"/>
      <c r="I330" s="187"/>
      <c r="J330" s="20"/>
      <c r="K330" s="25"/>
      <c r="L330" s="17"/>
      <c r="M330" s="25" t="s">
        <v>268</v>
      </c>
      <c r="N330" s="25" t="s">
        <v>666</v>
      </c>
      <c r="O330" s="53"/>
      <c r="P330" s="110"/>
    </row>
    <row r="331" spans="1:16" s="73" customFormat="1" ht="25.5" x14ac:dyDescent="0.25">
      <c r="A331" s="70"/>
      <c r="B331" s="18" t="s">
        <v>979</v>
      </c>
      <c r="C331" s="14" t="s">
        <v>1021</v>
      </c>
      <c r="D331" s="14" t="s">
        <v>706</v>
      </c>
      <c r="E331" s="25" t="s">
        <v>667</v>
      </c>
      <c r="F331" s="20">
        <v>43104</v>
      </c>
      <c r="G331" s="20" t="s">
        <v>651</v>
      </c>
      <c r="H331" s="187">
        <v>30000</v>
      </c>
      <c r="I331" s="187"/>
      <c r="J331" s="20"/>
      <c r="K331" s="71" t="s">
        <v>570</v>
      </c>
      <c r="L331" s="17" t="s">
        <v>432</v>
      </c>
      <c r="M331" s="25" t="s">
        <v>268</v>
      </c>
      <c r="N331" s="25"/>
      <c r="O331" s="53"/>
      <c r="P331" s="110"/>
    </row>
    <row r="332" spans="1:16" s="73" customFormat="1" ht="38.25" x14ac:dyDescent="0.25">
      <c r="A332" s="70"/>
      <c r="B332" s="18" t="s">
        <v>980</v>
      </c>
      <c r="C332" s="21" t="s">
        <v>1022</v>
      </c>
      <c r="D332" s="14" t="s">
        <v>706</v>
      </c>
      <c r="E332" s="25" t="s">
        <v>668</v>
      </c>
      <c r="F332" s="20" t="s">
        <v>669</v>
      </c>
      <c r="G332" s="20" t="s">
        <v>650</v>
      </c>
      <c r="H332" s="187"/>
      <c r="I332" s="187"/>
      <c r="J332" s="20"/>
      <c r="K332" s="25"/>
      <c r="L332" s="17"/>
      <c r="M332" s="25" t="s">
        <v>268</v>
      </c>
      <c r="N332" s="25" t="s">
        <v>244</v>
      </c>
      <c r="O332" s="53"/>
      <c r="P332" s="110"/>
    </row>
    <row r="333" spans="1:16" s="73" customFormat="1" ht="25.5" x14ac:dyDescent="0.25">
      <c r="A333" s="70"/>
      <c r="B333" s="18" t="s">
        <v>981</v>
      </c>
      <c r="C333" s="21" t="s">
        <v>1023</v>
      </c>
      <c r="D333" s="14" t="s">
        <v>706</v>
      </c>
      <c r="E333" s="25" t="s">
        <v>662</v>
      </c>
      <c r="F333" s="20">
        <v>43101</v>
      </c>
      <c r="G333" s="20" t="s">
        <v>650</v>
      </c>
      <c r="H333" s="187"/>
      <c r="I333" s="187"/>
      <c r="J333" s="20"/>
      <c r="K333" s="25"/>
      <c r="L333" s="17"/>
      <c r="M333" s="25" t="s">
        <v>268</v>
      </c>
      <c r="N333" s="25" t="s">
        <v>244</v>
      </c>
      <c r="O333" s="53"/>
      <c r="P333" s="110"/>
    </row>
    <row r="334" spans="1:16" s="73" customFormat="1" ht="25.5" x14ac:dyDescent="0.25">
      <c r="A334" s="70"/>
      <c r="B334" s="18" t="s">
        <v>982</v>
      </c>
      <c r="C334" s="21" t="s">
        <v>1024</v>
      </c>
      <c r="D334" s="14" t="s">
        <v>706</v>
      </c>
      <c r="E334" s="25" t="s">
        <v>662</v>
      </c>
      <c r="F334" s="20">
        <v>43101</v>
      </c>
      <c r="G334" s="20" t="s">
        <v>650</v>
      </c>
      <c r="H334" s="187"/>
      <c r="I334" s="187"/>
      <c r="J334" s="20"/>
      <c r="K334" s="25"/>
      <c r="L334" s="17"/>
      <c r="M334" s="25" t="s">
        <v>268</v>
      </c>
      <c r="N334" s="25" t="s">
        <v>244</v>
      </c>
      <c r="O334" s="53"/>
      <c r="P334" s="110"/>
    </row>
    <row r="335" spans="1:16" s="73" customFormat="1" x14ac:dyDescent="0.25">
      <c r="A335" s="70"/>
      <c r="B335" s="18" t="s">
        <v>1072</v>
      </c>
      <c r="C335" s="21" t="s">
        <v>1073</v>
      </c>
      <c r="D335" s="14" t="s">
        <v>706</v>
      </c>
      <c r="E335" s="188" t="s">
        <v>662</v>
      </c>
      <c r="F335" s="189">
        <v>43255</v>
      </c>
      <c r="G335" s="189">
        <v>43464</v>
      </c>
      <c r="H335" s="187">
        <v>150000</v>
      </c>
      <c r="I335" s="187"/>
      <c r="J335" s="20"/>
      <c r="K335" s="71" t="s">
        <v>570</v>
      </c>
      <c r="L335" s="17" t="s">
        <v>432</v>
      </c>
      <c r="M335" s="25"/>
      <c r="N335" s="25"/>
      <c r="O335" s="53"/>
      <c r="P335" s="110"/>
    </row>
    <row r="336" spans="1:16" s="5" customFormat="1" ht="25.5" x14ac:dyDescent="0.25">
      <c r="A336" s="112" t="s">
        <v>143</v>
      </c>
      <c r="B336" s="18" t="s">
        <v>224</v>
      </c>
      <c r="C336" s="26" t="s">
        <v>17</v>
      </c>
      <c r="D336" s="14" t="s">
        <v>907</v>
      </c>
      <c r="E336" s="25"/>
      <c r="F336" s="20"/>
      <c r="G336" s="20"/>
      <c r="H336" s="72">
        <f>SUM(H339:H342)</f>
        <v>150000</v>
      </c>
      <c r="I336" s="72"/>
      <c r="J336" s="20"/>
      <c r="K336" s="71" t="s">
        <v>570</v>
      </c>
      <c r="L336" s="17" t="s">
        <v>432</v>
      </c>
      <c r="M336" s="25" t="s">
        <v>268</v>
      </c>
      <c r="N336" s="18"/>
      <c r="O336" s="47"/>
      <c r="P336" s="109"/>
    </row>
    <row r="337" spans="1:46" s="73" customFormat="1" ht="38.25" x14ac:dyDescent="0.25">
      <c r="A337" s="70"/>
      <c r="B337" s="18" t="s">
        <v>983</v>
      </c>
      <c r="C337" s="14" t="s">
        <v>640</v>
      </c>
      <c r="D337" s="14" t="s">
        <v>706</v>
      </c>
      <c r="E337" s="25" t="s">
        <v>641</v>
      </c>
      <c r="F337" s="20" t="s">
        <v>642</v>
      </c>
      <c r="G337" s="20" t="s">
        <v>643</v>
      </c>
      <c r="H337" s="157"/>
      <c r="I337" s="157"/>
      <c r="J337" s="20"/>
      <c r="K337" s="71"/>
      <c r="L337" s="17"/>
      <c r="M337" s="25" t="s">
        <v>268</v>
      </c>
      <c r="N337" s="76" t="s">
        <v>644</v>
      </c>
      <c r="O337" s="53"/>
      <c r="P337" s="110"/>
    </row>
    <row r="338" spans="1:46" s="73" customFormat="1" ht="38.25" x14ac:dyDescent="0.25">
      <c r="A338" s="70"/>
      <c r="B338" s="18" t="s">
        <v>984</v>
      </c>
      <c r="C338" s="14" t="s">
        <v>645</v>
      </c>
      <c r="D338" s="14" t="s">
        <v>706</v>
      </c>
      <c r="E338" s="25" t="s">
        <v>646</v>
      </c>
      <c r="F338" s="20" t="s">
        <v>647</v>
      </c>
      <c r="G338" s="20" t="s">
        <v>648</v>
      </c>
      <c r="H338" s="157"/>
      <c r="I338" s="157"/>
      <c r="J338" s="20"/>
      <c r="K338" s="71"/>
      <c r="L338" s="17"/>
      <c r="M338" s="25" t="s">
        <v>268</v>
      </c>
      <c r="N338" s="76" t="s">
        <v>644</v>
      </c>
      <c r="O338" s="53"/>
      <c r="P338" s="110"/>
    </row>
    <row r="339" spans="1:46" s="25" customFormat="1" ht="38.25" x14ac:dyDescent="0.25">
      <c r="A339" s="70"/>
      <c r="B339" s="18" t="s">
        <v>985</v>
      </c>
      <c r="C339" s="25" t="s">
        <v>1025</v>
      </c>
      <c r="D339" s="14" t="s">
        <v>706</v>
      </c>
      <c r="E339" s="25" t="s">
        <v>649</v>
      </c>
      <c r="F339" s="20" t="s">
        <v>650</v>
      </c>
      <c r="G339" s="20" t="s">
        <v>445</v>
      </c>
      <c r="H339" s="67">
        <v>30000</v>
      </c>
      <c r="I339" s="67"/>
      <c r="J339" s="20"/>
      <c r="K339" s="71" t="s">
        <v>570</v>
      </c>
      <c r="L339" s="17" t="s">
        <v>432</v>
      </c>
      <c r="M339" s="25" t="s">
        <v>268</v>
      </c>
      <c r="N339" s="25" t="s">
        <v>644</v>
      </c>
      <c r="O339" s="53"/>
      <c r="P339" s="110"/>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row>
    <row r="340" spans="1:46" s="73" customFormat="1" ht="25.5" x14ac:dyDescent="0.25">
      <c r="A340" s="70"/>
      <c r="B340" s="18" t="s">
        <v>986</v>
      </c>
      <c r="C340" s="22" t="s">
        <v>1026</v>
      </c>
      <c r="D340" s="14" t="s">
        <v>706</v>
      </c>
      <c r="E340" s="25" t="s">
        <v>649</v>
      </c>
      <c r="F340" s="20" t="s">
        <v>650</v>
      </c>
      <c r="G340" s="20" t="s">
        <v>651</v>
      </c>
      <c r="H340" s="67">
        <v>40000</v>
      </c>
      <c r="I340" s="67"/>
      <c r="J340" s="20"/>
      <c r="K340" s="71" t="s">
        <v>570</v>
      </c>
      <c r="L340" s="17" t="s">
        <v>432</v>
      </c>
      <c r="M340" s="25" t="s">
        <v>268</v>
      </c>
      <c r="N340" s="76" t="s">
        <v>244</v>
      </c>
      <c r="O340" s="53"/>
      <c r="P340" s="110"/>
      <c r="Q340" s="53"/>
      <c r="R340" s="53"/>
    </row>
    <row r="341" spans="1:46" s="73" customFormat="1" ht="25.5" x14ac:dyDescent="0.25">
      <c r="A341" s="70"/>
      <c r="B341" s="18" t="s">
        <v>987</v>
      </c>
      <c r="C341" s="14" t="s">
        <v>1027</v>
      </c>
      <c r="D341" s="14" t="s">
        <v>706</v>
      </c>
      <c r="E341" s="25" t="s">
        <v>649</v>
      </c>
      <c r="F341" s="20" t="s">
        <v>650</v>
      </c>
      <c r="G341" s="20" t="s">
        <v>651</v>
      </c>
      <c r="H341" s="67">
        <v>40000</v>
      </c>
      <c r="I341" s="67"/>
      <c r="J341" s="20"/>
      <c r="K341" s="71" t="s">
        <v>570</v>
      </c>
      <c r="L341" s="17" t="s">
        <v>432</v>
      </c>
      <c r="M341" s="25" t="s">
        <v>268</v>
      </c>
      <c r="N341" s="76" t="s">
        <v>244</v>
      </c>
      <c r="O341" s="53"/>
      <c r="P341" s="110"/>
    </row>
    <row r="342" spans="1:46" s="73" customFormat="1" ht="38.25" x14ac:dyDescent="0.25">
      <c r="A342" s="112"/>
      <c r="B342" s="18" t="s">
        <v>988</v>
      </c>
      <c r="C342" s="22" t="s">
        <v>1028</v>
      </c>
      <c r="D342" s="14" t="s">
        <v>706</v>
      </c>
      <c r="E342" s="25" t="s">
        <v>649</v>
      </c>
      <c r="F342" s="20" t="s">
        <v>652</v>
      </c>
      <c r="G342" s="20" t="s">
        <v>653</v>
      </c>
      <c r="H342" s="67">
        <v>40000</v>
      </c>
      <c r="I342" s="67"/>
      <c r="J342" s="20"/>
      <c r="K342" s="71" t="s">
        <v>570</v>
      </c>
      <c r="L342" s="17" t="s">
        <v>432</v>
      </c>
      <c r="M342" s="25" t="s">
        <v>268</v>
      </c>
      <c r="N342" s="76" t="s">
        <v>244</v>
      </c>
      <c r="O342" s="53"/>
      <c r="P342" s="110"/>
    </row>
    <row r="343" spans="1:46" s="183" customFormat="1" ht="38.25" x14ac:dyDescent="0.25">
      <c r="A343" s="113" t="s">
        <v>144</v>
      </c>
      <c r="B343" s="82" t="s">
        <v>989</v>
      </c>
      <c r="C343" s="179" t="s">
        <v>1047</v>
      </c>
      <c r="D343" s="81" t="s">
        <v>907</v>
      </c>
      <c r="E343" s="76"/>
      <c r="F343" s="147" t="s">
        <v>642</v>
      </c>
      <c r="G343" s="147" t="s">
        <v>445</v>
      </c>
      <c r="H343" s="154">
        <v>450000</v>
      </c>
      <c r="I343" s="154"/>
      <c r="J343" s="147"/>
      <c r="K343" s="176" t="s">
        <v>570</v>
      </c>
      <c r="L343" s="145" t="s">
        <v>432</v>
      </c>
      <c r="M343" s="180" t="s">
        <v>268</v>
      </c>
      <c r="N343" s="76" t="s">
        <v>671</v>
      </c>
      <c r="O343" s="181"/>
      <c r="P343" s="182"/>
    </row>
    <row r="344" spans="1:46" s="183" customFormat="1" ht="25.5" x14ac:dyDescent="0.25">
      <c r="A344" s="113"/>
      <c r="B344" s="82" t="s">
        <v>990</v>
      </c>
      <c r="C344" s="175" t="s">
        <v>1048</v>
      </c>
      <c r="D344" s="81" t="s">
        <v>706</v>
      </c>
      <c r="E344" s="76" t="s">
        <v>670</v>
      </c>
      <c r="F344" s="147"/>
      <c r="G344" s="147"/>
      <c r="H344" s="146">
        <v>450000</v>
      </c>
      <c r="I344" s="146"/>
      <c r="J344" s="147"/>
      <c r="K344" s="176" t="s">
        <v>570</v>
      </c>
      <c r="L344" s="145" t="s">
        <v>432</v>
      </c>
      <c r="M344" s="76" t="s">
        <v>268</v>
      </c>
      <c r="N344" s="76"/>
      <c r="O344" s="181"/>
      <c r="P344" s="182"/>
    </row>
    <row r="345" spans="1:46" s="160" customFormat="1" ht="25.5" x14ac:dyDescent="0.25">
      <c r="A345" s="112" t="s">
        <v>144</v>
      </c>
      <c r="B345" s="18" t="s">
        <v>654</v>
      </c>
      <c r="C345" s="26" t="s">
        <v>1029</v>
      </c>
      <c r="D345" s="14" t="s">
        <v>907</v>
      </c>
      <c r="E345" s="25" t="s">
        <v>649</v>
      </c>
      <c r="F345" s="20" t="s">
        <v>672</v>
      </c>
      <c r="G345" s="20" t="s">
        <v>673</v>
      </c>
      <c r="H345" s="72">
        <f>+H346+H347</f>
        <v>300000</v>
      </c>
      <c r="I345" s="72"/>
      <c r="J345" s="20"/>
      <c r="K345" s="71" t="s">
        <v>570</v>
      </c>
      <c r="L345" s="17" t="s">
        <v>432</v>
      </c>
      <c r="M345" s="62" t="s">
        <v>268</v>
      </c>
      <c r="N345" s="76" t="s">
        <v>674</v>
      </c>
      <c r="O345" s="158"/>
      <c r="P345" s="159"/>
    </row>
    <row r="346" spans="1:46" s="73" customFormat="1" ht="25.5" x14ac:dyDescent="0.25">
      <c r="A346" s="112"/>
      <c r="B346" s="18" t="s">
        <v>991</v>
      </c>
      <c r="C346" s="22" t="s">
        <v>1030</v>
      </c>
      <c r="D346" s="14" t="s">
        <v>706</v>
      </c>
      <c r="E346" s="25" t="s">
        <v>1032</v>
      </c>
      <c r="F346" s="20" t="s">
        <v>672</v>
      </c>
      <c r="G346" s="20" t="s">
        <v>672</v>
      </c>
      <c r="H346" s="67">
        <v>150000</v>
      </c>
      <c r="I346" s="67"/>
      <c r="J346" s="20"/>
      <c r="K346" s="71" t="s">
        <v>570</v>
      </c>
      <c r="L346" s="17" t="s">
        <v>432</v>
      </c>
      <c r="M346" s="25" t="s">
        <v>268</v>
      </c>
      <c r="N346" s="76" t="s">
        <v>674</v>
      </c>
      <c r="O346" s="53"/>
      <c r="P346" s="110"/>
    </row>
    <row r="347" spans="1:46" s="73" customFormat="1" ht="25.5" x14ac:dyDescent="0.25">
      <c r="A347" s="112"/>
      <c r="B347" s="18" t="s">
        <v>992</v>
      </c>
      <c r="C347" s="22" t="s">
        <v>1031</v>
      </c>
      <c r="D347" s="14" t="s">
        <v>706</v>
      </c>
      <c r="E347" s="25" t="s">
        <v>649</v>
      </c>
      <c r="F347" s="20" t="s">
        <v>673</v>
      </c>
      <c r="G347" s="20" t="s">
        <v>673</v>
      </c>
      <c r="H347" s="67">
        <v>150000</v>
      </c>
      <c r="I347" s="67"/>
      <c r="J347" s="20"/>
      <c r="K347" s="71" t="s">
        <v>570</v>
      </c>
      <c r="L347" s="17" t="s">
        <v>432</v>
      </c>
      <c r="M347" s="25" t="s">
        <v>268</v>
      </c>
      <c r="N347" s="76" t="s">
        <v>674</v>
      </c>
      <c r="O347" s="53"/>
      <c r="P347" s="110"/>
    </row>
    <row r="348" spans="1:46" ht="25.5" x14ac:dyDescent="0.25">
      <c r="A348" s="60"/>
      <c r="B348" s="57" t="s">
        <v>192</v>
      </c>
      <c r="C348" s="61" t="s">
        <v>198</v>
      </c>
      <c r="D348" s="59" t="s">
        <v>910</v>
      </c>
      <c r="E348" s="92"/>
      <c r="F348" s="93"/>
      <c r="G348" s="93"/>
      <c r="H348" s="149">
        <f>H349</f>
        <v>0</v>
      </c>
      <c r="I348" s="149"/>
      <c r="J348" s="93"/>
      <c r="K348" s="201"/>
      <c r="L348" s="201"/>
      <c r="M348" s="201"/>
      <c r="N348" s="201"/>
      <c r="O348" s="118"/>
      <c r="P348" s="111"/>
    </row>
    <row r="349" spans="1:46" s="5" customFormat="1" ht="63.75" x14ac:dyDescent="0.25">
      <c r="A349" s="40" t="s">
        <v>143</v>
      </c>
      <c r="B349" s="18" t="s">
        <v>225</v>
      </c>
      <c r="C349" s="26" t="s">
        <v>71</v>
      </c>
      <c r="D349" s="14" t="s">
        <v>907</v>
      </c>
      <c r="E349" s="25" t="s">
        <v>874</v>
      </c>
      <c r="F349" s="20">
        <v>43150</v>
      </c>
      <c r="G349" s="20">
        <v>43358</v>
      </c>
      <c r="H349" s="152"/>
      <c r="I349" s="152"/>
      <c r="J349" s="20"/>
      <c r="K349" s="20"/>
      <c r="L349" s="17"/>
      <c r="M349" s="25" t="s">
        <v>278</v>
      </c>
      <c r="N349" s="25" t="s">
        <v>269</v>
      </c>
      <c r="O349" s="47"/>
      <c r="P349" s="109"/>
    </row>
    <row r="350" spans="1:46" s="5" customFormat="1" ht="38.25" x14ac:dyDescent="0.25">
      <c r="A350" s="41"/>
      <c r="B350" s="18" t="s">
        <v>932</v>
      </c>
      <c r="C350" s="14" t="s">
        <v>421</v>
      </c>
      <c r="D350" s="14" t="s">
        <v>706</v>
      </c>
      <c r="E350" s="25" t="s">
        <v>875</v>
      </c>
      <c r="F350" s="20">
        <v>43150</v>
      </c>
      <c r="G350" s="20">
        <v>43358</v>
      </c>
      <c r="H350" s="72"/>
      <c r="I350" s="72"/>
      <c r="J350" s="20"/>
      <c r="K350" s="65"/>
      <c r="L350" s="17"/>
      <c r="M350" s="25" t="s">
        <v>278</v>
      </c>
      <c r="N350" s="25"/>
      <c r="O350" s="47"/>
      <c r="P350" s="109"/>
    </row>
    <row r="351" spans="1:46" s="5" customFormat="1" ht="38.25" x14ac:dyDescent="0.25">
      <c r="A351" s="41"/>
      <c r="B351" s="18" t="s">
        <v>931</v>
      </c>
      <c r="C351" s="14" t="s">
        <v>422</v>
      </c>
      <c r="D351" s="14" t="s">
        <v>706</v>
      </c>
      <c r="E351" s="25" t="s">
        <v>521</v>
      </c>
      <c r="F351" s="20">
        <v>43190</v>
      </c>
      <c r="G351" s="20">
        <v>43358</v>
      </c>
      <c r="H351" s="72"/>
      <c r="I351" s="72"/>
      <c r="J351" s="20"/>
      <c r="K351" s="65"/>
      <c r="L351" s="17"/>
      <c r="M351" s="25" t="s">
        <v>278</v>
      </c>
      <c r="N351" s="25"/>
      <c r="O351" s="47"/>
      <c r="P351" s="109"/>
    </row>
    <row r="352" spans="1:46" s="5" customFormat="1" ht="38.25" x14ac:dyDescent="0.25">
      <c r="A352" s="41"/>
      <c r="B352" s="18" t="s">
        <v>933</v>
      </c>
      <c r="C352" s="14" t="s">
        <v>934</v>
      </c>
      <c r="D352" s="14" t="s">
        <v>706</v>
      </c>
      <c r="E352" s="124" t="s">
        <v>935</v>
      </c>
      <c r="F352" s="20">
        <v>43358</v>
      </c>
      <c r="G352" s="20">
        <v>43464</v>
      </c>
      <c r="H352" s="72"/>
      <c r="I352" s="72"/>
      <c r="J352" s="20"/>
      <c r="K352" s="65"/>
      <c r="L352" s="17"/>
      <c r="M352" s="25" t="s">
        <v>278</v>
      </c>
      <c r="N352" s="25"/>
      <c r="O352" s="47"/>
      <c r="P352" s="109"/>
    </row>
    <row r="353" spans="1:16" ht="76.5" x14ac:dyDescent="0.25">
      <c r="A353" s="46"/>
      <c r="B353" s="125" t="s">
        <v>993</v>
      </c>
      <c r="C353" s="34" t="s">
        <v>73</v>
      </c>
      <c r="D353" s="11" t="s">
        <v>909</v>
      </c>
      <c r="E353" s="94"/>
      <c r="F353" s="95"/>
      <c r="G353" s="95"/>
      <c r="H353" s="148">
        <f>H354+H373+H383+H392</f>
        <v>1720000</v>
      </c>
      <c r="I353" s="148"/>
      <c r="J353" s="95"/>
      <c r="K353" s="207"/>
      <c r="L353" s="207"/>
      <c r="M353" s="207"/>
      <c r="N353" s="207"/>
      <c r="O353" s="118"/>
      <c r="P353" s="111"/>
    </row>
    <row r="354" spans="1:16" ht="25.5" x14ac:dyDescent="0.25">
      <c r="A354" s="60"/>
      <c r="B354" s="57" t="s">
        <v>72</v>
      </c>
      <c r="C354" s="61" t="s">
        <v>229</v>
      </c>
      <c r="D354" s="59" t="s">
        <v>910</v>
      </c>
      <c r="E354" s="92"/>
      <c r="F354" s="93"/>
      <c r="G354" s="93"/>
      <c r="H354" s="149">
        <f>H355+H360+H362+H365+H367+H371</f>
        <v>110000</v>
      </c>
      <c r="I354" s="149"/>
      <c r="J354" s="93"/>
      <c r="K354" s="201"/>
      <c r="L354" s="201"/>
      <c r="M354" s="201"/>
      <c r="N354" s="201"/>
      <c r="O354" s="118"/>
      <c r="P354" s="111"/>
    </row>
    <row r="355" spans="1:16" s="5" customFormat="1" ht="25.5" x14ac:dyDescent="0.25">
      <c r="A355" s="112" t="s">
        <v>143</v>
      </c>
      <c r="B355" s="18" t="s">
        <v>104</v>
      </c>
      <c r="C355" s="26" t="s">
        <v>482</v>
      </c>
      <c r="D355" s="14" t="s">
        <v>907</v>
      </c>
      <c r="E355" s="25"/>
      <c r="F355" s="15"/>
      <c r="G355" s="15"/>
      <c r="H355" s="72">
        <f>H359</f>
        <v>90000</v>
      </c>
      <c r="I355" s="72"/>
      <c r="J355" s="15"/>
      <c r="K355" s="71" t="s">
        <v>570</v>
      </c>
      <c r="L355" s="17" t="s">
        <v>425</v>
      </c>
      <c r="M355" s="25" t="s">
        <v>6</v>
      </c>
      <c r="N355" s="25" t="s">
        <v>250</v>
      </c>
      <c r="O355" s="47"/>
      <c r="P355" s="109"/>
    </row>
    <row r="356" spans="1:16" s="73" customFormat="1" ht="25.5" x14ac:dyDescent="0.25">
      <c r="A356" s="70"/>
      <c r="B356" s="25" t="s">
        <v>5</v>
      </c>
      <c r="C356" s="14" t="s">
        <v>1053</v>
      </c>
      <c r="D356" s="14" t="s">
        <v>706</v>
      </c>
      <c r="E356" s="25" t="s">
        <v>577</v>
      </c>
      <c r="F356" s="20">
        <v>43102</v>
      </c>
      <c r="G356" s="20">
        <v>43449</v>
      </c>
      <c r="H356" s="161"/>
      <c r="I356" s="161"/>
      <c r="J356" s="20"/>
      <c r="K356" s="71"/>
      <c r="L356" s="17"/>
      <c r="M356" s="25" t="s">
        <v>6</v>
      </c>
      <c r="N356" s="25" t="s">
        <v>250</v>
      </c>
      <c r="O356" s="53"/>
      <c r="P356" s="110"/>
    </row>
    <row r="357" spans="1:16" s="73" customFormat="1" ht="25.5" x14ac:dyDescent="0.25">
      <c r="A357" s="70"/>
      <c r="B357" s="25" t="s">
        <v>578</v>
      </c>
      <c r="C357" s="14" t="s">
        <v>579</v>
      </c>
      <c r="D357" s="14" t="s">
        <v>706</v>
      </c>
      <c r="E357" s="25" t="s">
        <v>580</v>
      </c>
      <c r="F357" s="20">
        <v>43283</v>
      </c>
      <c r="G357" s="20">
        <v>43449</v>
      </c>
      <c r="H357" s="161"/>
      <c r="I357" s="161"/>
      <c r="J357" s="20"/>
      <c r="K357" s="71"/>
      <c r="L357" s="17"/>
      <c r="M357" s="25" t="s">
        <v>6</v>
      </c>
      <c r="N357" s="25" t="s">
        <v>250</v>
      </c>
      <c r="O357" s="53"/>
      <c r="P357" s="110"/>
    </row>
    <row r="358" spans="1:16" s="73" customFormat="1" ht="63.75" x14ac:dyDescent="0.25">
      <c r="A358" s="70"/>
      <c r="B358" s="25" t="s">
        <v>581</v>
      </c>
      <c r="C358" s="14" t="s">
        <v>582</v>
      </c>
      <c r="D358" s="14" t="s">
        <v>706</v>
      </c>
      <c r="E358" s="25" t="s">
        <v>583</v>
      </c>
      <c r="F358" s="20">
        <v>43283</v>
      </c>
      <c r="G358" s="20">
        <v>43449</v>
      </c>
      <c r="H358" s="162"/>
      <c r="I358" s="162"/>
      <c r="J358" s="20"/>
      <c r="K358" s="71"/>
      <c r="L358" s="17"/>
      <c r="M358" s="25" t="s">
        <v>6</v>
      </c>
      <c r="N358" s="25" t="s">
        <v>270</v>
      </c>
      <c r="O358" s="53"/>
      <c r="P358" s="110"/>
    </row>
    <row r="359" spans="1:16" s="73" customFormat="1" ht="63.75" x14ac:dyDescent="0.25">
      <c r="A359" s="70"/>
      <c r="B359" s="25" t="s">
        <v>584</v>
      </c>
      <c r="C359" s="14" t="s">
        <v>585</v>
      </c>
      <c r="D359" s="14" t="s">
        <v>706</v>
      </c>
      <c r="E359" s="25" t="s">
        <v>876</v>
      </c>
      <c r="F359" s="20">
        <v>43283</v>
      </c>
      <c r="G359" s="20">
        <v>43449</v>
      </c>
      <c r="H359" s="67">
        <v>90000</v>
      </c>
      <c r="I359" s="67"/>
      <c r="J359" s="20"/>
      <c r="K359" s="71" t="s">
        <v>570</v>
      </c>
      <c r="L359" s="17" t="s">
        <v>425</v>
      </c>
      <c r="M359" s="25" t="s">
        <v>6</v>
      </c>
      <c r="N359" s="25" t="s">
        <v>270</v>
      </c>
      <c r="O359" s="53"/>
      <c r="P359" s="110"/>
    </row>
    <row r="360" spans="1:16" s="5" customFormat="1" ht="63.75" x14ac:dyDescent="0.25">
      <c r="A360" s="112" t="s">
        <v>143</v>
      </c>
      <c r="B360" s="18" t="s">
        <v>8</v>
      </c>
      <c r="C360" s="26" t="s">
        <v>296</v>
      </c>
      <c r="D360" s="14" t="s">
        <v>907</v>
      </c>
      <c r="E360" s="25"/>
      <c r="F360" s="15"/>
      <c r="G360" s="15"/>
      <c r="H360" s="138"/>
      <c r="I360" s="138"/>
      <c r="J360" s="15"/>
      <c r="K360" s="20"/>
      <c r="L360" s="17"/>
      <c r="M360" s="25" t="s">
        <v>6</v>
      </c>
      <c r="N360" s="25" t="s">
        <v>270</v>
      </c>
      <c r="O360" s="47"/>
      <c r="P360" s="109"/>
    </row>
    <row r="361" spans="1:16" s="73" customFormat="1" ht="38.25" x14ac:dyDescent="0.25">
      <c r="A361" s="70"/>
      <c r="B361" s="25" t="s">
        <v>9</v>
      </c>
      <c r="C361" s="14" t="s">
        <v>586</v>
      </c>
      <c r="D361" s="14" t="s">
        <v>706</v>
      </c>
      <c r="E361" s="25" t="s">
        <v>877</v>
      </c>
      <c r="F361" s="20">
        <v>43283</v>
      </c>
      <c r="G361" s="20">
        <v>43449</v>
      </c>
      <c r="H361" s="162"/>
      <c r="I361" s="162"/>
      <c r="J361" s="20"/>
      <c r="K361" s="75"/>
      <c r="L361" s="17"/>
      <c r="M361" s="25" t="s">
        <v>6</v>
      </c>
      <c r="N361" s="25" t="s">
        <v>587</v>
      </c>
      <c r="O361" s="53"/>
      <c r="P361" s="110"/>
    </row>
    <row r="362" spans="1:16" s="5" customFormat="1" ht="38.25" x14ac:dyDescent="0.25">
      <c r="A362" s="112" t="s">
        <v>143</v>
      </c>
      <c r="B362" s="18" t="s">
        <v>105</v>
      </c>
      <c r="C362" s="26" t="s">
        <v>74</v>
      </c>
      <c r="D362" s="14" t="s">
        <v>907</v>
      </c>
      <c r="E362" s="25"/>
      <c r="F362" s="15"/>
      <c r="G362" s="15"/>
      <c r="H362" s="72">
        <f>H364</f>
        <v>20000</v>
      </c>
      <c r="I362" s="72"/>
      <c r="J362" s="15"/>
      <c r="K362" s="71" t="s">
        <v>570</v>
      </c>
      <c r="L362" s="17" t="s">
        <v>425</v>
      </c>
      <c r="M362" s="25" t="s">
        <v>6</v>
      </c>
      <c r="N362" s="25" t="s">
        <v>271</v>
      </c>
      <c r="O362" s="47"/>
      <c r="P362" s="109"/>
    </row>
    <row r="363" spans="1:16" s="73" customFormat="1" ht="38.25" x14ac:dyDescent="0.25">
      <c r="A363" s="70"/>
      <c r="B363" s="25" t="s">
        <v>108</v>
      </c>
      <c r="C363" s="14" t="s">
        <v>588</v>
      </c>
      <c r="D363" s="14" t="s">
        <v>706</v>
      </c>
      <c r="E363" s="25" t="s">
        <v>589</v>
      </c>
      <c r="F363" s="20">
        <v>43192</v>
      </c>
      <c r="G363" s="20">
        <v>43371</v>
      </c>
      <c r="H363" s="162"/>
      <c r="I363" s="162"/>
      <c r="J363" s="20"/>
      <c r="K363" s="71"/>
      <c r="L363" s="17"/>
      <c r="M363" s="25" t="s">
        <v>6</v>
      </c>
      <c r="N363" s="25" t="s">
        <v>242</v>
      </c>
      <c r="O363" s="53"/>
      <c r="P363" s="110"/>
    </row>
    <row r="364" spans="1:16" s="73" customFormat="1" ht="38.25" x14ac:dyDescent="0.25">
      <c r="A364" s="70"/>
      <c r="B364" s="25" t="s">
        <v>590</v>
      </c>
      <c r="C364" s="14" t="s">
        <v>591</v>
      </c>
      <c r="D364" s="14" t="s">
        <v>706</v>
      </c>
      <c r="E364" s="25" t="s">
        <v>878</v>
      </c>
      <c r="F364" s="20">
        <v>43102</v>
      </c>
      <c r="G364" s="20">
        <v>43449</v>
      </c>
      <c r="H364" s="67">
        <v>20000</v>
      </c>
      <c r="I364" s="67"/>
      <c r="J364" s="20"/>
      <c r="K364" s="71" t="s">
        <v>570</v>
      </c>
      <c r="L364" s="17" t="s">
        <v>425</v>
      </c>
      <c r="M364" s="25" t="s">
        <v>6</v>
      </c>
      <c r="N364" s="25" t="s">
        <v>271</v>
      </c>
      <c r="O364" s="53"/>
      <c r="P364" s="110"/>
    </row>
    <row r="365" spans="1:16" s="5" customFormat="1" ht="25.5" x14ac:dyDescent="0.25">
      <c r="A365" s="112" t="s">
        <v>143</v>
      </c>
      <c r="B365" s="18" t="s">
        <v>106</v>
      </c>
      <c r="C365" s="26" t="s">
        <v>75</v>
      </c>
      <c r="D365" s="14" t="s">
        <v>907</v>
      </c>
      <c r="E365" s="25"/>
      <c r="F365" s="15"/>
      <c r="G365" s="15"/>
      <c r="H365" s="138"/>
      <c r="I365" s="138"/>
      <c r="J365" s="15"/>
      <c r="K365" s="20"/>
      <c r="L365" s="17"/>
      <c r="M365" s="25" t="s">
        <v>6</v>
      </c>
      <c r="N365" s="25" t="s">
        <v>253</v>
      </c>
      <c r="O365" s="47"/>
      <c r="P365" s="109"/>
    </row>
    <row r="366" spans="1:16" s="73" customFormat="1" ht="25.5" x14ac:dyDescent="0.25">
      <c r="A366" s="70"/>
      <c r="B366" s="25" t="s">
        <v>109</v>
      </c>
      <c r="C366" s="14" t="s">
        <v>592</v>
      </c>
      <c r="D366" s="14" t="s">
        <v>706</v>
      </c>
      <c r="E366" s="25" t="s">
        <v>593</v>
      </c>
      <c r="F366" s="20">
        <v>43102</v>
      </c>
      <c r="G366" s="20">
        <v>43189</v>
      </c>
      <c r="H366" s="161"/>
      <c r="I366" s="161"/>
      <c r="J366" s="20"/>
      <c r="K366" s="71"/>
      <c r="L366" s="17"/>
      <c r="M366" s="25" t="s">
        <v>6</v>
      </c>
      <c r="N366" s="25" t="s">
        <v>253</v>
      </c>
      <c r="O366" s="53"/>
      <c r="P366" s="110"/>
    </row>
    <row r="367" spans="1:16" s="5" customFormat="1" ht="38.25" x14ac:dyDescent="0.25">
      <c r="A367" s="112" t="s">
        <v>143</v>
      </c>
      <c r="B367" s="18" t="s">
        <v>107</v>
      </c>
      <c r="C367" s="26" t="s">
        <v>76</v>
      </c>
      <c r="D367" s="14" t="s">
        <v>907</v>
      </c>
      <c r="E367" s="25"/>
      <c r="F367" s="15"/>
      <c r="G367" s="15"/>
      <c r="H367" s="138"/>
      <c r="I367" s="138"/>
      <c r="J367" s="15"/>
      <c r="K367" s="20"/>
      <c r="L367" s="17"/>
      <c r="M367" s="25" t="s">
        <v>6</v>
      </c>
      <c r="N367" s="25" t="s">
        <v>272</v>
      </c>
      <c r="O367" s="47"/>
      <c r="P367" s="109"/>
    </row>
    <row r="368" spans="1:16" s="73" customFormat="1" ht="25.5" x14ac:dyDescent="0.25">
      <c r="A368" s="70"/>
      <c r="B368" s="25" t="s">
        <v>110</v>
      </c>
      <c r="C368" s="14" t="s">
        <v>594</v>
      </c>
      <c r="D368" s="14" t="s">
        <v>706</v>
      </c>
      <c r="E368" s="25" t="s">
        <v>595</v>
      </c>
      <c r="F368" s="20">
        <v>43192</v>
      </c>
      <c r="G368" s="20">
        <v>43366</v>
      </c>
      <c r="H368" s="162"/>
      <c r="I368" s="162"/>
      <c r="J368" s="20"/>
      <c r="K368" s="71"/>
      <c r="L368" s="17"/>
      <c r="M368" s="25" t="s">
        <v>6</v>
      </c>
      <c r="N368" s="25" t="s">
        <v>246</v>
      </c>
      <c r="O368" s="53"/>
      <c r="P368" s="110"/>
    </row>
    <row r="369" spans="1:16" s="73" customFormat="1" ht="25.5" x14ac:dyDescent="0.25">
      <c r="A369" s="70"/>
      <c r="B369" s="25" t="s">
        <v>596</v>
      </c>
      <c r="C369" s="14" t="s">
        <v>879</v>
      </c>
      <c r="D369" s="14" t="s">
        <v>706</v>
      </c>
      <c r="E369" s="25" t="s">
        <v>880</v>
      </c>
      <c r="F369" s="20">
        <v>43192</v>
      </c>
      <c r="G369" s="20">
        <v>43366</v>
      </c>
      <c r="H369" s="162"/>
      <c r="I369" s="162"/>
      <c r="J369" s="20"/>
      <c r="K369" s="71"/>
      <c r="L369" s="17"/>
      <c r="M369" s="25" t="s">
        <v>6</v>
      </c>
      <c r="N369" s="25" t="s">
        <v>246</v>
      </c>
      <c r="O369" s="53"/>
      <c r="P369" s="110"/>
    </row>
    <row r="370" spans="1:16" s="73" customFormat="1" ht="25.5" x14ac:dyDescent="0.25">
      <c r="A370" s="70"/>
      <c r="B370" s="25" t="s">
        <v>597</v>
      </c>
      <c r="C370" s="14" t="s">
        <v>598</v>
      </c>
      <c r="D370" s="14" t="s">
        <v>706</v>
      </c>
      <c r="E370" s="25" t="s">
        <v>599</v>
      </c>
      <c r="F370" s="20">
        <v>43283</v>
      </c>
      <c r="G370" s="20">
        <v>43449</v>
      </c>
      <c r="H370" s="162"/>
      <c r="I370" s="162"/>
      <c r="J370" s="20"/>
      <c r="K370" s="71"/>
      <c r="L370" s="17"/>
      <c r="M370" s="25" t="s">
        <v>6</v>
      </c>
      <c r="N370" s="25" t="s">
        <v>253</v>
      </c>
      <c r="O370" s="53"/>
      <c r="P370" s="110"/>
    </row>
    <row r="371" spans="1:16" s="5" customFormat="1" ht="89.25" x14ac:dyDescent="0.25">
      <c r="A371" s="112" t="s">
        <v>143</v>
      </c>
      <c r="B371" s="18" t="s">
        <v>926</v>
      </c>
      <c r="C371" s="26" t="s">
        <v>297</v>
      </c>
      <c r="D371" s="14" t="s">
        <v>907</v>
      </c>
      <c r="E371" s="25"/>
      <c r="F371" s="15"/>
      <c r="G371" s="15"/>
      <c r="H371" s="138"/>
      <c r="I371" s="138"/>
      <c r="J371" s="15"/>
      <c r="K371" s="20"/>
      <c r="L371" s="17"/>
      <c r="M371" s="25" t="s">
        <v>6</v>
      </c>
      <c r="N371" s="25" t="s">
        <v>273</v>
      </c>
      <c r="O371" s="47"/>
      <c r="P371" s="109"/>
    </row>
    <row r="372" spans="1:16" s="73" customFormat="1" ht="89.25" x14ac:dyDescent="0.25">
      <c r="A372" s="70"/>
      <c r="B372" s="25" t="s">
        <v>600</v>
      </c>
      <c r="C372" s="14" t="s">
        <v>601</v>
      </c>
      <c r="D372" s="14" t="s">
        <v>706</v>
      </c>
      <c r="E372" s="25" t="s">
        <v>602</v>
      </c>
      <c r="F372" s="20">
        <v>43192</v>
      </c>
      <c r="G372" s="20">
        <v>43281</v>
      </c>
      <c r="H372" s="161"/>
      <c r="I372" s="161"/>
      <c r="J372" s="20"/>
      <c r="K372" s="71"/>
      <c r="L372" s="17"/>
      <c r="M372" s="25" t="s">
        <v>6</v>
      </c>
      <c r="N372" s="25" t="s">
        <v>273</v>
      </c>
      <c r="O372" s="53"/>
      <c r="P372" s="110"/>
    </row>
    <row r="373" spans="1:16" ht="38.25" x14ac:dyDescent="0.25">
      <c r="A373" s="60"/>
      <c r="B373" s="57" t="s">
        <v>226</v>
      </c>
      <c r="C373" s="61" t="s">
        <v>298</v>
      </c>
      <c r="D373" s="59" t="s">
        <v>910</v>
      </c>
      <c r="E373" s="92"/>
      <c r="F373" s="93"/>
      <c r="G373" s="93"/>
      <c r="H373" s="149">
        <f>H374+H378</f>
        <v>1566500</v>
      </c>
      <c r="I373" s="149"/>
      <c r="J373" s="93"/>
      <c r="K373" s="201"/>
      <c r="L373" s="201"/>
      <c r="M373" s="201"/>
      <c r="N373" s="201"/>
      <c r="O373" s="118"/>
      <c r="P373" s="111"/>
    </row>
    <row r="374" spans="1:16" s="5" customFormat="1" ht="114.75" x14ac:dyDescent="0.25">
      <c r="A374" s="112" t="s">
        <v>143</v>
      </c>
      <c r="B374" s="18" t="s">
        <v>232</v>
      </c>
      <c r="C374" s="26" t="s">
        <v>77</v>
      </c>
      <c r="D374" s="14" t="s">
        <v>907</v>
      </c>
      <c r="E374" s="25"/>
      <c r="F374" s="15"/>
      <c r="G374" s="15"/>
      <c r="H374" s="72"/>
      <c r="I374" s="72"/>
      <c r="J374" s="15"/>
      <c r="K374" s="20"/>
      <c r="L374" s="17"/>
      <c r="M374" s="25" t="s">
        <v>6</v>
      </c>
      <c r="N374" s="25" t="s">
        <v>274</v>
      </c>
      <c r="O374" s="47"/>
      <c r="P374" s="109"/>
    </row>
    <row r="375" spans="1:16" s="73" customFormat="1" ht="25.5" x14ac:dyDescent="0.25">
      <c r="A375" s="70"/>
      <c r="B375" s="25" t="s">
        <v>233</v>
      </c>
      <c r="C375" s="14" t="s">
        <v>603</v>
      </c>
      <c r="D375" s="14" t="s">
        <v>706</v>
      </c>
      <c r="E375" s="25" t="s">
        <v>604</v>
      </c>
      <c r="F375" s="20">
        <v>43102</v>
      </c>
      <c r="G375" s="20">
        <v>43189</v>
      </c>
      <c r="H375" s="161"/>
      <c r="I375" s="161"/>
      <c r="J375" s="20"/>
      <c r="K375" s="71"/>
      <c r="L375" s="17"/>
      <c r="M375" s="25" t="s">
        <v>6</v>
      </c>
      <c r="N375" s="25" t="s">
        <v>253</v>
      </c>
      <c r="O375" s="53"/>
      <c r="P375" s="110"/>
    </row>
    <row r="376" spans="1:16" s="73" customFormat="1" ht="51" x14ac:dyDescent="0.25">
      <c r="A376" s="70"/>
      <c r="B376" s="25" t="s">
        <v>605</v>
      </c>
      <c r="C376" s="14" t="s">
        <v>606</v>
      </c>
      <c r="D376" s="14" t="s">
        <v>706</v>
      </c>
      <c r="E376" s="25" t="s">
        <v>607</v>
      </c>
      <c r="F376" s="20">
        <v>43192</v>
      </c>
      <c r="G376" s="20">
        <v>43371</v>
      </c>
      <c r="H376" s="161"/>
      <c r="I376" s="161"/>
      <c r="J376" s="20"/>
      <c r="K376" s="71"/>
      <c r="L376" s="17"/>
      <c r="M376" s="25" t="s">
        <v>6</v>
      </c>
      <c r="N376" s="25" t="s">
        <v>608</v>
      </c>
      <c r="O376" s="53"/>
      <c r="P376" s="110"/>
    </row>
    <row r="377" spans="1:16" s="73" customFormat="1" ht="51" x14ac:dyDescent="0.25">
      <c r="A377" s="70"/>
      <c r="B377" s="25" t="s">
        <v>609</v>
      </c>
      <c r="C377" s="14" t="s">
        <v>610</v>
      </c>
      <c r="D377" s="14" t="s">
        <v>706</v>
      </c>
      <c r="E377" s="25" t="s">
        <v>612</v>
      </c>
      <c r="F377" s="20">
        <v>43102</v>
      </c>
      <c r="G377" s="20">
        <v>43464</v>
      </c>
      <c r="H377" s="161"/>
      <c r="I377" s="161"/>
      <c r="J377" s="20"/>
      <c r="K377" s="71"/>
      <c r="L377" s="17"/>
      <c r="M377" s="25" t="s">
        <v>6</v>
      </c>
      <c r="N377" s="25" t="s">
        <v>611</v>
      </c>
      <c r="O377" s="53"/>
      <c r="P377" s="110"/>
    </row>
    <row r="378" spans="1:16" s="5" customFormat="1" ht="114.75" x14ac:dyDescent="0.25">
      <c r="A378" s="112" t="s">
        <v>143</v>
      </c>
      <c r="B378" s="18" t="s">
        <v>238</v>
      </c>
      <c r="C378" s="26" t="s">
        <v>78</v>
      </c>
      <c r="D378" s="14" t="s">
        <v>907</v>
      </c>
      <c r="E378" s="25"/>
      <c r="F378" s="32"/>
      <c r="G378" s="23"/>
      <c r="H378" s="72">
        <f>H381</f>
        <v>1566500</v>
      </c>
      <c r="I378" s="72"/>
      <c r="J378" s="23"/>
      <c r="K378" s="71" t="s">
        <v>570</v>
      </c>
      <c r="L378" s="17" t="s">
        <v>425</v>
      </c>
      <c r="M378" s="25" t="s">
        <v>6</v>
      </c>
      <c r="N378" s="25" t="s">
        <v>276</v>
      </c>
      <c r="O378" s="47"/>
      <c r="P378" s="109"/>
    </row>
    <row r="379" spans="1:16" s="73" customFormat="1" ht="89.25" x14ac:dyDescent="0.25">
      <c r="A379" s="70"/>
      <c r="B379" s="25" t="s">
        <v>239</v>
      </c>
      <c r="C379" s="14" t="s">
        <v>613</v>
      </c>
      <c r="D379" s="14" t="s">
        <v>706</v>
      </c>
      <c r="E379" s="25" t="s">
        <v>614</v>
      </c>
      <c r="F379" s="20">
        <v>43192</v>
      </c>
      <c r="G379" s="20">
        <v>43449</v>
      </c>
      <c r="H379" s="162"/>
      <c r="I379" s="162"/>
      <c r="J379" s="20"/>
      <c r="K379" s="71"/>
      <c r="L379" s="17"/>
      <c r="M379" s="25" t="s">
        <v>6</v>
      </c>
      <c r="N379" s="25" t="s">
        <v>615</v>
      </c>
      <c r="O379" s="53"/>
      <c r="P379" s="110"/>
    </row>
    <row r="380" spans="1:16" s="73" customFormat="1" ht="76.5" x14ac:dyDescent="0.25">
      <c r="A380" s="70"/>
      <c r="B380" s="25" t="s">
        <v>616</v>
      </c>
      <c r="C380" s="14" t="s">
        <v>617</v>
      </c>
      <c r="D380" s="14" t="s">
        <v>706</v>
      </c>
      <c r="E380" s="25" t="s">
        <v>881</v>
      </c>
      <c r="F380" s="20">
        <v>43283</v>
      </c>
      <c r="G380" s="20">
        <v>43449</v>
      </c>
      <c r="H380" s="162"/>
      <c r="I380" s="162"/>
      <c r="J380" s="20"/>
      <c r="K380" s="71"/>
      <c r="L380" s="17"/>
      <c r="M380" s="25" t="s">
        <v>6</v>
      </c>
      <c r="N380" s="25" t="s">
        <v>618</v>
      </c>
      <c r="O380" s="53"/>
      <c r="P380" s="110"/>
    </row>
    <row r="381" spans="1:16" s="73" customFormat="1" ht="114.75" x14ac:dyDescent="0.25">
      <c r="A381" s="70"/>
      <c r="B381" s="25" t="s">
        <v>619</v>
      </c>
      <c r="C381" s="14" t="s">
        <v>620</v>
      </c>
      <c r="D381" s="14" t="s">
        <v>706</v>
      </c>
      <c r="E381" s="25" t="s">
        <v>621</v>
      </c>
      <c r="F381" s="20">
        <v>43102</v>
      </c>
      <c r="G381" s="20">
        <v>43464</v>
      </c>
      <c r="H381" s="67">
        <f>1020000+97000+22000+12000+30000+32500+300000+53000</f>
        <v>1566500</v>
      </c>
      <c r="I381" s="67"/>
      <c r="J381" s="20"/>
      <c r="K381" s="71" t="s">
        <v>570</v>
      </c>
      <c r="L381" s="17" t="s">
        <v>425</v>
      </c>
      <c r="M381" s="25" t="s">
        <v>6</v>
      </c>
      <c r="N381" s="25" t="s">
        <v>622</v>
      </c>
      <c r="O381" s="53"/>
      <c r="P381" s="110"/>
    </row>
    <row r="382" spans="1:16" s="73" customFormat="1" ht="25.5" x14ac:dyDescent="0.25">
      <c r="A382" s="70"/>
      <c r="B382" s="25" t="s">
        <v>623</v>
      </c>
      <c r="C382" s="14" t="s">
        <v>882</v>
      </c>
      <c r="D382" s="14" t="s">
        <v>706</v>
      </c>
      <c r="E382" s="25" t="s">
        <v>883</v>
      </c>
      <c r="F382" s="20">
        <v>43102</v>
      </c>
      <c r="G382" s="20">
        <v>43371</v>
      </c>
      <c r="H382" s="162"/>
      <c r="I382" s="162"/>
      <c r="J382" s="20"/>
      <c r="K382" s="71"/>
      <c r="L382" s="17"/>
      <c r="M382" s="25" t="s">
        <v>6</v>
      </c>
      <c r="N382" s="25" t="s">
        <v>624</v>
      </c>
      <c r="O382" s="53"/>
      <c r="P382" s="110"/>
    </row>
    <row r="383" spans="1:16" ht="25.5" x14ac:dyDescent="0.25">
      <c r="A383" s="60"/>
      <c r="B383" s="57" t="s">
        <v>227</v>
      </c>
      <c r="C383" s="61" t="s">
        <v>230</v>
      </c>
      <c r="D383" s="59" t="s">
        <v>910</v>
      </c>
      <c r="E383" s="92"/>
      <c r="F383" s="93"/>
      <c r="G383" s="93"/>
      <c r="H383" s="149">
        <f>H384+H389</f>
        <v>7500</v>
      </c>
      <c r="I383" s="149"/>
      <c r="J383" s="93"/>
      <c r="K383" s="201"/>
      <c r="L383" s="201"/>
      <c r="M383" s="201"/>
      <c r="N383" s="201"/>
      <c r="O383" s="118"/>
      <c r="P383" s="111"/>
    </row>
    <row r="384" spans="1:16" s="5" customFormat="1" ht="89.25" x14ac:dyDescent="0.25">
      <c r="A384" s="112" t="s">
        <v>143</v>
      </c>
      <c r="B384" s="18" t="s">
        <v>236</v>
      </c>
      <c r="C384" s="26" t="s">
        <v>79</v>
      </c>
      <c r="D384" s="14" t="s">
        <v>907</v>
      </c>
      <c r="E384" s="25"/>
      <c r="F384" s="15"/>
      <c r="G384" s="15"/>
      <c r="H384" s="72">
        <v>7500</v>
      </c>
      <c r="I384" s="72"/>
      <c r="J384" s="15"/>
      <c r="K384" s="71" t="s">
        <v>570</v>
      </c>
      <c r="L384" s="17" t="s">
        <v>425</v>
      </c>
      <c r="M384" s="25" t="s">
        <v>6</v>
      </c>
      <c r="N384" s="25" t="s">
        <v>275</v>
      </c>
      <c r="O384" s="47"/>
      <c r="P384" s="109"/>
    </row>
    <row r="385" spans="1:16" s="73" customFormat="1" ht="25.5" x14ac:dyDescent="0.25">
      <c r="A385" s="70"/>
      <c r="B385" s="25" t="s">
        <v>237</v>
      </c>
      <c r="C385" s="14" t="s">
        <v>625</v>
      </c>
      <c r="D385" s="14" t="s">
        <v>706</v>
      </c>
      <c r="E385" s="25" t="s">
        <v>626</v>
      </c>
      <c r="F385" s="20">
        <v>43192</v>
      </c>
      <c r="G385" s="20">
        <v>43371</v>
      </c>
      <c r="H385" s="161"/>
      <c r="I385" s="161"/>
      <c r="J385" s="20"/>
      <c r="K385" s="71"/>
      <c r="L385" s="17"/>
      <c r="M385" s="25" t="s">
        <v>6</v>
      </c>
      <c r="N385" s="25" t="s">
        <v>627</v>
      </c>
      <c r="O385" s="53"/>
      <c r="P385" s="110"/>
    </row>
    <row r="386" spans="1:16" s="73" customFormat="1" ht="25.5" x14ac:dyDescent="0.25">
      <c r="A386" s="70"/>
      <c r="B386" s="25" t="s">
        <v>628</v>
      </c>
      <c r="C386" s="14" t="s">
        <v>1054</v>
      </c>
      <c r="D386" s="14" t="s">
        <v>706</v>
      </c>
      <c r="E386" s="25" t="s">
        <v>1056</v>
      </c>
      <c r="F386" s="20">
        <v>43102</v>
      </c>
      <c r="G386" s="20">
        <v>43464</v>
      </c>
      <c r="H386" s="67">
        <v>7500</v>
      </c>
      <c r="I386" s="67"/>
      <c r="J386" s="20"/>
      <c r="K386" s="71" t="s">
        <v>570</v>
      </c>
      <c r="L386" s="17" t="s">
        <v>425</v>
      </c>
      <c r="M386" s="25" t="s">
        <v>6</v>
      </c>
      <c r="N386" s="25" t="s">
        <v>244</v>
      </c>
      <c r="O386" s="53"/>
      <c r="P386" s="110"/>
    </row>
    <row r="387" spans="1:16" s="73" customFormat="1" ht="38.25" x14ac:dyDescent="0.25">
      <c r="A387" s="70"/>
      <c r="B387" s="25" t="s">
        <v>629</v>
      </c>
      <c r="C387" s="14" t="s">
        <v>630</v>
      </c>
      <c r="D387" s="14" t="s">
        <v>706</v>
      </c>
      <c r="E387" s="25" t="s">
        <v>632</v>
      </c>
      <c r="F387" s="20">
        <v>43102</v>
      </c>
      <c r="G387" s="20">
        <v>43189</v>
      </c>
      <c r="H387" s="161"/>
      <c r="I387" s="161"/>
      <c r="J387" s="20"/>
      <c r="K387" s="71"/>
      <c r="L387" s="17"/>
      <c r="M387" s="25" t="s">
        <v>6</v>
      </c>
      <c r="N387" s="25" t="s">
        <v>250</v>
      </c>
      <c r="O387" s="53"/>
      <c r="P387" s="110"/>
    </row>
    <row r="388" spans="1:16" s="73" customFormat="1" ht="114.75" x14ac:dyDescent="0.25">
      <c r="A388" s="70"/>
      <c r="B388" s="25" t="s">
        <v>631</v>
      </c>
      <c r="C388" s="14" t="s">
        <v>1057</v>
      </c>
      <c r="D388" s="14" t="s">
        <v>706</v>
      </c>
      <c r="E388" s="25" t="s">
        <v>1055</v>
      </c>
      <c r="F388" s="20">
        <v>43102</v>
      </c>
      <c r="G388" s="20">
        <v>43464</v>
      </c>
      <c r="H388" s="161"/>
      <c r="I388" s="161"/>
      <c r="J388" s="20"/>
      <c r="K388" s="71"/>
      <c r="L388" s="17"/>
      <c r="M388" s="25" t="s">
        <v>6</v>
      </c>
      <c r="N388" s="25" t="s">
        <v>622</v>
      </c>
      <c r="O388" s="53"/>
      <c r="P388" s="110"/>
    </row>
    <row r="389" spans="1:16" s="5" customFormat="1" ht="89.25" x14ac:dyDescent="0.25">
      <c r="A389" s="112" t="s">
        <v>143</v>
      </c>
      <c r="B389" s="18" t="s">
        <v>234</v>
      </c>
      <c r="C389" s="26" t="s">
        <v>80</v>
      </c>
      <c r="D389" s="14" t="s">
        <v>907</v>
      </c>
      <c r="E389" s="25"/>
      <c r="F389" s="15"/>
      <c r="G389" s="15"/>
      <c r="H389" s="138"/>
      <c r="I389" s="138"/>
      <c r="J389" s="15"/>
      <c r="K389" s="20"/>
      <c r="L389" s="17"/>
      <c r="M389" s="25" t="s">
        <v>6</v>
      </c>
      <c r="N389" s="25" t="s">
        <v>275</v>
      </c>
      <c r="O389" s="47"/>
      <c r="P389" s="109"/>
    </row>
    <row r="390" spans="1:16" s="73" customFormat="1" ht="89.25" x14ac:dyDescent="0.25">
      <c r="A390" s="70"/>
      <c r="B390" s="25" t="s">
        <v>235</v>
      </c>
      <c r="C390" s="14" t="s">
        <v>633</v>
      </c>
      <c r="D390" s="14" t="s">
        <v>706</v>
      </c>
      <c r="E390" s="25" t="s">
        <v>634</v>
      </c>
      <c r="F390" s="20">
        <v>43283</v>
      </c>
      <c r="G390" s="20">
        <v>43449</v>
      </c>
      <c r="H390" s="162"/>
      <c r="I390" s="162"/>
      <c r="J390" s="20"/>
      <c r="K390" s="75"/>
      <c r="L390" s="17"/>
      <c r="M390" s="25" t="s">
        <v>6</v>
      </c>
      <c r="N390" s="25" t="s">
        <v>275</v>
      </c>
      <c r="O390" s="53"/>
      <c r="P390" s="110"/>
    </row>
    <row r="391" spans="1:16" s="73" customFormat="1" ht="25.5" x14ac:dyDescent="0.25">
      <c r="A391" s="70"/>
      <c r="B391" s="25" t="s">
        <v>635</v>
      </c>
      <c r="C391" s="14" t="s">
        <v>636</v>
      </c>
      <c r="D391" s="14" t="s">
        <v>706</v>
      </c>
      <c r="E391" s="25" t="s">
        <v>637</v>
      </c>
      <c r="F391" s="20">
        <v>43283</v>
      </c>
      <c r="G391" s="20">
        <v>43449</v>
      </c>
      <c r="H391" s="162"/>
      <c r="I391" s="162"/>
      <c r="J391" s="20"/>
      <c r="K391" s="75"/>
      <c r="L391" s="17"/>
      <c r="M391" s="25" t="s">
        <v>6</v>
      </c>
      <c r="N391" s="55" t="s">
        <v>638</v>
      </c>
      <c r="O391" s="53"/>
      <c r="P391" s="110"/>
    </row>
    <row r="392" spans="1:16" ht="38.25" x14ac:dyDescent="0.25">
      <c r="A392" s="60"/>
      <c r="B392" s="57" t="s">
        <v>228</v>
      </c>
      <c r="C392" s="61" t="s">
        <v>231</v>
      </c>
      <c r="D392" s="59" t="s">
        <v>910</v>
      </c>
      <c r="E392" s="92"/>
      <c r="F392" s="93"/>
      <c r="G392" s="93"/>
      <c r="H392" s="149">
        <f>H393</f>
        <v>36000</v>
      </c>
      <c r="I392" s="149"/>
      <c r="J392" s="93"/>
      <c r="K392" s="93"/>
      <c r="L392" s="93"/>
      <c r="M392" s="93"/>
      <c r="N392" s="93"/>
      <c r="O392" s="118"/>
      <c r="P392" s="111"/>
    </row>
    <row r="393" spans="1:16" s="5" customFormat="1" ht="25.5" x14ac:dyDescent="0.25">
      <c r="A393" s="112" t="s">
        <v>143</v>
      </c>
      <c r="B393" s="18" t="s">
        <v>240</v>
      </c>
      <c r="C393" s="26" t="s">
        <v>81</v>
      </c>
      <c r="D393" s="14" t="s">
        <v>907</v>
      </c>
      <c r="E393" s="25"/>
      <c r="F393" s="15"/>
      <c r="G393" s="15"/>
      <c r="H393" s="72">
        <v>36000</v>
      </c>
      <c r="I393" s="72"/>
      <c r="J393" s="15"/>
      <c r="K393" s="71" t="s">
        <v>570</v>
      </c>
      <c r="L393" s="17" t="s">
        <v>425</v>
      </c>
      <c r="M393" s="25" t="s">
        <v>6</v>
      </c>
      <c r="N393" s="25" t="s">
        <v>246</v>
      </c>
      <c r="O393" s="47"/>
      <c r="P393" s="109"/>
    </row>
    <row r="394" spans="1:16" s="73" customFormat="1" ht="76.5" x14ac:dyDescent="0.25">
      <c r="A394" s="70"/>
      <c r="B394" s="25" t="s">
        <v>241</v>
      </c>
      <c r="C394" s="14" t="s">
        <v>1058</v>
      </c>
      <c r="D394" s="14" t="s">
        <v>706</v>
      </c>
      <c r="E394" s="25" t="s">
        <v>1059</v>
      </c>
      <c r="F394" s="20">
        <v>43283</v>
      </c>
      <c r="G394" s="20">
        <v>43371</v>
      </c>
      <c r="H394" s="67">
        <v>36000</v>
      </c>
      <c r="I394" s="67"/>
      <c r="J394" s="20"/>
      <c r="K394" s="71" t="s">
        <v>570</v>
      </c>
      <c r="L394" s="17" t="s">
        <v>425</v>
      </c>
      <c r="M394" s="25" t="s">
        <v>6</v>
      </c>
      <c r="N394" s="25" t="s">
        <v>639</v>
      </c>
      <c r="O394" s="53"/>
      <c r="P394" s="110"/>
    </row>
    <row r="395" spans="1:16" ht="18.75" x14ac:dyDescent="0.25">
      <c r="A395" s="126"/>
      <c r="B395" s="53"/>
      <c r="C395" s="127"/>
      <c r="D395" s="42"/>
      <c r="E395" s="43"/>
      <c r="K395" s="4"/>
    </row>
    <row r="396" spans="1:16" ht="18.75" x14ac:dyDescent="0.25">
      <c r="A396" s="126"/>
      <c r="B396" s="53"/>
      <c r="C396" s="127"/>
      <c r="D396" s="42"/>
      <c r="E396" s="43"/>
      <c r="J396" s="192"/>
    </row>
    <row r="397" spans="1:16" x14ac:dyDescent="0.25">
      <c r="B397" s="45"/>
      <c r="C397" s="52"/>
      <c r="D397" s="53"/>
      <c r="E397" s="53"/>
      <c r="M397" s="8"/>
    </row>
    <row r="398" spans="1:16" ht="15" x14ac:dyDescent="0.25">
      <c r="C398" s="52"/>
      <c r="D398" s="49"/>
      <c r="E398" s="54"/>
      <c r="J398" s="192"/>
    </row>
    <row r="399" spans="1:16" ht="15" x14ac:dyDescent="0.25">
      <c r="C399" s="52"/>
      <c r="D399" s="49"/>
      <c r="E399" s="53"/>
    </row>
    <row r="400" spans="1:16" x14ac:dyDescent="0.25">
      <c r="A400" s="1"/>
      <c r="C400" s="52"/>
      <c r="D400" s="53"/>
      <c r="E400" s="53"/>
      <c r="F400" s="1"/>
      <c r="G400" s="1"/>
      <c r="H400" s="1"/>
      <c r="I400" s="1"/>
      <c r="J400" s="1"/>
      <c r="K400" s="1"/>
      <c r="L400" s="1"/>
    </row>
    <row r="401" spans="2:2" x14ac:dyDescent="0.25">
      <c r="B401" s="1"/>
    </row>
  </sheetData>
  <autoFilter ref="A6:N396" xr:uid="{00000000-0009-0000-0000-000000000000}"/>
  <mergeCells count="11">
    <mergeCell ref="K383:N383"/>
    <mergeCell ref="K8:N8"/>
    <mergeCell ref="K318:N318"/>
    <mergeCell ref="K327:N327"/>
    <mergeCell ref="K348:N348"/>
    <mergeCell ref="K353:N353"/>
    <mergeCell ref="A1:N1"/>
    <mergeCell ref="A2:N2"/>
    <mergeCell ref="A4:N4"/>
    <mergeCell ref="K354:N354"/>
    <mergeCell ref="K373:N373"/>
  </mergeCells>
  <printOptions horizontalCentered="1"/>
  <pageMargins left="0.25" right="0.25" top="0.75" bottom="0.75" header="0.3" footer="0.3"/>
  <pageSetup paperSize="5" scale="65" orientation="landscape" r:id="rId1"/>
  <headerFooter>
    <oddFooter>&amp;LFecha: &amp;D&amp;CPág. &amp;P de &amp;N&amp;RArchivo: &amp;F</oddFooter>
  </headerFooter>
  <ignoredErrors>
    <ignoredError sqref="L58:L64 L74 L88:L89 L126 L157 L223:L224 L243:L244 L275:L283 L311 L319:L320 L345:L347 L355:L372 L378:L382 L384:L386 L393:L394 L55 L23:L33 L10:L16 L124:L125 L336:L343 B8 L238:L241 L328 L90 L79:L82 L322:L324 L330 L332:L334 L71 L143:L153" numberStoredAsText="1"/>
    <ignoredError sqref="G191:G194 G125 G139:G14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POA 2018</vt:lpstr>
      <vt:lpstr>'POA 2018'!Área_de_impresión</vt:lpstr>
      <vt:lpstr>'POA 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Angel.Robles</dc:creator>
  <cp:lastModifiedBy>Edgar Eduardo Hernández Rancier</cp:lastModifiedBy>
  <cp:lastPrinted>2018-04-11T13:02:57Z</cp:lastPrinted>
  <dcterms:created xsi:type="dcterms:W3CDTF">2015-02-16T15:13:15Z</dcterms:created>
  <dcterms:modified xsi:type="dcterms:W3CDTF">2020-01-15T19:17:52Z</dcterms:modified>
</cp:coreProperties>
</file>