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3. Históricos\1. Portal web\"/>
    </mc:Choice>
  </mc:AlternateContent>
  <xr:revisionPtr revIDLastSave="0" documentId="13_ncr:1_{C67E8B40-FA77-447B-8CAC-D9EA821555C4}" xr6:coauthVersionLast="47" xr6:coauthVersionMax="47" xr10:uidLastSave="{00000000-0000-0000-0000-000000000000}"/>
  <bookViews>
    <workbookView xWindow="-120" yWindow="-120" windowWidth="29040" windowHeight="15840" xr2:uid="{0169A98D-BF75-4DFD-94E9-213D1E76ED39}"/>
  </bookViews>
  <sheets>
    <sheet name="3.4-0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xlnm._FilterDatabase" localSheetId="0" hidden="1">'3.4-05'!$A$5:$Q$73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'[18]3.4.04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'[18]3.4.04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'[21]3.20-02'!$J$9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'[20]8.03'!$H$8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'[22]3.10.11'!$J$7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[23]A!$A$1:$T$54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_xlnm.Print_Titles" localSheetId="0">'3.4-05'!$5:$6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'[24]344.13'!#REF!</definedName>
    <definedName name="uuuu">'[24]344.13'!#REF!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'[25]3.22-11'!$B$7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'[26]331-16'!#REF!</definedName>
    <definedName name="yt">'[26]331-16'!#REF!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_AC8B8F7E_6A8F_4355_B221_BDC628973047_.wvu.PrintArea" localSheetId="0" hidden="1">'3.4-05'!$A$5:$A$74</definedName>
    <definedName name="Z_AC8B8F7E_6A8F_4355_B221_BDC628973047_.wvu.PrintTitles" localSheetId="0" hidden="1">'3.4-05'!$5:$6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P7" i="1"/>
  <c r="Q11" i="1" s="1"/>
  <c r="O7" i="1"/>
  <c r="N7" i="1"/>
  <c r="O64" i="1" s="1"/>
  <c r="M7" i="1"/>
  <c r="L7" i="1"/>
  <c r="K7" i="1"/>
  <c r="J7" i="1"/>
  <c r="K34" i="1" s="1"/>
  <c r="I7" i="1"/>
  <c r="H7" i="1"/>
  <c r="I66" i="1" s="1"/>
  <c r="G7" i="1"/>
  <c r="E7" i="1"/>
  <c r="F7" i="1"/>
  <c r="G71" i="1" s="1"/>
  <c r="C7" i="1"/>
  <c r="D7" i="1"/>
  <c r="E60" i="1" s="1"/>
  <c r="B7" i="1"/>
  <c r="C62" i="1" s="1"/>
  <c r="Q10" i="1"/>
  <c r="Q15" i="1"/>
  <c r="Q16" i="1"/>
  <c r="Q18" i="1"/>
  <c r="Q23" i="1"/>
  <c r="Q24" i="1"/>
  <c r="Q26" i="1"/>
  <c r="Q31" i="1"/>
  <c r="Q32" i="1"/>
  <c r="Q34" i="1"/>
  <c r="Q39" i="1"/>
  <c r="Q40" i="1"/>
  <c r="Q42" i="1"/>
  <c r="Q47" i="1"/>
  <c r="Q48" i="1"/>
  <c r="Q50" i="1"/>
  <c r="Q55" i="1"/>
  <c r="Q56" i="1"/>
  <c r="Q58" i="1"/>
  <c r="Q63" i="1"/>
  <c r="Q64" i="1"/>
  <c r="Q66" i="1"/>
  <c r="Q71" i="1"/>
  <c r="Q8" i="1"/>
  <c r="P71" i="1"/>
  <c r="L62" i="1"/>
  <c r="L60" i="1"/>
  <c r="L71" i="1"/>
  <c r="L49" i="1"/>
  <c r="L46" i="1"/>
  <c r="L43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Q65" i="1" l="1"/>
  <c r="Q57" i="1"/>
  <c r="Q49" i="1"/>
  <c r="Q41" i="1"/>
  <c r="Q33" i="1"/>
  <c r="Q25" i="1"/>
  <c r="Q17" i="1"/>
  <c r="Q9" i="1"/>
  <c r="Q70" i="1"/>
  <c r="Q62" i="1"/>
  <c r="Q54" i="1"/>
  <c r="Q46" i="1"/>
  <c r="Q38" i="1"/>
  <c r="Q30" i="1"/>
  <c r="Q22" i="1"/>
  <c r="Q14" i="1"/>
  <c r="Q69" i="1"/>
  <c r="Q61" i="1"/>
  <c r="Q53" i="1"/>
  <c r="Q45" i="1"/>
  <c r="Q37" i="1"/>
  <c r="Q29" i="1"/>
  <c r="Q21" i="1"/>
  <c r="Q13" i="1"/>
  <c r="Q68" i="1"/>
  <c r="Q60" i="1"/>
  <c r="Q52" i="1"/>
  <c r="Q44" i="1"/>
  <c r="Q36" i="1"/>
  <c r="Q28" i="1"/>
  <c r="Q20" i="1"/>
  <c r="Q12" i="1"/>
  <c r="Q67" i="1"/>
  <c r="Q59" i="1"/>
  <c r="Q51" i="1"/>
  <c r="Q43" i="1"/>
  <c r="Q35" i="1"/>
  <c r="Q27" i="1"/>
  <c r="Q19" i="1"/>
  <c r="I71" i="1"/>
  <c r="I70" i="1"/>
  <c r="I69" i="1"/>
  <c r="I68" i="1"/>
  <c r="I67" i="1"/>
  <c r="I49" i="1"/>
  <c r="G70" i="1"/>
  <c r="G29" i="1"/>
  <c r="G69" i="1"/>
  <c r="G51" i="1"/>
  <c r="E70" i="1"/>
  <c r="E69" i="1"/>
  <c r="E71" i="1"/>
  <c r="E68" i="1"/>
  <c r="C71" i="1"/>
  <c r="C70" i="1"/>
  <c r="C69" i="1"/>
  <c r="C68" i="1"/>
  <c r="K71" i="1"/>
  <c r="K70" i="1"/>
  <c r="K69" i="1"/>
  <c r="K68" i="1"/>
  <c r="K67" i="1"/>
  <c r="K66" i="1"/>
  <c r="O45" i="1"/>
  <c r="O44" i="1"/>
  <c r="K45" i="1"/>
  <c r="K44" i="1"/>
  <c r="I45" i="1"/>
  <c r="I44" i="1"/>
  <c r="G45" i="1"/>
  <c r="G44" i="1"/>
  <c r="E45" i="1"/>
  <c r="E44" i="1"/>
  <c r="C45" i="1"/>
  <c r="C44" i="1"/>
  <c r="O10" i="1"/>
  <c r="O61" i="1"/>
  <c r="O48" i="1"/>
  <c r="O34" i="1"/>
  <c r="O20" i="1"/>
  <c r="O71" i="1"/>
  <c r="O35" i="1"/>
  <c r="O60" i="1"/>
  <c r="O46" i="1"/>
  <c r="O31" i="1"/>
  <c r="O19" i="1"/>
  <c r="O70" i="1"/>
  <c r="O52" i="1"/>
  <c r="O23" i="1"/>
  <c r="O57" i="1"/>
  <c r="O43" i="1"/>
  <c r="O30" i="1"/>
  <c r="O18" i="1"/>
  <c r="O68" i="1"/>
  <c r="O49" i="1"/>
  <c r="O56" i="1"/>
  <c r="O42" i="1"/>
  <c r="O28" i="1"/>
  <c r="O15" i="1"/>
  <c r="O67" i="1"/>
  <c r="O36" i="1"/>
  <c r="O11" i="1"/>
  <c r="O54" i="1"/>
  <c r="O39" i="1"/>
  <c r="O27" i="1"/>
  <c r="O14" i="1"/>
  <c r="O66" i="1"/>
  <c r="O62" i="1"/>
  <c r="O22" i="1"/>
  <c r="O53" i="1"/>
  <c r="O38" i="1"/>
  <c r="O26" i="1"/>
  <c r="O12" i="1"/>
  <c r="O55" i="1"/>
  <c r="O47" i="1"/>
  <c r="O37" i="1"/>
  <c r="O29" i="1"/>
  <c r="O21" i="1"/>
  <c r="O13" i="1"/>
  <c r="O69" i="1"/>
  <c r="O59" i="1"/>
  <c r="O51" i="1"/>
  <c r="O41" i="1"/>
  <c r="O33" i="1"/>
  <c r="O25" i="1"/>
  <c r="O17" i="1"/>
  <c r="O9" i="1"/>
  <c r="O65" i="1"/>
  <c r="O58" i="1"/>
  <c r="O50" i="1"/>
  <c r="O40" i="1"/>
  <c r="O32" i="1"/>
  <c r="O24" i="1"/>
  <c r="O16" i="1"/>
  <c r="O63" i="1"/>
  <c r="K63" i="1"/>
  <c r="I63" i="1"/>
  <c r="G63" i="1"/>
  <c r="E63" i="1"/>
  <c r="C63" i="1"/>
  <c r="E29" i="1"/>
  <c r="C29" i="1"/>
  <c r="O8" i="1"/>
  <c r="E27" i="1"/>
  <c r="G27" i="1"/>
  <c r="E8" i="1"/>
  <c r="G9" i="1"/>
  <c r="G10" i="1"/>
  <c r="G18" i="1"/>
  <c r="C42" i="1"/>
  <c r="I11" i="1"/>
  <c r="I31" i="1"/>
  <c r="I20" i="1"/>
  <c r="I13" i="1"/>
  <c r="C33" i="1"/>
  <c r="I56" i="1"/>
  <c r="G22" i="1"/>
  <c r="G14" i="1"/>
  <c r="K16" i="1"/>
  <c r="K20" i="1"/>
  <c r="E42" i="1"/>
  <c r="K56" i="1"/>
  <c r="G8" i="1"/>
  <c r="E13" i="1"/>
  <c r="I27" i="1"/>
  <c r="E33" i="1"/>
  <c r="E38" i="1"/>
  <c r="G42" i="1"/>
  <c r="I51" i="1"/>
  <c r="G58" i="1"/>
  <c r="C65" i="1"/>
  <c r="I8" i="1"/>
  <c r="G13" i="1"/>
  <c r="K27" i="1"/>
  <c r="G33" i="1"/>
  <c r="G38" i="1"/>
  <c r="I42" i="1"/>
  <c r="K51" i="1"/>
  <c r="I58" i="1"/>
  <c r="E65" i="1"/>
  <c r="K12" i="1"/>
  <c r="K62" i="1"/>
  <c r="I33" i="1"/>
  <c r="I38" i="1"/>
  <c r="K42" i="1"/>
  <c r="K58" i="1"/>
  <c r="G65" i="1"/>
  <c r="K49" i="1"/>
  <c r="K13" i="1"/>
  <c r="I18" i="1"/>
  <c r="K23" i="1"/>
  <c r="I29" i="1"/>
  <c r="K33" i="1"/>
  <c r="K38" i="1"/>
  <c r="G52" i="1"/>
  <c r="G60" i="1"/>
  <c r="I65" i="1"/>
  <c r="K18" i="1"/>
  <c r="G24" i="1"/>
  <c r="K29" i="1"/>
  <c r="E46" i="1"/>
  <c r="I52" i="1"/>
  <c r="I60" i="1"/>
  <c r="K65" i="1"/>
  <c r="C40" i="1"/>
  <c r="G46" i="1"/>
  <c r="K52" i="1"/>
  <c r="K60" i="1"/>
  <c r="C67" i="1"/>
  <c r="I25" i="1"/>
  <c r="G31" i="1"/>
  <c r="G35" i="1"/>
  <c r="E40" i="1"/>
  <c r="I46" i="1"/>
  <c r="G54" i="1"/>
  <c r="E67" i="1"/>
  <c r="K11" i="1"/>
  <c r="E15" i="1"/>
  <c r="C20" i="1"/>
  <c r="K25" i="1"/>
  <c r="G40" i="1"/>
  <c r="I54" i="1"/>
  <c r="E62" i="1"/>
  <c r="G67" i="1"/>
  <c r="G15" i="1"/>
  <c r="E20" i="1"/>
  <c r="K31" i="1"/>
  <c r="I36" i="1"/>
  <c r="I40" i="1"/>
  <c r="K47" i="1"/>
  <c r="K54" i="1"/>
  <c r="G62" i="1"/>
  <c r="G12" i="1"/>
  <c r="I15" i="1"/>
  <c r="G20" i="1"/>
  <c r="K36" i="1"/>
  <c r="K40" i="1"/>
  <c r="G48" i="1"/>
  <c r="G56" i="1"/>
  <c r="I62" i="1"/>
  <c r="C17" i="1"/>
  <c r="E22" i="1"/>
  <c r="C50" i="1"/>
  <c r="C37" i="1"/>
  <c r="K8" i="1"/>
  <c r="I10" i="1"/>
  <c r="E12" i="1"/>
  <c r="K15" i="1"/>
  <c r="G17" i="1"/>
  <c r="C19" i="1"/>
  <c r="I22" i="1"/>
  <c r="I24" i="1"/>
  <c r="E26" i="1"/>
  <c r="C28" i="1"/>
  <c r="G30" i="1"/>
  <c r="C32" i="1"/>
  <c r="I35" i="1"/>
  <c r="E37" i="1"/>
  <c r="K46" i="1"/>
  <c r="I48" i="1"/>
  <c r="G50" i="1"/>
  <c r="E53" i="1"/>
  <c r="E55" i="1"/>
  <c r="E57" i="1"/>
  <c r="E59" i="1"/>
  <c r="C61" i="1"/>
  <c r="C46" i="1"/>
  <c r="C48" i="1"/>
  <c r="K10" i="1"/>
  <c r="C14" i="1"/>
  <c r="I17" i="1"/>
  <c r="E19" i="1"/>
  <c r="K22" i="1"/>
  <c r="K24" i="1"/>
  <c r="G26" i="1"/>
  <c r="E28" i="1"/>
  <c r="I30" i="1"/>
  <c r="E32" i="1"/>
  <c r="K35" i="1"/>
  <c r="G37" i="1"/>
  <c r="C39" i="1"/>
  <c r="C41" i="1"/>
  <c r="C43" i="1"/>
  <c r="K48" i="1"/>
  <c r="I50" i="1"/>
  <c r="G53" i="1"/>
  <c r="G55" i="1"/>
  <c r="G57" i="1"/>
  <c r="G59" i="1"/>
  <c r="E61" i="1"/>
  <c r="C64" i="1"/>
  <c r="C66" i="1"/>
  <c r="C9" i="1"/>
  <c r="I12" i="1"/>
  <c r="E14" i="1"/>
  <c r="K17" i="1"/>
  <c r="G19" i="1"/>
  <c r="C21" i="1"/>
  <c r="I26" i="1"/>
  <c r="G28" i="1"/>
  <c r="K30" i="1"/>
  <c r="G32" i="1"/>
  <c r="C34" i="1"/>
  <c r="I37" i="1"/>
  <c r="E39" i="1"/>
  <c r="E41" i="1"/>
  <c r="E43" i="1"/>
  <c r="K50" i="1"/>
  <c r="I53" i="1"/>
  <c r="I55" i="1"/>
  <c r="I57" i="1"/>
  <c r="I59" i="1"/>
  <c r="G61" i="1"/>
  <c r="E64" i="1"/>
  <c r="E66" i="1"/>
  <c r="C15" i="1"/>
  <c r="C10" i="1"/>
  <c r="C26" i="1"/>
  <c r="E50" i="1"/>
  <c r="E9" i="1"/>
  <c r="C16" i="1"/>
  <c r="I19" i="1"/>
  <c r="E21" i="1"/>
  <c r="C23" i="1"/>
  <c r="K26" i="1"/>
  <c r="I28" i="1"/>
  <c r="I32" i="1"/>
  <c r="E34" i="1"/>
  <c r="K37" i="1"/>
  <c r="G39" i="1"/>
  <c r="G41" i="1"/>
  <c r="G43" i="1"/>
  <c r="C47" i="1"/>
  <c r="C49" i="1"/>
  <c r="K53" i="1"/>
  <c r="K55" i="1"/>
  <c r="K57" i="1"/>
  <c r="K59" i="1"/>
  <c r="I61" i="1"/>
  <c r="G64" i="1"/>
  <c r="G66" i="1"/>
  <c r="G68" i="1"/>
  <c r="E17" i="1"/>
  <c r="C53" i="1"/>
  <c r="C59" i="1"/>
  <c r="C11" i="1"/>
  <c r="I14" i="1"/>
  <c r="E16" i="1"/>
  <c r="K19" i="1"/>
  <c r="G21" i="1"/>
  <c r="E23" i="1"/>
  <c r="C25" i="1"/>
  <c r="K28" i="1"/>
  <c r="K32" i="1"/>
  <c r="G34" i="1"/>
  <c r="C36" i="1"/>
  <c r="I39" i="1"/>
  <c r="I41" i="1"/>
  <c r="I43" i="1"/>
  <c r="E47" i="1"/>
  <c r="E49" i="1"/>
  <c r="C51" i="1"/>
  <c r="K61" i="1"/>
  <c r="I64" i="1"/>
  <c r="C8" i="1"/>
  <c r="C24" i="1"/>
  <c r="C35" i="1"/>
  <c r="E10" i="1"/>
  <c r="E24" i="1"/>
  <c r="C30" i="1"/>
  <c r="C12" i="1"/>
  <c r="E30" i="1"/>
  <c r="C55" i="1"/>
  <c r="I9" i="1"/>
  <c r="E11" i="1"/>
  <c r="K14" i="1"/>
  <c r="G16" i="1"/>
  <c r="C18" i="1"/>
  <c r="I21" i="1"/>
  <c r="G23" i="1"/>
  <c r="E25" i="1"/>
  <c r="C31" i="1"/>
  <c r="I34" i="1"/>
  <c r="E36" i="1"/>
  <c r="K39" i="1"/>
  <c r="K41" i="1"/>
  <c r="K43" i="1"/>
  <c r="G47" i="1"/>
  <c r="G49" i="1"/>
  <c r="E51" i="1"/>
  <c r="C52" i="1"/>
  <c r="C54" i="1"/>
  <c r="C56" i="1"/>
  <c r="C58" i="1"/>
  <c r="C60" i="1"/>
  <c r="K64" i="1"/>
  <c r="C22" i="1"/>
  <c r="E35" i="1"/>
  <c r="E48" i="1"/>
  <c r="C57" i="1"/>
  <c r="K9" i="1"/>
  <c r="G11" i="1"/>
  <c r="C13" i="1"/>
  <c r="I16" i="1"/>
  <c r="E18" i="1"/>
  <c r="K21" i="1"/>
  <c r="I23" i="1"/>
  <c r="G25" i="1"/>
  <c r="C27" i="1"/>
  <c r="E31" i="1"/>
  <c r="G36" i="1"/>
  <c r="C38" i="1"/>
  <c r="I47" i="1"/>
  <c r="E52" i="1"/>
  <c r="E54" i="1"/>
  <c r="E56" i="1"/>
  <c r="E58" i="1"/>
  <c r="M12" i="1" l="1"/>
  <c r="M51" i="1"/>
  <c r="M59" i="1"/>
  <c r="M67" i="1"/>
  <c r="M52" i="1"/>
  <c r="M60" i="1"/>
  <c r="M68" i="1"/>
  <c r="M53" i="1"/>
  <c r="M61" i="1"/>
  <c r="M69" i="1"/>
  <c r="M54" i="1"/>
  <c r="M62" i="1"/>
  <c r="M70" i="1"/>
  <c r="M55" i="1"/>
  <c r="M63" i="1"/>
  <c r="M71" i="1"/>
  <c r="M57" i="1"/>
  <c r="M56" i="1"/>
  <c r="M64" i="1"/>
  <c r="M44" i="1"/>
  <c r="M65" i="1"/>
  <c r="M58" i="1"/>
  <c r="M66" i="1"/>
  <c r="M45" i="1"/>
  <c r="M31" i="1"/>
  <c r="M26" i="1"/>
  <c r="M47" i="1"/>
  <c r="M10" i="1"/>
  <c r="M9" i="1"/>
  <c r="M21" i="1"/>
  <c r="M25" i="1"/>
  <c r="M11" i="1"/>
  <c r="M46" i="1"/>
  <c r="M13" i="1"/>
  <c r="M32" i="1"/>
  <c r="M20" i="1"/>
  <c r="M17" i="1"/>
  <c r="M16" i="1"/>
  <c r="M40" i="1"/>
  <c r="M28" i="1"/>
  <c r="M42" i="1"/>
  <c r="M36" i="1"/>
  <c r="M14" i="1"/>
  <c r="M29" i="1"/>
  <c r="M24" i="1"/>
  <c r="M35" i="1"/>
  <c r="M23" i="1"/>
  <c r="M50" i="1"/>
  <c r="M39" i="1"/>
  <c r="M49" i="1"/>
  <c r="M19" i="1"/>
  <c r="M8" i="1"/>
  <c r="M43" i="1"/>
  <c r="M41" i="1"/>
  <c r="M15" i="1"/>
  <c r="M34" i="1"/>
  <c r="M33" i="1"/>
  <c r="M27" i="1"/>
  <c r="M37" i="1"/>
  <c r="M30" i="1"/>
  <c r="M18" i="1"/>
  <c r="M22" i="1"/>
  <c r="M38" i="1"/>
  <c r="M48" i="1"/>
</calcChain>
</file>

<file path=xl/sharedStrings.xml><?xml version="1.0" encoding="utf-8"?>
<sst xmlns="http://schemas.openxmlformats.org/spreadsheetml/2006/main" count="78" uniqueCount="71">
  <si>
    <t xml:space="preserve">                           (en US$)</t>
  </si>
  <si>
    <t>País origen de la inversión</t>
  </si>
  <si>
    <t>(%)</t>
  </si>
  <si>
    <t>Total</t>
  </si>
  <si>
    <t xml:space="preserve">Estados Unidos </t>
  </si>
  <si>
    <t>República Dominicana</t>
  </si>
  <si>
    <t>Reino Unido</t>
  </si>
  <si>
    <t>Alemania</t>
  </si>
  <si>
    <t>Canadá</t>
  </si>
  <si>
    <t>Suiza</t>
  </si>
  <si>
    <t>Suecia</t>
  </si>
  <si>
    <t>Dinamarca</t>
  </si>
  <si>
    <t>España</t>
  </si>
  <si>
    <t>República Popular China</t>
  </si>
  <si>
    <t>Corea del Sur</t>
  </si>
  <si>
    <t>Francia</t>
  </si>
  <si>
    <t>Líbano</t>
  </si>
  <si>
    <t>México</t>
  </si>
  <si>
    <t>Las Islas Vírgenes (Británicas)</t>
  </si>
  <si>
    <t>Países Bajos</t>
  </si>
  <si>
    <t>Haití</t>
  </si>
  <si>
    <t>Venezuela</t>
  </si>
  <si>
    <t>Italia</t>
  </si>
  <si>
    <t>Sri Lanka</t>
  </si>
  <si>
    <t>Uruguay</t>
  </si>
  <si>
    <t>Holanda</t>
  </si>
  <si>
    <t>Brasil</t>
  </si>
  <si>
    <t>Turquía</t>
  </si>
  <si>
    <t>Puerto Rico</t>
  </si>
  <si>
    <t>Honduras</t>
  </si>
  <si>
    <t>Taiwán</t>
  </si>
  <si>
    <t>Israel</t>
  </si>
  <si>
    <t>Portugal</t>
  </si>
  <si>
    <t>Guatemala</t>
  </si>
  <si>
    <t>Panamá</t>
  </si>
  <si>
    <t>Palestina</t>
  </si>
  <si>
    <t>Bélgica</t>
  </si>
  <si>
    <t>Cuba</t>
  </si>
  <si>
    <t>Australia</t>
  </si>
  <si>
    <t>Colombia</t>
  </si>
  <si>
    <t>Chipre</t>
  </si>
  <si>
    <t>Eslovaquia</t>
  </si>
  <si>
    <t>Costa Rica</t>
  </si>
  <si>
    <t>Rusia</t>
  </si>
  <si>
    <t>Noruega</t>
  </si>
  <si>
    <t>Otros</t>
  </si>
  <si>
    <t>El Salvador</t>
  </si>
  <si>
    <t>Las Islas Turcas y Caicos</t>
  </si>
  <si>
    <t>Inglaterra</t>
  </si>
  <si>
    <t>Mauricio</t>
  </si>
  <si>
    <t>Curazao</t>
  </si>
  <si>
    <t>Perú</t>
  </si>
  <si>
    <t>Finlandia</t>
  </si>
  <si>
    <t>Ucrania</t>
  </si>
  <si>
    <t>Ecuador</t>
  </si>
  <si>
    <t>Bahamas</t>
  </si>
  <si>
    <t>Japón</t>
  </si>
  <si>
    <t>Rumania</t>
  </si>
  <si>
    <t>Armenia</t>
  </si>
  <si>
    <t>Singapur</t>
  </si>
  <si>
    <t>Austria</t>
  </si>
  <si>
    <t>Las Islas Barbados</t>
  </si>
  <si>
    <t>*Cifras sujetas a rectificación</t>
  </si>
  <si>
    <t>Fuente:  Registros administrativos, Departamento de Estadísticas  (informe anual),  Consejo Nacional de Zonas Francas de Exportación (CNZFE)</t>
  </si>
  <si>
    <t>Argentina</t>
  </si>
  <si>
    <t>Paraguay</t>
  </si>
  <si>
    <t>Pakistán</t>
  </si>
  <si>
    <r>
      <rPr>
        <b/>
        <sz val="9"/>
        <rFont val="Roboto"/>
      </rPr>
      <t xml:space="preserve">Cuadro 3.4-05. </t>
    </r>
    <r>
      <rPr>
        <sz val="9"/>
        <rFont val="Roboto"/>
      </rPr>
      <t>REPÚBLICA DOMINICANA: Inversión acumulada en las empresas de Zonas Francas por año, según país de origen de la inversión, 2017-2024*</t>
    </r>
  </si>
  <si>
    <t xml:space="preserve">Emiratos Árabes Unidos </t>
  </si>
  <si>
    <t>Hungría</t>
  </si>
  <si>
    <t>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</si>
</sst>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7"/>
      <name val="Roboto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1" applyFont="1" applyFill="1"/>
    <xf numFmtId="4" fontId="3" fillId="2" borderId="0" xfId="1" applyNumberFormat="1" applyFont="1" applyFill="1"/>
    <xf numFmtId="0" fontId="3" fillId="2" borderId="0" xfId="1" applyFont="1" applyFill="1"/>
    <xf numFmtId="0" fontId="2" fillId="2" borderId="0" xfId="1" applyFont="1" applyFill="1" applyAlignment="1">
      <alignment horizontal="left" vertical="justify" wrapText="1" indent="1"/>
    </xf>
    <xf numFmtId="164" fontId="2" fillId="2" borderId="0" xfId="1" applyNumberFormat="1" applyFont="1" applyFill="1" applyAlignment="1">
      <alignment horizontal="right" vertical="justify" wrapText="1"/>
    </xf>
    <xf numFmtId="4" fontId="2" fillId="2" borderId="0" xfId="1" applyNumberFormat="1" applyFont="1" applyFill="1" applyAlignment="1">
      <alignment horizontal="right" vertical="justify" wrapText="1"/>
    </xf>
    <xf numFmtId="0" fontId="3" fillId="2" borderId="0" xfId="1" applyFont="1" applyFill="1" applyAlignment="1">
      <alignment horizontal="left" vertical="justify" wrapText="1" indent="1"/>
    </xf>
    <xf numFmtId="164" fontId="3" fillId="2" borderId="0" xfId="2" applyNumberFormat="1" applyFont="1" applyFill="1" applyBorder="1" applyAlignment="1">
      <alignment horizontal="right" vertical="justify" wrapText="1"/>
    </xf>
    <xf numFmtId="0" fontId="3" fillId="2" borderId="1" xfId="1" applyFont="1" applyFill="1" applyBorder="1" applyAlignment="1">
      <alignment horizontal="left" vertical="justify" wrapText="1" indent="1"/>
    </xf>
    <xf numFmtId="164" fontId="3" fillId="2" borderId="1" xfId="2" applyNumberFormat="1" applyFont="1" applyFill="1" applyBorder="1" applyAlignment="1">
      <alignment horizontal="right" vertical="justify" wrapText="1"/>
    </xf>
    <xf numFmtId="0" fontId="4" fillId="2" borderId="0" xfId="1" applyFont="1" applyFill="1" applyAlignment="1">
      <alignment horizontal="left" vertical="justify" wrapText="1"/>
    </xf>
    <xf numFmtId="0" fontId="4" fillId="2" borderId="0" xfId="1" applyFont="1" applyFill="1"/>
    <xf numFmtId="0" fontId="3" fillId="2" borderId="0" xfId="1" applyFont="1" applyFill="1" applyAlignment="1">
      <alignment horizontal="left"/>
    </xf>
    <xf numFmtId="164" fontId="3" fillId="2" borderId="0" xfId="3" applyNumberFormat="1" applyFont="1" applyFill="1" applyAlignment="1">
      <alignment horizontal="right"/>
    </xf>
    <xf numFmtId="164" fontId="3" fillId="2" borderId="0" xfId="3" applyNumberFormat="1" applyFont="1" applyFill="1" applyBorder="1" applyAlignment="1">
      <alignment horizontal="right"/>
    </xf>
    <xf numFmtId="164" fontId="3" fillId="2" borderId="1" xfId="3" applyNumberFormat="1" applyFont="1" applyFill="1" applyBorder="1" applyAlignment="1">
      <alignment horizontal="right"/>
    </xf>
    <xf numFmtId="164" fontId="3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 indent="1"/>
    </xf>
    <xf numFmtId="0" fontId="2" fillId="2" borderId="1" xfId="1" applyFont="1" applyFill="1" applyBorder="1" applyAlignment="1">
      <alignment horizontal="left" vertical="center" wrapText="1" indent="1"/>
    </xf>
    <xf numFmtId="1" fontId="2" fillId="2" borderId="2" xfId="1" applyNumberFormat="1" applyFont="1" applyFill="1" applyBorder="1" applyAlignment="1">
      <alignment horizontal="right" vertical="center" wrapText="1"/>
    </xf>
    <xf numFmtId="1" fontId="2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/>
    <xf numFmtId="164" fontId="3" fillId="2" borderId="1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</cellXfs>
  <cellStyles count="4">
    <cellStyle name="Millares" xfId="3" builtinId="3"/>
    <cellStyle name="Millares 10" xfId="2" xr:uid="{BFFD4F38-344E-4AC8-ADAD-61A29ADCFA44}"/>
    <cellStyle name="Normal" xfId="0" builtinId="0"/>
    <cellStyle name="Normal 10 2" xfId="1" xr:uid="{F6D6401A-1A3E-44D0-B24A-725B9B94C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1017270</xdr:colOff>
      <xdr:row>0</xdr:row>
      <xdr:rowOff>66675</xdr:rowOff>
    </xdr:from>
    <xdr:ext cx="660712" cy="420660"/>
    <xdr:pic>
      <xdr:nvPicPr>
        <xdr:cNvPr id="3" name="Imagen 2">
          <a:extLst>
            <a:ext uri="{FF2B5EF4-FFF2-40B4-BE49-F238E27FC236}">
              <a16:creationId xmlns:a16="http://schemas.microsoft.com/office/drawing/2014/main" id="{1234D214-AE59-47BD-904D-FAC2F17C0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14170" y="66675"/>
          <a:ext cx="660712" cy="4206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-Piso-8/Estadisticas%20Sectoriales/1.%20Sectores%20econ&#243;micos/4.%20Zona%20Franca/3.%20Insumos/1.%20Bases%20de%20datos%20y%20Tablas/2023/Informe%20Estadstic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  <sheetName val="Table 30"/>
      <sheetName val="Table 31"/>
      <sheetName val="Table 32"/>
      <sheetName val="Table 33"/>
      <sheetName val="Table 34"/>
      <sheetName val="Table 35"/>
      <sheetName val="Table 36"/>
      <sheetName val="Table 37"/>
      <sheetName val="Table 38"/>
      <sheetName val="Table 39"/>
      <sheetName val="Table 40"/>
      <sheetName val="Table 41"/>
      <sheetName val="Table 42"/>
      <sheetName val="Table 43"/>
      <sheetName val="Table 44"/>
      <sheetName val="Table 45"/>
      <sheetName val="Table 46"/>
      <sheetName val="Table 47"/>
      <sheetName val="Table 48"/>
      <sheetName val="Table 49"/>
      <sheetName val="Table 50"/>
      <sheetName val="Table 51"/>
      <sheetName val="Table 52"/>
      <sheetName val="Table 53"/>
      <sheetName val="Table 54"/>
      <sheetName val="Table 55"/>
      <sheetName val="Table 56"/>
      <sheetName val="Table 57"/>
      <sheetName val="Table 58"/>
      <sheetName val="Table 59"/>
      <sheetName val="Table 60"/>
      <sheetName val="Table 61"/>
      <sheetName val="Table 62"/>
      <sheetName val="Table 63"/>
      <sheetName val="Table 64"/>
      <sheetName val="Table 65"/>
      <sheetName val="Table 66"/>
      <sheetName val="Table 67"/>
      <sheetName val="Table 68"/>
      <sheetName val="Table 69"/>
      <sheetName val="Table 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A3" t="str">
            <v>Estados Unidos</v>
          </cell>
          <cell r="B3">
            <v>2600810659.3000002</v>
          </cell>
        </row>
        <row r="4">
          <cell r="A4" t="str">
            <v>República Dominicana</v>
          </cell>
          <cell r="B4">
            <v>1425415584.4000001</v>
          </cell>
        </row>
        <row r="5">
          <cell r="A5" t="str">
            <v>Alemania</v>
          </cell>
          <cell r="B5">
            <v>719205623.10000002</v>
          </cell>
        </row>
        <row r="6">
          <cell r="A6" t="str">
            <v>Reino Unido</v>
          </cell>
          <cell r="B6">
            <v>454393865.19999999</v>
          </cell>
        </row>
        <row r="7">
          <cell r="A7" t="str">
            <v>Canadá</v>
          </cell>
          <cell r="B7">
            <v>297449746.5</v>
          </cell>
        </row>
        <row r="8">
          <cell r="A8" t="str">
            <v>República Popular China</v>
          </cell>
          <cell r="B8">
            <v>206201862</v>
          </cell>
        </row>
        <row r="9">
          <cell r="A9" t="str">
            <v>Suiza</v>
          </cell>
          <cell r="B9">
            <v>191837625</v>
          </cell>
        </row>
        <row r="10">
          <cell r="A10" t="str">
            <v>Suecia</v>
          </cell>
          <cell r="B10">
            <v>162557976</v>
          </cell>
        </row>
        <row r="11">
          <cell r="A11" t="str">
            <v>España</v>
          </cell>
          <cell r="B11">
            <v>136030869.69999999</v>
          </cell>
        </row>
        <row r="12">
          <cell r="A12" t="str">
            <v>Dinamarca</v>
          </cell>
          <cell r="B12">
            <v>134366802.69999999</v>
          </cell>
        </row>
        <row r="13">
          <cell r="A13" t="str">
            <v>Corea Del Sur</v>
          </cell>
          <cell r="B13">
            <v>84509406.200000003</v>
          </cell>
        </row>
        <row r="14">
          <cell r="A14" t="str">
            <v>México</v>
          </cell>
          <cell r="B14">
            <v>82557388.299999997</v>
          </cell>
        </row>
        <row r="15">
          <cell r="A15" t="str">
            <v>Francia</v>
          </cell>
          <cell r="B15">
            <v>75314726.099999994</v>
          </cell>
        </row>
        <row r="16">
          <cell r="A16" t="str">
            <v>Líbano</v>
          </cell>
          <cell r="B16">
            <v>75246346.099999994</v>
          </cell>
        </row>
        <row r="17">
          <cell r="A17" t="str">
            <v>Países Bajos</v>
          </cell>
          <cell r="B17">
            <v>72021594</v>
          </cell>
        </row>
        <row r="18">
          <cell r="A18" t="str">
            <v>Haití</v>
          </cell>
          <cell r="B18">
            <v>67089108.200000003</v>
          </cell>
        </row>
        <row r="19">
          <cell r="A19" t="str">
            <v>Venezuela</v>
          </cell>
          <cell r="B19">
            <v>61895329.200000003</v>
          </cell>
        </row>
        <row r="20">
          <cell r="A20" t="str">
            <v>Austria</v>
          </cell>
          <cell r="B20">
            <v>41216192</v>
          </cell>
        </row>
        <row r="21">
          <cell r="A21" t="str">
            <v>Panamá</v>
          </cell>
          <cell r="B21">
            <v>40083192.399999999</v>
          </cell>
        </row>
        <row r="22">
          <cell r="A22" t="str">
            <v>Japón</v>
          </cell>
          <cell r="B22">
            <v>29538558.699999999</v>
          </cell>
        </row>
        <row r="23">
          <cell r="A23" t="str">
            <v>Italia</v>
          </cell>
          <cell r="B23">
            <v>25052545.300000001</v>
          </cell>
        </row>
        <row r="24">
          <cell r="A24" t="str">
            <v>Uruguay</v>
          </cell>
          <cell r="B24">
            <v>19121541.100000001</v>
          </cell>
        </row>
        <row r="25">
          <cell r="A25" t="str">
            <v>Honduras</v>
          </cell>
          <cell r="B25">
            <v>18566133.899999999</v>
          </cell>
        </row>
        <row r="26">
          <cell r="A26" t="str">
            <v>Turquía</v>
          </cell>
          <cell r="B26">
            <v>18354927</v>
          </cell>
        </row>
        <row r="27">
          <cell r="A27" t="str">
            <v>Las Islas Vírgenes Británicas</v>
          </cell>
          <cell r="B27">
            <v>15932960.300000001</v>
          </cell>
        </row>
        <row r="28">
          <cell r="A28" t="str">
            <v>Brasil</v>
          </cell>
          <cell r="B28">
            <v>15873644.300000001</v>
          </cell>
        </row>
        <row r="29">
          <cell r="A29" t="str">
            <v>Ecuador</v>
          </cell>
          <cell r="B29">
            <v>13516395.699999999</v>
          </cell>
        </row>
        <row r="30">
          <cell r="A30" t="str">
            <v>Israel</v>
          </cell>
          <cell r="B30">
            <v>12904196.4</v>
          </cell>
        </row>
        <row r="31">
          <cell r="A31" t="str">
            <v>Costa Rica</v>
          </cell>
          <cell r="B31">
            <v>11945683.4</v>
          </cell>
        </row>
        <row r="32">
          <cell r="A32" t="str">
            <v>Singapur</v>
          </cell>
          <cell r="B32">
            <v>10003289</v>
          </cell>
        </row>
        <row r="33">
          <cell r="A33" t="str">
            <v>Bélgica</v>
          </cell>
          <cell r="B33">
            <v>8165509.7999999998</v>
          </cell>
        </row>
        <row r="34">
          <cell r="A34" t="str">
            <v>Taiwán</v>
          </cell>
          <cell r="B34">
            <v>7996973.7999999998</v>
          </cell>
        </row>
        <row r="35">
          <cell r="A35" t="str">
            <v>Puerto Rico</v>
          </cell>
          <cell r="B35">
            <v>7792457.9000000004</v>
          </cell>
        </row>
        <row r="36">
          <cell r="A36" t="str">
            <v>Guatemala</v>
          </cell>
          <cell r="B36">
            <v>4289330.7</v>
          </cell>
        </row>
        <row r="37">
          <cell r="A37" t="str">
            <v>Palestina (Anp)</v>
          </cell>
          <cell r="B37">
            <v>4028782</v>
          </cell>
        </row>
        <row r="38">
          <cell r="A38" t="str">
            <v>Portugal</v>
          </cell>
          <cell r="B38">
            <v>3939629.2</v>
          </cell>
        </row>
        <row r="39">
          <cell r="A39" t="str">
            <v>Colombia</v>
          </cell>
          <cell r="B39">
            <v>1300000</v>
          </cell>
        </row>
        <row r="40">
          <cell r="A40" t="str">
            <v>Chipre</v>
          </cell>
          <cell r="B40">
            <v>1152861</v>
          </cell>
        </row>
        <row r="41">
          <cell r="A41" t="str">
            <v>Otros</v>
          </cell>
          <cell r="B41">
            <v>3221417.1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E359-10C7-4BDF-B609-C09044658746}">
  <sheetPr>
    <tabColor rgb="FF92D050"/>
  </sheetPr>
  <dimension ref="A2:Q79"/>
  <sheetViews>
    <sheetView tabSelected="1" workbookViewId="0">
      <selection activeCell="S12" sqref="S12"/>
    </sheetView>
  </sheetViews>
  <sheetFormatPr baseColWidth="10" defaultColWidth="11" defaultRowHeight="12" x14ac:dyDescent="0.2"/>
  <cols>
    <col min="1" max="1" width="26.42578125" style="3" customWidth="1"/>
    <col min="2" max="2" width="16.42578125" style="2" customWidth="1"/>
    <col min="3" max="3" width="8.42578125" style="3" customWidth="1"/>
    <col min="4" max="4" width="16.42578125" style="2" customWidth="1"/>
    <col min="5" max="5" width="7.85546875" style="3" customWidth="1"/>
    <col min="6" max="6" width="16.42578125" style="2" customWidth="1"/>
    <col min="7" max="7" width="7.85546875" style="3" customWidth="1"/>
    <col min="8" max="8" width="16.42578125" style="2" customWidth="1"/>
    <col min="9" max="9" width="7.85546875" style="3" customWidth="1"/>
    <col min="10" max="10" width="16.42578125" style="2" customWidth="1"/>
    <col min="11" max="11" width="7.85546875" style="3" customWidth="1"/>
    <col min="12" max="12" width="16.42578125" style="2" customWidth="1"/>
    <col min="13" max="13" width="7.85546875" style="3" customWidth="1"/>
    <col min="14" max="14" width="15.42578125" style="3" bestFit="1" customWidth="1"/>
    <col min="15" max="15" width="11" style="3"/>
    <col min="16" max="16" width="15.28515625" style="17" customWidth="1"/>
    <col min="17" max="17" width="11" style="18"/>
    <col min="18" max="16384" width="11" style="3"/>
  </cols>
  <sheetData>
    <row r="2" spans="1:17" x14ac:dyDescent="0.2">
      <c r="A2" s="3" t="s">
        <v>67</v>
      </c>
      <c r="B2" s="3"/>
    </row>
    <row r="3" spans="1:17" x14ac:dyDescent="0.2">
      <c r="A3" s="3" t="s">
        <v>0</v>
      </c>
      <c r="B3" s="3"/>
    </row>
    <row r="4" spans="1:17" x14ac:dyDescent="0.2">
      <c r="B4" s="3"/>
    </row>
    <row r="5" spans="1:17" ht="15" customHeight="1" x14ac:dyDescent="0.2">
      <c r="A5" s="21" t="s">
        <v>1</v>
      </c>
      <c r="B5" s="19">
        <v>2017</v>
      </c>
      <c r="C5" s="19" t="s">
        <v>2</v>
      </c>
      <c r="D5" s="19">
        <v>2018</v>
      </c>
      <c r="E5" s="19" t="s">
        <v>2</v>
      </c>
      <c r="F5" s="19">
        <v>2019</v>
      </c>
      <c r="G5" s="19" t="s">
        <v>2</v>
      </c>
      <c r="H5" s="19">
        <v>2020</v>
      </c>
      <c r="I5" s="19" t="s">
        <v>2</v>
      </c>
      <c r="J5" s="19">
        <v>2021</v>
      </c>
      <c r="K5" s="19" t="s">
        <v>2</v>
      </c>
      <c r="L5" s="19">
        <v>2022</v>
      </c>
      <c r="M5" s="19" t="s">
        <v>2</v>
      </c>
      <c r="N5" s="19">
        <v>2023</v>
      </c>
      <c r="O5" s="19" t="s">
        <v>2</v>
      </c>
      <c r="P5" s="23">
        <v>2024</v>
      </c>
      <c r="Q5" s="23" t="s">
        <v>2</v>
      </c>
    </row>
    <row r="6" spans="1:17" ht="14.25" customHeight="1" x14ac:dyDescent="0.2">
      <c r="A6" s="22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4"/>
      <c r="Q6" s="24"/>
    </row>
    <row r="7" spans="1:17" s="1" customFormat="1" x14ac:dyDescent="0.2">
      <c r="A7" s="4" t="s">
        <v>3</v>
      </c>
      <c r="B7" s="5">
        <f>SUM(B8:B71)</f>
        <v>4473098564.1000004</v>
      </c>
      <c r="C7" s="5">
        <f>SUM(C8:C71)</f>
        <v>100.00000000000001</v>
      </c>
      <c r="D7" s="5">
        <f>SUM(D8:D71)</f>
        <v>4977804672.4799986</v>
      </c>
      <c r="E7" s="5">
        <f>SUM(E8:E71)</f>
        <v>99.999999999999986</v>
      </c>
      <c r="F7" s="6">
        <f>SUM(F8:F71)</f>
        <v>5136276136.0699987</v>
      </c>
      <c r="G7" s="5">
        <f>SUM(G8:G71)</f>
        <v>100.00000000000004</v>
      </c>
      <c r="H7" s="6">
        <f>SUM(H8:H71)</f>
        <v>5188962944.7999992</v>
      </c>
      <c r="I7" s="5">
        <f>SUM(I8:I71)</f>
        <v>100.0000000000001</v>
      </c>
      <c r="J7" s="5">
        <f>SUM(J8:J71)</f>
        <v>5903451710.3999977</v>
      </c>
      <c r="K7" s="5">
        <f>SUM(K8:K71)</f>
        <v>100.00000000000007</v>
      </c>
      <c r="L7" s="5">
        <f>SUM(L8:L71)</f>
        <v>7160900733</v>
      </c>
      <c r="M7" s="5">
        <f>SUM(M8:M71)</f>
        <v>100</v>
      </c>
      <c r="N7" s="5">
        <f>SUM(N8:N71)</f>
        <v>7496198435.9999971</v>
      </c>
      <c r="O7" s="5">
        <f>SUM(O8:O71)</f>
        <v>100.00000000000004</v>
      </c>
      <c r="P7" s="5">
        <f>SUM(P8:P71)</f>
        <v>7735719290.630002</v>
      </c>
      <c r="Q7" s="5">
        <f>SUM(Q8:Q71)</f>
        <v>99.999999999999986</v>
      </c>
    </row>
    <row r="8" spans="1:17" x14ac:dyDescent="0.2">
      <c r="A8" s="7" t="s">
        <v>4</v>
      </c>
      <c r="B8" s="8">
        <v>1756292223</v>
      </c>
      <c r="C8" s="8">
        <f>B8/$B$7*100</f>
        <v>39.263436694544893</v>
      </c>
      <c r="D8" s="8">
        <v>1987643938.55</v>
      </c>
      <c r="E8" s="8">
        <f>D8/$D$7*100</f>
        <v>39.93013123915393</v>
      </c>
      <c r="F8" s="8">
        <v>1770940125.8499999</v>
      </c>
      <c r="G8" s="8">
        <f t="shared" ref="G8:G29" si="0">F8/$F$7*100</f>
        <v>34.479067692903051</v>
      </c>
      <c r="H8" s="8">
        <v>1926071699.9000001</v>
      </c>
      <c r="I8" s="8">
        <f>H8/$H$7*100</f>
        <v>37.118625058407268</v>
      </c>
      <c r="J8" s="8">
        <v>2136739086.8</v>
      </c>
      <c r="K8" s="8">
        <f>J8/$J$7*100</f>
        <v>36.194741510898574</v>
      </c>
      <c r="L8" s="8">
        <v>2600810659.3000002</v>
      </c>
      <c r="M8" s="8">
        <f>L8/$L$7*100</f>
        <v>36.319602187955653</v>
      </c>
      <c r="N8" s="14">
        <v>2458168309</v>
      </c>
      <c r="O8" s="27">
        <f>N8/$N$7*100</f>
        <v>32.792199005762832</v>
      </c>
      <c r="P8" s="14">
        <v>2308332590.4000001</v>
      </c>
      <c r="Q8" s="17">
        <f>P8/$P$7*100</f>
        <v>29.839921844061745</v>
      </c>
    </row>
    <row r="9" spans="1:17" x14ac:dyDescent="0.2">
      <c r="A9" s="7" t="s">
        <v>5</v>
      </c>
      <c r="B9" s="8">
        <v>1131826212.5999999</v>
      </c>
      <c r="C9" s="8">
        <f t="shared" ref="C9:C71" si="1">B9/$B$7*100</f>
        <v>25.302957142142169</v>
      </c>
      <c r="D9" s="8">
        <v>1113671891.3399999</v>
      </c>
      <c r="E9" s="8">
        <f t="shared" ref="E9:E71" si="2">D9/$D$7*100</f>
        <v>22.372751938158231</v>
      </c>
      <c r="F9" s="8">
        <v>1091277656.5899999</v>
      </c>
      <c r="G9" s="8">
        <f t="shared" si="0"/>
        <v>21.246475611511549</v>
      </c>
      <c r="H9" s="8">
        <v>1046995736.5</v>
      </c>
      <c r="I9" s="8">
        <f t="shared" ref="I9:I71" si="3">H9/$H$7*100</f>
        <v>20.177360055138241</v>
      </c>
      <c r="J9" s="8">
        <v>1261432464.8</v>
      </c>
      <c r="K9" s="8">
        <f t="shared" ref="K9:K71" si="4">J9/$J$7*100</f>
        <v>21.367710395221131</v>
      </c>
      <c r="L9" s="8">
        <f>VLOOKUP(A9,'[27]Table 43'!$A$3:$B$41,2,FALSE)</f>
        <v>1425415584.4000001</v>
      </c>
      <c r="M9" s="8">
        <f t="shared" ref="M9:M71" si="5">L9/$L$7*100</f>
        <v>19.905534758095076</v>
      </c>
      <c r="N9" s="14">
        <v>1550852059.4000001</v>
      </c>
      <c r="O9" s="27">
        <f t="shared" ref="O9:O62" si="6">N9/$N$7*100</f>
        <v>20.688513953314462</v>
      </c>
      <c r="P9" s="14">
        <v>1861670467.5999999</v>
      </c>
      <c r="Q9" s="17">
        <f t="shared" ref="Q9:Q71" si="7">P9/$P$7*100</f>
        <v>24.065899984956463</v>
      </c>
    </row>
    <row r="10" spans="1:17" x14ac:dyDescent="0.2">
      <c r="A10" s="7" t="s">
        <v>6</v>
      </c>
      <c r="B10" s="8">
        <v>211506817.09999999</v>
      </c>
      <c r="C10" s="8">
        <f t="shared" si="1"/>
        <v>4.7284184345389164</v>
      </c>
      <c r="D10" s="8">
        <v>408172411.68000001</v>
      </c>
      <c r="E10" s="8">
        <f t="shared" si="2"/>
        <v>8.1998478955311018</v>
      </c>
      <c r="F10" s="8">
        <v>398528800.91000003</v>
      </c>
      <c r="G10" s="8">
        <f t="shared" si="0"/>
        <v>7.7590999851291631</v>
      </c>
      <c r="H10" s="8">
        <v>387934966.39999998</v>
      </c>
      <c r="I10" s="8">
        <f t="shared" si="3"/>
        <v>7.4761560359331556</v>
      </c>
      <c r="J10" s="8">
        <v>391415044.10000002</v>
      </c>
      <c r="K10" s="8">
        <f t="shared" si="4"/>
        <v>6.6302743428975912</v>
      </c>
      <c r="L10" s="8">
        <f>VLOOKUP(A10,'[27]Table 43'!$A$3:$B$41,2,FALSE)</f>
        <v>454393865.19999999</v>
      </c>
      <c r="M10" s="8">
        <f t="shared" si="5"/>
        <v>6.3454847671046464</v>
      </c>
      <c r="N10" s="14">
        <v>539500106.10000002</v>
      </c>
      <c r="O10" s="27">
        <f t="shared" si="6"/>
        <v>7.1969827200556278</v>
      </c>
      <c r="P10" s="14">
        <v>656775387.60000002</v>
      </c>
      <c r="Q10" s="17">
        <f t="shared" si="7"/>
        <v>8.4901657224755862</v>
      </c>
    </row>
    <row r="11" spans="1:17" x14ac:dyDescent="0.2">
      <c r="A11" s="7" t="s">
        <v>7</v>
      </c>
      <c r="B11" s="8">
        <v>148380937.59999999</v>
      </c>
      <c r="C11" s="8">
        <f t="shared" si="1"/>
        <v>3.317184619871095</v>
      </c>
      <c r="D11" s="8">
        <v>171804558.33000001</v>
      </c>
      <c r="E11" s="8">
        <f t="shared" si="2"/>
        <v>3.4514122114881021</v>
      </c>
      <c r="F11" s="8">
        <v>333665019.27999997</v>
      </c>
      <c r="G11" s="8">
        <f t="shared" si="0"/>
        <v>6.4962437851969232</v>
      </c>
      <c r="H11" s="8">
        <v>334541154.89999998</v>
      </c>
      <c r="I11" s="8">
        <f t="shared" si="3"/>
        <v>6.4471679304484679</v>
      </c>
      <c r="J11" s="8">
        <v>378585544.69999999</v>
      </c>
      <c r="K11" s="8">
        <f t="shared" si="4"/>
        <v>6.4129523416453642</v>
      </c>
      <c r="L11" s="8">
        <f>VLOOKUP(A11,'[27]Table 43'!$A$3:$B$41,2,FALSE)</f>
        <v>719205623.10000002</v>
      </c>
      <c r="M11" s="8">
        <f t="shared" si="5"/>
        <v>10.043507792052505</v>
      </c>
      <c r="N11" s="14">
        <v>722101233.39999998</v>
      </c>
      <c r="O11" s="27">
        <f t="shared" si="6"/>
        <v>9.632899123002888</v>
      </c>
      <c r="P11" s="14">
        <v>753483547.29999995</v>
      </c>
      <c r="Q11" s="17">
        <f t="shared" si="7"/>
        <v>9.7403165625809009</v>
      </c>
    </row>
    <row r="12" spans="1:17" x14ac:dyDescent="0.2">
      <c r="A12" s="7" t="s">
        <v>8</v>
      </c>
      <c r="B12" s="8">
        <v>320584471.80000001</v>
      </c>
      <c r="C12" s="8">
        <f t="shared" si="1"/>
        <v>7.166944059156954</v>
      </c>
      <c r="D12" s="8">
        <v>221573690.96000001</v>
      </c>
      <c r="E12" s="8">
        <f t="shared" si="2"/>
        <v>4.4512331346583247</v>
      </c>
      <c r="F12" s="8">
        <v>216897132.83000001</v>
      </c>
      <c r="G12" s="8">
        <f t="shared" si="0"/>
        <v>4.2228479755365722</v>
      </c>
      <c r="H12" s="8">
        <v>224220592.30000001</v>
      </c>
      <c r="I12" s="8">
        <f t="shared" si="3"/>
        <v>4.3211060607919265</v>
      </c>
      <c r="J12" s="8">
        <v>249850822.90000001</v>
      </c>
      <c r="K12" s="8">
        <f t="shared" si="4"/>
        <v>4.2322836732930771</v>
      </c>
      <c r="L12" s="8">
        <f>VLOOKUP(A12,'[27]Table 43'!$A$3:$B$41,2,FALSE)</f>
        <v>297449746.5</v>
      </c>
      <c r="M12" s="8">
        <f t="shared" si="5"/>
        <v>4.1538035170526078</v>
      </c>
      <c r="N12" s="14">
        <v>314544884.30000001</v>
      </c>
      <c r="O12" s="27">
        <f t="shared" si="6"/>
        <v>4.1960586687435999</v>
      </c>
      <c r="P12" s="14">
        <v>287568880.69999999</v>
      </c>
      <c r="Q12" s="17">
        <f t="shared" si="7"/>
        <v>3.7174161819486109</v>
      </c>
    </row>
    <row r="13" spans="1:17" x14ac:dyDescent="0.2">
      <c r="A13" s="7" t="s">
        <v>9</v>
      </c>
      <c r="B13" s="8">
        <v>83931291</v>
      </c>
      <c r="C13" s="8">
        <f t="shared" si="1"/>
        <v>1.8763568429636694</v>
      </c>
      <c r="D13" s="8">
        <v>108363940.93000001</v>
      </c>
      <c r="E13" s="8">
        <f t="shared" si="2"/>
        <v>2.1769424085499898</v>
      </c>
      <c r="F13" s="8">
        <v>184125839.84</v>
      </c>
      <c r="G13" s="8">
        <f t="shared" si="0"/>
        <v>3.5848119330453905</v>
      </c>
      <c r="H13" s="8">
        <v>161396057.80000001</v>
      </c>
      <c r="I13" s="8">
        <f t="shared" si="3"/>
        <v>3.1103721401930495</v>
      </c>
      <c r="J13" s="8">
        <v>172056906.19999999</v>
      </c>
      <c r="K13" s="8">
        <f t="shared" si="4"/>
        <v>2.9145136547300057</v>
      </c>
      <c r="L13" s="8">
        <f>VLOOKUP(A13,'[27]Table 43'!$A$3:$B$41,2,FALSE)</f>
        <v>191837625</v>
      </c>
      <c r="M13" s="8">
        <f t="shared" si="5"/>
        <v>2.678959423581218</v>
      </c>
      <c r="N13" s="14">
        <v>190021760.30000001</v>
      </c>
      <c r="O13" s="27">
        <f t="shared" si="6"/>
        <v>2.5349083528449978</v>
      </c>
      <c r="P13" s="14">
        <v>196592013.80000001</v>
      </c>
      <c r="Q13" s="17">
        <f t="shared" si="7"/>
        <v>2.5413540281654847</v>
      </c>
    </row>
    <row r="14" spans="1:17" x14ac:dyDescent="0.2">
      <c r="A14" s="7" t="s">
        <v>10</v>
      </c>
      <c r="B14" s="8">
        <v>100706854</v>
      </c>
      <c r="C14" s="8">
        <f t="shared" si="1"/>
        <v>2.2513891110794804</v>
      </c>
      <c r="D14" s="8">
        <v>111109145</v>
      </c>
      <c r="E14" s="8">
        <f t="shared" si="2"/>
        <v>2.2320912994893423</v>
      </c>
      <c r="F14" s="8">
        <v>144702121.18000001</v>
      </c>
      <c r="G14" s="8">
        <f t="shared" si="0"/>
        <v>2.8172574321659867</v>
      </c>
      <c r="H14" s="8">
        <v>151164172.30000001</v>
      </c>
      <c r="I14" s="8">
        <f t="shared" si="3"/>
        <v>2.9131865829083581</v>
      </c>
      <c r="J14" s="8">
        <v>164924790</v>
      </c>
      <c r="K14" s="8">
        <f t="shared" si="4"/>
        <v>2.7937010090123233</v>
      </c>
      <c r="L14" s="8">
        <f>VLOOKUP(A14,'[27]Table 43'!$A$3:$B$41,2,FALSE)</f>
        <v>162557976</v>
      </c>
      <c r="M14" s="8">
        <f t="shared" si="5"/>
        <v>2.2700772159970675</v>
      </c>
      <c r="N14" s="14">
        <v>189811491</v>
      </c>
      <c r="O14" s="27">
        <f t="shared" si="6"/>
        <v>2.5321033403870805</v>
      </c>
      <c r="P14" s="14">
        <v>166508519</v>
      </c>
      <c r="Q14" s="17">
        <f t="shared" si="7"/>
        <v>2.1524633035959018</v>
      </c>
    </row>
    <row r="15" spans="1:17" x14ac:dyDescent="0.2">
      <c r="A15" s="7" t="s">
        <v>11</v>
      </c>
      <c r="B15" s="8">
        <v>116616881.8</v>
      </c>
      <c r="C15" s="8">
        <f t="shared" si="1"/>
        <v>2.6070715887179121</v>
      </c>
      <c r="D15" s="8">
        <v>115743982</v>
      </c>
      <c r="E15" s="8">
        <f t="shared" si="2"/>
        <v>2.3252013611521449</v>
      </c>
      <c r="F15" s="8">
        <v>124505639.15000001</v>
      </c>
      <c r="G15" s="8">
        <f t="shared" si="0"/>
        <v>2.4240448887793833</v>
      </c>
      <c r="H15" s="8">
        <v>147381987.80000001</v>
      </c>
      <c r="I15" s="8">
        <f t="shared" si="3"/>
        <v>2.8402975578712795</v>
      </c>
      <c r="J15" s="8">
        <v>144901587</v>
      </c>
      <c r="K15" s="8">
        <f t="shared" si="4"/>
        <v>2.4545231181400138</v>
      </c>
      <c r="L15" s="8">
        <f>VLOOKUP(A15,'[27]Table 43'!$A$3:$B$41,2,FALSE)</f>
        <v>134366802.69999999</v>
      </c>
      <c r="M15" s="8">
        <f t="shared" si="5"/>
        <v>1.8763952707903007</v>
      </c>
      <c r="N15" s="14">
        <v>161551222.5</v>
      </c>
      <c r="O15" s="27">
        <f t="shared" si="6"/>
        <v>2.1551086711387062</v>
      </c>
      <c r="P15" s="14">
        <v>164014268.5</v>
      </c>
      <c r="Q15" s="17">
        <f t="shared" si="7"/>
        <v>2.1202200123609005</v>
      </c>
    </row>
    <row r="16" spans="1:17" x14ac:dyDescent="0.2">
      <c r="A16" s="7" t="s">
        <v>12</v>
      </c>
      <c r="B16" s="8">
        <v>63783308.100000001</v>
      </c>
      <c r="C16" s="8">
        <f t="shared" si="1"/>
        <v>1.4259312015145229</v>
      </c>
      <c r="D16" s="8">
        <v>56939298.990000002</v>
      </c>
      <c r="E16" s="8">
        <f t="shared" si="2"/>
        <v>1.1438636655389733</v>
      </c>
      <c r="F16" s="8">
        <v>91681931.090000004</v>
      </c>
      <c r="G16" s="8">
        <f t="shared" si="0"/>
        <v>1.7849883585143473</v>
      </c>
      <c r="H16" s="8">
        <v>113609697.90000001</v>
      </c>
      <c r="I16" s="8">
        <f t="shared" si="3"/>
        <v>2.1894490114609777</v>
      </c>
      <c r="J16" s="8">
        <v>128447053.5</v>
      </c>
      <c r="K16" s="8">
        <f t="shared" si="4"/>
        <v>2.1757957852643615</v>
      </c>
      <c r="L16" s="8">
        <f>VLOOKUP(A16,'[27]Table 43'!$A$3:$B$41,2,FALSE)</f>
        <v>136030869.69999999</v>
      </c>
      <c r="M16" s="8">
        <f t="shared" si="5"/>
        <v>1.8996335066218826</v>
      </c>
      <c r="N16" s="14">
        <v>225943866.90000001</v>
      </c>
      <c r="O16" s="27">
        <f t="shared" si="6"/>
        <v>3.0141126709629185</v>
      </c>
      <c r="P16" s="14">
        <v>217657938.40000001</v>
      </c>
      <c r="Q16" s="17">
        <f t="shared" si="7"/>
        <v>2.8136742069175291</v>
      </c>
    </row>
    <row r="17" spans="1:17" ht="10.5" customHeight="1" x14ac:dyDescent="0.2">
      <c r="A17" s="7" t="s">
        <v>13</v>
      </c>
      <c r="B17" s="8">
        <v>3193132.2</v>
      </c>
      <c r="C17" s="8">
        <f t="shared" si="1"/>
        <v>7.1385241220198042E-2</v>
      </c>
      <c r="D17" s="8">
        <v>22030145.57</v>
      </c>
      <c r="E17" s="8">
        <f t="shared" si="2"/>
        <v>0.44256749751139457</v>
      </c>
      <c r="F17" s="8">
        <v>106462365.90000001</v>
      </c>
      <c r="G17" s="8">
        <f t="shared" si="0"/>
        <v>2.0727539384488636</v>
      </c>
      <c r="H17" s="8">
        <v>106759489</v>
      </c>
      <c r="I17" s="8">
        <f t="shared" si="3"/>
        <v>2.0574340217053693</v>
      </c>
      <c r="J17" s="8">
        <v>121177608.7</v>
      </c>
      <c r="K17" s="8">
        <f t="shared" si="4"/>
        <v>2.0526568970916412</v>
      </c>
      <c r="L17" s="8">
        <f>VLOOKUP(A17,'[27]Table 43'!$A$3:$B$41,2,FALSE)</f>
        <v>206201862</v>
      </c>
      <c r="M17" s="8">
        <f t="shared" si="5"/>
        <v>2.8795520240875261</v>
      </c>
      <c r="N17" s="14">
        <v>251002300.30000001</v>
      </c>
      <c r="O17" s="27">
        <f t="shared" si="6"/>
        <v>3.3483945554933294</v>
      </c>
      <c r="P17" s="14">
        <v>210411513.5</v>
      </c>
      <c r="Q17" s="17">
        <f t="shared" si="7"/>
        <v>2.719999338068845</v>
      </c>
    </row>
    <row r="18" spans="1:17" x14ac:dyDescent="0.2">
      <c r="A18" s="7" t="s">
        <v>14</v>
      </c>
      <c r="B18" s="8">
        <v>26729491.800000001</v>
      </c>
      <c r="C18" s="8">
        <f t="shared" si="1"/>
        <v>0.5975609841134375</v>
      </c>
      <c r="D18" s="8">
        <v>52537598.359999999</v>
      </c>
      <c r="E18" s="8">
        <f t="shared" si="2"/>
        <v>1.0554371217186627</v>
      </c>
      <c r="F18" s="8">
        <v>71668753.239999995</v>
      </c>
      <c r="G18" s="8">
        <f t="shared" si="0"/>
        <v>1.3953446298710306</v>
      </c>
      <c r="H18" s="8">
        <v>75568966.599999994</v>
      </c>
      <c r="I18" s="8">
        <f t="shared" si="3"/>
        <v>1.4563404557692921</v>
      </c>
      <c r="J18" s="8">
        <v>84681350</v>
      </c>
      <c r="K18" s="8">
        <f t="shared" si="4"/>
        <v>1.434437921306589</v>
      </c>
      <c r="L18" s="8">
        <f>VLOOKUP(A18,'[27]Table 43'!$A$3:$B$41,2,FALSE)</f>
        <v>84509406.200000003</v>
      </c>
      <c r="M18" s="8">
        <f t="shared" si="5"/>
        <v>1.1801505055160217</v>
      </c>
      <c r="N18" s="14">
        <v>83751536.599999994</v>
      </c>
      <c r="O18" s="27">
        <f t="shared" si="6"/>
        <v>1.1172534627390436</v>
      </c>
      <c r="P18" s="14">
        <v>85503145.599999994</v>
      </c>
      <c r="Q18" s="17">
        <f t="shared" si="7"/>
        <v>1.1053031061192573</v>
      </c>
    </row>
    <row r="19" spans="1:17" x14ac:dyDescent="0.2">
      <c r="A19" s="7" t="s">
        <v>15</v>
      </c>
      <c r="B19" s="8">
        <v>47484850.399999999</v>
      </c>
      <c r="C19" s="8">
        <f t="shared" si="1"/>
        <v>1.0615650363956171</v>
      </c>
      <c r="D19" s="8">
        <v>53279815.479999997</v>
      </c>
      <c r="E19" s="8">
        <f t="shared" si="2"/>
        <v>1.0703476529434688</v>
      </c>
      <c r="F19" s="8">
        <v>60559540.259999998</v>
      </c>
      <c r="G19" s="8">
        <f t="shared" si="0"/>
        <v>1.1790553828427319</v>
      </c>
      <c r="H19" s="8">
        <v>71924750.400000006</v>
      </c>
      <c r="I19" s="8">
        <f t="shared" si="3"/>
        <v>1.3861103107717845</v>
      </c>
      <c r="J19" s="8">
        <v>76022833.200000003</v>
      </c>
      <c r="K19" s="8">
        <f t="shared" si="4"/>
        <v>1.287769205701675</v>
      </c>
      <c r="L19" s="8">
        <f>VLOOKUP(A19,'[27]Table 43'!$A$3:$B$41,2,FALSE)</f>
        <v>75314726.099999994</v>
      </c>
      <c r="M19" s="8">
        <f t="shared" si="5"/>
        <v>1.0517493386400778</v>
      </c>
      <c r="N19" s="14">
        <v>78366907.400000006</v>
      </c>
      <c r="O19" s="27">
        <f t="shared" si="6"/>
        <v>1.0454219971505574</v>
      </c>
      <c r="P19" s="14">
        <v>62851274.700000003</v>
      </c>
      <c r="Q19" s="17">
        <f t="shared" si="7"/>
        <v>0.81248132641174675</v>
      </c>
    </row>
    <row r="20" spans="1:17" x14ac:dyDescent="0.2">
      <c r="A20" s="7" t="s">
        <v>16</v>
      </c>
      <c r="B20" s="8">
        <v>42708661</v>
      </c>
      <c r="C20" s="8">
        <f t="shared" si="1"/>
        <v>0.95478917774737426</v>
      </c>
      <c r="D20" s="8">
        <v>55141411</v>
      </c>
      <c r="E20" s="8">
        <f t="shared" si="2"/>
        <v>1.1077455751699459</v>
      </c>
      <c r="F20" s="8">
        <v>64940511.5</v>
      </c>
      <c r="G20" s="8">
        <f t="shared" si="0"/>
        <v>1.2643500812572934</v>
      </c>
      <c r="H20" s="8">
        <v>65662650</v>
      </c>
      <c r="I20" s="8">
        <f t="shared" si="3"/>
        <v>1.2654291560474973</v>
      </c>
      <c r="J20" s="8">
        <v>67244033.599999994</v>
      </c>
      <c r="K20" s="8">
        <f t="shared" si="4"/>
        <v>1.1390629905812131</v>
      </c>
      <c r="L20" s="8">
        <f>VLOOKUP(A20,'[27]Table 43'!$A$3:$B$41,2,FALSE)</f>
        <v>75246346.099999994</v>
      </c>
      <c r="M20" s="8">
        <f t="shared" si="5"/>
        <v>1.0507944308351858</v>
      </c>
      <c r="N20" s="14">
        <v>84477969.200000003</v>
      </c>
      <c r="O20" s="27">
        <f t="shared" si="6"/>
        <v>1.1269441427043894</v>
      </c>
      <c r="P20" s="14">
        <v>88215759.700000003</v>
      </c>
      <c r="Q20" s="17">
        <f t="shared" si="7"/>
        <v>1.1403691936812208</v>
      </c>
    </row>
    <row r="21" spans="1:17" ht="11.25" customHeight="1" x14ac:dyDescent="0.2">
      <c r="A21" s="7" t="s">
        <v>17</v>
      </c>
      <c r="B21" s="8">
        <v>46798341.100000001</v>
      </c>
      <c r="C21" s="8">
        <f t="shared" si="1"/>
        <v>1.0462175252651951</v>
      </c>
      <c r="D21" s="8">
        <v>53523522.969999999</v>
      </c>
      <c r="E21" s="8">
        <f t="shared" si="2"/>
        <v>1.0752435358885621</v>
      </c>
      <c r="F21" s="8">
        <v>54404993.710000001</v>
      </c>
      <c r="G21" s="8">
        <f t="shared" si="0"/>
        <v>1.0592303113910804</v>
      </c>
      <c r="H21" s="8">
        <v>59960023.299999997</v>
      </c>
      <c r="I21" s="8">
        <f t="shared" si="3"/>
        <v>1.1555299958364045</v>
      </c>
      <c r="J21" s="8">
        <v>84206446.5</v>
      </c>
      <c r="K21" s="8">
        <f t="shared" si="4"/>
        <v>1.4263934157647995</v>
      </c>
      <c r="L21" s="8">
        <f>VLOOKUP(A21,'[27]Table 43'!$A$3:$B$41,2,FALSE)</f>
        <v>82557388.299999997</v>
      </c>
      <c r="M21" s="8">
        <f t="shared" si="5"/>
        <v>1.1528911149339904</v>
      </c>
      <c r="N21" s="14">
        <v>100667732.2</v>
      </c>
      <c r="O21" s="27">
        <f t="shared" si="6"/>
        <v>1.342917120717481</v>
      </c>
      <c r="P21" s="14">
        <v>116324254.40000001</v>
      </c>
      <c r="Q21" s="17">
        <f t="shared" si="7"/>
        <v>1.5037290008816553</v>
      </c>
    </row>
    <row r="22" spans="1:17" ht="14.25" customHeight="1" x14ac:dyDescent="0.2">
      <c r="A22" s="7" t="s">
        <v>18</v>
      </c>
      <c r="B22" s="8">
        <v>67343649</v>
      </c>
      <c r="C22" s="8">
        <f t="shared" si="1"/>
        <v>1.5055257118741743</v>
      </c>
      <c r="D22" s="8">
        <v>113409764.04000001</v>
      </c>
      <c r="E22" s="8">
        <f t="shared" si="2"/>
        <v>2.2783088429923866</v>
      </c>
      <c r="F22" s="8">
        <v>67999066.170000002</v>
      </c>
      <c r="G22" s="8">
        <f t="shared" si="0"/>
        <v>1.323898177757032</v>
      </c>
      <c r="H22" s="8">
        <v>50484987.700000003</v>
      </c>
      <c r="I22" s="8">
        <f t="shared" si="3"/>
        <v>0.97293020276031039</v>
      </c>
      <c r="J22" s="8">
        <v>55910578.399999999</v>
      </c>
      <c r="K22" s="8">
        <f t="shared" si="4"/>
        <v>0.94708284479575566</v>
      </c>
      <c r="L22" s="8">
        <v>15932960.300000001</v>
      </c>
      <c r="M22" s="8">
        <f t="shared" si="5"/>
        <v>0.22249938791324397</v>
      </c>
      <c r="N22" s="14">
        <v>0</v>
      </c>
      <c r="O22" s="27">
        <f t="shared" si="6"/>
        <v>0</v>
      </c>
      <c r="P22" s="14">
        <v>17625022.43</v>
      </c>
      <c r="Q22" s="17">
        <f t="shared" si="7"/>
        <v>0.22783947772443805</v>
      </c>
    </row>
    <row r="23" spans="1:17" x14ac:dyDescent="0.2">
      <c r="A23" s="7" t="s">
        <v>19</v>
      </c>
      <c r="B23" s="8">
        <v>51933466.799999997</v>
      </c>
      <c r="C23" s="8">
        <f t="shared" si="1"/>
        <v>1.1610177163723903</v>
      </c>
      <c r="D23" s="8">
        <v>45391969.219999999</v>
      </c>
      <c r="E23" s="8">
        <f t="shared" si="2"/>
        <v>0.91188731190983452</v>
      </c>
      <c r="F23" s="8">
        <v>12391392.42</v>
      </c>
      <c r="G23" s="8">
        <f t="shared" si="0"/>
        <v>0.24125245784548541</v>
      </c>
      <c r="H23" s="8">
        <v>40626539.200000003</v>
      </c>
      <c r="I23" s="8">
        <f t="shared" si="3"/>
        <v>0.78294140143577162</v>
      </c>
      <c r="J23" s="8">
        <v>53763875.799999997</v>
      </c>
      <c r="K23" s="8">
        <f t="shared" si="4"/>
        <v>0.91071932891879526</v>
      </c>
      <c r="L23" s="8">
        <v>72021594</v>
      </c>
      <c r="M23" s="8">
        <f t="shared" si="5"/>
        <v>1.0057616588385125</v>
      </c>
      <c r="N23" s="14">
        <v>51647453.299999997</v>
      </c>
      <c r="O23" s="27">
        <f t="shared" si="6"/>
        <v>0.68898193852455292</v>
      </c>
      <c r="P23" s="14">
        <v>64545014.100000001</v>
      </c>
      <c r="Q23" s="17">
        <f t="shared" si="7"/>
        <v>0.83437637374175477</v>
      </c>
    </row>
    <row r="24" spans="1:17" x14ac:dyDescent="0.2">
      <c r="A24" s="7" t="s">
        <v>20</v>
      </c>
      <c r="B24" s="8">
        <v>21198289.699999999</v>
      </c>
      <c r="C24" s="8">
        <f t="shared" si="1"/>
        <v>0.47390616138290154</v>
      </c>
      <c r="D24" s="8">
        <v>25365945.129999999</v>
      </c>
      <c r="E24" s="8">
        <f t="shared" si="2"/>
        <v>0.50958096588716484</v>
      </c>
      <c r="F24" s="8">
        <v>33664621.329999998</v>
      </c>
      <c r="G24" s="8">
        <f t="shared" si="0"/>
        <v>0.65542857194898307</v>
      </c>
      <c r="H24" s="8">
        <v>40416476</v>
      </c>
      <c r="I24" s="8">
        <f t="shared" si="3"/>
        <v>0.77889313201788135</v>
      </c>
      <c r="J24" s="8">
        <v>74588302</v>
      </c>
      <c r="K24" s="8">
        <f t="shared" si="4"/>
        <v>1.2634693338576686</v>
      </c>
      <c r="L24" s="8">
        <f>VLOOKUP(A24,'[27]Table 43'!$A$3:$B$41,2,FALSE)</f>
        <v>67089108.200000003</v>
      </c>
      <c r="M24" s="8">
        <f t="shared" si="5"/>
        <v>0.93688085761096107</v>
      </c>
      <c r="N24" s="14">
        <v>67412852.400000006</v>
      </c>
      <c r="O24" s="27">
        <f t="shared" si="6"/>
        <v>0.89929386175603676</v>
      </c>
      <c r="P24" s="14">
        <v>78505591.400000006</v>
      </c>
      <c r="Q24" s="17">
        <f t="shared" si="7"/>
        <v>1.0148454002860601</v>
      </c>
    </row>
    <row r="25" spans="1:17" x14ac:dyDescent="0.2">
      <c r="A25" s="7" t="s">
        <v>21</v>
      </c>
      <c r="B25" s="8">
        <v>29091633.800000001</v>
      </c>
      <c r="C25" s="8">
        <f t="shared" si="1"/>
        <v>0.65036871830820742</v>
      </c>
      <c r="D25" s="8">
        <v>43430357</v>
      </c>
      <c r="E25" s="8">
        <f t="shared" si="2"/>
        <v>0.87248013647675937</v>
      </c>
      <c r="F25" s="8">
        <v>39555365.780000001</v>
      </c>
      <c r="G25" s="8">
        <f t="shared" si="0"/>
        <v>0.77011758581705914</v>
      </c>
      <c r="H25" s="8">
        <v>33786598.200000003</v>
      </c>
      <c r="I25" s="8">
        <f t="shared" si="3"/>
        <v>0.65112429129713623</v>
      </c>
      <c r="J25" s="8">
        <v>60420984.399999999</v>
      </c>
      <c r="K25" s="8">
        <f t="shared" si="4"/>
        <v>1.0234857057195454</v>
      </c>
      <c r="L25" s="8">
        <f>VLOOKUP(A25,'[27]Table 43'!$A$3:$B$41,2,FALSE)</f>
        <v>61895329.200000003</v>
      </c>
      <c r="M25" s="8">
        <f t="shared" si="5"/>
        <v>0.86435116904726961</v>
      </c>
      <c r="N25" s="14">
        <v>68796082.400000006</v>
      </c>
      <c r="O25" s="27">
        <f t="shared" si="6"/>
        <v>0.91774628149664994</v>
      </c>
      <c r="P25" s="14">
        <v>78178707.099999994</v>
      </c>
      <c r="Q25" s="17">
        <f t="shared" si="7"/>
        <v>1.0106197518658033</v>
      </c>
    </row>
    <row r="26" spans="1:17" x14ac:dyDescent="0.2">
      <c r="A26" s="7" t="s">
        <v>22</v>
      </c>
      <c r="B26" s="8">
        <v>23328449.300000001</v>
      </c>
      <c r="C26" s="8">
        <f t="shared" si="1"/>
        <v>0.52152772771940359</v>
      </c>
      <c r="D26" s="8">
        <v>37322996.700000003</v>
      </c>
      <c r="E26" s="8">
        <f t="shared" si="2"/>
        <v>0.74978829334830577</v>
      </c>
      <c r="F26" s="8">
        <v>23528069.27</v>
      </c>
      <c r="G26" s="8">
        <f t="shared" si="0"/>
        <v>0.45807640879686828</v>
      </c>
      <c r="H26" s="8">
        <v>21219882.600000001</v>
      </c>
      <c r="I26" s="8">
        <f t="shared" si="3"/>
        <v>0.40894265050138817</v>
      </c>
      <c r="J26" s="8">
        <v>21923698.699999999</v>
      </c>
      <c r="K26" s="8">
        <f t="shared" si="4"/>
        <v>0.37137084836956386</v>
      </c>
      <c r="L26" s="8">
        <f>VLOOKUP(A26,'[27]Table 43'!$A$3:$B$41,2,FALSE)</f>
        <v>25052545.300000001</v>
      </c>
      <c r="M26" s="8">
        <f t="shared" si="5"/>
        <v>0.34985187246834581</v>
      </c>
      <c r="N26" s="14">
        <v>21724214.100000001</v>
      </c>
      <c r="O26" s="27">
        <f t="shared" si="6"/>
        <v>0.28980308199514704</v>
      </c>
      <c r="P26" s="14">
        <v>22865611.699999999</v>
      </c>
      <c r="Q26" s="17">
        <f t="shared" si="7"/>
        <v>0.29558481688569405</v>
      </c>
    </row>
    <row r="27" spans="1:17" x14ac:dyDescent="0.2">
      <c r="A27" s="7" t="s">
        <v>23</v>
      </c>
      <c r="B27" s="8">
        <v>14670600</v>
      </c>
      <c r="C27" s="8">
        <f t="shared" si="1"/>
        <v>0.32797399363704305</v>
      </c>
      <c r="D27" s="8">
        <v>10054337.73</v>
      </c>
      <c r="E27" s="8">
        <f t="shared" si="2"/>
        <v>0.20198337201911171</v>
      </c>
      <c r="F27" s="8">
        <v>27514878.969999999</v>
      </c>
      <c r="G27" s="8">
        <f t="shared" si="0"/>
        <v>0.53569703499338917</v>
      </c>
      <c r="H27" s="8">
        <v>21057305.300000001</v>
      </c>
      <c r="I27" s="8">
        <f t="shared" si="3"/>
        <v>0.40580951384711855</v>
      </c>
      <c r="J27" s="8">
        <v>7019101.7999999998</v>
      </c>
      <c r="K27" s="8">
        <f t="shared" si="4"/>
        <v>0.11889826739218655</v>
      </c>
      <c r="L27" s="8">
        <v>0</v>
      </c>
      <c r="M27" s="8">
        <f t="shared" si="5"/>
        <v>0</v>
      </c>
      <c r="N27" s="14">
        <v>0</v>
      </c>
      <c r="O27" s="27">
        <f t="shared" si="6"/>
        <v>0</v>
      </c>
      <c r="P27" s="14">
        <v>0</v>
      </c>
      <c r="Q27" s="17">
        <f t="shared" si="7"/>
        <v>0</v>
      </c>
    </row>
    <row r="28" spans="1:17" x14ac:dyDescent="0.2">
      <c r="A28" s="7" t="s">
        <v>24</v>
      </c>
      <c r="B28" s="8">
        <v>14040487.300000001</v>
      </c>
      <c r="C28" s="8">
        <f t="shared" si="1"/>
        <v>0.31388727743863132</v>
      </c>
      <c r="D28" s="8">
        <v>16839027.460000001</v>
      </c>
      <c r="E28" s="8">
        <f t="shared" si="2"/>
        <v>0.33828220607158954</v>
      </c>
      <c r="F28" s="8">
        <v>18017967.460000001</v>
      </c>
      <c r="G28" s="8">
        <f t="shared" si="0"/>
        <v>0.35079826284001886</v>
      </c>
      <c r="H28" s="8">
        <v>18223767.399999999</v>
      </c>
      <c r="I28" s="8">
        <f t="shared" si="3"/>
        <v>0.35120249641139817</v>
      </c>
      <c r="J28" s="8">
        <v>18223767.399999999</v>
      </c>
      <c r="K28" s="8">
        <f t="shared" si="4"/>
        <v>0.30869681491415502</v>
      </c>
      <c r="L28" s="8">
        <f>VLOOKUP(A28,'[27]Table 43'!$A$3:$B$41,2,FALSE)</f>
        <v>19121541.100000001</v>
      </c>
      <c r="M28" s="8">
        <f t="shared" si="5"/>
        <v>0.26702703770045405</v>
      </c>
      <c r="N28" s="14">
        <v>0</v>
      </c>
      <c r="O28" s="27">
        <f t="shared" si="6"/>
        <v>0</v>
      </c>
      <c r="P28" s="14">
        <v>0</v>
      </c>
      <c r="Q28" s="17">
        <f t="shared" si="7"/>
        <v>0</v>
      </c>
    </row>
    <row r="29" spans="1:17" ht="11.25" customHeight="1" x14ac:dyDescent="0.2">
      <c r="A29" s="7" t="s">
        <v>25</v>
      </c>
      <c r="B29" s="8">
        <v>0</v>
      </c>
      <c r="C29" s="8">
        <f t="shared" si="1"/>
        <v>0</v>
      </c>
      <c r="D29" s="8">
        <v>0</v>
      </c>
      <c r="E29" s="8">
        <f t="shared" si="2"/>
        <v>0</v>
      </c>
      <c r="F29" s="8">
        <v>29964991.109999999</v>
      </c>
      <c r="G29" s="8">
        <f t="shared" si="0"/>
        <v>0.58339914592145725</v>
      </c>
      <c r="H29" s="8">
        <v>0</v>
      </c>
      <c r="I29" s="8">
        <f t="shared" si="3"/>
        <v>0</v>
      </c>
      <c r="J29" s="8">
        <v>0</v>
      </c>
      <c r="K29" s="8">
        <f t="shared" si="4"/>
        <v>0</v>
      </c>
      <c r="L29" s="8">
        <v>0</v>
      </c>
      <c r="M29" s="8">
        <f t="shared" si="5"/>
        <v>0</v>
      </c>
      <c r="N29" s="14">
        <v>0</v>
      </c>
      <c r="O29" s="27">
        <f t="shared" si="6"/>
        <v>0</v>
      </c>
      <c r="P29" s="14">
        <v>0</v>
      </c>
      <c r="Q29" s="17">
        <f t="shared" si="7"/>
        <v>0</v>
      </c>
    </row>
    <row r="30" spans="1:17" x14ac:dyDescent="0.2">
      <c r="A30" s="7" t="s">
        <v>26</v>
      </c>
      <c r="B30" s="8">
        <v>82714522.400000006</v>
      </c>
      <c r="C30" s="8">
        <f t="shared" si="1"/>
        <v>1.8491549250411476</v>
      </c>
      <c r="D30" s="8">
        <v>77160142.659999996</v>
      </c>
      <c r="E30" s="8">
        <f t="shared" si="2"/>
        <v>1.5500837766211091</v>
      </c>
      <c r="F30" s="8">
        <v>20703854.82</v>
      </c>
      <c r="G30" s="8">
        <f t="shared" ref="G30:G71" si="8">F30/$F$7*100</f>
        <v>0.40309076598520793</v>
      </c>
      <c r="H30" s="8">
        <v>16628312.199999999</v>
      </c>
      <c r="I30" s="8">
        <f t="shared" si="3"/>
        <v>0.32045540461343403</v>
      </c>
      <c r="J30" s="8">
        <v>12476231.9</v>
      </c>
      <c r="K30" s="8">
        <f t="shared" si="4"/>
        <v>0.21133791740890945</v>
      </c>
      <c r="L30" s="8">
        <f>VLOOKUP(A30,'[27]Table 43'!$A$3:$B$41,2,FALSE)</f>
        <v>15873644.300000001</v>
      </c>
      <c r="M30" s="8">
        <f t="shared" si="5"/>
        <v>0.22167105636374138</v>
      </c>
      <c r="N30" s="14">
        <v>11411515</v>
      </c>
      <c r="O30" s="27">
        <f t="shared" si="6"/>
        <v>0.15223069529745842</v>
      </c>
      <c r="P30" s="14">
        <v>13128451.699999999</v>
      </c>
      <c r="Q30" s="17">
        <f t="shared" si="7"/>
        <v>0.16971210053992031</v>
      </c>
    </row>
    <row r="31" spans="1:17" x14ac:dyDescent="0.2">
      <c r="A31" s="7" t="s">
        <v>27</v>
      </c>
      <c r="B31" s="8">
        <v>616020</v>
      </c>
      <c r="C31" s="8">
        <f t="shared" si="1"/>
        <v>1.3771661660756294E-2</v>
      </c>
      <c r="D31" s="8">
        <v>0</v>
      </c>
      <c r="E31" s="8">
        <f t="shared" si="2"/>
        <v>0</v>
      </c>
      <c r="F31" s="8">
        <v>6341481</v>
      </c>
      <c r="G31" s="8">
        <f t="shared" si="8"/>
        <v>0.12346456522199678</v>
      </c>
      <c r="H31" s="8">
        <v>12913884.199999999</v>
      </c>
      <c r="I31" s="8">
        <f t="shared" si="3"/>
        <v>0.24887216072609181</v>
      </c>
      <c r="J31" s="8">
        <v>22926056.100000001</v>
      </c>
      <c r="K31" s="8">
        <f t="shared" si="4"/>
        <v>0.38835002342124025</v>
      </c>
      <c r="L31" s="8">
        <f>VLOOKUP(A31,'[27]Table 43'!$A$3:$B$41,2,FALSE)</f>
        <v>18354927</v>
      </c>
      <c r="M31" s="8">
        <f t="shared" si="5"/>
        <v>0.25632148362864343</v>
      </c>
      <c r="N31" s="14">
        <v>18436938.100000001</v>
      </c>
      <c r="O31" s="27">
        <f t="shared" si="6"/>
        <v>0.24595050754603595</v>
      </c>
      <c r="P31" s="14">
        <v>12305928.800000001</v>
      </c>
      <c r="Q31" s="17">
        <f t="shared" si="7"/>
        <v>0.15907930908126061</v>
      </c>
    </row>
    <row r="32" spans="1:17" x14ac:dyDescent="0.2">
      <c r="A32" s="7" t="s">
        <v>28</v>
      </c>
      <c r="B32" s="8">
        <v>6721660.2000000002</v>
      </c>
      <c r="C32" s="8">
        <f t="shared" si="1"/>
        <v>0.15026854659422012</v>
      </c>
      <c r="D32" s="8">
        <v>9791278.1999999993</v>
      </c>
      <c r="E32" s="8">
        <f t="shared" si="2"/>
        <v>0.19669872251379186</v>
      </c>
      <c r="F32" s="8">
        <v>12226162.23</v>
      </c>
      <c r="G32" s="8">
        <f t="shared" si="8"/>
        <v>0.23803553208793793</v>
      </c>
      <c r="H32" s="8">
        <v>10259528.800000001</v>
      </c>
      <c r="I32" s="8">
        <f t="shared" si="3"/>
        <v>0.19771828993848092</v>
      </c>
      <c r="J32" s="8">
        <v>13247238.699999999</v>
      </c>
      <c r="K32" s="8">
        <f t="shared" si="4"/>
        <v>0.22439818854895674</v>
      </c>
      <c r="L32" s="8">
        <f>VLOOKUP(A32,'[27]Table 43'!$A$3:$B$41,2,FALSE)</f>
        <v>7792457.9000000004</v>
      </c>
      <c r="M32" s="8">
        <f t="shared" si="5"/>
        <v>0.10881952132208116</v>
      </c>
      <c r="N32" s="14">
        <v>17010475.699999999</v>
      </c>
      <c r="O32" s="27">
        <f t="shared" si="6"/>
        <v>0.226921363478164</v>
      </c>
      <c r="P32" s="14">
        <v>15189254.300000001</v>
      </c>
      <c r="Q32" s="17">
        <f t="shared" si="7"/>
        <v>0.19635219078332117</v>
      </c>
    </row>
    <row r="33" spans="1:17" x14ac:dyDescent="0.2">
      <c r="A33" s="7" t="s">
        <v>29</v>
      </c>
      <c r="B33" s="8">
        <v>4150434</v>
      </c>
      <c r="C33" s="8">
        <f t="shared" si="1"/>
        <v>9.2786553672444691E-2</v>
      </c>
      <c r="D33" s="8">
        <v>4061030.72</v>
      </c>
      <c r="E33" s="8">
        <f t="shared" si="2"/>
        <v>8.1582765640676472E-2</v>
      </c>
      <c r="F33" s="8">
        <v>3405498.58</v>
      </c>
      <c r="G33" s="8">
        <f t="shared" si="8"/>
        <v>6.6302871765101482E-2</v>
      </c>
      <c r="H33" s="8">
        <v>10087030.4</v>
      </c>
      <c r="I33" s="8">
        <f t="shared" si="3"/>
        <v>0.1943939570836305</v>
      </c>
      <c r="J33" s="8">
        <v>20112370.199999999</v>
      </c>
      <c r="K33" s="8">
        <f t="shared" si="4"/>
        <v>0.34068831569450164</v>
      </c>
      <c r="L33" s="8">
        <f>VLOOKUP(A33,'[27]Table 43'!$A$3:$B$41,2,FALSE)</f>
        <v>18566133.899999999</v>
      </c>
      <c r="M33" s="8">
        <f t="shared" si="5"/>
        <v>0.25927092962538345</v>
      </c>
      <c r="N33" s="14">
        <v>24034209.899999999</v>
      </c>
      <c r="O33" s="27">
        <f t="shared" si="6"/>
        <v>0.32061864564013265</v>
      </c>
      <c r="P33" s="14">
        <v>28077365.300000001</v>
      </c>
      <c r="Q33" s="17">
        <f t="shared" si="7"/>
        <v>0.36295739601111304</v>
      </c>
    </row>
    <row r="34" spans="1:17" x14ac:dyDescent="0.2">
      <c r="A34" s="7" t="s">
        <v>30</v>
      </c>
      <c r="B34" s="8">
        <v>10361825</v>
      </c>
      <c r="C34" s="8">
        <f t="shared" si="1"/>
        <v>0.23164758950677913</v>
      </c>
      <c r="D34" s="8">
        <v>11001303.220000001</v>
      </c>
      <c r="E34" s="8">
        <f t="shared" si="2"/>
        <v>0.22100712952481172</v>
      </c>
      <c r="F34" s="8">
        <v>11633142.02</v>
      </c>
      <c r="G34" s="8">
        <f t="shared" si="8"/>
        <v>0.22648980918890102</v>
      </c>
      <c r="H34" s="8">
        <v>8080566</v>
      </c>
      <c r="I34" s="8">
        <f t="shared" si="3"/>
        <v>0.15572603015208955</v>
      </c>
      <c r="J34" s="8">
        <v>7741746</v>
      </c>
      <c r="K34" s="8">
        <f t="shared" si="4"/>
        <v>0.13113931272380044</v>
      </c>
      <c r="L34" s="8">
        <f>VLOOKUP(A34,'[27]Table 43'!$A$3:$B$41,2,FALSE)</f>
        <v>7996973.7999999998</v>
      </c>
      <c r="M34" s="8">
        <f t="shared" si="5"/>
        <v>0.11167552935271222</v>
      </c>
      <c r="N34" s="14">
        <v>8714712.3000000007</v>
      </c>
      <c r="O34" s="27">
        <f t="shared" si="6"/>
        <v>0.11625509082241169</v>
      </c>
      <c r="P34" s="14">
        <v>6466922.7000000002</v>
      </c>
      <c r="Q34" s="17">
        <f t="shared" si="7"/>
        <v>8.3598207962808965E-2</v>
      </c>
    </row>
    <row r="35" spans="1:17" x14ac:dyDescent="0.2">
      <c r="A35" s="7" t="s">
        <v>31</v>
      </c>
      <c r="B35" s="8">
        <v>8255797.5</v>
      </c>
      <c r="C35" s="8">
        <f t="shared" si="1"/>
        <v>0.18456551720677519</v>
      </c>
      <c r="D35" s="8">
        <v>8091830.5499999998</v>
      </c>
      <c r="E35" s="8">
        <f t="shared" si="2"/>
        <v>0.16255821757603353</v>
      </c>
      <c r="F35" s="8">
        <v>10457805.25</v>
      </c>
      <c r="G35" s="8">
        <f t="shared" si="8"/>
        <v>0.20360675658691799</v>
      </c>
      <c r="H35" s="8">
        <v>6227678.2999999998</v>
      </c>
      <c r="I35" s="8">
        <f t="shared" si="3"/>
        <v>0.12001778324975178</v>
      </c>
      <c r="J35" s="8">
        <v>9392559</v>
      </c>
      <c r="K35" s="8">
        <f t="shared" si="4"/>
        <v>0.15910283442233142</v>
      </c>
      <c r="L35" s="8">
        <f>VLOOKUP(A35,'[27]Table 43'!$A$3:$B$41,2,FALSE)</f>
        <v>12904196.4</v>
      </c>
      <c r="M35" s="8">
        <f t="shared" si="5"/>
        <v>0.18020353697311894</v>
      </c>
      <c r="N35" s="14">
        <v>21240168</v>
      </c>
      <c r="O35" s="27">
        <f t="shared" si="6"/>
        <v>0.28334586098995856</v>
      </c>
      <c r="P35" s="14">
        <v>37333329.799999997</v>
      </c>
      <c r="Q35" s="17">
        <f t="shared" si="7"/>
        <v>0.48260967593822224</v>
      </c>
    </row>
    <row r="36" spans="1:17" x14ac:dyDescent="0.2">
      <c r="A36" s="7" t="s">
        <v>32</v>
      </c>
      <c r="B36" s="8">
        <v>4134197.8</v>
      </c>
      <c r="C36" s="8">
        <f t="shared" si="1"/>
        <v>9.2423579332234357E-2</v>
      </c>
      <c r="D36" s="8">
        <v>4017620.45</v>
      </c>
      <c r="E36" s="8">
        <f t="shared" si="2"/>
        <v>8.071068903550159E-2</v>
      </c>
      <c r="F36" s="8">
        <v>4491597.07</v>
      </c>
      <c r="G36" s="8">
        <f t="shared" si="8"/>
        <v>8.7448512327001321E-2</v>
      </c>
      <c r="H36" s="8">
        <v>4501597.0999999996</v>
      </c>
      <c r="I36" s="8">
        <f t="shared" si="3"/>
        <v>8.6753309821014868E-2</v>
      </c>
      <c r="J36" s="8">
        <v>3841597</v>
      </c>
      <c r="K36" s="8">
        <f t="shared" si="4"/>
        <v>6.5073743099013273E-2</v>
      </c>
      <c r="L36" s="8">
        <f>VLOOKUP(A36,'[27]Table 43'!$A$3:$B$41,2,FALSE)</f>
        <v>3939629.2</v>
      </c>
      <c r="M36" s="8">
        <f t="shared" si="5"/>
        <v>5.501583315971377E-2</v>
      </c>
      <c r="N36" s="14">
        <v>3694092</v>
      </c>
      <c r="O36" s="27">
        <f t="shared" si="6"/>
        <v>4.9279538575971622E-2</v>
      </c>
      <c r="P36" s="14">
        <v>2483027.2999999998</v>
      </c>
      <c r="Q36" s="17">
        <f t="shared" si="7"/>
        <v>3.2098208411047199E-2</v>
      </c>
    </row>
    <row r="37" spans="1:17" ht="11.25" customHeight="1" x14ac:dyDescent="0.2">
      <c r="A37" s="7" t="s">
        <v>33</v>
      </c>
      <c r="B37" s="8">
        <v>515207.1</v>
      </c>
      <c r="C37" s="8">
        <f t="shared" si="1"/>
        <v>1.1517901799323778E-2</v>
      </c>
      <c r="D37" s="8">
        <v>0</v>
      </c>
      <c r="E37" s="8">
        <f t="shared" si="2"/>
        <v>0</v>
      </c>
      <c r="F37" s="8">
        <v>0</v>
      </c>
      <c r="G37" s="8">
        <f t="shared" si="8"/>
        <v>0</v>
      </c>
      <c r="H37" s="8">
        <v>3258496.9</v>
      </c>
      <c r="I37" s="8">
        <f t="shared" si="3"/>
        <v>6.2796688561158998E-2</v>
      </c>
      <c r="J37" s="8">
        <v>4776920.7</v>
      </c>
      <c r="K37" s="8">
        <f t="shared" si="4"/>
        <v>8.0917418051960871E-2</v>
      </c>
      <c r="L37" s="8">
        <f>VLOOKUP(A37,'[27]Table 43'!$A$3:$B$41,2,FALSE)</f>
        <v>4289330.7</v>
      </c>
      <c r="M37" s="8">
        <f t="shared" si="5"/>
        <v>5.9899317975924807E-2</v>
      </c>
      <c r="N37" s="14">
        <v>2622681.2000000002</v>
      </c>
      <c r="O37" s="27">
        <f t="shared" si="6"/>
        <v>3.4986816616336451E-2</v>
      </c>
      <c r="P37" s="14">
        <v>9548159.5</v>
      </c>
      <c r="Q37" s="17">
        <f t="shared" si="7"/>
        <v>0.12342949816658084</v>
      </c>
    </row>
    <row r="38" spans="1:17" x14ac:dyDescent="0.2">
      <c r="A38" s="7" t="s">
        <v>34</v>
      </c>
      <c r="B38" s="8">
        <v>23254365.699999999</v>
      </c>
      <c r="C38" s="8">
        <f t="shared" si="1"/>
        <v>0.51987152455422903</v>
      </c>
      <c r="D38" s="8">
        <v>30987301.030000001</v>
      </c>
      <c r="E38" s="8">
        <f t="shared" si="2"/>
        <v>0.62250938051696947</v>
      </c>
      <c r="F38" s="8">
        <v>33450980.739999998</v>
      </c>
      <c r="G38" s="8">
        <f t="shared" si="8"/>
        <v>0.65126912677235627</v>
      </c>
      <c r="H38" s="8">
        <v>3244614</v>
      </c>
      <c r="I38" s="8">
        <f t="shared" si="3"/>
        <v>6.252914184425841E-2</v>
      </c>
      <c r="J38" s="8">
        <v>18598071.199999999</v>
      </c>
      <c r="K38" s="8">
        <f t="shared" si="4"/>
        <v>0.31503723774408343</v>
      </c>
      <c r="L38" s="8">
        <f>VLOOKUP(A38,'[27]Table 43'!$A$3:$B$41,2,FALSE)</f>
        <v>40083192.399999999</v>
      </c>
      <c r="M38" s="8">
        <f t="shared" si="5"/>
        <v>0.55975070587534148</v>
      </c>
      <c r="N38" s="14">
        <v>79931983.099999994</v>
      </c>
      <c r="O38" s="27">
        <f t="shared" si="6"/>
        <v>1.0663002558220969</v>
      </c>
      <c r="P38" s="14">
        <v>32114427.800000001</v>
      </c>
      <c r="Q38" s="17">
        <f t="shared" si="7"/>
        <v>0.41514468911635732</v>
      </c>
    </row>
    <row r="39" spans="1:17" x14ac:dyDescent="0.2">
      <c r="A39" s="7" t="s">
        <v>35</v>
      </c>
      <c r="B39" s="8">
        <v>0</v>
      </c>
      <c r="C39" s="8">
        <f t="shared" si="1"/>
        <v>0</v>
      </c>
      <c r="D39" s="8">
        <v>0</v>
      </c>
      <c r="E39" s="8">
        <f t="shared" si="2"/>
        <v>0</v>
      </c>
      <c r="F39" s="8">
        <v>0</v>
      </c>
      <c r="G39" s="8">
        <f t="shared" si="8"/>
        <v>0</v>
      </c>
      <c r="H39" s="8">
        <v>3000000</v>
      </c>
      <c r="I39" s="8">
        <f t="shared" si="3"/>
        <v>5.7815020687445491E-2</v>
      </c>
      <c r="J39" s="8">
        <v>3997923.6</v>
      </c>
      <c r="K39" s="8">
        <f t="shared" si="4"/>
        <v>6.7721797282714019E-2</v>
      </c>
      <c r="L39" s="8">
        <v>4028782</v>
      </c>
      <c r="M39" s="8">
        <f t="shared" si="5"/>
        <v>5.6260827376560699E-2</v>
      </c>
      <c r="N39" s="14">
        <v>7160833</v>
      </c>
      <c r="O39" s="27">
        <f t="shared" si="6"/>
        <v>9.552619319161261E-2</v>
      </c>
      <c r="P39" s="14">
        <v>4521119.5999999996</v>
      </c>
      <c r="Q39" s="17">
        <f t="shared" si="7"/>
        <v>5.8444721559070392E-2</v>
      </c>
    </row>
    <row r="40" spans="1:17" x14ac:dyDescent="0.2">
      <c r="A40" s="7" t="s">
        <v>36</v>
      </c>
      <c r="B40" s="8">
        <v>1574000</v>
      </c>
      <c r="C40" s="8">
        <f t="shared" si="1"/>
        <v>3.5188135862521355E-2</v>
      </c>
      <c r="D40" s="8">
        <v>0</v>
      </c>
      <c r="E40" s="8">
        <f t="shared" si="2"/>
        <v>0</v>
      </c>
      <c r="F40" s="8">
        <v>2250820</v>
      </c>
      <c r="G40" s="8">
        <f t="shared" si="8"/>
        <v>4.382202086436509E-2</v>
      </c>
      <c r="H40" s="8">
        <v>2770240</v>
      </c>
      <c r="I40" s="8">
        <f t="shared" si="3"/>
        <v>5.3387160969729654E-2</v>
      </c>
      <c r="J40" s="8">
        <v>6176172.5</v>
      </c>
      <c r="K40" s="8">
        <f t="shared" si="4"/>
        <v>0.10461968358476711</v>
      </c>
      <c r="L40" s="8">
        <v>8165509.7999999998</v>
      </c>
      <c r="M40" s="8">
        <f t="shared" si="5"/>
        <v>0.11402908802199142</v>
      </c>
      <c r="N40" s="14">
        <v>11032943</v>
      </c>
      <c r="O40" s="27">
        <f t="shared" si="6"/>
        <v>0.14718050881650918</v>
      </c>
      <c r="P40" s="14">
        <v>29958846</v>
      </c>
      <c r="Q40" s="17">
        <f t="shared" si="7"/>
        <v>0.38727938378384635</v>
      </c>
    </row>
    <row r="41" spans="1:17" x14ac:dyDescent="0.2">
      <c r="A41" s="7" t="s">
        <v>37</v>
      </c>
      <c r="B41" s="8">
        <v>384561.1</v>
      </c>
      <c r="C41" s="8">
        <f t="shared" si="1"/>
        <v>8.5971970992634438E-3</v>
      </c>
      <c r="D41" s="8">
        <v>0</v>
      </c>
      <c r="E41" s="8">
        <f t="shared" si="2"/>
        <v>0</v>
      </c>
      <c r="F41" s="8">
        <v>0</v>
      </c>
      <c r="G41" s="8">
        <f t="shared" si="8"/>
        <v>0</v>
      </c>
      <c r="H41" s="8">
        <v>1785390.5</v>
      </c>
      <c r="I41" s="8">
        <f t="shared" si="3"/>
        <v>3.440746289755621E-2</v>
      </c>
      <c r="J41" s="8">
        <v>2328797.7999999998</v>
      </c>
      <c r="K41" s="8">
        <f t="shared" si="4"/>
        <v>3.9448070624468756E-2</v>
      </c>
      <c r="L41" s="8">
        <v>0</v>
      </c>
      <c r="M41" s="8">
        <f t="shared" si="5"/>
        <v>0</v>
      </c>
      <c r="N41" s="14">
        <v>4923620.9000000004</v>
      </c>
      <c r="O41" s="27">
        <f t="shared" si="6"/>
        <v>6.5681571026116867E-2</v>
      </c>
      <c r="P41" s="14">
        <v>5688359.2999999998</v>
      </c>
      <c r="Q41" s="17">
        <f t="shared" si="7"/>
        <v>7.3533682987826421E-2</v>
      </c>
    </row>
    <row r="42" spans="1:17" x14ac:dyDescent="0.2">
      <c r="A42" s="7" t="s">
        <v>38</v>
      </c>
      <c r="B42" s="8">
        <v>3017595.8</v>
      </c>
      <c r="C42" s="8">
        <f t="shared" si="1"/>
        <v>6.7460972673808017E-2</v>
      </c>
      <c r="D42" s="8">
        <v>0</v>
      </c>
      <c r="E42" s="8">
        <f t="shared" si="2"/>
        <v>0</v>
      </c>
      <c r="F42" s="8">
        <v>0</v>
      </c>
      <c r="G42" s="8">
        <f t="shared" si="8"/>
        <v>0</v>
      </c>
      <c r="H42" s="8">
        <v>1625000</v>
      </c>
      <c r="I42" s="8">
        <f t="shared" si="3"/>
        <v>3.1316469539032971E-2</v>
      </c>
      <c r="J42" s="8">
        <v>0</v>
      </c>
      <c r="K42" s="8">
        <f t="shared" si="4"/>
        <v>0</v>
      </c>
      <c r="L42" s="8">
        <v>0</v>
      </c>
      <c r="M42" s="8">
        <f t="shared" si="5"/>
        <v>0</v>
      </c>
      <c r="N42" s="14">
        <v>3033964.9</v>
      </c>
      <c r="O42" s="27">
        <f t="shared" si="6"/>
        <v>4.0473380286060519E-2</v>
      </c>
      <c r="P42" s="14">
        <v>2397807</v>
      </c>
      <c r="Q42" s="17">
        <f t="shared" si="7"/>
        <v>3.0996561663042467E-2</v>
      </c>
    </row>
    <row r="43" spans="1:17" x14ac:dyDescent="0.2">
      <c r="A43" s="7" t="s">
        <v>39</v>
      </c>
      <c r="B43" s="8">
        <v>1103276.2</v>
      </c>
      <c r="C43" s="8">
        <f t="shared" si="1"/>
        <v>2.4664696835760027E-2</v>
      </c>
      <c r="D43" s="8">
        <v>0</v>
      </c>
      <c r="E43" s="8">
        <f t="shared" si="2"/>
        <v>0</v>
      </c>
      <c r="F43" s="8">
        <v>0</v>
      </c>
      <c r="G43" s="8">
        <f t="shared" si="8"/>
        <v>0</v>
      </c>
      <c r="H43" s="8">
        <v>1447757.4</v>
      </c>
      <c r="I43" s="8">
        <f t="shared" si="3"/>
        <v>2.7900708010467425E-2</v>
      </c>
      <c r="J43" s="8">
        <v>1658086.9</v>
      </c>
      <c r="K43" s="8">
        <f t="shared" si="4"/>
        <v>2.8086736054416774E-2</v>
      </c>
      <c r="L43" s="8">
        <f>VLOOKUP(A43,'[27]Table 43'!$A$3:$B$41,2,FALSE)</f>
        <v>1300000</v>
      </c>
      <c r="M43" s="8">
        <f t="shared" si="5"/>
        <v>1.8154140777418313E-2</v>
      </c>
      <c r="N43" s="14">
        <v>20292294.199999999</v>
      </c>
      <c r="O43" s="27">
        <f t="shared" si="6"/>
        <v>0.27070113435828486</v>
      </c>
      <c r="P43" s="14">
        <v>3809994.5</v>
      </c>
      <c r="Q43" s="17">
        <f t="shared" si="7"/>
        <v>4.9251974598081769E-2</v>
      </c>
    </row>
    <row r="44" spans="1:17" x14ac:dyDescent="0.2">
      <c r="A44" s="7" t="s">
        <v>69</v>
      </c>
      <c r="B44" s="8">
        <v>0</v>
      </c>
      <c r="C44" s="8">
        <f t="shared" si="1"/>
        <v>0</v>
      </c>
      <c r="D44" s="8">
        <v>0</v>
      </c>
      <c r="E44" s="8">
        <f t="shared" si="2"/>
        <v>0</v>
      </c>
      <c r="F44" s="8">
        <v>0</v>
      </c>
      <c r="G44" s="8">
        <f t="shared" si="8"/>
        <v>0</v>
      </c>
      <c r="H44" s="8">
        <v>0</v>
      </c>
      <c r="I44" s="8">
        <f t="shared" si="3"/>
        <v>0</v>
      </c>
      <c r="J44" s="8">
        <v>0</v>
      </c>
      <c r="K44" s="8">
        <f t="shared" si="4"/>
        <v>0</v>
      </c>
      <c r="L44" s="8">
        <v>0</v>
      </c>
      <c r="M44" s="8">
        <f t="shared" si="5"/>
        <v>0</v>
      </c>
      <c r="N44" s="14">
        <v>0</v>
      </c>
      <c r="O44" s="27">
        <f t="shared" si="6"/>
        <v>0</v>
      </c>
      <c r="P44" s="14">
        <v>3593749.1</v>
      </c>
      <c r="Q44" s="17">
        <f t="shared" si="7"/>
        <v>4.6456560340199765E-2</v>
      </c>
    </row>
    <row r="45" spans="1:17" x14ac:dyDescent="0.2">
      <c r="A45" s="7" t="s">
        <v>70</v>
      </c>
      <c r="B45" s="8">
        <v>0</v>
      </c>
      <c r="C45" s="8">
        <f t="shared" si="1"/>
        <v>0</v>
      </c>
      <c r="D45" s="8">
        <v>0</v>
      </c>
      <c r="E45" s="8">
        <f t="shared" si="2"/>
        <v>0</v>
      </c>
      <c r="F45" s="8">
        <v>0</v>
      </c>
      <c r="G45" s="8">
        <f t="shared" si="8"/>
        <v>0</v>
      </c>
      <c r="H45" s="8">
        <v>0</v>
      </c>
      <c r="I45" s="8">
        <f t="shared" si="3"/>
        <v>0</v>
      </c>
      <c r="J45" s="8">
        <v>0</v>
      </c>
      <c r="K45" s="8">
        <f t="shared" si="4"/>
        <v>0</v>
      </c>
      <c r="L45" s="8">
        <v>0</v>
      </c>
      <c r="M45" s="8">
        <f t="shared" si="5"/>
        <v>0</v>
      </c>
      <c r="N45" s="14">
        <v>0</v>
      </c>
      <c r="O45" s="27">
        <f t="shared" si="6"/>
        <v>0</v>
      </c>
      <c r="P45" s="14">
        <v>2905949.5</v>
      </c>
      <c r="Q45" s="17">
        <f t="shared" si="7"/>
        <v>3.7565343193358532E-2</v>
      </c>
    </row>
    <row r="46" spans="1:17" x14ac:dyDescent="0.2">
      <c r="A46" s="7" t="s">
        <v>40</v>
      </c>
      <c r="B46" s="8">
        <v>0</v>
      </c>
      <c r="C46" s="8">
        <f t="shared" si="1"/>
        <v>0</v>
      </c>
      <c r="D46" s="8">
        <v>0</v>
      </c>
      <c r="E46" s="8">
        <f t="shared" si="2"/>
        <v>0</v>
      </c>
      <c r="F46" s="8">
        <v>0</v>
      </c>
      <c r="G46" s="8">
        <f t="shared" si="8"/>
        <v>0</v>
      </c>
      <c r="H46" s="8">
        <v>1374300</v>
      </c>
      <c r="I46" s="8">
        <f t="shared" si="3"/>
        <v>2.648506097691878E-2</v>
      </c>
      <c r="J46" s="8">
        <v>1240795.8999999999</v>
      </c>
      <c r="K46" s="8">
        <f t="shared" si="4"/>
        <v>2.1018142620089761E-2</v>
      </c>
      <c r="L46" s="8">
        <f>VLOOKUP(A46,'[27]Table 43'!$A$3:$B$41,2,FALSE)</f>
        <v>1152861</v>
      </c>
      <c r="M46" s="8">
        <f t="shared" si="5"/>
        <v>1.6099385300611734E-2</v>
      </c>
      <c r="N46" s="14">
        <v>1230421</v>
      </c>
      <c r="O46" s="27">
        <f t="shared" si="6"/>
        <v>1.6413933148981014E-2</v>
      </c>
      <c r="P46" s="14">
        <v>1291942.1000000001</v>
      </c>
      <c r="Q46" s="17">
        <f t="shared" si="7"/>
        <v>1.6700995104164174E-2</v>
      </c>
    </row>
    <row r="47" spans="1:17" x14ac:dyDescent="0.2">
      <c r="A47" s="7" t="s">
        <v>64</v>
      </c>
      <c r="B47" s="8">
        <v>0</v>
      </c>
      <c r="C47" s="8">
        <f t="shared" si="1"/>
        <v>0</v>
      </c>
      <c r="D47" s="8">
        <v>0</v>
      </c>
      <c r="E47" s="8">
        <f t="shared" si="2"/>
        <v>0</v>
      </c>
      <c r="F47" s="8">
        <v>0</v>
      </c>
      <c r="G47" s="8">
        <f t="shared" si="8"/>
        <v>0</v>
      </c>
      <c r="H47" s="8">
        <v>571247.9</v>
      </c>
      <c r="I47" s="8">
        <f t="shared" si="3"/>
        <v>1.1008903052053263E-2</v>
      </c>
      <c r="J47" s="8">
        <v>0</v>
      </c>
      <c r="K47" s="8">
        <f t="shared" si="4"/>
        <v>0</v>
      </c>
      <c r="L47" s="8">
        <v>0</v>
      </c>
      <c r="M47" s="8">
        <f t="shared" si="5"/>
        <v>0</v>
      </c>
      <c r="N47" s="14">
        <v>2958395.4</v>
      </c>
      <c r="O47" s="27">
        <f t="shared" si="6"/>
        <v>3.9465275969650181E-2</v>
      </c>
      <c r="P47" s="14">
        <v>2011227.9</v>
      </c>
      <c r="Q47" s="17">
        <f t="shared" si="7"/>
        <v>2.5999235810380654E-2</v>
      </c>
    </row>
    <row r="48" spans="1:17" x14ac:dyDescent="0.2">
      <c r="A48" s="7" t="s">
        <v>41</v>
      </c>
      <c r="B48" s="8">
        <v>0</v>
      </c>
      <c r="C48" s="8">
        <f t="shared" si="1"/>
        <v>0</v>
      </c>
      <c r="D48" s="8">
        <v>0</v>
      </c>
      <c r="E48" s="8">
        <f t="shared" si="2"/>
        <v>0</v>
      </c>
      <c r="F48" s="8">
        <v>0</v>
      </c>
      <c r="G48" s="8">
        <f t="shared" si="8"/>
        <v>0</v>
      </c>
      <c r="H48" s="8">
        <v>496872.1</v>
      </c>
      <c r="I48" s="8">
        <f t="shared" si="3"/>
        <v>9.575556913504828E-3</v>
      </c>
      <c r="J48" s="8">
        <v>0</v>
      </c>
      <c r="K48" s="8">
        <f t="shared" si="4"/>
        <v>0</v>
      </c>
      <c r="L48" s="8">
        <v>0</v>
      </c>
      <c r="M48" s="8">
        <f t="shared" si="5"/>
        <v>0</v>
      </c>
      <c r="N48" s="14">
        <v>2254313.6</v>
      </c>
      <c r="O48" s="27">
        <f t="shared" si="6"/>
        <v>3.0072757801792013E-2</v>
      </c>
      <c r="P48" s="14">
        <v>2540966</v>
      </c>
      <c r="Q48" s="17">
        <f t="shared" si="7"/>
        <v>3.2847184657770361E-2</v>
      </c>
    </row>
    <row r="49" spans="1:17" x14ac:dyDescent="0.2">
      <c r="A49" s="7" t="s">
        <v>42</v>
      </c>
      <c r="B49" s="8">
        <v>0</v>
      </c>
      <c r="C49" s="8">
        <f t="shared" si="1"/>
        <v>0</v>
      </c>
      <c r="D49" s="8">
        <v>0</v>
      </c>
      <c r="E49" s="8">
        <f t="shared" si="2"/>
        <v>0</v>
      </c>
      <c r="F49" s="8">
        <v>12504354.85</v>
      </c>
      <c r="G49" s="8">
        <f t="shared" si="8"/>
        <v>0.24345176386033748</v>
      </c>
      <c r="H49" s="8">
        <v>490846.9</v>
      </c>
      <c r="I49" s="8">
        <f t="shared" si="3"/>
        <v>9.4594412259561625E-3</v>
      </c>
      <c r="J49" s="8">
        <v>6398185.0999999996</v>
      </c>
      <c r="K49" s="8">
        <f t="shared" si="4"/>
        <v>0.10838040885010443</v>
      </c>
      <c r="L49" s="8">
        <f>VLOOKUP(A49,'[27]Table 43'!$A$3:$B$41,2,FALSE)</f>
        <v>11945683.4</v>
      </c>
      <c r="M49" s="8">
        <f t="shared" si="5"/>
        <v>0.16681816778928391</v>
      </c>
      <c r="N49" s="14">
        <v>19842990.399999999</v>
      </c>
      <c r="O49" s="27">
        <f t="shared" si="6"/>
        <v>0.26470737893897456</v>
      </c>
      <c r="P49" s="14">
        <v>12700688.5</v>
      </c>
      <c r="Q49" s="17">
        <f t="shared" si="7"/>
        <v>0.16418238592736795</v>
      </c>
    </row>
    <row r="50" spans="1:17" x14ac:dyDescent="0.2">
      <c r="A50" s="7" t="s">
        <v>43</v>
      </c>
      <c r="B50" s="8">
        <v>0</v>
      </c>
      <c r="C50" s="8">
        <f t="shared" si="1"/>
        <v>0</v>
      </c>
      <c r="D50" s="8">
        <v>0</v>
      </c>
      <c r="E50" s="8">
        <f t="shared" si="2"/>
        <v>0</v>
      </c>
      <c r="F50" s="8">
        <v>0</v>
      </c>
      <c r="G50" s="8">
        <f t="shared" si="8"/>
        <v>0</v>
      </c>
      <c r="H50" s="8">
        <v>463567.1</v>
      </c>
      <c r="I50" s="8">
        <f t="shared" si="3"/>
        <v>8.9337138255063692E-3</v>
      </c>
      <c r="J50" s="8">
        <v>0</v>
      </c>
      <c r="K50" s="8">
        <f t="shared" si="4"/>
        <v>0</v>
      </c>
      <c r="L50" s="8">
        <v>0</v>
      </c>
      <c r="M50" s="8">
        <f t="shared" si="5"/>
        <v>0</v>
      </c>
      <c r="N50" s="14">
        <v>0</v>
      </c>
      <c r="O50" s="27">
        <f t="shared" si="6"/>
        <v>0</v>
      </c>
      <c r="P50" s="14">
        <v>0</v>
      </c>
      <c r="Q50" s="17">
        <f t="shared" si="7"/>
        <v>0</v>
      </c>
    </row>
    <row r="51" spans="1:17" x14ac:dyDescent="0.2">
      <c r="A51" s="7" t="s">
        <v>44</v>
      </c>
      <c r="B51" s="8">
        <v>174445.9</v>
      </c>
      <c r="C51" s="8">
        <f t="shared" si="1"/>
        <v>3.8998894725920039E-3</v>
      </c>
      <c r="D51" s="8">
        <v>0</v>
      </c>
      <c r="E51" s="8">
        <f t="shared" si="2"/>
        <v>0</v>
      </c>
      <c r="F51" s="8">
        <v>0</v>
      </c>
      <c r="G51" s="8">
        <f t="shared" si="8"/>
        <v>0</v>
      </c>
      <c r="H51" s="8">
        <v>375649.9</v>
      </c>
      <c r="I51" s="8">
        <f t="shared" si="3"/>
        <v>7.2394022465789428E-3</v>
      </c>
      <c r="J51" s="8">
        <v>0</v>
      </c>
      <c r="K51" s="8">
        <f t="shared" si="4"/>
        <v>0</v>
      </c>
      <c r="L51" s="8">
        <v>0</v>
      </c>
      <c r="M51" s="8">
        <f t="shared" si="5"/>
        <v>0</v>
      </c>
      <c r="N51" s="14">
        <v>0</v>
      </c>
      <c r="O51" s="27">
        <f t="shared" si="6"/>
        <v>0</v>
      </c>
      <c r="P51" s="14">
        <v>0</v>
      </c>
      <c r="Q51" s="17">
        <f t="shared" si="7"/>
        <v>0</v>
      </c>
    </row>
    <row r="52" spans="1:17" x14ac:dyDescent="0.2">
      <c r="A52" s="7" t="s">
        <v>46</v>
      </c>
      <c r="B52" s="8">
        <v>0</v>
      </c>
      <c r="C52" s="8">
        <f t="shared" si="1"/>
        <v>0</v>
      </c>
      <c r="D52" s="8">
        <v>0</v>
      </c>
      <c r="E52" s="8">
        <f t="shared" si="2"/>
        <v>0</v>
      </c>
      <c r="F52" s="8">
        <v>0</v>
      </c>
      <c r="G52" s="8">
        <f t="shared" si="8"/>
        <v>0</v>
      </c>
      <c r="H52" s="8">
        <v>174273</v>
      </c>
      <c r="I52" s="8">
        <f t="shared" si="3"/>
        <v>3.3585323667543955E-3</v>
      </c>
      <c r="J52" s="8">
        <v>0</v>
      </c>
      <c r="K52" s="8">
        <f t="shared" si="4"/>
        <v>0</v>
      </c>
      <c r="L52" s="8">
        <v>0</v>
      </c>
      <c r="M52" s="8">
        <f t="shared" si="5"/>
        <v>0</v>
      </c>
      <c r="N52" s="14">
        <v>0</v>
      </c>
      <c r="O52" s="27">
        <f t="shared" si="6"/>
        <v>0</v>
      </c>
      <c r="P52" s="14">
        <v>0</v>
      </c>
      <c r="Q52" s="17">
        <f t="shared" si="7"/>
        <v>0</v>
      </c>
    </row>
    <row r="53" spans="1:17" x14ac:dyDescent="0.2">
      <c r="A53" s="7" t="s">
        <v>47</v>
      </c>
      <c r="B53" s="8">
        <v>0</v>
      </c>
      <c r="C53" s="8">
        <f t="shared" si="1"/>
        <v>0</v>
      </c>
      <c r="D53" s="8">
        <v>0</v>
      </c>
      <c r="E53" s="8">
        <f t="shared" si="2"/>
        <v>0</v>
      </c>
      <c r="F53" s="8">
        <v>41830598.289999999</v>
      </c>
      <c r="G53" s="8">
        <f t="shared" si="8"/>
        <v>0.81441490258361615</v>
      </c>
      <c r="H53" s="8">
        <v>0</v>
      </c>
      <c r="I53" s="8">
        <f t="shared" si="3"/>
        <v>0</v>
      </c>
      <c r="J53" s="8">
        <v>0</v>
      </c>
      <c r="K53" s="8">
        <f t="shared" si="4"/>
        <v>0</v>
      </c>
      <c r="L53" s="8">
        <v>0</v>
      </c>
      <c r="M53" s="8">
        <f t="shared" si="5"/>
        <v>0</v>
      </c>
      <c r="N53" s="14">
        <v>0</v>
      </c>
      <c r="O53" s="27">
        <f t="shared" si="6"/>
        <v>0</v>
      </c>
      <c r="P53" s="14">
        <v>0</v>
      </c>
      <c r="Q53" s="17">
        <f t="shared" si="7"/>
        <v>0</v>
      </c>
    </row>
    <row r="54" spans="1:17" ht="12.75" customHeight="1" x14ac:dyDescent="0.2">
      <c r="A54" s="7" t="s">
        <v>48</v>
      </c>
      <c r="B54" s="8">
        <v>2580000</v>
      </c>
      <c r="C54" s="8">
        <f t="shared" si="1"/>
        <v>5.7678138834374261E-2</v>
      </c>
      <c r="D54" s="8">
        <v>0</v>
      </c>
      <c r="E54" s="8">
        <f t="shared" si="2"/>
        <v>0</v>
      </c>
      <c r="F54" s="8">
        <v>0</v>
      </c>
      <c r="G54" s="8">
        <f t="shared" si="8"/>
        <v>0</v>
      </c>
      <c r="H54" s="8">
        <v>0</v>
      </c>
      <c r="I54" s="8">
        <f t="shared" si="3"/>
        <v>0</v>
      </c>
      <c r="J54" s="8">
        <v>0</v>
      </c>
      <c r="K54" s="8">
        <f t="shared" si="4"/>
        <v>0</v>
      </c>
      <c r="L54" s="8">
        <v>0</v>
      </c>
      <c r="M54" s="8">
        <f t="shared" si="5"/>
        <v>0</v>
      </c>
      <c r="N54" s="14">
        <v>0</v>
      </c>
      <c r="O54" s="27">
        <f t="shared" si="6"/>
        <v>0</v>
      </c>
      <c r="P54" s="14">
        <v>0</v>
      </c>
      <c r="Q54" s="17">
        <f t="shared" si="7"/>
        <v>0</v>
      </c>
    </row>
    <row r="55" spans="1:17" x14ac:dyDescent="0.2">
      <c r="A55" s="7" t="s">
        <v>49</v>
      </c>
      <c r="B55" s="8">
        <v>75000</v>
      </c>
      <c r="C55" s="8">
        <f t="shared" si="1"/>
        <v>1.6766900823946007E-3</v>
      </c>
      <c r="D55" s="8">
        <v>0</v>
      </c>
      <c r="E55" s="8">
        <f t="shared" si="2"/>
        <v>0</v>
      </c>
      <c r="F55" s="8">
        <v>0</v>
      </c>
      <c r="G55" s="8">
        <f t="shared" si="8"/>
        <v>0</v>
      </c>
      <c r="H55" s="8">
        <v>0</v>
      </c>
      <c r="I55" s="8">
        <f t="shared" si="3"/>
        <v>0</v>
      </c>
      <c r="J55" s="8">
        <v>0</v>
      </c>
      <c r="K55" s="8">
        <f t="shared" si="4"/>
        <v>0</v>
      </c>
      <c r="L55" s="8">
        <v>0</v>
      </c>
      <c r="M55" s="8">
        <f t="shared" si="5"/>
        <v>0</v>
      </c>
      <c r="N55" s="14">
        <v>0</v>
      </c>
      <c r="O55" s="27">
        <f t="shared" si="6"/>
        <v>0</v>
      </c>
      <c r="P55" s="14">
        <v>0</v>
      </c>
      <c r="Q55" s="17">
        <f t="shared" si="7"/>
        <v>0</v>
      </c>
    </row>
    <row r="56" spans="1:17" x14ac:dyDescent="0.2">
      <c r="A56" s="7" t="s">
        <v>50</v>
      </c>
      <c r="B56" s="8">
        <v>0</v>
      </c>
      <c r="C56" s="8">
        <f t="shared" si="1"/>
        <v>0</v>
      </c>
      <c r="D56" s="8">
        <v>0</v>
      </c>
      <c r="E56" s="8">
        <f t="shared" si="2"/>
        <v>0</v>
      </c>
      <c r="F56" s="8">
        <v>0</v>
      </c>
      <c r="G56" s="8">
        <f t="shared" si="8"/>
        <v>0</v>
      </c>
      <c r="H56" s="8">
        <v>0</v>
      </c>
      <c r="I56" s="8">
        <f t="shared" si="3"/>
        <v>0</v>
      </c>
      <c r="J56" s="8">
        <v>0</v>
      </c>
      <c r="K56" s="8">
        <f t="shared" si="4"/>
        <v>0</v>
      </c>
      <c r="L56" s="8">
        <v>0</v>
      </c>
      <c r="M56" s="8">
        <f t="shared" si="5"/>
        <v>0</v>
      </c>
      <c r="N56" s="14">
        <v>0</v>
      </c>
      <c r="O56" s="27">
        <f t="shared" si="6"/>
        <v>0</v>
      </c>
      <c r="P56" s="14">
        <v>0</v>
      </c>
      <c r="Q56" s="17">
        <f t="shared" si="7"/>
        <v>0</v>
      </c>
    </row>
    <row r="57" spans="1:17" x14ac:dyDescent="0.2">
      <c r="A57" s="7" t="s">
        <v>51</v>
      </c>
      <c r="B57" s="8">
        <v>287312</v>
      </c>
      <c r="C57" s="8">
        <f t="shared" si="1"/>
        <v>6.4231090793727668E-3</v>
      </c>
      <c r="D57" s="8">
        <v>0</v>
      </c>
      <c r="E57" s="8">
        <f t="shared" si="2"/>
        <v>0</v>
      </c>
      <c r="F57" s="8">
        <v>0</v>
      </c>
      <c r="G57" s="8">
        <f t="shared" si="8"/>
        <v>0</v>
      </c>
      <c r="H57" s="8">
        <v>0</v>
      </c>
      <c r="I57" s="8">
        <f t="shared" si="3"/>
        <v>0</v>
      </c>
      <c r="J57" s="8">
        <v>0</v>
      </c>
      <c r="K57" s="8">
        <f t="shared" si="4"/>
        <v>0</v>
      </c>
      <c r="L57" s="8">
        <v>0</v>
      </c>
      <c r="M57" s="8">
        <f t="shared" si="5"/>
        <v>0</v>
      </c>
      <c r="N57" s="14">
        <v>0</v>
      </c>
      <c r="O57" s="27">
        <f t="shared" si="6"/>
        <v>0</v>
      </c>
      <c r="P57" s="14">
        <v>0</v>
      </c>
      <c r="Q57" s="17">
        <f t="shared" si="7"/>
        <v>0</v>
      </c>
    </row>
    <row r="58" spans="1:17" x14ac:dyDescent="0.2">
      <c r="A58" s="7" t="s">
        <v>52</v>
      </c>
      <c r="B58" s="8">
        <v>677746</v>
      </c>
      <c r="C58" s="8">
        <f t="shared" si="1"/>
        <v>1.5151599954434816E-2</v>
      </c>
      <c r="D58" s="8">
        <v>0</v>
      </c>
      <c r="E58" s="8">
        <f t="shared" si="2"/>
        <v>0</v>
      </c>
      <c r="F58" s="8">
        <v>0</v>
      </c>
      <c r="G58" s="8">
        <f t="shared" si="8"/>
        <v>0</v>
      </c>
      <c r="H58" s="8">
        <v>0</v>
      </c>
      <c r="I58" s="8">
        <f t="shared" si="3"/>
        <v>0</v>
      </c>
      <c r="J58" s="8">
        <v>0</v>
      </c>
      <c r="K58" s="8">
        <f t="shared" si="4"/>
        <v>0</v>
      </c>
      <c r="L58" s="8">
        <v>0</v>
      </c>
      <c r="M58" s="8">
        <f t="shared" si="5"/>
        <v>0</v>
      </c>
      <c r="N58" s="14">
        <v>0</v>
      </c>
      <c r="O58" s="27">
        <f t="shared" si="6"/>
        <v>0</v>
      </c>
      <c r="P58" s="14">
        <v>0</v>
      </c>
      <c r="Q58" s="17">
        <f t="shared" si="7"/>
        <v>0</v>
      </c>
    </row>
    <row r="59" spans="1:17" x14ac:dyDescent="0.2">
      <c r="A59" s="7" t="s">
        <v>53</v>
      </c>
      <c r="B59" s="8">
        <v>350548</v>
      </c>
      <c r="C59" s="8">
        <f t="shared" si="1"/>
        <v>7.8368047333768343E-3</v>
      </c>
      <c r="D59" s="8">
        <v>0</v>
      </c>
      <c r="E59" s="8">
        <f t="shared" si="2"/>
        <v>0</v>
      </c>
      <c r="F59" s="8">
        <v>0</v>
      </c>
      <c r="G59" s="8">
        <f t="shared" si="8"/>
        <v>0</v>
      </c>
      <c r="H59" s="8">
        <v>0</v>
      </c>
      <c r="I59" s="8">
        <f t="shared" si="3"/>
        <v>0</v>
      </c>
      <c r="J59" s="8">
        <v>0</v>
      </c>
      <c r="K59" s="8">
        <f t="shared" si="4"/>
        <v>0</v>
      </c>
      <c r="L59" s="8">
        <v>0</v>
      </c>
      <c r="M59" s="8">
        <f t="shared" si="5"/>
        <v>0</v>
      </c>
      <c r="N59" s="14">
        <v>0</v>
      </c>
      <c r="O59" s="27">
        <f t="shared" si="6"/>
        <v>0</v>
      </c>
      <c r="P59" s="14">
        <v>0</v>
      </c>
      <c r="Q59" s="17">
        <f t="shared" si="7"/>
        <v>0</v>
      </c>
    </row>
    <row r="60" spans="1:17" x14ac:dyDescent="0.2">
      <c r="A60" s="7" t="s">
        <v>54</v>
      </c>
      <c r="B60" s="8">
        <v>0</v>
      </c>
      <c r="C60" s="8">
        <f t="shared" si="1"/>
        <v>0</v>
      </c>
      <c r="D60" s="8">
        <v>0</v>
      </c>
      <c r="E60" s="8">
        <f t="shared" si="2"/>
        <v>0</v>
      </c>
      <c r="F60" s="8">
        <v>0</v>
      </c>
      <c r="G60" s="8">
        <f t="shared" si="8"/>
        <v>0</v>
      </c>
      <c r="H60" s="8">
        <v>0</v>
      </c>
      <c r="I60" s="8">
        <f t="shared" si="3"/>
        <v>0</v>
      </c>
      <c r="J60" s="8">
        <v>10395840</v>
      </c>
      <c r="K60" s="8">
        <f t="shared" si="4"/>
        <v>0.17609765455836368</v>
      </c>
      <c r="L60" s="8">
        <f>VLOOKUP(A60,'[27]Table 43'!$A$3:$B$41,2,FALSE)</f>
        <v>13516395.699999999</v>
      </c>
      <c r="M60" s="8">
        <f t="shared" si="5"/>
        <v>0.18875273103160889</v>
      </c>
      <c r="N60" s="14">
        <v>0</v>
      </c>
      <c r="O60" s="27">
        <f t="shared" si="6"/>
        <v>0</v>
      </c>
      <c r="P60" s="14">
        <v>0</v>
      </c>
      <c r="Q60" s="17">
        <f t="shared" si="7"/>
        <v>0</v>
      </c>
    </row>
    <row r="61" spans="1:17" x14ac:dyDescent="0.2">
      <c r="A61" s="7" t="s">
        <v>55</v>
      </c>
      <c r="B61" s="8">
        <v>0</v>
      </c>
      <c r="C61" s="8">
        <f t="shared" si="1"/>
        <v>0</v>
      </c>
      <c r="D61" s="8">
        <v>0</v>
      </c>
      <c r="E61" s="8">
        <f t="shared" si="2"/>
        <v>0</v>
      </c>
      <c r="F61" s="8">
        <v>0</v>
      </c>
      <c r="G61" s="8">
        <f t="shared" si="8"/>
        <v>0</v>
      </c>
      <c r="H61" s="8">
        <v>0</v>
      </c>
      <c r="I61" s="8">
        <f t="shared" si="3"/>
        <v>0</v>
      </c>
      <c r="J61" s="8">
        <v>0</v>
      </c>
      <c r="K61" s="8">
        <f t="shared" si="4"/>
        <v>0</v>
      </c>
      <c r="L61" s="8">
        <v>0</v>
      </c>
      <c r="M61" s="8">
        <f t="shared" si="5"/>
        <v>0</v>
      </c>
      <c r="N61" s="14">
        <v>0</v>
      </c>
      <c r="O61" s="27">
        <f t="shared" si="6"/>
        <v>0</v>
      </c>
      <c r="P61" s="14">
        <v>0</v>
      </c>
      <c r="Q61" s="17">
        <f t="shared" si="7"/>
        <v>0</v>
      </c>
    </row>
    <row r="62" spans="1:17" x14ac:dyDescent="0.2">
      <c r="A62" s="7" t="s">
        <v>56</v>
      </c>
      <c r="B62" s="8">
        <v>0</v>
      </c>
      <c r="C62" s="8">
        <f t="shared" si="1"/>
        <v>0</v>
      </c>
      <c r="D62" s="8">
        <v>0</v>
      </c>
      <c r="E62" s="8">
        <f t="shared" si="2"/>
        <v>0</v>
      </c>
      <c r="F62" s="8">
        <v>0</v>
      </c>
      <c r="G62" s="8">
        <f t="shared" si="8"/>
        <v>0</v>
      </c>
      <c r="H62" s="8">
        <v>0</v>
      </c>
      <c r="I62" s="8">
        <f t="shared" si="3"/>
        <v>0</v>
      </c>
      <c r="J62" s="8">
        <v>0</v>
      </c>
      <c r="K62" s="8">
        <f t="shared" si="4"/>
        <v>0</v>
      </c>
      <c r="L62" s="8">
        <f>VLOOKUP(A62,'[27]Table 43'!$A$3:$B$41,2,FALSE)</f>
        <v>29538558.699999999</v>
      </c>
      <c r="M62" s="8">
        <f t="shared" si="5"/>
        <v>0.41249781000141111</v>
      </c>
      <c r="N62" s="14">
        <v>16678248</v>
      </c>
      <c r="O62" s="27">
        <f t="shared" si="6"/>
        <v>0.22248941436640493</v>
      </c>
      <c r="P62" s="14">
        <v>16671806</v>
      </c>
      <c r="Q62" s="17">
        <f t="shared" si="7"/>
        <v>0.21551720497658128</v>
      </c>
    </row>
    <row r="63" spans="1:17" x14ac:dyDescent="0.2">
      <c r="A63" s="7" t="s">
        <v>68</v>
      </c>
      <c r="B63" s="8">
        <v>0</v>
      </c>
      <c r="C63" s="8">
        <f t="shared" si="1"/>
        <v>0</v>
      </c>
      <c r="D63" s="8">
        <v>0</v>
      </c>
      <c r="E63" s="8">
        <f t="shared" si="2"/>
        <v>0</v>
      </c>
      <c r="F63" s="8">
        <v>0</v>
      </c>
      <c r="G63" s="8">
        <f t="shared" si="8"/>
        <v>0</v>
      </c>
      <c r="H63" s="8">
        <v>0</v>
      </c>
      <c r="I63" s="8">
        <f t="shared" si="3"/>
        <v>0</v>
      </c>
      <c r="J63" s="8">
        <v>0</v>
      </c>
      <c r="K63" s="8">
        <f t="shared" si="4"/>
        <v>0</v>
      </c>
      <c r="L63" s="8">
        <v>0</v>
      </c>
      <c r="M63" s="8">
        <f t="shared" si="5"/>
        <v>0</v>
      </c>
      <c r="N63" s="14">
        <v>0</v>
      </c>
      <c r="O63" s="27">
        <f>N63/$N$7*100</f>
        <v>0</v>
      </c>
      <c r="P63" s="14">
        <v>16464711.699999999</v>
      </c>
      <c r="Q63" s="17">
        <f t="shared" si="7"/>
        <v>0.21284008741039909</v>
      </c>
    </row>
    <row r="64" spans="1:17" x14ac:dyDescent="0.2">
      <c r="A64" s="7" t="s">
        <v>57</v>
      </c>
      <c r="B64" s="8">
        <v>0</v>
      </c>
      <c r="C64" s="8">
        <f t="shared" si="1"/>
        <v>0</v>
      </c>
      <c r="D64" s="8">
        <v>0</v>
      </c>
      <c r="E64" s="8">
        <f t="shared" si="2"/>
        <v>0</v>
      </c>
      <c r="F64" s="8">
        <v>0</v>
      </c>
      <c r="G64" s="8">
        <f t="shared" si="8"/>
        <v>0</v>
      </c>
      <c r="H64" s="8">
        <v>0</v>
      </c>
      <c r="I64" s="8">
        <f t="shared" si="3"/>
        <v>0</v>
      </c>
      <c r="J64" s="8">
        <v>0</v>
      </c>
      <c r="K64" s="8">
        <f t="shared" si="4"/>
        <v>0</v>
      </c>
      <c r="L64" s="8">
        <v>0</v>
      </c>
      <c r="M64" s="8">
        <f t="shared" si="5"/>
        <v>0</v>
      </c>
      <c r="N64" s="14">
        <v>5027671.2</v>
      </c>
      <c r="O64" s="27">
        <f>N64/$N$7*100</f>
        <v>6.7069611922957392E-2</v>
      </c>
      <c r="P64" s="14">
        <v>0</v>
      </c>
      <c r="Q64" s="17">
        <f t="shared" si="7"/>
        <v>0</v>
      </c>
    </row>
    <row r="65" spans="1:17" ht="12" customHeight="1" x14ac:dyDescent="0.2">
      <c r="A65" s="7" t="s">
        <v>58</v>
      </c>
      <c r="B65" s="8">
        <v>0</v>
      </c>
      <c r="C65" s="8">
        <f t="shared" si="1"/>
        <v>0</v>
      </c>
      <c r="D65" s="8">
        <v>0</v>
      </c>
      <c r="E65" s="8">
        <f t="shared" si="2"/>
        <v>0</v>
      </c>
      <c r="F65" s="8">
        <v>0</v>
      </c>
      <c r="G65" s="8">
        <f t="shared" si="8"/>
        <v>0</v>
      </c>
      <c r="H65" s="8">
        <v>0</v>
      </c>
      <c r="I65" s="8">
        <f t="shared" si="3"/>
        <v>0</v>
      </c>
      <c r="J65" s="8">
        <v>0</v>
      </c>
      <c r="K65" s="8">
        <f t="shared" si="4"/>
        <v>0</v>
      </c>
      <c r="L65" s="8">
        <v>0</v>
      </c>
      <c r="M65" s="8">
        <f t="shared" si="5"/>
        <v>0</v>
      </c>
      <c r="N65" s="14">
        <v>0</v>
      </c>
      <c r="O65" s="27">
        <f t="shared" ref="O65:O71" si="9">N65/$N$7*100</f>
        <v>0</v>
      </c>
      <c r="P65" s="14">
        <v>0</v>
      </c>
      <c r="Q65" s="17">
        <f t="shared" si="7"/>
        <v>0</v>
      </c>
    </row>
    <row r="66" spans="1:17" ht="12" customHeight="1" x14ac:dyDescent="0.2">
      <c r="A66" s="7" t="s">
        <v>59</v>
      </c>
      <c r="B66" s="8">
        <v>0</v>
      </c>
      <c r="C66" s="8">
        <f t="shared" si="1"/>
        <v>0</v>
      </c>
      <c r="D66" s="8">
        <v>1</v>
      </c>
      <c r="E66" s="8">
        <f t="shared" si="2"/>
        <v>2.0089177173394161E-8</v>
      </c>
      <c r="F66" s="8">
        <v>0</v>
      </c>
      <c r="G66" s="8">
        <f t="shared" si="8"/>
        <v>0</v>
      </c>
      <c r="H66" s="8">
        <v>0</v>
      </c>
      <c r="I66" s="8">
        <f t="shared" si="3"/>
        <v>0</v>
      </c>
      <c r="J66" s="8">
        <v>0</v>
      </c>
      <c r="K66" s="8">
        <f t="shared" si="4"/>
        <v>0</v>
      </c>
      <c r="L66" s="8">
        <v>10003289</v>
      </c>
      <c r="M66" s="8">
        <f t="shared" si="5"/>
        <v>0.13969316672553853</v>
      </c>
      <c r="N66" s="14">
        <v>30000000</v>
      </c>
      <c r="O66" s="27">
        <f t="shared" si="9"/>
        <v>0.40020285290110497</v>
      </c>
      <c r="P66" s="14">
        <v>28895000</v>
      </c>
      <c r="Q66" s="17">
        <f t="shared" si="7"/>
        <v>0.37352699748295509</v>
      </c>
    </row>
    <row r="67" spans="1:17" ht="12" customHeight="1" x14ac:dyDescent="0.2">
      <c r="A67" s="7" t="s">
        <v>60</v>
      </c>
      <c r="B67" s="8">
        <v>0</v>
      </c>
      <c r="C67" s="8">
        <f t="shared" si="1"/>
        <v>0</v>
      </c>
      <c r="D67" s="8">
        <v>2</v>
      </c>
      <c r="E67" s="8">
        <f t="shared" si="2"/>
        <v>4.0178354346788323E-8</v>
      </c>
      <c r="F67" s="8">
        <v>0</v>
      </c>
      <c r="G67" s="8">
        <f t="shared" si="8"/>
        <v>0</v>
      </c>
      <c r="H67" s="8">
        <v>0</v>
      </c>
      <c r="I67" s="8">
        <f t="shared" si="3"/>
        <v>0</v>
      </c>
      <c r="J67" s="8">
        <v>1625000</v>
      </c>
      <c r="K67" s="8">
        <f t="shared" si="4"/>
        <v>2.7526269032357269E-2</v>
      </c>
      <c r="L67" s="8">
        <v>41216192</v>
      </c>
      <c r="M67" s="8">
        <f t="shared" si="5"/>
        <v>0.57557273221315575</v>
      </c>
      <c r="N67" s="15">
        <v>0</v>
      </c>
      <c r="O67" s="27">
        <f t="shared" si="9"/>
        <v>0</v>
      </c>
      <c r="P67" s="15">
        <v>0</v>
      </c>
      <c r="Q67" s="17">
        <f t="shared" si="7"/>
        <v>0</v>
      </c>
    </row>
    <row r="68" spans="1:17" ht="12" customHeight="1" x14ac:dyDescent="0.2">
      <c r="A68" s="7" t="s">
        <v>61</v>
      </c>
      <c r="B68" s="8">
        <v>0</v>
      </c>
      <c r="C68" s="8">
        <f t="shared" si="1"/>
        <v>0</v>
      </c>
      <c r="D68" s="8">
        <v>0</v>
      </c>
      <c r="E68" s="8">
        <f t="shared" si="2"/>
        <v>0</v>
      </c>
      <c r="F68" s="8">
        <v>0</v>
      </c>
      <c r="G68" s="8">
        <f t="shared" si="8"/>
        <v>0</v>
      </c>
      <c r="H68" s="8">
        <v>0</v>
      </c>
      <c r="I68" s="8">
        <f t="shared" si="3"/>
        <v>0</v>
      </c>
      <c r="J68" s="8">
        <v>1276538.7</v>
      </c>
      <c r="K68" s="8">
        <f t="shared" si="4"/>
        <v>2.1623598576255756E-2</v>
      </c>
      <c r="L68" s="8">
        <v>0</v>
      </c>
      <c r="M68" s="8">
        <f t="shared" si="5"/>
        <v>0</v>
      </c>
      <c r="N68" s="15">
        <v>0</v>
      </c>
      <c r="O68" s="27">
        <f t="shared" si="9"/>
        <v>0</v>
      </c>
      <c r="P68" s="15">
        <v>0</v>
      </c>
      <c r="Q68" s="17">
        <f t="shared" si="7"/>
        <v>0</v>
      </c>
    </row>
    <row r="69" spans="1:17" ht="12" customHeight="1" x14ac:dyDescent="0.2">
      <c r="A69" s="7" t="s">
        <v>65</v>
      </c>
      <c r="B69" s="8">
        <v>0</v>
      </c>
      <c r="C69" s="8">
        <f t="shared" si="1"/>
        <v>0</v>
      </c>
      <c r="D69" s="8">
        <v>0</v>
      </c>
      <c r="E69" s="8">
        <f t="shared" si="2"/>
        <v>0</v>
      </c>
      <c r="F69" s="8">
        <v>0</v>
      </c>
      <c r="G69" s="8">
        <f t="shared" si="8"/>
        <v>0</v>
      </c>
      <c r="H69" s="8">
        <v>0</v>
      </c>
      <c r="I69" s="8">
        <f t="shared" si="3"/>
        <v>0</v>
      </c>
      <c r="J69" s="8">
        <v>0</v>
      </c>
      <c r="K69" s="8">
        <f t="shared" si="4"/>
        <v>0</v>
      </c>
      <c r="L69" s="8">
        <v>0</v>
      </c>
      <c r="M69" s="8">
        <f t="shared" si="5"/>
        <v>0</v>
      </c>
      <c r="N69" s="15">
        <v>19250669.199999999</v>
      </c>
      <c r="O69" s="27">
        <f t="shared" si="9"/>
        <v>0.25680575780318105</v>
      </c>
      <c r="P69" s="15">
        <v>2768500</v>
      </c>
      <c r="Q69" s="17">
        <f t="shared" si="7"/>
        <v>3.5788527168422263E-2</v>
      </c>
    </row>
    <row r="70" spans="1:17" ht="12" customHeight="1" x14ac:dyDescent="0.2">
      <c r="A70" s="7" t="s">
        <v>66</v>
      </c>
      <c r="B70" s="8">
        <v>0</v>
      </c>
      <c r="C70" s="8">
        <f t="shared" si="1"/>
        <v>0</v>
      </c>
      <c r="D70" s="8">
        <v>0</v>
      </c>
      <c r="E70" s="8">
        <f t="shared" si="2"/>
        <v>0</v>
      </c>
      <c r="F70" s="8">
        <v>0</v>
      </c>
      <c r="G70" s="8">
        <f t="shared" si="8"/>
        <v>0</v>
      </c>
      <c r="H70" s="8">
        <v>0</v>
      </c>
      <c r="I70" s="8">
        <f t="shared" si="3"/>
        <v>0</v>
      </c>
      <c r="J70" s="8">
        <v>0</v>
      </c>
      <c r="K70" s="8">
        <f t="shared" si="4"/>
        <v>0</v>
      </c>
      <c r="L70" s="8">
        <v>0</v>
      </c>
      <c r="M70" s="8">
        <f t="shared" si="5"/>
        <v>0</v>
      </c>
      <c r="N70" s="15">
        <v>3710676.4</v>
      </c>
      <c r="O70" s="27">
        <f t="shared" si="9"/>
        <v>4.9500776049093392E-2</v>
      </c>
      <c r="P70" s="15">
        <v>2403549.1</v>
      </c>
      <c r="Q70" s="17">
        <f t="shared" si="7"/>
        <v>3.1070790054537431E-2</v>
      </c>
    </row>
    <row r="71" spans="1:17" x14ac:dyDescent="0.2">
      <c r="A71" s="9" t="s">
        <v>45</v>
      </c>
      <c r="B71" s="10">
        <v>0</v>
      </c>
      <c r="C71" s="10">
        <f t="shared" si="1"/>
        <v>0</v>
      </c>
      <c r="D71" s="10">
        <v>9344414.2100000009</v>
      </c>
      <c r="E71" s="10">
        <f t="shared" si="2"/>
        <v>0.18772159264627208</v>
      </c>
      <c r="F71" s="10">
        <v>9983057.3800000008</v>
      </c>
      <c r="G71" s="10">
        <f t="shared" si="8"/>
        <v>0.19436372024262888</v>
      </c>
      <c r="H71" s="10">
        <v>178590.6</v>
      </c>
      <c r="I71" s="10">
        <f t="shared" si="3"/>
        <v>3.4417397445277672E-3</v>
      </c>
      <c r="J71" s="10">
        <v>1705698.6</v>
      </c>
      <c r="K71" s="10">
        <f t="shared" si="4"/>
        <v>2.8893242185670864E-2</v>
      </c>
      <c r="L71" s="10">
        <f>VLOOKUP(A71,'[27]Table 43'!$A$3:$B$41,2,FALSE)</f>
        <v>3221417.1</v>
      </c>
      <c r="M71" s="10">
        <f t="shared" si="5"/>
        <v>4.4986199643217428E-2</v>
      </c>
      <c r="N71" s="16">
        <v>1362638.7</v>
      </c>
      <c r="O71" s="25">
        <f t="shared" si="9"/>
        <v>1.817772984044843E-2</v>
      </c>
      <c r="P71" s="16">
        <f>25783109.5-16464711.7-3593749.1-2905949.5</f>
        <v>2818699.2000000011</v>
      </c>
      <c r="Q71" s="26">
        <f t="shared" si="7"/>
        <v>3.6437454541741063E-2</v>
      </c>
    </row>
    <row r="72" spans="1:17" x14ac:dyDescent="0.2">
      <c r="A72" s="11" t="s">
        <v>62</v>
      </c>
    </row>
    <row r="73" spans="1:17" ht="12" customHeight="1" x14ac:dyDescent="0.2">
      <c r="A73" s="12" t="s">
        <v>63</v>
      </c>
    </row>
    <row r="76" spans="1:17" x14ac:dyDescent="0.2">
      <c r="A76" s="13"/>
    </row>
    <row r="77" spans="1:17" x14ac:dyDescent="0.2">
      <c r="G77" s="2"/>
    </row>
    <row r="79" spans="1:17" ht="18" customHeight="1" x14ac:dyDescent="0.2"/>
  </sheetData>
  <mergeCells count="17">
    <mergeCell ref="P5:P6"/>
    <mergeCell ref="Q5:Q6"/>
    <mergeCell ref="N5:N6"/>
    <mergeCell ref="O5:O6"/>
    <mergeCell ref="M5:M6"/>
    <mergeCell ref="L5:L6"/>
    <mergeCell ref="F5:F6"/>
    <mergeCell ref="A5:A6"/>
    <mergeCell ref="B5:B6"/>
    <mergeCell ref="C5:C6"/>
    <mergeCell ref="D5:D6"/>
    <mergeCell ref="E5:E6"/>
    <mergeCell ref="G5:G6"/>
    <mergeCell ref="H5:H6"/>
    <mergeCell ref="I5:I6"/>
    <mergeCell ref="J5:J6"/>
    <mergeCell ref="K5:K6"/>
  </mergeCells>
  <pageMargins left="1.1399999999999999" right="0.23622047244094491" top="0.23622047244094491" bottom="0.19685039370078741" header="0.19685039370078741" footer="0.15748031496062992"/>
  <pageSetup paperSize="5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3.4-05</vt:lpstr>
      <vt:lpstr>'3.4-05'!Títulos_a_imprimir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Theodore Alexander Quant Matos</cp:lastModifiedBy>
  <dcterms:created xsi:type="dcterms:W3CDTF">2023-12-21T15:36:37Z</dcterms:created>
  <dcterms:modified xsi:type="dcterms:W3CDTF">2025-09-22T18:40:45Z</dcterms:modified>
</cp:coreProperties>
</file>