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NOVIEMBRE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Document'!$A$1:$K$519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K427" i="1" l="1"/>
  <c r="G347" i="1"/>
  <c r="I337" i="1"/>
  <c r="G337" i="1"/>
  <c r="E337" i="1"/>
  <c r="F336" i="1"/>
  <c r="E292" i="1"/>
  <c r="F289" i="1"/>
  <c r="K289" i="1"/>
  <c r="E286" i="1"/>
  <c r="G286" i="1"/>
  <c r="I286" i="1"/>
  <c r="J279" i="1"/>
  <c r="I279" i="1"/>
  <c r="G279" i="1"/>
  <c r="E279" i="1"/>
  <c r="I268" i="1"/>
  <c r="E268" i="1"/>
  <c r="J336" i="1" l="1"/>
  <c r="G180" i="1"/>
  <c r="I180" i="1"/>
  <c r="E180" i="1"/>
  <c r="E163" i="1"/>
  <c r="K336" i="1" l="1"/>
  <c r="I139" i="1"/>
  <c r="J262" i="1" l="1"/>
  <c r="I262" i="1"/>
  <c r="H262" i="1"/>
  <c r="G262" i="1"/>
  <c r="E262" i="1"/>
  <c r="F261" i="1"/>
  <c r="B496" i="1"/>
  <c r="K395" i="1"/>
  <c r="J395" i="1"/>
  <c r="I395" i="1"/>
  <c r="H395" i="1"/>
  <c r="G395" i="1"/>
  <c r="E395" i="1"/>
  <c r="E359" i="1"/>
  <c r="K26" i="1"/>
  <c r="I27" i="1"/>
  <c r="G27" i="1"/>
  <c r="E27" i="1"/>
  <c r="I300" i="1" l="1"/>
  <c r="G300" i="1"/>
  <c r="E300" i="1"/>
  <c r="I243" i="1"/>
  <c r="E243" i="1"/>
  <c r="I49" i="1"/>
  <c r="G49" i="1"/>
  <c r="E49" i="1"/>
  <c r="I483" i="1"/>
  <c r="G483" i="1"/>
  <c r="E483" i="1"/>
  <c r="I452" i="1"/>
  <c r="G452" i="1"/>
  <c r="E452" i="1"/>
  <c r="J392" i="1" l="1"/>
  <c r="I392" i="1"/>
  <c r="F392" i="1"/>
  <c r="E392" i="1"/>
  <c r="E379" i="1"/>
  <c r="I370" i="1"/>
  <c r="G370" i="1"/>
  <c r="E370" i="1"/>
  <c r="I359" i="1"/>
  <c r="G359" i="1"/>
  <c r="H204" i="1"/>
  <c r="F228" i="1"/>
  <c r="H228" i="1"/>
  <c r="F232" i="1"/>
  <c r="H232" i="1"/>
  <c r="I201" i="1"/>
  <c r="E201" i="1"/>
  <c r="G201" i="1"/>
  <c r="J54" i="1"/>
  <c r="I54" i="1"/>
  <c r="F54" i="1"/>
  <c r="E54" i="1"/>
  <c r="K232" i="1" l="1"/>
  <c r="J228" i="1"/>
  <c r="H469" i="1"/>
  <c r="G243" i="1" l="1"/>
  <c r="F46" i="1"/>
  <c r="F49" i="1" s="1"/>
  <c r="I292" i="1" l="1"/>
  <c r="F211" i="1"/>
  <c r="F204" i="1"/>
  <c r="K73" i="1"/>
  <c r="H73" i="1"/>
  <c r="F73" i="1"/>
  <c r="K52" i="1"/>
  <c r="K54" i="1" s="1"/>
  <c r="G462" i="1" l="1"/>
  <c r="I462" i="1"/>
  <c r="E462" i="1"/>
  <c r="F461" i="1"/>
  <c r="H461" i="1"/>
  <c r="G407" i="1"/>
  <c r="I235" i="1" l="1"/>
  <c r="E235" i="1"/>
  <c r="G235" i="1"/>
  <c r="I196" i="1"/>
  <c r="G196" i="1"/>
  <c r="E196" i="1"/>
  <c r="F195" i="1"/>
  <c r="F422" i="1" l="1"/>
  <c r="J456" i="1"/>
  <c r="G446" i="1"/>
  <c r="I446" i="1"/>
  <c r="E446" i="1"/>
  <c r="G442" i="1"/>
  <c r="I442" i="1"/>
  <c r="E442" i="1"/>
  <c r="H438" i="1"/>
  <c r="F438" i="1"/>
  <c r="H441" i="1"/>
  <c r="F441" i="1"/>
  <c r="H440" i="1"/>
  <c r="F440" i="1"/>
  <c r="H439" i="1"/>
  <c r="F439" i="1"/>
  <c r="H434" i="1"/>
  <c r="F434" i="1"/>
  <c r="H433" i="1"/>
  <c r="F433" i="1"/>
  <c r="H436" i="1"/>
  <c r="F436" i="1"/>
  <c r="H431" i="1"/>
  <c r="F431" i="1"/>
  <c r="H430" i="1"/>
  <c r="F430" i="1"/>
  <c r="H432" i="1"/>
  <c r="F432" i="1"/>
  <c r="H435" i="1"/>
  <c r="F435" i="1"/>
  <c r="H437" i="1"/>
  <c r="F437" i="1"/>
  <c r="H419" i="1"/>
  <c r="F419" i="1"/>
  <c r="H420" i="1"/>
  <c r="F420" i="1"/>
  <c r="H423" i="1"/>
  <c r="F423" i="1"/>
  <c r="H426" i="1"/>
  <c r="F426" i="1"/>
  <c r="H425" i="1"/>
  <c r="F425" i="1"/>
  <c r="K456" i="1" l="1"/>
  <c r="J430" i="1"/>
  <c r="K430" i="1" s="1"/>
  <c r="J431" i="1"/>
  <c r="K431" i="1" s="1"/>
  <c r="K439" i="1"/>
  <c r="H442" i="1"/>
  <c r="F442" i="1"/>
  <c r="K442" i="1" l="1"/>
  <c r="J442" i="1"/>
  <c r="I427" i="1"/>
  <c r="G427" i="1"/>
  <c r="E427" i="1"/>
  <c r="H418" i="1"/>
  <c r="F418" i="1"/>
  <c r="H417" i="1"/>
  <c r="F417" i="1"/>
  <c r="H416" i="1"/>
  <c r="F416" i="1"/>
  <c r="H421" i="1"/>
  <c r="F421" i="1"/>
  <c r="H424" i="1"/>
  <c r="H427" i="1" s="1"/>
  <c r="F424" i="1"/>
  <c r="G413" i="1"/>
  <c r="I413" i="1"/>
  <c r="E413" i="1"/>
  <c r="I407" i="1"/>
  <c r="E407" i="1"/>
  <c r="G392" i="1"/>
  <c r="G386" i="1"/>
  <c r="I386" i="1"/>
  <c r="E386" i="1"/>
  <c r="I379" i="1"/>
  <c r="G379" i="1"/>
  <c r="H378" i="1"/>
  <c r="F378" i="1"/>
  <c r="H377" i="1"/>
  <c r="F377" i="1"/>
  <c r="H376" i="1"/>
  <c r="F376" i="1"/>
  <c r="H375" i="1"/>
  <c r="F375" i="1"/>
  <c r="H374" i="1"/>
  <c r="F374" i="1"/>
  <c r="H373" i="1"/>
  <c r="H379" i="1" s="1"/>
  <c r="F373" i="1"/>
  <c r="F379" i="1" s="1"/>
  <c r="I363" i="1"/>
  <c r="G363" i="1"/>
  <c r="E363" i="1"/>
  <c r="H362" i="1"/>
  <c r="H363" i="1" s="1"/>
  <c r="F362" i="1"/>
  <c r="F363" i="1" s="1"/>
  <c r="G292" i="1"/>
  <c r="H282" i="1"/>
  <c r="H286" i="1" s="1"/>
  <c r="F282" i="1"/>
  <c r="G249" i="1"/>
  <c r="I249" i="1"/>
  <c r="E249" i="1"/>
  <c r="H193" i="1"/>
  <c r="F193" i="1"/>
  <c r="I118" i="1"/>
  <c r="G118" i="1"/>
  <c r="E118" i="1"/>
  <c r="H116" i="1"/>
  <c r="F116" i="1"/>
  <c r="G60" i="1"/>
  <c r="I60" i="1"/>
  <c r="E60" i="1"/>
  <c r="G54" i="1"/>
  <c r="H52" i="1"/>
  <c r="H54" i="1" s="1"/>
  <c r="G37" i="1"/>
  <c r="I37" i="1"/>
  <c r="E37" i="1"/>
  <c r="K22" i="1"/>
  <c r="F20" i="1"/>
  <c r="F19" i="1"/>
  <c r="J19" i="1" s="1"/>
  <c r="K19" i="1" s="1"/>
  <c r="J374" i="1" l="1"/>
  <c r="K374" i="1" s="1"/>
  <c r="J376" i="1"/>
  <c r="K376" i="1" s="1"/>
  <c r="J377" i="1"/>
  <c r="K377" i="1" s="1"/>
  <c r="J378" i="1"/>
  <c r="K378" i="1" s="1"/>
  <c r="F427" i="1"/>
  <c r="J20" i="1"/>
  <c r="K20" i="1" s="1"/>
  <c r="J193" i="1"/>
  <c r="J282" i="1"/>
  <c r="J373" i="1"/>
  <c r="F286" i="1"/>
  <c r="H356" i="1"/>
  <c r="F356" i="1"/>
  <c r="K282" i="1" l="1"/>
  <c r="K286" i="1" s="1"/>
  <c r="J286" i="1"/>
  <c r="J427" i="1"/>
  <c r="J379" i="1"/>
  <c r="K373" i="1"/>
  <c r="K379" i="1" s="1"/>
  <c r="J363" i="1"/>
  <c r="K362" i="1"/>
  <c r="K363" i="1" s="1"/>
  <c r="K356" i="1" l="1"/>
  <c r="H334" i="1"/>
  <c r="F334" i="1"/>
  <c r="F310" i="1"/>
  <c r="H310" i="1"/>
  <c r="E320" i="1"/>
  <c r="G306" i="1"/>
  <c r="I306" i="1"/>
  <c r="E306" i="1"/>
  <c r="H215" i="1"/>
  <c r="F215" i="1"/>
  <c r="H211" i="1"/>
  <c r="H246" i="1"/>
  <c r="F246" i="1"/>
  <c r="G268" i="1"/>
  <c r="H72" i="1"/>
  <c r="F72" i="1"/>
  <c r="J18" i="1"/>
  <c r="K18" i="1" s="1"/>
  <c r="J17" i="1"/>
  <c r="K17" i="1" s="1"/>
  <c r="H190" i="1"/>
  <c r="F190" i="1"/>
  <c r="G75" i="1"/>
  <c r="I75" i="1"/>
  <c r="E75" i="1"/>
  <c r="J72" i="1" l="1"/>
  <c r="K72" i="1" s="1"/>
  <c r="J211" i="1"/>
  <c r="K211" i="1" s="1"/>
  <c r="J310" i="1"/>
  <c r="K310" i="1" s="1"/>
  <c r="J334" i="1"/>
  <c r="K334" i="1" s="1"/>
  <c r="K246" i="1"/>
  <c r="J190" i="1"/>
  <c r="K190" i="1" s="1"/>
  <c r="F491" i="1"/>
  <c r="H491" i="1"/>
  <c r="J491" i="1" l="1"/>
  <c r="K491" i="1" s="1"/>
  <c r="F31" i="1" l="1"/>
  <c r="H31" i="1"/>
  <c r="H390" i="1"/>
  <c r="J31" i="1" l="1"/>
  <c r="K31" i="1" s="1"/>
  <c r="J476" i="1"/>
  <c r="K476" i="1" s="1"/>
  <c r="H345" i="1"/>
  <c r="F345" i="1"/>
  <c r="G320" i="1"/>
  <c r="K390" i="1" l="1"/>
  <c r="J345" i="1"/>
  <c r="K345" i="1" s="1"/>
  <c r="G139" i="1" l="1"/>
  <c r="E139" i="1"/>
  <c r="F123" i="1"/>
  <c r="F124" i="1"/>
  <c r="F125" i="1"/>
  <c r="F121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H205" i="1"/>
  <c r="H206" i="1"/>
  <c r="H207" i="1"/>
  <c r="H208" i="1"/>
  <c r="H209" i="1"/>
  <c r="H210" i="1"/>
  <c r="H212" i="1"/>
  <c r="H213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9" i="1"/>
  <c r="H230" i="1"/>
  <c r="H231" i="1"/>
  <c r="F205" i="1"/>
  <c r="F206" i="1"/>
  <c r="F207" i="1"/>
  <c r="F208" i="1"/>
  <c r="F209" i="1"/>
  <c r="F210" i="1"/>
  <c r="F212" i="1"/>
  <c r="F213" i="1"/>
  <c r="F216" i="1"/>
  <c r="F217" i="1"/>
  <c r="F218" i="1"/>
  <c r="F219" i="1"/>
  <c r="F224" i="1"/>
  <c r="F225" i="1"/>
  <c r="F226" i="1"/>
  <c r="F227" i="1"/>
  <c r="F229" i="1"/>
  <c r="F230" i="1"/>
  <c r="F231" i="1"/>
  <c r="G254" i="1"/>
  <c r="I254" i="1"/>
  <c r="E254" i="1"/>
  <c r="H271" i="1"/>
  <c r="G275" i="1"/>
  <c r="I275" i="1"/>
  <c r="E275" i="1"/>
  <c r="H21" i="1"/>
  <c r="F21" i="1"/>
  <c r="E109" i="1"/>
  <c r="H112" i="1"/>
  <c r="F112" i="1"/>
  <c r="G91" i="1"/>
  <c r="H64" i="1"/>
  <c r="H67" i="1"/>
  <c r="H68" i="1"/>
  <c r="H69" i="1"/>
  <c r="H70" i="1"/>
  <c r="H71" i="1"/>
  <c r="F64" i="1"/>
  <c r="F67" i="1"/>
  <c r="F68" i="1"/>
  <c r="F69" i="1"/>
  <c r="F70" i="1"/>
  <c r="F71" i="1"/>
  <c r="F14" i="1"/>
  <c r="J16" i="1"/>
  <c r="H59" i="1"/>
  <c r="G42" i="1"/>
  <c r="E42" i="1"/>
  <c r="H466" i="1" l="1"/>
  <c r="H467" i="1"/>
  <c r="H344" i="1"/>
  <c r="H468" i="1"/>
  <c r="H470" i="1"/>
  <c r="G472" i="1"/>
  <c r="E472" i="1"/>
  <c r="F470" i="1"/>
  <c r="F469" i="1"/>
  <c r="F468" i="1"/>
  <c r="F344" i="1"/>
  <c r="F467" i="1"/>
  <c r="F466" i="1"/>
  <c r="F449" i="1"/>
  <c r="I347" i="1"/>
  <c r="E347" i="1"/>
  <c r="H311" i="1"/>
  <c r="H312" i="1"/>
  <c r="H313" i="1"/>
  <c r="H314" i="1"/>
  <c r="H315" i="1"/>
  <c r="H316" i="1"/>
  <c r="H317" i="1"/>
  <c r="H318" i="1"/>
  <c r="H319" i="1"/>
  <c r="H309" i="1"/>
  <c r="H178" i="1"/>
  <c r="F178" i="1"/>
  <c r="G186" i="1"/>
  <c r="I186" i="1"/>
  <c r="E186" i="1"/>
  <c r="G97" i="1"/>
  <c r="I97" i="1"/>
  <c r="E97" i="1"/>
  <c r="H94" i="1"/>
  <c r="F94" i="1"/>
  <c r="H472" i="1" l="1"/>
  <c r="J344" i="1"/>
  <c r="K344" i="1" s="1"/>
  <c r="J94" i="1"/>
  <c r="K94" i="1" s="1"/>
  <c r="J346" i="1"/>
  <c r="J469" i="1"/>
  <c r="J468" i="1"/>
  <c r="K210" i="1"/>
  <c r="J472" i="1" l="1"/>
  <c r="I472" i="1"/>
  <c r="K468" i="1"/>
  <c r="K472" i="1" s="1"/>
  <c r="H248" i="1"/>
  <c r="F248" i="1"/>
  <c r="F260" i="1"/>
  <c r="H391" i="1"/>
  <c r="H392" i="1" s="1"/>
  <c r="H296" i="1"/>
  <c r="F296" i="1"/>
  <c r="H272" i="1"/>
  <c r="F272" i="1"/>
  <c r="H278" i="1"/>
  <c r="H279" i="1" s="1"/>
  <c r="F278" i="1"/>
  <c r="F59" i="1"/>
  <c r="J59" i="1" s="1"/>
  <c r="H58" i="1"/>
  <c r="F58" i="1"/>
  <c r="J58" i="1" l="1"/>
  <c r="K58" i="1" s="1"/>
  <c r="K278" i="1"/>
  <c r="K279" i="1" s="1"/>
  <c r="J209" i="1"/>
  <c r="K209" i="1" s="1"/>
  <c r="K260" i="1"/>
  <c r="J248" i="1"/>
  <c r="K59" i="1"/>
  <c r="H46" i="1"/>
  <c r="H49" i="1" s="1"/>
  <c r="H57" i="1"/>
  <c r="H60" i="1" s="1"/>
  <c r="F57" i="1"/>
  <c r="F41" i="1"/>
  <c r="H41" i="1"/>
  <c r="H40" i="1"/>
  <c r="F40" i="1"/>
  <c r="K391" i="1" l="1"/>
  <c r="K392" i="1" s="1"/>
  <c r="J57" i="1"/>
  <c r="J60" i="1" s="1"/>
  <c r="F60" i="1"/>
  <c r="K248" i="1"/>
  <c r="H42" i="1"/>
  <c r="F42" i="1"/>
  <c r="H30" i="1"/>
  <c r="H32" i="1"/>
  <c r="F30" i="1"/>
  <c r="F32" i="1"/>
  <c r="J30" i="1" l="1"/>
  <c r="K30" i="1" s="1"/>
  <c r="K32" i="1"/>
  <c r="H304" i="1"/>
  <c r="H305" i="1"/>
  <c r="F304" i="1"/>
  <c r="F305" i="1"/>
  <c r="F306" i="1" l="1"/>
  <c r="H306" i="1"/>
  <c r="H176" i="1"/>
  <c r="H177" i="1"/>
  <c r="H11" i="1"/>
  <c r="H171" i="1"/>
  <c r="F176" i="1"/>
  <c r="F177" i="1"/>
  <c r="F11" i="1"/>
  <c r="F171" i="1"/>
  <c r="H107" i="1"/>
  <c r="H108" i="1"/>
  <c r="H106" i="1"/>
  <c r="H96" i="1"/>
  <c r="F107" i="1"/>
  <c r="F108" i="1"/>
  <c r="F106" i="1"/>
  <c r="F96" i="1"/>
  <c r="G109" i="1"/>
  <c r="I109" i="1"/>
  <c r="I91" i="1"/>
  <c r="E91" i="1"/>
  <c r="H90" i="1"/>
  <c r="F90" i="1"/>
  <c r="H180" i="1" l="1"/>
  <c r="J176" i="1"/>
  <c r="J90" i="1"/>
  <c r="K90" i="1" s="1"/>
  <c r="J11" i="1"/>
  <c r="H109" i="1"/>
  <c r="F109" i="1"/>
  <c r="F180" i="1"/>
  <c r="K177" i="1"/>
  <c r="F13" i="1"/>
  <c r="K176" i="1" l="1"/>
  <c r="K180" i="1" s="1"/>
  <c r="J180" i="1"/>
  <c r="J109" i="1"/>
  <c r="K11" i="1"/>
  <c r="H351" i="1"/>
  <c r="H352" i="1"/>
  <c r="H350" i="1"/>
  <c r="F351" i="1"/>
  <c r="F352" i="1"/>
  <c r="F350" i="1"/>
  <c r="H323" i="1"/>
  <c r="F323" i="1"/>
  <c r="H341" i="1"/>
  <c r="H342" i="1"/>
  <c r="H343" i="1"/>
  <c r="H340" i="1"/>
  <c r="F341" i="1"/>
  <c r="F343" i="1"/>
  <c r="F340" i="1"/>
  <c r="H481" i="1"/>
  <c r="H480" i="1"/>
  <c r="F481" i="1"/>
  <c r="F480" i="1"/>
  <c r="H483" i="1" l="1"/>
  <c r="F483" i="1"/>
  <c r="F347" i="1"/>
  <c r="H347" i="1"/>
  <c r="H486" i="1"/>
  <c r="H487" i="1"/>
  <c r="H488" i="1"/>
  <c r="H489" i="1"/>
  <c r="H490" i="1"/>
  <c r="H492" i="1"/>
  <c r="F486" i="1"/>
  <c r="F487" i="1"/>
  <c r="F488" i="1"/>
  <c r="F489" i="1"/>
  <c r="F490" i="1"/>
  <c r="F492" i="1"/>
  <c r="H382" i="1"/>
  <c r="H383" i="1"/>
  <c r="F382" i="1"/>
  <c r="F383" i="1"/>
  <c r="H366" i="1"/>
  <c r="H370" i="1" s="1"/>
  <c r="H384" i="1"/>
  <c r="H385" i="1"/>
  <c r="H401" i="1"/>
  <c r="F366" i="1"/>
  <c r="F370" i="1" s="1"/>
  <c r="F384" i="1"/>
  <c r="F385" i="1"/>
  <c r="F401" i="1"/>
  <c r="H357" i="1"/>
  <c r="H359" i="1" s="1"/>
  <c r="H410" i="1"/>
  <c r="H457" i="1"/>
  <c r="F357" i="1"/>
  <c r="F359" i="1" s="1"/>
  <c r="F410" i="1"/>
  <c r="F457" i="1"/>
  <c r="H404" i="1"/>
  <c r="H405" i="1"/>
  <c r="H406" i="1"/>
  <c r="H402" i="1"/>
  <c r="H403" i="1"/>
  <c r="H397" i="1"/>
  <c r="F404" i="1"/>
  <c r="F405" i="1"/>
  <c r="F406" i="1"/>
  <c r="F402" i="1"/>
  <c r="F403" i="1"/>
  <c r="F397" i="1"/>
  <c r="H459" i="1"/>
  <c r="H399" i="1"/>
  <c r="H460" i="1"/>
  <c r="H450" i="1"/>
  <c r="H117" i="1"/>
  <c r="F459" i="1"/>
  <c r="F399" i="1"/>
  <c r="F460" i="1"/>
  <c r="F450" i="1"/>
  <c r="F452" i="1" s="1"/>
  <c r="F117" i="1"/>
  <c r="H411" i="1"/>
  <c r="H400" i="1"/>
  <c r="H449" i="1"/>
  <c r="F411" i="1"/>
  <c r="F400" i="1"/>
  <c r="H458" i="1"/>
  <c r="H247" i="1"/>
  <c r="H398" i="1"/>
  <c r="F458" i="1"/>
  <c r="F247" i="1"/>
  <c r="F398" i="1"/>
  <c r="H445" i="1"/>
  <c r="F445" i="1"/>
  <c r="H328" i="1"/>
  <c r="H329" i="1"/>
  <c r="H330" i="1"/>
  <c r="H331" i="1"/>
  <c r="H332" i="1"/>
  <c r="H333" i="1"/>
  <c r="H327" i="1"/>
  <c r="F328" i="1"/>
  <c r="F329" i="1"/>
  <c r="F330" i="1"/>
  <c r="F331" i="1"/>
  <c r="F332" i="1"/>
  <c r="F333" i="1"/>
  <c r="F335" i="1"/>
  <c r="F327" i="1"/>
  <c r="F337" i="1" s="1"/>
  <c r="F311" i="1"/>
  <c r="F312" i="1"/>
  <c r="F313" i="1"/>
  <c r="F314" i="1"/>
  <c r="F315" i="1"/>
  <c r="F316" i="1"/>
  <c r="F317" i="1"/>
  <c r="F318" i="1"/>
  <c r="F319" i="1"/>
  <c r="F309" i="1"/>
  <c r="H168" i="1"/>
  <c r="H169" i="1"/>
  <c r="H172" i="1"/>
  <c r="H166" i="1"/>
  <c r="F167" i="1"/>
  <c r="F168" i="1"/>
  <c r="F169" i="1"/>
  <c r="F170" i="1"/>
  <c r="F172" i="1"/>
  <c r="F166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60" i="1"/>
  <c r="H161" i="1"/>
  <c r="H162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H123" i="1"/>
  <c r="H124" i="1"/>
  <c r="H125" i="1"/>
  <c r="H126" i="1"/>
  <c r="J126" i="1" s="1"/>
  <c r="H127" i="1"/>
  <c r="J127" i="1" s="1"/>
  <c r="H128" i="1"/>
  <c r="H129" i="1"/>
  <c r="H130" i="1"/>
  <c r="J130" i="1" s="1"/>
  <c r="H131" i="1"/>
  <c r="H132" i="1"/>
  <c r="H133" i="1"/>
  <c r="H134" i="1"/>
  <c r="J134" i="1" s="1"/>
  <c r="H135" i="1"/>
  <c r="H136" i="1"/>
  <c r="H137" i="1"/>
  <c r="H138" i="1"/>
  <c r="H122" i="1"/>
  <c r="F122" i="1"/>
  <c r="H13" i="1"/>
  <c r="J13" i="1" s="1"/>
  <c r="H15" i="1"/>
  <c r="H36" i="1"/>
  <c r="H37" i="1" s="1"/>
  <c r="F15" i="1"/>
  <c r="F36" i="1"/>
  <c r="F37" i="1" s="1"/>
  <c r="J67" i="1"/>
  <c r="H12" i="1"/>
  <c r="J69" i="1"/>
  <c r="F12" i="1"/>
  <c r="H79" i="1"/>
  <c r="H80" i="1"/>
  <c r="H81" i="1"/>
  <c r="H82" i="1"/>
  <c r="H78" i="1"/>
  <c r="F79" i="1"/>
  <c r="F80" i="1"/>
  <c r="F81" i="1"/>
  <c r="F82" i="1"/>
  <c r="F78" i="1"/>
  <c r="H87" i="1"/>
  <c r="H88" i="1"/>
  <c r="H89" i="1"/>
  <c r="H86" i="1"/>
  <c r="F87" i="1"/>
  <c r="F88" i="1"/>
  <c r="F89" i="1"/>
  <c r="F86" i="1"/>
  <c r="H265" i="1"/>
  <c r="H266" i="1"/>
  <c r="F265" i="1"/>
  <c r="J265" i="1" s="1"/>
  <c r="J268" i="1" s="1"/>
  <c r="F266" i="1"/>
  <c r="H63" i="1"/>
  <c r="H75" i="1" s="1"/>
  <c r="H291" i="1"/>
  <c r="H295" i="1"/>
  <c r="F63" i="1"/>
  <c r="F75" i="1" s="1"/>
  <c r="F290" i="1"/>
  <c r="F295" i="1"/>
  <c r="H273" i="1"/>
  <c r="H274" i="1"/>
  <c r="F271" i="1"/>
  <c r="F273" i="1"/>
  <c r="F274" i="1"/>
  <c r="H297" i="1"/>
  <c r="H298" i="1"/>
  <c r="H299" i="1"/>
  <c r="F297" i="1"/>
  <c r="F298" i="1"/>
  <c r="F299" i="1"/>
  <c r="H214" i="1"/>
  <c r="F214" i="1"/>
  <c r="F235" i="1" s="1"/>
  <c r="H239" i="1"/>
  <c r="H240" i="1"/>
  <c r="H242" i="1"/>
  <c r="F239" i="1"/>
  <c r="F240" i="1"/>
  <c r="F242" i="1"/>
  <c r="H252" i="1"/>
  <c r="F252" i="1"/>
  <c r="F258" i="1"/>
  <c r="F259" i="1"/>
  <c r="F257" i="1"/>
  <c r="H253" i="1"/>
  <c r="F253" i="1"/>
  <c r="H100" i="1"/>
  <c r="H101" i="1"/>
  <c r="H102" i="1"/>
  <c r="F100" i="1"/>
  <c r="F101" i="1"/>
  <c r="F102" i="1"/>
  <c r="H185" i="1"/>
  <c r="H183" i="1"/>
  <c r="F185" i="1"/>
  <c r="F183" i="1"/>
  <c r="H199" i="1"/>
  <c r="H201" i="1" s="1"/>
  <c r="H191" i="1"/>
  <c r="H192" i="1"/>
  <c r="H194" i="1"/>
  <c r="H189" i="1"/>
  <c r="F191" i="1"/>
  <c r="F192" i="1"/>
  <c r="F194" i="1"/>
  <c r="F189" i="1"/>
  <c r="J189" i="1" s="1"/>
  <c r="F199" i="1"/>
  <c r="F201" i="1" s="1"/>
  <c r="J207" i="1"/>
  <c r="J204" i="1"/>
  <c r="K204" i="1" s="1"/>
  <c r="F262" i="1" l="1"/>
  <c r="H268" i="1"/>
  <c r="J139" i="1"/>
  <c r="F27" i="1"/>
  <c r="H27" i="1"/>
  <c r="F300" i="1"/>
  <c r="H300" i="1"/>
  <c r="F243" i="1"/>
  <c r="H243" i="1"/>
  <c r="H452" i="1"/>
  <c r="F279" i="1"/>
  <c r="F462" i="1"/>
  <c r="H462" i="1"/>
  <c r="H235" i="1"/>
  <c r="F196" i="1"/>
  <c r="H196" i="1"/>
  <c r="J101" i="1"/>
  <c r="F292" i="1"/>
  <c r="H292" i="1"/>
  <c r="F446" i="1"/>
  <c r="H446" i="1"/>
  <c r="F413" i="1"/>
  <c r="H413" i="1"/>
  <c r="F407" i="1"/>
  <c r="H407" i="1"/>
  <c r="F386" i="1"/>
  <c r="H386" i="1"/>
  <c r="F249" i="1"/>
  <c r="H249" i="1"/>
  <c r="F97" i="1"/>
  <c r="F118" i="1"/>
  <c r="H97" i="1"/>
  <c r="H118" i="1"/>
  <c r="F268" i="1"/>
  <c r="J298" i="1"/>
  <c r="K189" i="1"/>
  <c r="J192" i="1"/>
  <c r="K192" i="1" s="1"/>
  <c r="J291" i="1"/>
  <c r="J292" i="1" s="1"/>
  <c r="J63" i="1"/>
  <c r="K63" i="1" s="1"/>
  <c r="J194" i="1"/>
  <c r="K194" i="1" s="1"/>
  <c r="J191" i="1"/>
  <c r="H139" i="1"/>
  <c r="F139" i="1"/>
  <c r="F254" i="1"/>
  <c r="F275" i="1"/>
  <c r="H254" i="1"/>
  <c r="H275" i="1"/>
  <c r="J36" i="1"/>
  <c r="J37" i="1" s="1"/>
  <c r="H186" i="1"/>
  <c r="F186" i="1"/>
  <c r="J12" i="1"/>
  <c r="J71" i="1"/>
  <c r="F91" i="1"/>
  <c r="H91" i="1"/>
  <c r="J64" i="1"/>
  <c r="K205" i="1"/>
  <c r="J206" i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5" i="1"/>
  <c r="K225" i="1" s="1"/>
  <c r="J226" i="1"/>
  <c r="K226" i="1" s="1"/>
  <c r="J227" i="1"/>
  <c r="K227" i="1" s="1"/>
  <c r="J231" i="1"/>
  <c r="K231" i="1" s="1"/>
  <c r="K298" i="1" l="1"/>
  <c r="J300" i="1"/>
  <c r="K295" i="1"/>
  <c r="K300" i="1" s="1"/>
  <c r="K206" i="1"/>
  <c r="K291" i="1"/>
  <c r="K191" i="1"/>
  <c r="K196" i="1" s="1"/>
  <c r="J196" i="1"/>
  <c r="J75" i="1"/>
  <c r="K207" i="1"/>
  <c r="K185" i="1" l="1"/>
  <c r="F173" i="1"/>
  <c r="G173" i="1"/>
  <c r="H173" i="1"/>
  <c r="I173" i="1"/>
  <c r="E173" i="1"/>
  <c r="K69" i="1"/>
  <c r="K403" i="1"/>
  <c r="K130" i="1" l="1"/>
  <c r="F493" i="1"/>
  <c r="G493" i="1"/>
  <c r="H493" i="1"/>
  <c r="I493" i="1"/>
  <c r="E493" i="1"/>
  <c r="F477" i="1"/>
  <c r="G477" i="1"/>
  <c r="H477" i="1"/>
  <c r="I477" i="1"/>
  <c r="E477" i="1"/>
  <c r="J239" i="1"/>
  <c r="K240" i="1"/>
  <c r="K239" i="1" l="1"/>
  <c r="K243" i="1" s="1"/>
  <c r="J243" i="1"/>
  <c r="J486" i="1"/>
  <c r="K486" i="1" s="1"/>
  <c r="J487" i="1"/>
  <c r="K487" i="1" s="1"/>
  <c r="J489" i="1"/>
  <c r="K489" i="1" s="1"/>
  <c r="J490" i="1"/>
  <c r="K490" i="1" s="1"/>
  <c r="J492" i="1"/>
  <c r="K492" i="1" s="1"/>
  <c r="J199" i="1"/>
  <c r="J201" i="1" s="1"/>
  <c r="K259" i="1"/>
  <c r="K493" i="1" l="1"/>
  <c r="K199" i="1"/>
  <c r="K201" i="1" s="1"/>
  <c r="J493" i="1"/>
  <c r="K67" i="1"/>
  <c r="J459" i="1"/>
  <c r="J161" i="1"/>
  <c r="K161" i="1" s="1"/>
  <c r="K150" i="1"/>
  <c r="J404" i="1"/>
  <c r="K404" i="1" s="1"/>
  <c r="J317" i="1"/>
  <c r="K305" i="1"/>
  <c r="K15" i="1"/>
  <c r="K118" i="1" l="1"/>
  <c r="J118" i="1"/>
  <c r="K459" i="1"/>
  <c r="K71" i="1" l="1"/>
  <c r="F163" i="1"/>
  <c r="G163" i="1"/>
  <c r="H163" i="1"/>
  <c r="I163" i="1"/>
  <c r="J162" i="1"/>
  <c r="K162" i="1" s="1"/>
  <c r="K158" i="1"/>
  <c r="J153" i="1"/>
  <c r="K153" i="1" s="1"/>
  <c r="K481" i="1"/>
  <c r="F472" i="1"/>
  <c r="J401" i="1"/>
  <c r="K407" i="1" s="1"/>
  <c r="K410" i="1"/>
  <c r="J183" i="1"/>
  <c r="K183" i="1" l="1"/>
  <c r="F33" i="1"/>
  <c r="G33" i="1"/>
  <c r="H33" i="1"/>
  <c r="I33" i="1"/>
  <c r="E33" i="1"/>
  <c r="H337" i="1"/>
  <c r="K126" i="1"/>
  <c r="F83" i="1"/>
  <c r="G83" i="1"/>
  <c r="H83" i="1"/>
  <c r="I83" i="1"/>
  <c r="E83" i="1"/>
  <c r="J332" i="1"/>
  <c r="K332" i="1" s="1"/>
  <c r="J333" i="1"/>
  <c r="K333" i="1" s="1"/>
  <c r="J314" i="1"/>
  <c r="F103" i="1"/>
  <c r="G103" i="1"/>
  <c r="H103" i="1"/>
  <c r="I103" i="1"/>
  <c r="E103" i="1"/>
  <c r="K14" i="1"/>
  <c r="K109" i="1" l="1"/>
  <c r="J458" i="1" l="1"/>
  <c r="K458" i="1" s="1"/>
  <c r="J247" i="1"/>
  <c r="J327" i="1"/>
  <c r="J312" i="1"/>
  <c r="J318" i="1"/>
  <c r="K318" i="1" s="1"/>
  <c r="E353" i="1"/>
  <c r="F353" i="1"/>
  <c r="G353" i="1"/>
  <c r="H353" i="1"/>
  <c r="I353" i="1"/>
  <c r="E324" i="1"/>
  <c r="F324" i="1"/>
  <c r="G324" i="1"/>
  <c r="H324" i="1"/>
  <c r="I324" i="1"/>
  <c r="F320" i="1"/>
  <c r="H320" i="1"/>
  <c r="I320" i="1"/>
  <c r="G113" i="1"/>
  <c r="H113" i="1"/>
  <c r="I113" i="1"/>
  <c r="F113" i="1"/>
  <c r="E113" i="1"/>
  <c r="J88" i="1"/>
  <c r="K88" i="1" s="1"/>
  <c r="J87" i="1"/>
  <c r="K87" i="1" s="1"/>
  <c r="J82" i="1"/>
  <c r="K82" i="1" s="1"/>
  <c r="J80" i="1"/>
  <c r="K70" i="1"/>
  <c r="K68" i="1"/>
  <c r="K172" i="1"/>
  <c r="J166" i="1"/>
  <c r="J171" i="1"/>
  <c r="K171" i="1" s="1"/>
  <c r="K170" i="1"/>
  <c r="J168" i="1"/>
  <c r="K168" i="1" s="1"/>
  <c r="K167" i="1"/>
  <c r="K149" i="1"/>
  <c r="J147" i="1"/>
  <c r="K147" i="1" s="1"/>
  <c r="J144" i="1"/>
  <c r="K144" i="1" s="1"/>
  <c r="J143" i="1"/>
  <c r="K143" i="1" s="1"/>
  <c r="J142" i="1"/>
  <c r="K138" i="1"/>
  <c r="K136" i="1"/>
  <c r="K122" i="1"/>
  <c r="J357" i="1"/>
  <c r="J359" i="1" s="1"/>
  <c r="J480" i="1"/>
  <c r="J483" i="1" s="1"/>
  <c r="J383" i="1"/>
  <c r="K383" i="1" s="1"/>
  <c r="J385" i="1"/>
  <c r="K385" i="1" s="1"/>
  <c r="J366" i="1"/>
  <c r="J370" i="1" s="1"/>
  <c r="J445" i="1"/>
  <c r="J446" i="1" s="1"/>
  <c r="J449" i="1"/>
  <c r="J457" i="1"/>
  <c r="J352" i="1"/>
  <c r="K352" i="1" s="1"/>
  <c r="J351" i="1"/>
  <c r="K351" i="1" s="1"/>
  <c r="J350" i="1"/>
  <c r="K350" i="1" s="1"/>
  <c r="J343" i="1"/>
  <c r="K343" i="1" s="1"/>
  <c r="J340" i="1"/>
  <c r="J335" i="1"/>
  <c r="J331" i="1"/>
  <c r="K331" i="1" s="1"/>
  <c r="K330" i="1"/>
  <c r="J329" i="1"/>
  <c r="K329" i="1" s="1"/>
  <c r="K323" i="1"/>
  <c r="K324" i="1" s="1"/>
  <c r="J309" i="1"/>
  <c r="J304" i="1"/>
  <c r="K100" i="1"/>
  <c r="J253" i="1"/>
  <c r="K253" i="1" s="1"/>
  <c r="J252" i="1"/>
  <c r="J214" i="1"/>
  <c r="J235" i="1" s="1"/>
  <c r="J273" i="1"/>
  <c r="K292" i="1"/>
  <c r="J23" i="1"/>
  <c r="J27" i="1" s="1"/>
  <c r="J97" i="1"/>
  <c r="K112" i="1"/>
  <c r="K113" i="1" s="1"/>
  <c r="J49" i="1"/>
  <c r="J41" i="1"/>
  <c r="K41" i="1" s="1"/>
  <c r="K40" i="1"/>
  <c r="K36" i="1"/>
  <c r="K37" i="1" s="1"/>
  <c r="K16" i="1"/>
  <c r="K13" i="1"/>
  <c r="K127" i="1"/>
  <c r="J337" i="1" l="1"/>
  <c r="K309" i="1"/>
  <c r="J320" i="1"/>
  <c r="J163" i="1"/>
  <c r="E496" i="1"/>
  <c r="K139" i="1"/>
  <c r="K80" i="1"/>
  <c r="K83" i="1" s="1"/>
  <c r="J83" i="1"/>
  <c r="I496" i="1"/>
  <c r="G496" i="1"/>
  <c r="H496" i="1"/>
  <c r="K142" i="1"/>
  <c r="K163" i="1" s="1"/>
  <c r="F496" i="1"/>
  <c r="K449" i="1"/>
  <c r="K452" i="1" s="1"/>
  <c r="J452" i="1"/>
  <c r="J462" i="1"/>
  <c r="K49" i="1"/>
  <c r="K23" i="1"/>
  <c r="J386" i="1"/>
  <c r="J407" i="1"/>
  <c r="K413" i="1"/>
  <c r="J413" i="1"/>
  <c r="K366" i="1"/>
  <c r="K370" i="1" s="1"/>
  <c r="K357" i="1"/>
  <c r="K359" i="1" s="1"/>
  <c r="J249" i="1"/>
  <c r="K57" i="1"/>
  <c r="K60" i="1" s="1"/>
  <c r="J306" i="1"/>
  <c r="K265" i="1"/>
  <c r="K268" i="1" s="1"/>
  <c r="K247" i="1"/>
  <c r="K214" i="1"/>
  <c r="K235" i="1" s="1"/>
  <c r="J275" i="1"/>
  <c r="K252" i="1"/>
  <c r="K254" i="1" s="1"/>
  <c r="J254" i="1"/>
  <c r="K42" i="1"/>
  <c r="J42" i="1"/>
  <c r="K340" i="1"/>
  <c r="K347" i="1" s="1"/>
  <c r="J347" i="1"/>
  <c r="K312" i="1"/>
  <c r="J186" i="1"/>
  <c r="K96" i="1"/>
  <c r="K97" i="1" s="1"/>
  <c r="J91" i="1"/>
  <c r="J477" i="1"/>
  <c r="J173" i="1"/>
  <c r="K166" i="1"/>
  <c r="K173" i="1" s="1"/>
  <c r="K480" i="1"/>
  <c r="K483" i="1" s="1"/>
  <c r="K457" i="1"/>
  <c r="K462" i="1" s="1"/>
  <c r="K304" i="1"/>
  <c r="J33" i="1"/>
  <c r="K327" i="1"/>
  <c r="K91" i="1"/>
  <c r="K12" i="1"/>
  <c r="K475" i="1"/>
  <c r="K477" i="1" s="1"/>
  <c r="K445" i="1"/>
  <c r="K446" i="1" s="1"/>
  <c r="J103" i="1"/>
  <c r="K257" i="1"/>
  <c r="K262" i="1" s="1"/>
  <c r="K271" i="1"/>
  <c r="K275" i="1" s="1"/>
  <c r="K353" i="1"/>
  <c r="J324" i="1"/>
  <c r="J113" i="1"/>
  <c r="J353" i="1"/>
  <c r="K335" i="1"/>
  <c r="K74" i="1"/>
  <c r="K101" i="1"/>
  <c r="K64" i="1"/>
  <c r="K75" i="1" s="1"/>
  <c r="K337" i="1" l="1"/>
  <c r="K320" i="1"/>
  <c r="K27" i="1"/>
  <c r="J496" i="1"/>
  <c r="K249" i="1"/>
  <c r="K386" i="1"/>
  <c r="K306" i="1"/>
  <c r="K186" i="1"/>
  <c r="K33" i="1"/>
  <c r="K103" i="1"/>
  <c r="K496" i="1" l="1"/>
</calcChain>
</file>

<file path=xl/sharedStrings.xml><?xml version="1.0" encoding="utf-8"?>
<sst xmlns="http://schemas.openxmlformats.org/spreadsheetml/2006/main" count="1387" uniqueCount="530">
  <si>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</si>
  <si>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</si>
  <si>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</si>
  <si>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</si>
  <si>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</si>
  <si>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</si>
  <si>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</si>
  <si>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</si>
  <si>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</si>
  <si>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</si>
  <si>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</si>
  <si>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</si>
  <si>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</si>
  <si>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</si>
  <si>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</si>
  <si>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</si>
  <si>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</si>
  <si>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</si>
  <si>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</si>
  <si>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</si>
  <si>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</si>
  <si>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</si>
  <si>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</si>
  <si>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</si>
  <si>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</si>
  <si>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</si>
  <si>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</si>
  <si>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</si>
  <si>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</si>
  <si>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</si>
  <si>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ROSANNA ALTAGRACIA PEREZ GARCIA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</si>
  <si>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</si>
  <si>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</si>
  <si>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</si>
  <si>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</si>
  <si>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</si>
  <si>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</si>
  <si>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</si>
  <si>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</si>
  <si>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</si>
  <si>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</si>
  <si>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</si>
  <si>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</si>
  <si>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</si>
  <si>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</si>
  <si>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</si>
  <si>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</si>
  <si>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</si>
  <si>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</si>
  <si>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</si>
  <si>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</si>
  <si>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</si>
  <si>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</si>
  <si>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</si>
  <si>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</si>
  <si>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</si>
  <si>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</si>
  <si>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</si>
  <si>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</si>
  <si>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</si>
  <si>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</si>
  <si>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</si>
  <si>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</si>
  <si>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</si>
  <si>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</si>
  <si>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</si>
  <si>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</si>
  <si>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</si>
  <si>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</si>
  <si>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</si>
  <si>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</si>
  <si>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</si>
  <si>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</si>
  <si>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</si>
  <si>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</si>
  <si>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</si>
  <si>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</si>
  <si>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SECCION DE ARCHIVO- ONE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</si>
  <si>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</si>
  <si>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</si>
  <si>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</si>
  <si>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</si>
  <si>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</si>
  <si>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</si>
  <si>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</si>
  <si>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</si>
  <si>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</si>
  <si>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</si>
  <si>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</si>
  <si>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</si>
  <si>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</si>
  <si>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</si>
  <si>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</si>
  <si>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</si>
  <si>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</si>
  <si>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</si>
  <si>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</si>
  <si>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</si>
  <si>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</si>
  <si>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</si>
  <si>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</si>
  <si>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</si>
  <si>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</si>
  <si>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</si>
  <si>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</si>
  <si>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</si>
  <si>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</si>
  <si>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</si>
  <si>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</si>
  <si>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</si>
  <si>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</si>
  <si>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</si>
  <si>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</si>
  <si>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</si>
  <si>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</si>
  <si>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</si>
  <si>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</si>
  <si>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</si>
  <si>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</si>
  <si>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</si>
  <si>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</si>
  <si>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</si>
  <si>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</si>
  <si>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</si>
  <si>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</si>
  <si>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</si>
  <si>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</si>
  <si>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</si>
  <si>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</si>
  <si>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</si>
  <si>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</si>
  <si>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</si>
  <si>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</si>
  <si>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</si>
  <si>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</si>
  <si>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</si>
  <si>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</si>
  <si>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</si>
  <si>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</si>
  <si>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</si>
  <si>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</si>
  <si>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</si>
  <si>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</si>
  <si>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</si>
  <si>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</si>
  <si>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</si>
  <si>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</si>
  <si>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</si>
  <si>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</si>
  <si>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</si>
  <si>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</si>
  <si>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</si>
  <si>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</si>
  <si>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</si>
  <si>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</si>
  <si>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HECTOR RADHAMES PIMENTEL AQUINO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</si>
  <si>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</si>
  <si>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</si>
  <si>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</si>
  <si>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</si>
  <si>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</si>
  <si>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</si>
  <si>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</si>
  <si>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</si>
  <si>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</si>
  <si>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</si>
  <si>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</si>
  <si>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</si>
  <si>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</si>
  <si>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</si>
  <si>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</si>
  <si>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</si>
  <si>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</si>
  <si>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</si>
  <si>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DIVISION DE ESTADISTICAS CULTURALES Y JUDICIALES- ONE</t>
  </si>
  <si>
    <t>BELKIS CAMINERO GUILAMO</t>
  </si>
  <si>
    <t>TECNICO II</t>
  </si>
  <si>
    <t>ENMANUEL ALEXANDER HERNANDEZ REYNOS</t>
  </si>
  <si>
    <t>FRANCISCO FLORENCIO SOLIS</t>
  </si>
  <si>
    <t>ANALISTA DE ESTADISTICAS SOCI</t>
  </si>
  <si>
    <t>DIRECCION DE COORDINACION DEL SISTEMA NACIONAL ESTADISTICO (SEN)- ONE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</si>
  <si>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</si>
  <si>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</si>
  <si>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</si>
  <si>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</si>
  <si>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</si>
  <si>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</si>
  <si>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</si>
  <si>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</si>
  <si>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ROSA MARIA MORALES VILORIO</t>
  </si>
  <si>
    <t>SANTIAGO JOSE DE PEﾑA</t>
  </si>
  <si>
    <t>ZENOBIA HORACIO GARCIA</t>
  </si>
  <si>
    <t>MIGUELINA ALTAGRACIA VELEZ SANTOS</t>
  </si>
  <si>
    <t>TECNICO EN OPERACIONES GEOEST</t>
  </si>
  <si>
    <t>JESUS ANTONIO DIAZ GELL</t>
  </si>
  <si>
    <t>NIURKA MILAURIS FIGUEREO LUCIANO</t>
  </si>
  <si>
    <t>ANALISTA DE OPERACIONES GEOES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</si>
  <si>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</si>
  <si>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</si>
  <si>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</si>
  <si>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</si>
  <si>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</si>
  <si>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</si>
  <si>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</si>
  <si>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</si>
  <si>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</si>
  <si>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</si>
  <si>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</si>
  <si>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TECNICO DE LIMITES Y LINDEROS</t>
  </si>
  <si>
    <t>ANTONIO MANUEL ALMONTE</t>
  </si>
  <si>
    <t>CARTOGRAFO</t>
  </si>
  <si>
    <t>FRANCISCO DE LA ROSA ADAMES</t>
  </si>
  <si>
    <t>INGRID SORAYA CASTILLO NUﾑEZ</t>
  </si>
  <si>
    <t>JAQUELINE HENRIQUEZ CAMPUSANO</t>
  </si>
  <si>
    <t>JORGE POLANCO PERDOMO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</si>
  <si>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</si>
  <si>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</si>
  <si>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</si>
  <si>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</si>
  <si>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</si>
  <si>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</si>
  <si>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</si>
  <si>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</si>
  <si>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</si>
  <si>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</si>
  <si>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</si>
  <si>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</si>
  <si>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</si>
  <si>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</si>
  <si>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</si>
  <si>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</si>
  <si>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</si>
  <si>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</si>
  <si>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</si>
  <si>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</si>
  <si>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</si>
  <si>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ANGELICA MARIA PARRA CORSINO</t>
  </si>
  <si>
    <t>AUXILIAR DE DOCUMENTACION</t>
  </si>
  <si>
    <t>JOSE LUIS LOZANO RODRIGUEZ</t>
  </si>
  <si>
    <t>JULIA FIOR D ALIZA DEL ORBE BAEZ</t>
  </si>
  <si>
    <t>ROSA ADELA CALDERON</t>
  </si>
  <si>
    <t>CARMEN CECILIA CABANES MENDEZ</t>
  </si>
  <si>
    <t>DISEﾑADOR GRAFICO</t>
  </si>
  <si>
    <t>JENNIFER TEJEDA CUESTA</t>
  </si>
  <si>
    <t>DISEﾑADOR PAGINA WEB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</si>
  <si>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</si>
  <si>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</si>
  <si>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</si>
  <si>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</si>
  <si>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</si>
  <si>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</si>
  <si>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</si>
  <si>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</si>
  <si>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</si>
  <si>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</si>
  <si>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</si>
  <si>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</si>
  <si>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</si>
  <si>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</si>
  <si>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</si>
  <si>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</si>
  <si>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</si>
  <si>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</si>
  <si>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</si>
  <si>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</si>
  <si>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</si>
  <si>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</si>
  <si>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</si>
  <si>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</si>
  <si>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</si>
  <si>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</si>
  <si>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</si>
  <si>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</si>
  <si>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</si>
  <si>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</si>
  <si>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</si>
  <si>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</si>
  <si>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</si>
  <si>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</si>
  <si>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</si>
  <si>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</si>
  <si>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</si>
  <si>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</si>
  <si>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</si>
  <si>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</si>
  <si>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</si>
  <si>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</si>
  <si>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</si>
  <si>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</si>
  <si>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</si>
  <si>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</si>
  <si>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</si>
  <si>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</si>
  <si>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</si>
  <si>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</si>
  <si>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</si>
  <si>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</si>
  <si>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ADAN EMMANUEL PEREZ QUESADA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</si>
  <si>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</si>
  <si>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</si>
  <si>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</si>
  <si>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</si>
  <si>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</si>
  <si>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</si>
  <si>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</si>
  <si>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</si>
  <si>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</si>
  <si>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</si>
  <si>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</si>
  <si>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</si>
  <si>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</si>
  <si>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</si>
  <si>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</si>
  <si>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</si>
  <si>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</si>
  <si>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</si>
  <si>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</si>
  <si>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CARRERA ADM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</si>
  <si>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</si>
  <si>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</si>
  <si>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</si>
  <si>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</si>
  <si>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</si>
  <si>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</si>
  <si>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</si>
  <si>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</si>
  <si>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ARNALDO ANDRES CASTILLO MENDEZ</t>
  </si>
  <si>
    <t>MARIANELIS GUERRERO</t>
  </si>
  <si>
    <t>LUIS HENRY GUZMAN CORDERO</t>
  </si>
  <si>
    <t>JOSEFINA DE LOS ANGELES MANZUETA MU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</si>
  <si>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</si>
  <si>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</si>
  <si>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</si>
  <si>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</si>
  <si>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</si>
  <si>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</si>
  <si>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</si>
  <si>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</si>
  <si>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</si>
  <si>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</si>
  <si>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</si>
  <si>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</si>
  <si>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</si>
  <si>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</si>
  <si>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</si>
  <si>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</si>
  <si>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</si>
  <si>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</si>
  <si>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</si>
  <si>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</si>
  <si>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</si>
  <si>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</si>
  <si>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</si>
  <si>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</si>
  <si>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</si>
  <si>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</si>
  <si>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</si>
  <si>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</si>
  <si>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</si>
  <si>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</si>
  <si>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</si>
  <si>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</si>
  <si>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</si>
  <si>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</si>
  <si>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</si>
  <si>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</si>
  <si>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</si>
  <si>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</si>
  <si>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ROBERT IVAN PEREZ RODRIGUEZ</t>
  </si>
  <si>
    <t>PERLA EVALINA ROSARIO GUERRERO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</si>
  <si>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</si>
  <si>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</si>
  <si>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</si>
  <si>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</si>
  <si>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</si>
  <si>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</si>
  <si>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</si>
  <si>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</si>
  <si>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</si>
  <si>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</si>
  <si>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</si>
  <si>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</si>
  <si>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</si>
  <si>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</si>
  <si>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</si>
  <si>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</si>
  <si>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</si>
  <si>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</si>
  <si>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</si>
  <si>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</si>
  <si>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</si>
  <si>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</si>
  <si>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</si>
  <si>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</si>
  <si>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</si>
  <si>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</si>
  <si>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</si>
  <si>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</si>
  <si>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</si>
  <si>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</si>
  <si>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</si>
  <si>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</si>
  <si>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</si>
  <si>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</si>
  <si>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</si>
  <si>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</si>
  <si>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</si>
  <si>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</si>
  <si>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</si>
  <si>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ANNEURYS MARMOLEJOS CORDERO</t>
  </si>
  <si>
    <t>CLAUDIA RAFAELINA PELEGRIN GARCIA</t>
  </si>
  <si>
    <t>DIOMY ALEXANDRA PEREYRA MORA</t>
  </si>
  <si>
    <t>EDDI ALBERTO DIAZ DIAZ</t>
  </si>
  <si>
    <t>NOEMI ELUPINA BALCACER QUEZADA</t>
  </si>
  <si>
    <t>STARLIN TAVERAS MORETA</t>
  </si>
  <si>
    <t>EDDY ODALIX TEJEDA DIAZ</t>
  </si>
  <si>
    <t>MERCEDES REYES VICTORIANO</t>
  </si>
  <si>
    <t>PERIODO P</t>
  </si>
  <si>
    <t>PAOLA MINERVA FELIZ FELIZ</t>
  </si>
  <si>
    <t>ANA ELIZABETH RODRIGUEZ PEREZ</t>
  </si>
  <si>
    <t>GERMAN VALERIO ROSARIO MENDOZA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</si>
  <si>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</si>
  <si>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</si>
  <si>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</si>
  <si>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</si>
  <si>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</si>
  <si>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</si>
  <si>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</si>
  <si>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</si>
  <si>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</si>
  <si>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OFICIAL DE ACCESO A LA INFORMACION</t>
  </si>
  <si>
    <t>ANALISTA DE INVESTIGACIONES</t>
  </si>
  <si>
    <t>JUAN DE LA CRUZ RODRIGUEZ ABREU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</si>
  <si>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</si>
  <si>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</si>
  <si>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</si>
  <si>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</si>
  <si>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</si>
  <si>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</si>
  <si>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</si>
  <si>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</si>
  <si>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DEPARTAMENTO DE COORDINACION EJECUTIVA DEL DESPACHO DE LA DIRECCION NACIONAL DE LA ONE - ONE</t>
  </si>
  <si>
    <t>VICTOR ARLEN ROMERO SOLER</t>
  </si>
  <si>
    <t>JOAN ALEXANDER GUERRERO CIRIACO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</si>
  <si>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</si>
  <si>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</si>
  <si>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</si>
  <si>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</si>
  <si>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</si>
  <si>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</si>
  <si>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</si>
  <si>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</si>
  <si>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</si>
  <si>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</si>
  <si>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</si>
  <si>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</si>
  <si>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</si>
  <si>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</si>
  <si>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</si>
  <si>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</si>
  <si>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</si>
  <si>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</si>
  <si>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</si>
  <si>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</si>
  <si>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</si>
  <si>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</si>
  <si>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AMBIENTALES- ONE</t>
  </si>
  <si>
    <t>IVETTE CRUZ AYALA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</si>
  <si>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</si>
  <si>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</si>
  <si>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</si>
  <si>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</si>
  <si>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</si>
  <si>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</si>
  <si>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</si>
  <si>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</si>
  <si>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</si>
  <si>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</si>
  <si>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METODOLOGIA- ONE</t>
  </si>
  <si>
    <t>DEPARTAMENTO DE COORDINACION OFICINAS TERRITORIALES- ONE</t>
  </si>
  <si>
    <t xml:space="preserve">NORVIA LORENA MARTINEZ FERNANDEZ 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</si>
  <si>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</si>
  <si>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</si>
  <si>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</si>
  <si>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</si>
  <si>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</si>
  <si>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</si>
  <si>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</si>
  <si>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</si>
  <si>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</si>
  <si>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</si>
  <si>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r>
      <t>E</t>
    </r>
    <r>
      <rPr>
        <sz val="11"/>
        <color theme="1"/>
        <rFont val="Calibri"/>
        <family val="2"/>
        <scheme val="minor"/>
      </rPr>
      <t>NCARGADO</t>
    </r>
  </si>
  <si>
    <t xml:space="preserve">      F</t>
  </si>
  <si>
    <t>P. RUEBA</t>
  </si>
  <si>
    <t xml:space="preserve">JOSE MIGUEL NUÑEZ SOLANO </t>
  </si>
  <si>
    <t>P. PRUEBA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</si>
  <si>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</si>
  <si>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</si>
  <si>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</si>
  <si>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</si>
  <si>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</si>
  <si>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</si>
  <si>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</si>
  <si>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</si>
  <si>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</si>
  <si>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</si>
  <si>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</si>
  <si>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</si>
  <si>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</si>
  <si>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</si>
  <si>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</si>
  <si>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</si>
  <si>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</si>
  <si>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</si>
  <si>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</si>
  <si>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</si>
  <si>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 xml:space="preserve">MARIA ANTONIA BRITO LEONIDAS </t>
  </si>
  <si>
    <t>Genero</t>
  </si>
  <si>
    <t xml:space="preserve">YANERKIS FERNANDEZ MOLINA </t>
  </si>
  <si>
    <t>DEAPARTAMENTO DE ESTADISTICAS COYUNTURALES-ONE</t>
  </si>
  <si>
    <t xml:space="preserve">CELEDONIA MONTERO MONTERO </t>
  </si>
  <si>
    <t>Mes de Noviembre 2021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</si>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</sst>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595930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89286</xdr:colOff>
      <xdr:row>498</xdr:row>
      <xdr:rowOff>18816</xdr:rowOff>
    </xdr:from>
    <xdr:to>
      <xdr:col>8</xdr:col>
      <xdr:colOff>1176680</xdr:colOff>
      <xdr:row>519</xdr:row>
      <xdr:rowOff>146556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411" y="117604941"/>
          <a:ext cx="11602652" cy="425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04"/>
  <sheetViews>
    <sheetView tabSelected="1" topLeftCell="A356" zoomScale="59" zoomScaleNormal="59" zoomScaleSheetLayoutView="75" zoomScalePageLayoutView="40" workbookViewId="0">
      <selection activeCell="N409" sqref="N409"/>
    </sheetView>
  </sheetViews>
  <sheetFormatPr baseColWidth="10" defaultRowHeight="15" x14ac:dyDescent="0.25"/>
  <cols>
    <col min="1" max="1" width="51.85546875" customWidth="1"/>
    <col min="2" max="2" width="45.28515625" customWidth="1"/>
    <col min="3" max="3" width="8.140625" style="32" customWidth="1"/>
    <col min="4" max="4" width="20.42578125" customWidth="1"/>
    <col min="5" max="5" width="26.140625" style="1" customWidth="1"/>
    <col min="6" max="6" width="22" style="1" hidden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26" ht="30" x14ac:dyDescent="0.4">
      <c r="A2" s="84" t="s">
        <v>293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26" ht="30" x14ac:dyDescent="0.4">
      <c r="A3" s="84" t="s">
        <v>251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26" ht="23.25" x14ac:dyDescent="0.35">
      <c r="A4" s="87" t="s">
        <v>252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26" ht="23.25" x14ac:dyDescent="0.35">
      <c r="A5" s="87" t="s">
        <v>253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26" ht="24" thickBot="1" x14ac:dyDescent="0.4">
      <c r="A6" s="87" t="s">
        <v>521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26" x14ac:dyDescent="0.25">
      <c r="A7" s="90" t="s">
        <v>380</v>
      </c>
      <c r="B7" s="92" t="s">
        <v>0</v>
      </c>
      <c r="C7" s="92" t="s">
        <v>517</v>
      </c>
      <c r="D7" s="100" t="s">
        <v>379</v>
      </c>
      <c r="E7" s="94" t="s">
        <v>249</v>
      </c>
      <c r="F7" s="96" t="s">
        <v>1</v>
      </c>
      <c r="G7" s="94" t="s">
        <v>2</v>
      </c>
      <c r="H7" s="96" t="s">
        <v>3</v>
      </c>
      <c r="I7" s="94" t="s">
        <v>4</v>
      </c>
      <c r="J7" s="94" t="s">
        <v>5</v>
      </c>
      <c r="K7" s="98" t="s">
        <v>6</v>
      </c>
    </row>
    <row r="8" spans="1:126" ht="15.75" thickBot="1" x14ac:dyDescent="0.3">
      <c r="A8" s="91"/>
      <c r="B8" s="93"/>
      <c r="C8" s="93"/>
      <c r="D8" s="101"/>
      <c r="E8" s="95"/>
      <c r="F8" s="97"/>
      <c r="G8" s="95"/>
      <c r="H8" s="97"/>
      <c r="I8" s="95"/>
      <c r="J8" s="95"/>
      <c r="K8" s="99"/>
    </row>
    <row r="10" spans="1:126" x14ac:dyDescent="0.25">
      <c r="A10" s="78" t="s">
        <v>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26" x14ac:dyDescent="0.25">
      <c r="A11" s="28" t="s">
        <v>265</v>
      </c>
      <c r="B11" t="s">
        <v>421</v>
      </c>
      <c r="C11" s="32" t="s">
        <v>481</v>
      </c>
      <c r="D11" t="s">
        <v>318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230</v>
      </c>
      <c r="B12" t="s">
        <v>231</v>
      </c>
      <c r="C12" s="32" t="s">
        <v>481</v>
      </c>
      <c r="D12" t="s">
        <v>318</v>
      </c>
      <c r="E12" s="1">
        <v>60000</v>
      </c>
      <c r="F12" s="1">
        <f>E12*0.0287</f>
        <v>1722</v>
      </c>
      <c r="G12" s="1">
        <v>3486.68</v>
      </c>
      <c r="H12" s="30">
        <f>E12*0.0304</f>
        <v>1824</v>
      </c>
      <c r="I12" s="1">
        <v>3555</v>
      </c>
      <c r="J12" s="1">
        <f>F12+G12+H12+I12</f>
        <v>10587.68</v>
      </c>
      <c r="K12" s="1">
        <f>E12-J12</f>
        <v>49412.32</v>
      </c>
    </row>
    <row r="13" spans="1:126" x14ac:dyDescent="0.25">
      <c r="A13" s="28" t="s">
        <v>11</v>
      </c>
      <c r="B13" t="s">
        <v>10</v>
      </c>
      <c r="C13" s="32" t="s">
        <v>481</v>
      </c>
      <c r="D13" t="s">
        <v>315</v>
      </c>
      <c r="E13" s="1">
        <v>71000</v>
      </c>
      <c r="F13" s="1">
        <f>E13*0.0287</f>
        <v>2037.7</v>
      </c>
      <c r="G13" s="1">
        <v>4746.58</v>
      </c>
      <c r="H13" s="30">
        <f t="shared" ref="H13:H15" si="0">E13*0.0304</f>
        <v>2158.4</v>
      </c>
      <c r="I13" s="1">
        <v>4467.8599999999997</v>
      </c>
      <c r="J13" s="1">
        <f t="shared" ref="J13:J16" si="1">F13+G13+H13+I13</f>
        <v>13410.54</v>
      </c>
      <c r="K13" s="1">
        <f t="shared" ref="K13:K16" si="2">E13-J13</f>
        <v>57589.46</v>
      </c>
    </row>
    <row r="14" spans="1:126" s="5" customFormat="1" x14ac:dyDescent="0.25">
      <c r="A14" s="5" t="s">
        <v>294</v>
      </c>
      <c r="B14" s="5" t="s">
        <v>421</v>
      </c>
      <c r="C14" s="39" t="s">
        <v>481</v>
      </c>
      <c r="D14" s="5" t="s">
        <v>318</v>
      </c>
      <c r="E14" s="30">
        <v>133000</v>
      </c>
      <c r="F14" s="30">
        <f t="shared" ref="F14" si="3">E14*0.0287</f>
        <v>3817.1</v>
      </c>
      <c r="G14" s="30">
        <v>19530.259999999998</v>
      </c>
      <c r="H14" s="30">
        <v>4043.2</v>
      </c>
      <c r="I14" s="30">
        <v>1375.12</v>
      </c>
      <c r="J14" s="30">
        <v>28765.68</v>
      </c>
      <c r="K14" s="30">
        <f>E14-J14</f>
        <v>104234.32</v>
      </c>
    </row>
    <row r="15" spans="1:126" x14ac:dyDescent="0.25">
      <c r="A15" s="28" t="s">
        <v>340</v>
      </c>
      <c r="B15" s="11" t="s">
        <v>259</v>
      </c>
      <c r="C15" s="33" t="s">
        <v>482</v>
      </c>
      <c r="D15" t="s">
        <v>318</v>
      </c>
      <c r="E15" s="1">
        <v>23000</v>
      </c>
      <c r="F15" s="1">
        <f t="shared" ref="F15" si="4">E15*0.0287</f>
        <v>660.1</v>
      </c>
      <c r="G15" s="1">
        <v>0</v>
      </c>
      <c r="H15" s="30">
        <f t="shared" si="0"/>
        <v>699.2</v>
      </c>
      <c r="I15" s="1">
        <v>1527.5</v>
      </c>
      <c r="J15" s="1">
        <v>2886.8</v>
      </c>
      <c r="K15" s="1">
        <f>+E15-J15</f>
        <v>20113.2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426</v>
      </c>
      <c r="B16" t="s">
        <v>12</v>
      </c>
      <c r="C16" s="33" t="s">
        <v>481</v>
      </c>
      <c r="D16" t="s">
        <v>318</v>
      </c>
      <c r="E16" s="1">
        <v>240000</v>
      </c>
      <c r="F16" s="1">
        <v>6888</v>
      </c>
      <c r="G16" s="1">
        <v>45675.27</v>
      </c>
      <c r="H16" s="30">
        <v>4742.3999999999996</v>
      </c>
      <c r="I16" s="1">
        <v>2991.67</v>
      </c>
      <c r="J16" s="1">
        <f t="shared" si="1"/>
        <v>60297.34</v>
      </c>
      <c r="K16" s="1">
        <f t="shared" si="2"/>
        <v>179702.66</v>
      </c>
    </row>
    <row r="17" spans="1:126" x14ac:dyDescent="0.25">
      <c r="A17" s="28" t="s">
        <v>432</v>
      </c>
      <c r="B17" t="s">
        <v>97</v>
      </c>
      <c r="C17" s="33" t="s">
        <v>482</v>
      </c>
      <c r="D17" t="s">
        <v>318</v>
      </c>
      <c r="E17" s="1">
        <v>36000</v>
      </c>
      <c r="F17" s="1">
        <v>1033.2</v>
      </c>
      <c r="G17" s="1">
        <v>0</v>
      </c>
      <c r="H17" s="30">
        <v>1094.4000000000001</v>
      </c>
      <c r="I17" s="1">
        <v>25</v>
      </c>
      <c r="J17" s="1">
        <f>F17+G17+H17+I17</f>
        <v>2152.6</v>
      </c>
      <c r="K17" s="1">
        <f>E17-J17</f>
        <v>33847.4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433</v>
      </c>
      <c r="B18" t="s">
        <v>421</v>
      </c>
      <c r="C18" s="33" t="s">
        <v>481</v>
      </c>
      <c r="D18" t="s">
        <v>318</v>
      </c>
      <c r="E18" s="1">
        <v>80000</v>
      </c>
      <c r="F18" s="1">
        <v>2296</v>
      </c>
      <c r="G18" s="1">
        <v>7400.87</v>
      </c>
      <c r="H18" s="30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36</v>
      </c>
      <c r="B19" t="s">
        <v>421</v>
      </c>
      <c r="C19" s="33" t="s">
        <v>482</v>
      </c>
      <c r="D19" t="s">
        <v>318</v>
      </c>
      <c r="E19" s="1">
        <v>165000</v>
      </c>
      <c r="F19" s="1">
        <f>E19*0.0287</f>
        <v>4735.5</v>
      </c>
      <c r="G19" s="1">
        <v>27463.39</v>
      </c>
      <c r="H19" s="30">
        <v>4742.3999999999996</v>
      </c>
      <c r="I19" s="1">
        <v>25</v>
      </c>
      <c r="J19" s="1">
        <f t="shared" si="5"/>
        <v>36966.29</v>
      </c>
      <c r="K19" s="1">
        <f t="shared" si="6"/>
        <v>128033.71</v>
      </c>
    </row>
    <row r="20" spans="1:126" x14ac:dyDescent="0.25">
      <c r="A20" s="28" t="s">
        <v>260</v>
      </c>
      <c r="B20" t="s">
        <v>259</v>
      </c>
      <c r="C20" s="33" t="s">
        <v>482</v>
      </c>
      <c r="D20" t="s">
        <v>318</v>
      </c>
      <c r="E20" s="1">
        <v>26250</v>
      </c>
      <c r="F20" s="1">
        <f t="shared" ref="F20" si="7">E20*0.0287</f>
        <v>753.38</v>
      </c>
      <c r="G20" s="1">
        <v>0</v>
      </c>
      <c r="H20" s="30">
        <v>798</v>
      </c>
      <c r="I20" s="1">
        <v>1153.67</v>
      </c>
      <c r="J20" s="1">
        <f t="shared" si="5"/>
        <v>2705.05</v>
      </c>
      <c r="K20" s="1">
        <f t="shared" si="6"/>
        <v>23544.95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32</v>
      </c>
      <c r="B21" t="s">
        <v>430</v>
      </c>
      <c r="C21" s="33" t="s">
        <v>481</v>
      </c>
      <c r="D21" t="s">
        <v>315</v>
      </c>
      <c r="E21" s="1">
        <v>56000</v>
      </c>
      <c r="F21" s="1">
        <f t="shared" ref="F21" si="8">E21*0.0287</f>
        <v>1607.2</v>
      </c>
      <c r="G21" s="1">
        <v>2498.29</v>
      </c>
      <c r="H21" s="30">
        <f t="shared" ref="H21" si="9">E21*0.0304</f>
        <v>1702.4</v>
      </c>
      <c r="I21" s="1">
        <v>1637.12</v>
      </c>
      <c r="J21" s="1">
        <v>7445.01</v>
      </c>
      <c r="K21" s="1">
        <v>48554.99</v>
      </c>
    </row>
    <row r="22" spans="1:126" x14ac:dyDescent="0.25">
      <c r="A22" s="28" t="s">
        <v>442</v>
      </c>
      <c r="B22" t="s">
        <v>421</v>
      </c>
      <c r="C22" s="33" t="s">
        <v>482</v>
      </c>
      <c r="D22" t="s">
        <v>318</v>
      </c>
      <c r="E22" s="1">
        <v>165000</v>
      </c>
      <c r="F22" s="1">
        <v>4735.5</v>
      </c>
      <c r="G22" s="1">
        <v>27463.39</v>
      </c>
      <c r="H22" s="30">
        <v>4742.3999999999996</v>
      </c>
      <c r="I22" s="1">
        <v>25</v>
      </c>
      <c r="J22" s="1">
        <v>36966.29</v>
      </c>
      <c r="K22" s="1">
        <f>+E22-J22</f>
        <v>128033.71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443</v>
      </c>
      <c r="B23" t="s">
        <v>421</v>
      </c>
      <c r="C23" s="33" t="s">
        <v>482</v>
      </c>
      <c r="D23" t="s">
        <v>318</v>
      </c>
      <c r="E23" s="1">
        <v>175000</v>
      </c>
      <c r="F23" s="1">
        <v>5022.5</v>
      </c>
      <c r="G23" s="1">
        <v>29891.64</v>
      </c>
      <c r="H23" s="30">
        <v>4742.3999999999996</v>
      </c>
      <c r="I23" s="1">
        <v>25</v>
      </c>
      <c r="J23" s="1">
        <f t="shared" ref="J23" si="10">F23+G23+H23+I23</f>
        <v>39681.54</v>
      </c>
      <c r="K23" s="1">
        <f>E23-J23</f>
        <v>135318.46</v>
      </c>
    </row>
    <row r="24" spans="1:126" x14ac:dyDescent="0.25">
      <c r="A24" s="28" t="s">
        <v>444</v>
      </c>
      <c r="B24" t="s">
        <v>421</v>
      </c>
      <c r="C24" s="33" t="s">
        <v>482</v>
      </c>
      <c r="D24" t="s">
        <v>318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3890.61</v>
      </c>
      <c r="J24" s="1">
        <v>25398.49</v>
      </c>
      <c r="K24" s="1"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28" t="s">
        <v>483</v>
      </c>
      <c r="B25" t="s">
        <v>421</v>
      </c>
      <c r="C25" s="33" t="s">
        <v>482</v>
      </c>
      <c r="D25" t="s">
        <v>318</v>
      </c>
      <c r="E25" s="1">
        <v>91000</v>
      </c>
      <c r="F25" s="1">
        <v>2611.6999999999998</v>
      </c>
      <c r="G25" s="1">
        <v>9988.34</v>
      </c>
      <c r="H25" s="30">
        <v>2766.4</v>
      </c>
      <c r="I25" s="1">
        <v>25</v>
      </c>
      <c r="J25" s="1">
        <v>15769.04</v>
      </c>
      <c r="K25" s="1">
        <v>75230.960000000006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A26" s="28" t="s">
        <v>518</v>
      </c>
      <c r="B26" t="s">
        <v>421</v>
      </c>
      <c r="C26" s="33" t="s">
        <v>481</v>
      </c>
      <c r="D26" t="s">
        <v>318</v>
      </c>
      <c r="E26" s="1">
        <v>125000</v>
      </c>
      <c r="F26" s="1">
        <v>3587.5</v>
      </c>
      <c r="G26" s="1">
        <v>17985.990000000002</v>
      </c>
      <c r="H26" s="30">
        <v>3800</v>
      </c>
      <c r="I26" s="1">
        <v>25</v>
      </c>
      <c r="J26" s="1">
        <v>25398.49</v>
      </c>
      <c r="K26" s="1">
        <f>E26-J26</f>
        <v>99601.51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x14ac:dyDescent="0.25">
      <c r="A27" s="3" t="s">
        <v>13</v>
      </c>
      <c r="B27" s="3">
        <v>16</v>
      </c>
      <c r="C27" s="34"/>
      <c r="D27" s="3"/>
      <c r="E27" s="4">
        <f>SUM(E11:E26)</f>
        <v>1681250</v>
      </c>
      <c r="F27" s="4">
        <f>SUM(F11:F26)</f>
        <v>48251.88</v>
      </c>
      <c r="G27" s="4">
        <f>SUM(G11:G26)</f>
        <v>228574.31</v>
      </c>
      <c r="H27" s="4">
        <f>SUM(H11:H26)</f>
        <v>47431.6</v>
      </c>
      <c r="I27" s="4">
        <f>SUM(I11:I26)</f>
        <v>20960.55</v>
      </c>
      <c r="J27" s="4">
        <f>SUM(J11:J24)+J25+J26</f>
        <v>341730.33</v>
      </c>
      <c r="K27" s="4">
        <f>SUM(K11:K24)+K25+K26</f>
        <v>1339519.67</v>
      </c>
    </row>
    <row r="28" spans="1:126" s="28" customFormat="1" x14ac:dyDescent="0.25">
      <c r="A28" s="26"/>
      <c r="B28" s="26"/>
      <c r="C28" s="35"/>
      <c r="D28" s="26"/>
      <c r="E28" s="27"/>
      <c r="F28" s="27"/>
      <c r="G28" s="27"/>
      <c r="H28" s="27"/>
      <c r="I28" s="27"/>
      <c r="J28" s="27"/>
      <c r="K28" s="27"/>
    </row>
    <row r="29" spans="1:126" x14ac:dyDescent="0.25">
      <c r="A29" s="78" t="s">
        <v>33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26" x14ac:dyDescent="0.25">
      <c r="A30" t="s">
        <v>22</v>
      </c>
      <c r="B30" t="s">
        <v>496</v>
      </c>
      <c r="C30" s="32" t="s">
        <v>481</v>
      </c>
      <c r="D30" t="s">
        <v>315</v>
      </c>
      <c r="E30" s="1">
        <v>45000</v>
      </c>
      <c r="F30" s="1">
        <f t="shared" ref="F30:F32" si="11">E30*0.0287</f>
        <v>1291.5</v>
      </c>
      <c r="G30" s="1">
        <v>945.81</v>
      </c>
      <c r="H30" s="1">
        <f t="shared" ref="H30:H32" si="12">E30*0.0304</f>
        <v>1368</v>
      </c>
      <c r="I30" s="1">
        <v>2427.62</v>
      </c>
      <c r="J30" s="1">
        <f t="shared" ref="J30" si="13">F30+G30+H30+I30</f>
        <v>6032.93</v>
      </c>
      <c r="K30" s="1">
        <f t="shared" ref="K30:K32" si="14">E30-J30</f>
        <v>38967.07</v>
      </c>
    </row>
    <row r="31" spans="1:126" x14ac:dyDescent="0.25">
      <c r="A31" t="s">
        <v>425</v>
      </c>
      <c r="B31" t="s">
        <v>424</v>
      </c>
      <c r="C31" s="32" t="s">
        <v>481</v>
      </c>
      <c r="D31" t="s">
        <v>318</v>
      </c>
      <c r="E31" s="1">
        <v>23500</v>
      </c>
      <c r="F31" s="1">
        <f t="shared" ref="F31" si="15">E31*0.0287</f>
        <v>674.45</v>
      </c>
      <c r="G31" s="1">
        <v>0</v>
      </c>
      <c r="H31" s="1">
        <f t="shared" ref="H31" si="16">E31*0.0304</f>
        <v>714.4</v>
      </c>
      <c r="I31" s="1">
        <v>25</v>
      </c>
      <c r="J31" s="1">
        <f t="shared" ref="J31" si="17">F31+G31+H31+I31</f>
        <v>1413.85</v>
      </c>
      <c r="K31" s="1">
        <f t="shared" ref="K31" si="18">E31-J31</f>
        <v>22086.15</v>
      </c>
    </row>
    <row r="32" spans="1:126" x14ac:dyDescent="0.25">
      <c r="A32" t="s">
        <v>34</v>
      </c>
      <c r="B32" t="s">
        <v>35</v>
      </c>
      <c r="C32" s="32" t="s">
        <v>481</v>
      </c>
      <c r="D32" t="s">
        <v>315</v>
      </c>
      <c r="E32" s="1">
        <v>50000</v>
      </c>
      <c r="F32" s="1">
        <f t="shared" si="11"/>
        <v>1435</v>
      </c>
      <c r="G32" s="1">
        <v>1289.46</v>
      </c>
      <c r="H32" s="1">
        <f t="shared" si="12"/>
        <v>1520</v>
      </c>
      <c r="I32" s="1">
        <v>377.5</v>
      </c>
      <c r="J32" s="1">
        <v>5186.5</v>
      </c>
      <c r="K32" s="1">
        <f t="shared" si="14"/>
        <v>44813.5</v>
      </c>
    </row>
    <row r="33" spans="1:126" x14ac:dyDescent="0.25">
      <c r="A33" s="3" t="s">
        <v>13</v>
      </c>
      <c r="B33" s="3">
        <v>3</v>
      </c>
      <c r="C33" s="34"/>
      <c r="D33" s="3"/>
      <c r="E33" s="4">
        <f t="shared" ref="E33:K33" si="19">SUM(E30:E32)</f>
        <v>118500</v>
      </c>
      <c r="F33" s="4">
        <f t="shared" si="19"/>
        <v>3400.95</v>
      </c>
      <c r="G33" s="4">
        <f t="shared" si="19"/>
        <v>2235.27</v>
      </c>
      <c r="H33" s="4">
        <f t="shared" si="19"/>
        <v>3602.4</v>
      </c>
      <c r="I33" s="4">
        <f t="shared" si="19"/>
        <v>2830.12</v>
      </c>
      <c r="J33" s="4">
        <f t="shared" si="19"/>
        <v>12633.28</v>
      </c>
      <c r="K33" s="4">
        <f t="shared" si="19"/>
        <v>105866.72</v>
      </c>
    </row>
    <row r="34" spans="1:126" s="28" customFormat="1" x14ac:dyDescent="0.25">
      <c r="A34" s="26"/>
      <c r="B34" s="26"/>
      <c r="C34" s="35"/>
      <c r="D34" s="26"/>
      <c r="E34" s="27"/>
      <c r="F34" s="27"/>
      <c r="G34" s="27"/>
      <c r="H34" s="27"/>
      <c r="I34" s="27"/>
      <c r="J34" s="27"/>
      <c r="K34" s="27"/>
    </row>
    <row r="35" spans="1:126" x14ac:dyDescent="0.25">
      <c r="A35" s="78" t="s">
        <v>441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26" x14ac:dyDescent="0.25">
      <c r="A36" t="s">
        <v>427</v>
      </c>
      <c r="B36" t="s">
        <v>17</v>
      </c>
      <c r="C36" s="32" t="s">
        <v>481</v>
      </c>
      <c r="D36" t="s">
        <v>318</v>
      </c>
      <c r="E36" s="1">
        <v>133000</v>
      </c>
      <c r="F36" s="1">
        <f>E36*0.0287</f>
        <v>3817.1</v>
      </c>
      <c r="G36" s="1">
        <v>19867.79</v>
      </c>
      <c r="H36" s="1">
        <f>E36*0.0304</f>
        <v>4043.2</v>
      </c>
      <c r="I36" s="1">
        <v>25</v>
      </c>
      <c r="J36" s="1">
        <f>F36+G36+H36+I36</f>
        <v>27753.09</v>
      </c>
      <c r="K36" s="1">
        <f>E36-J36</f>
        <v>105246.91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s="3" t="s">
        <v>13</v>
      </c>
      <c r="B37" s="3">
        <v>1</v>
      </c>
      <c r="C37" s="34"/>
      <c r="D37" s="3"/>
      <c r="E37" s="4">
        <f>SUM(E36)</f>
        <v>133000</v>
      </c>
      <c r="F37" s="4">
        <f t="shared" ref="F37:K37" si="20">SUM(F36)</f>
        <v>3817.1</v>
      </c>
      <c r="G37" s="4">
        <f t="shared" si="20"/>
        <v>19867.79</v>
      </c>
      <c r="H37" s="4">
        <f t="shared" si="20"/>
        <v>4043.2</v>
      </c>
      <c r="I37" s="4">
        <f t="shared" si="20"/>
        <v>25</v>
      </c>
      <c r="J37" s="4">
        <f t="shared" si="20"/>
        <v>27753.09</v>
      </c>
      <c r="K37" s="4">
        <f t="shared" si="20"/>
        <v>105246.91</v>
      </c>
    </row>
    <row r="38" spans="1:126" s="28" customFormat="1" x14ac:dyDescent="0.25">
      <c r="A38" s="26"/>
      <c r="B38" s="26"/>
      <c r="C38" s="35"/>
      <c r="D38" s="26"/>
      <c r="E38" s="27"/>
      <c r="F38" s="27"/>
      <c r="G38" s="27"/>
      <c r="H38" s="27"/>
      <c r="I38" s="27"/>
      <c r="J38" s="27"/>
      <c r="K38" s="27"/>
    </row>
    <row r="39" spans="1:126" x14ac:dyDescent="0.25">
      <c r="A39" s="78" t="s">
        <v>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26" x14ac:dyDescent="0.25">
      <c r="A40" t="s">
        <v>20</v>
      </c>
      <c r="B40" t="s">
        <v>19</v>
      </c>
      <c r="C40" s="32" t="s">
        <v>481</v>
      </c>
      <c r="D40" t="s">
        <v>315</v>
      </c>
      <c r="E40" s="1">
        <v>36000</v>
      </c>
      <c r="F40" s="1">
        <f>E40*0.0287</f>
        <v>1033.2</v>
      </c>
      <c r="G40" s="1">
        <v>0</v>
      </c>
      <c r="H40" s="1">
        <f>E40*0.0304</f>
        <v>1094.4000000000001</v>
      </c>
      <c r="I40" s="1">
        <v>2977.74</v>
      </c>
      <c r="J40" s="1">
        <v>5105.34</v>
      </c>
      <c r="K40" s="1">
        <f>E40-J40</f>
        <v>30894.66</v>
      </c>
    </row>
    <row r="41" spans="1:126" x14ac:dyDescent="0.25">
      <c r="A41" t="s">
        <v>254</v>
      </c>
      <c r="B41" t="s">
        <v>231</v>
      </c>
      <c r="C41" s="32" t="s">
        <v>481</v>
      </c>
      <c r="D41" t="s">
        <v>315</v>
      </c>
      <c r="E41" s="1">
        <v>41000</v>
      </c>
      <c r="F41" s="1">
        <f>E41*0.0287</f>
        <v>1176.7</v>
      </c>
      <c r="G41" s="1">
        <v>583.79</v>
      </c>
      <c r="H41" s="1">
        <f>E41*0.0304</f>
        <v>1246.4000000000001</v>
      </c>
      <c r="I41" s="1">
        <v>25</v>
      </c>
      <c r="J41" s="1">
        <f>F41+G41+H41+I41</f>
        <v>3031.89</v>
      </c>
      <c r="K41" s="1">
        <f>E41-J41</f>
        <v>37968.11</v>
      </c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3" t="s">
        <v>13</v>
      </c>
      <c r="B42" s="3">
        <v>2</v>
      </c>
      <c r="C42" s="34"/>
      <c r="D42" s="3"/>
      <c r="E42" s="4">
        <f t="shared" ref="E42:K42" si="21">SUM(E40:E41)</f>
        <v>77000</v>
      </c>
      <c r="F42" s="4">
        <f t="shared" si="21"/>
        <v>2209.9</v>
      </c>
      <c r="G42" s="4">
        <f t="shared" si="21"/>
        <v>583.79</v>
      </c>
      <c r="H42" s="4">
        <f t="shared" si="21"/>
        <v>2340.8000000000002</v>
      </c>
      <c r="I42" s="4">
        <v>2340.8000000000002</v>
      </c>
      <c r="J42" s="4">
        <f t="shared" si="21"/>
        <v>8137.23</v>
      </c>
      <c r="K42" s="4">
        <f t="shared" si="21"/>
        <v>68862.77</v>
      </c>
    </row>
    <row r="43" spans="1:126" s="28" customFormat="1" x14ac:dyDescent="0.25">
      <c r="A43" s="26"/>
      <c r="B43" s="26"/>
      <c r="C43" s="35"/>
      <c r="D43" s="26"/>
      <c r="E43" s="27"/>
      <c r="F43" s="27"/>
      <c r="G43" s="27"/>
      <c r="H43" s="27"/>
      <c r="I43" s="27"/>
      <c r="J43" s="27"/>
      <c r="K43" s="27"/>
    </row>
    <row r="44" spans="1:126" x14ac:dyDescent="0.25">
      <c r="A44" s="78" t="s">
        <v>445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26" x14ac:dyDescent="0.25">
      <c r="A45" s="52" t="s">
        <v>488</v>
      </c>
      <c r="B45" s="48" t="s">
        <v>491</v>
      </c>
      <c r="C45" s="53" t="s">
        <v>492</v>
      </c>
      <c r="D45" s="53" t="s">
        <v>493</v>
      </c>
      <c r="E45" s="54">
        <v>89500</v>
      </c>
      <c r="F45" s="55">
        <v>2568.65</v>
      </c>
      <c r="G45" s="56">
        <v>9635.51</v>
      </c>
      <c r="H45" s="58">
        <v>2720.8</v>
      </c>
      <c r="I45" s="57">
        <v>277.5</v>
      </c>
      <c r="J45" s="54">
        <v>15202.46</v>
      </c>
      <c r="K45" s="54">
        <v>74297.539999999994</v>
      </c>
    </row>
    <row r="46" spans="1:126" x14ac:dyDescent="0.25">
      <c r="A46" s="51" t="s">
        <v>25</v>
      </c>
      <c r="B46" t="s">
        <v>24</v>
      </c>
      <c r="C46" s="32" t="s">
        <v>481</v>
      </c>
      <c r="D46" t="s">
        <v>318</v>
      </c>
      <c r="E46" s="1">
        <v>56000</v>
      </c>
      <c r="F46" s="1">
        <f t="shared" ref="F46" si="22">E46*0.0287</f>
        <v>1607.2</v>
      </c>
      <c r="G46" s="1">
        <v>2733.96</v>
      </c>
      <c r="H46" s="1">
        <f t="shared" ref="H46" si="23">E46*0.0304</f>
        <v>1702.4</v>
      </c>
      <c r="I46" s="1">
        <v>1311.67</v>
      </c>
      <c r="J46" s="1">
        <v>6068.56</v>
      </c>
      <c r="K46" s="1">
        <v>49931.44</v>
      </c>
    </row>
    <row r="47" spans="1:126" x14ac:dyDescent="0.25">
      <c r="A47" s="51" t="s">
        <v>513</v>
      </c>
      <c r="B47" t="s">
        <v>128</v>
      </c>
      <c r="C47" s="32" t="s">
        <v>481</v>
      </c>
      <c r="D47" t="s">
        <v>514</v>
      </c>
      <c r="E47" s="1">
        <v>56000</v>
      </c>
      <c r="F47" s="1">
        <v>1607.2</v>
      </c>
      <c r="G47" s="1">
        <v>2733.96</v>
      </c>
      <c r="H47" s="1">
        <v>1702.4</v>
      </c>
      <c r="I47" s="1">
        <v>25</v>
      </c>
      <c r="J47" s="1">
        <v>6068.56</v>
      </c>
      <c r="K47" s="1">
        <v>49931.44</v>
      </c>
    </row>
    <row r="48" spans="1:126" x14ac:dyDescent="0.25">
      <c r="A48" s="51" t="s">
        <v>515</v>
      </c>
      <c r="B48" t="s">
        <v>289</v>
      </c>
      <c r="C48" s="32" t="s">
        <v>481</v>
      </c>
      <c r="D48" t="s">
        <v>514</v>
      </c>
      <c r="E48" s="1">
        <v>89500</v>
      </c>
      <c r="F48" s="1">
        <v>2568.65</v>
      </c>
      <c r="G48" s="1">
        <v>9635.51</v>
      </c>
      <c r="H48" s="1">
        <v>2720.8</v>
      </c>
      <c r="I48" s="1">
        <v>25</v>
      </c>
      <c r="J48" s="1">
        <v>16975.14</v>
      </c>
      <c r="K48" s="1">
        <v>72524.86</v>
      </c>
    </row>
    <row r="49" spans="1:126" x14ac:dyDescent="0.25">
      <c r="A49" s="3" t="s">
        <v>13</v>
      </c>
      <c r="B49" s="3">
        <v>4</v>
      </c>
      <c r="C49" s="34"/>
      <c r="D49" s="3"/>
      <c r="E49" s="4">
        <f t="shared" ref="E49:K49" si="24">SUM(E46:E46)+E45+E47+E48</f>
        <v>291000</v>
      </c>
      <c r="F49" s="4">
        <f t="shared" si="24"/>
        <v>8351.7000000000007</v>
      </c>
      <c r="G49" s="4">
        <f t="shared" si="24"/>
        <v>24738.94</v>
      </c>
      <c r="H49" s="4">
        <f t="shared" si="24"/>
        <v>8846.4</v>
      </c>
      <c r="I49" s="4">
        <f t="shared" si="24"/>
        <v>1639.17</v>
      </c>
      <c r="J49" s="4">
        <f t="shared" si="24"/>
        <v>44314.720000000001</v>
      </c>
      <c r="K49" s="4">
        <f t="shared" si="24"/>
        <v>246685.28</v>
      </c>
    </row>
    <row r="50" spans="1:126" s="28" customFormat="1" x14ac:dyDescent="0.25">
      <c r="A50" s="26"/>
      <c r="B50" s="26"/>
      <c r="C50" s="35"/>
      <c r="D50" s="26"/>
      <c r="E50" s="27"/>
      <c r="F50" s="27"/>
      <c r="G50" s="27"/>
      <c r="H50" s="27"/>
      <c r="I50" s="27"/>
      <c r="J50" s="27"/>
      <c r="K50" s="27"/>
    </row>
    <row r="51" spans="1:126" x14ac:dyDescent="0.25">
      <c r="A51" s="78" t="s">
        <v>446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1:126" x14ac:dyDescent="0.25">
      <c r="A52" t="s">
        <v>16</v>
      </c>
      <c r="B52" t="s">
        <v>17</v>
      </c>
      <c r="C52" s="32" t="s">
        <v>481</v>
      </c>
      <c r="D52" t="s">
        <v>318</v>
      </c>
      <c r="E52" s="1">
        <v>133000</v>
      </c>
      <c r="F52" s="1">
        <v>3817.1</v>
      </c>
      <c r="G52" s="1">
        <v>19867.79</v>
      </c>
      <c r="H52" s="1">
        <f t="shared" ref="H52" si="25">E52*0.0304</f>
        <v>4043.2</v>
      </c>
      <c r="I52" s="1">
        <v>25</v>
      </c>
      <c r="J52" s="1">
        <v>27753.09</v>
      </c>
      <c r="K52" s="1">
        <f>+E52-J52</f>
        <v>105246.91</v>
      </c>
    </row>
    <row r="53" spans="1:126" x14ac:dyDescent="0.25">
      <c r="A53" t="s">
        <v>350</v>
      </c>
      <c r="B53" t="s">
        <v>321</v>
      </c>
      <c r="C53" s="32" t="s">
        <v>481</v>
      </c>
      <c r="D53" t="s">
        <v>318</v>
      </c>
      <c r="E53" s="1">
        <v>26000</v>
      </c>
      <c r="F53" s="1">
        <v>746.2</v>
      </c>
      <c r="G53" s="1">
        <v>0</v>
      </c>
      <c r="H53" s="1">
        <v>790.4</v>
      </c>
      <c r="I53" s="1">
        <v>295</v>
      </c>
      <c r="J53" s="1">
        <v>1831.6</v>
      </c>
      <c r="K53" s="1">
        <v>24168.400000000001</v>
      </c>
    </row>
    <row r="54" spans="1:126" x14ac:dyDescent="0.25">
      <c r="A54" s="3" t="s">
        <v>13</v>
      </c>
      <c r="B54" s="3">
        <v>2</v>
      </c>
      <c r="C54" s="34"/>
      <c r="D54" s="3"/>
      <c r="E54" s="4">
        <f>SUM(E52:E52)+E53</f>
        <v>159000</v>
      </c>
      <c r="F54" s="4">
        <f>SUM(F52:F52)+F53</f>
        <v>4563.3</v>
      </c>
      <c r="G54" s="4">
        <f t="shared" ref="G54" si="26">SUM(G52:G52)</f>
        <v>19867.79</v>
      </c>
      <c r="H54" s="4">
        <f>SUM(H52:H52)+H53</f>
        <v>4833.6000000000004</v>
      </c>
      <c r="I54" s="4">
        <f>SUM(I52:I52)+I53</f>
        <v>320</v>
      </c>
      <c r="J54" s="4">
        <f>SUM(J52:J52)+J53</f>
        <v>29584.69</v>
      </c>
      <c r="K54" s="4">
        <f>SUM(K52:K52)+K53</f>
        <v>129415.31</v>
      </c>
    </row>
    <row r="55" spans="1:126" s="28" customFormat="1" x14ac:dyDescent="0.25">
      <c r="A55" s="26"/>
      <c r="B55" s="26"/>
      <c r="C55" s="35"/>
      <c r="D55" s="26"/>
      <c r="E55" s="27"/>
      <c r="F55" s="27"/>
      <c r="G55" s="27"/>
      <c r="H55" s="27"/>
      <c r="I55" s="27"/>
      <c r="J55" s="27"/>
      <c r="K55" s="27"/>
    </row>
    <row r="56" spans="1:126" x14ac:dyDescent="0.25">
      <c r="A56" s="78" t="s">
        <v>14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26" x14ac:dyDescent="0.25">
      <c r="A57" t="s">
        <v>26</v>
      </c>
      <c r="B57" t="s">
        <v>27</v>
      </c>
      <c r="C57" s="32" t="s">
        <v>481</v>
      </c>
      <c r="D57" t="s">
        <v>318</v>
      </c>
      <c r="E57" s="1">
        <v>71000</v>
      </c>
      <c r="F57" s="1">
        <f>E57*0.0287</f>
        <v>2037.7</v>
      </c>
      <c r="G57" s="1">
        <v>5318.63</v>
      </c>
      <c r="H57" s="1">
        <f>E57*0.0304</f>
        <v>2158.4</v>
      </c>
      <c r="I57" s="1">
        <v>1747.62</v>
      </c>
      <c r="J57" s="1">
        <f>+F57+G57+H57+I57</f>
        <v>11262.35</v>
      </c>
      <c r="K57" s="1">
        <f>E57-J57</f>
        <v>59737.65</v>
      </c>
    </row>
    <row r="58" spans="1:126" x14ac:dyDescent="0.25">
      <c r="A58" t="s">
        <v>392</v>
      </c>
      <c r="B58" s="18" t="s">
        <v>128</v>
      </c>
      <c r="C58" s="33" t="s">
        <v>481</v>
      </c>
      <c r="D58" s="20" t="s">
        <v>318</v>
      </c>
      <c r="E58" s="1">
        <v>74000</v>
      </c>
      <c r="F58" s="1">
        <f>E58*0.0287</f>
        <v>2123.8000000000002</v>
      </c>
      <c r="G58" s="1">
        <v>6121.2</v>
      </c>
      <c r="H58" s="1">
        <f>E58*0.0304</f>
        <v>2249.6</v>
      </c>
      <c r="I58" s="1">
        <v>25</v>
      </c>
      <c r="J58" s="1">
        <f>F58+G58+H58+I58</f>
        <v>10519.6</v>
      </c>
      <c r="K58" s="1">
        <f>E58-J58</f>
        <v>63480.4</v>
      </c>
    </row>
    <row r="59" spans="1:126" x14ac:dyDescent="0.25">
      <c r="A59" t="s">
        <v>393</v>
      </c>
      <c r="B59" t="s">
        <v>128</v>
      </c>
      <c r="C59" s="33" t="s">
        <v>481</v>
      </c>
      <c r="D59" t="s">
        <v>318</v>
      </c>
      <c r="E59" s="1">
        <v>35000</v>
      </c>
      <c r="F59" s="1">
        <f>E59*0.0287</f>
        <v>1004.5</v>
      </c>
      <c r="G59" s="1">
        <v>0</v>
      </c>
      <c r="H59" s="1">
        <f t="shared" ref="H59" si="27">E59*0.0304</f>
        <v>1064</v>
      </c>
      <c r="I59" s="1">
        <v>2887.24</v>
      </c>
      <c r="J59" s="1">
        <f>F59+G59+H59+I59</f>
        <v>4955.74</v>
      </c>
      <c r="K59" s="1">
        <f>E59-J59</f>
        <v>30044.26</v>
      </c>
    </row>
    <row r="60" spans="1:126" x14ac:dyDescent="0.25">
      <c r="A60" s="3" t="s">
        <v>13</v>
      </c>
      <c r="B60" s="3">
        <v>3</v>
      </c>
      <c r="C60" s="34"/>
      <c r="D60" s="3"/>
      <c r="E60" s="4">
        <f t="shared" ref="E60:K60" si="28">SUM(E57:E59)</f>
        <v>180000</v>
      </c>
      <c r="F60" s="4">
        <f t="shared" si="28"/>
        <v>5166</v>
      </c>
      <c r="G60" s="4">
        <f t="shared" si="28"/>
        <v>11439.83</v>
      </c>
      <c r="H60" s="4">
        <f t="shared" si="28"/>
        <v>5472</v>
      </c>
      <c r="I60" s="4">
        <f t="shared" si="28"/>
        <v>4659.8599999999997</v>
      </c>
      <c r="J60" s="4">
        <f t="shared" si="28"/>
        <v>26737.69</v>
      </c>
      <c r="K60" s="4">
        <f t="shared" si="28"/>
        <v>153262.31</v>
      </c>
    </row>
    <row r="62" spans="1:126" x14ac:dyDescent="0.25">
      <c r="A62" s="10" t="s">
        <v>229</v>
      </c>
      <c r="B62" s="10"/>
      <c r="C62" s="43"/>
      <c r="D62" s="12"/>
      <c r="E62" s="10"/>
      <c r="F62" s="10"/>
      <c r="G62" s="10"/>
      <c r="H62" s="10"/>
      <c r="I62" s="10"/>
      <c r="J62" s="10"/>
      <c r="K62" s="10"/>
    </row>
    <row r="63" spans="1:126" x14ac:dyDescent="0.25">
      <c r="A63" s="5" t="s">
        <v>320</v>
      </c>
      <c r="B63" t="s">
        <v>428</v>
      </c>
      <c r="C63" s="32" t="s">
        <v>482</v>
      </c>
      <c r="D63" t="s">
        <v>318</v>
      </c>
      <c r="E63" s="1">
        <v>35000</v>
      </c>
      <c r="F63" s="1">
        <f>E63*0.0287</f>
        <v>1004.5</v>
      </c>
      <c r="G63" s="1">
        <v>0</v>
      </c>
      <c r="H63" s="1">
        <f>E63*0.0304</f>
        <v>1064</v>
      </c>
      <c r="I63" s="1">
        <v>25</v>
      </c>
      <c r="J63" s="1">
        <f>F63+G63+H63+I63</f>
        <v>2093.5</v>
      </c>
      <c r="K63" s="1">
        <f>E63-J63</f>
        <v>32906.5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x14ac:dyDescent="0.25">
      <c r="A64" s="5" t="s">
        <v>243</v>
      </c>
      <c r="B64" t="s">
        <v>244</v>
      </c>
      <c r="C64" s="32" t="s">
        <v>481</v>
      </c>
      <c r="D64" t="s">
        <v>318</v>
      </c>
      <c r="E64" s="1">
        <v>51000</v>
      </c>
      <c r="F64" s="1">
        <f t="shared" ref="F64:F71" si="29">E64*0.0287</f>
        <v>1463.7</v>
      </c>
      <c r="G64" s="1">
        <v>1995.14</v>
      </c>
      <c r="H64" s="1">
        <f t="shared" ref="H64:H71" si="30">E64*0.0304</f>
        <v>1550.4</v>
      </c>
      <c r="I64" s="1">
        <v>25</v>
      </c>
      <c r="J64" s="1">
        <f t="shared" ref="J64:J71" si="31">F64+G64+H64+I64</f>
        <v>5034.24</v>
      </c>
      <c r="K64" s="1">
        <f>E64-J64</f>
        <v>45965.760000000002</v>
      </c>
    </row>
    <row r="65" spans="1:126" x14ac:dyDescent="0.25">
      <c r="A65" s="5" t="s">
        <v>9</v>
      </c>
      <c r="B65" t="s">
        <v>10</v>
      </c>
      <c r="C65" s="32" t="s">
        <v>481</v>
      </c>
      <c r="D65" t="s">
        <v>318</v>
      </c>
      <c r="E65" s="1">
        <v>32000</v>
      </c>
      <c r="F65" s="1">
        <v>918.4</v>
      </c>
      <c r="G65" s="1">
        <v>0</v>
      </c>
      <c r="H65" s="1">
        <v>972.8</v>
      </c>
      <c r="I65" s="1">
        <v>1215.1199999999999</v>
      </c>
      <c r="J65" s="1">
        <v>3266.32</v>
      </c>
      <c r="K65" s="1">
        <v>28733.68</v>
      </c>
    </row>
    <row r="66" spans="1:126" x14ac:dyDescent="0.25">
      <c r="A66" s="5" t="s">
        <v>497</v>
      </c>
      <c r="B66" t="s">
        <v>498</v>
      </c>
      <c r="C66" s="32" t="s">
        <v>481</v>
      </c>
      <c r="D66" t="s">
        <v>318</v>
      </c>
      <c r="E66" s="1">
        <v>44000</v>
      </c>
      <c r="F66" s="1">
        <v>1262.8</v>
      </c>
      <c r="G66" s="1">
        <v>650.15</v>
      </c>
      <c r="H66" s="1">
        <v>1337.6</v>
      </c>
      <c r="I66" s="1">
        <v>3975.24</v>
      </c>
      <c r="J66" s="1">
        <v>7497.79</v>
      </c>
      <c r="K66" s="1">
        <v>36502.21</v>
      </c>
    </row>
    <row r="67" spans="1:126" x14ac:dyDescent="0.25">
      <c r="A67" s="5" t="s">
        <v>232</v>
      </c>
      <c r="B67" t="s">
        <v>276</v>
      </c>
      <c r="C67" s="32" t="s">
        <v>482</v>
      </c>
      <c r="D67" t="s">
        <v>315</v>
      </c>
      <c r="E67" s="1">
        <v>40000</v>
      </c>
      <c r="F67" s="1">
        <f t="shared" si="29"/>
        <v>1148</v>
      </c>
      <c r="G67" s="1">
        <v>442.65</v>
      </c>
      <c r="H67" s="1">
        <f t="shared" si="30"/>
        <v>1216</v>
      </c>
      <c r="I67" s="1">
        <v>75</v>
      </c>
      <c r="J67" s="1">
        <f t="shared" si="31"/>
        <v>2881.65</v>
      </c>
      <c r="K67" s="1">
        <f>E67-J67</f>
        <v>37118.35</v>
      </c>
    </row>
    <row r="68" spans="1:126" x14ac:dyDescent="0.25">
      <c r="A68" s="5" t="s">
        <v>233</v>
      </c>
      <c r="B68" t="s">
        <v>234</v>
      </c>
      <c r="C68" s="32" t="s">
        <v>481</v>
      </c>
      <c r="D68" t="s">
        <v>315</v>
      </c>
      <c r="E68" s="1">
        <v>58000</v>
      </c>
      <c r="F68" s="1">
        <f t="shared" si="29"/>
        <v>1664.6</v>
      </c>
      <c r="G68" s="1">
        <v>2634.27</v>
      </c>
      <c r="H68" s="1">
        <f t="shared" si="30"/>
        <v>1763.2</v>
      </c>
      <c r="I68" s="1">
        <v>2945.24</v>
      </c>
      <c r="J68" s="1">
        <v>9271.08</v>
      </c>
      <c r="K68" s="1">
        <f>E68-J68</f>
        <v>48728.92</v>
      </c>
    </row>
    <row r="69" spans="1:126" x14ac:dyDescent="0.25">
      <c r="A69" s="5" t="s">
        <v>387</v>
      </c>
      <c r="B69" s="21" t="s">
        <v>386</v>
      </c>
      <c r="C69" s="32" t="s">
        <v>482</v>
      </c>
      <c r="D69" s="16" t="s">
        <v>318</v>
      </c>
      <c r="E69" s="1">
        <v>36000</v>
      </c>
      <c r="F69" s="1">
        <f t="shared" si="29"/>
        <v>1033.2</v>
      </c>
      <c r="G69" s="1">
        <v>0</v>
      </c>
      <c r="H69" s="1">
        <f t="shared" si="30"/>
        <v>1094.4000000000001</v>
      </c>
      <c r="I69" s="1">
        <v>187</v>
      </c>
      <c r="J69" s="1">
        <f t="shared" si="31"/>
        <v>2314.6</v>
      </c>
      <c r="K69" s="1">
        <f>+E69-J69</f>
        <v>33685.4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319</v>
      </c>
      <c r="B70" t="s">
        <v>235</v>
      </c>
      <c r="C70" s="32" t="s">
        <v>482</v>
      </c>
      <c r="D70" t="s">
        <v>318</v>
      </c>
      <c r="E70" s="1">
        <v>28350</v>
      </c>
      <c r="F70" s="1">
        <f t="shared" si="29"/>
        <v>813.65</v>
      </c>
      <c r="G70" s="1">
        <v>0</v>
      </c>
      <c r="H70" s="1">
        <f t="shared" si="30"/>
        <v>861.84</v>
      </c>
      <c r="I70" s="1">
        <v>470</v>
      </c>
      <c r="J70" s="1">
        <v>3109.49</v>
      </c>
      <c r="K70" s="1">
        <f t="shared" ref="K70:K74" si="32">E70-J70</f>
        <v>25240.51</v>
      </c>
    </row>
    <row r="71" spans="1:126" x14ac:dyDescent="0.25">
      <c r="A71" s="5" t="s">
        <v>337</v>
      </c>
      <c r="B71" t="s">
        <v>336</v>
      </c>
      <c r="C71" s="32" t="s">
        <v>481</v>
      </c>
      <c r="D71" t="s">
        <v>318</v>
      </c>
      <c r="E71" s="1">
        <v>61000</v>
      </c>
      <c r="F71" s="1">
        <f t="shared" si="29"/>
        <v>1750.7</v>
      </c>
      <c r="G71" s="1">
        <v>3674.86</v>
      </c>
      <c r="H71" s="1">
        <f t="shared" si="30"/>
        <v>1854.4</v>
      </c>
      <c r="I71" s="1">
        <v>25</v>
      </c>
      <c r="J71" s="1">
        <f t="shared" si="31"/>
        <v>7304.96</v>
      </c>
      <c r="K71" s="1">
        <f t="shared" si="32"/>
        <v>53695.040000000001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x14ac:dyDescent="0.25">
      <c r="A72" s="5" t="s">
        <v>267</v>
      </c>
      <c r="B72" t="s">
        <v>268</v>
      </c>
      <c r="C72" s="32" t="s">
        <v>482</v>
      </c>
      <c r="D72" t="s">
        <v>318</v>
      </c>
      <c r="E72" s="1">
        <v>50000</v>
      </c>
      <c r="F72" s="1">
        <f t="shared" ref="F72:F73" si="33">E72*0.0287</f>
        <v>1435</v>
      </c>
      <c r="G72" s="1">
        <v>1854</v>
      </c>
      <c r="H72" s="1">
        <f t="shared" ref="H72:H73" si="34">E72*0.0304</f>
        <v>1520</v>
      </c>
      <c r="I72" s="1">
        <v>25</v>
      </c>
      <c r="J72" s="1">
        <f t="shared" ref="J72" si="35">F72+G72+H72+I72</f>
        <v>4834</v>
      </c>
      <c r="K72" s="1">
        <f t="shared" ref="K72:K73" si="36">E72-J72</f>
        <v>45166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x14ac:dyDescent="0.25">
      <c r="A73" s="5" t="s">
        <v>489</v>
      </c>
      <c r="B73" t="s">
        <v>145</v>
      </c>
      <c r="C73" s="32" t="s">
        <v>481</v>
      </c>
      <c r="D73" t="s">
        <v>318</v>
      </c>
      <c r="E73" s="1">
        <v>49000</v>
      </c>
      <c r="F73" s="1">
        <f t="shared" si="33"/>
        <v>1406.3</v>
      </c>
      <c r="G73" s="1">
        <v>1712.87</v>
      </c>
      <c r="H73" s="1">
        <f t="shared" si="34"/>
        <v>1489.6</v>
      </c>
      <c r="I73" s="1">
        <v>277.5</v>
      </c>
      <c r="J73" s="1">
        <v>4886.2700000000004</v>
      </c>
      <c r="K73" s="1">
        <f t="shared" si="36"/>
        <v>44113.73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26" x14ac:dyDescent="0.25">
      <c r="A74" s="5" t="s">
        <v>434</v>
      </c>
      <c r="B74" t="s">
        <v>421</v>
      </c>
      <c r="C74" s="32" t="s">
        <v>481</v>
      </c>
      <c r="D74" t="s">
        <v>318</v>
      </c>
      <c r="E74" s="1">
        <v>133000</v>
      </c>
      <c r="F74" s="1">
        <v>3817.1</v>
      </c>
      <c r="G74" s="1">
        <v>19867.79</v>
      </c>
      <c r="H74" s="1">
        <v>4043.2</v>
      </c>
      <c r="I74" s="1">
        <v>25</v>
      </c>
      <c r="J74" s="1">
        <v>29083.09</v>
      </c>
      <c r="K74" s="1">
        <f t="shared" si="32"/>
        <v>103916.91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3" t="s">
        <v>13</v>
      </c>
      <c r="B75" s="3">
        <v>12</v>
      </c>
      <c r="C75" s="34"/>
      <c r="D75" s="3"/>
      <c r="E75" s="4">
        <f t="shared" ref="E75:J75" si="37">SUM(E63:E74)</f>
        <v>617350</v>
      </c>
      <c r="F75" s="4">
        <f t="shared" si="37"/>
        <v>17717.95</v>
      </c>
      <c r="G75" s="4">
        <f t="shared" si="37"/>
        <v>32831.730000000003</v>
      </c>
      <c r="H75" s="4">
        <f t="shared" si="37"/>
        <v>18767.439999999999</v>
      </c>
      <c r="I75" s="4">
        <f t="shared" si="37"/>
        <v>9270.1</v>
      </c>
      <c r="J75" s="4">
        <f t="shared" si="37"/>
        <v>81576.990000000005</v>
      </c>
      <c r="K75" s="4">
        <f>SUM(K63:K74)</f>
        <v>535773.01</v>
      </c>
    </row>
    <row r="77" spans="1:126" x14ac:dyDescent="0.25">
      <c r="A77" s="10" t="s">
        <v>447</v>
      </c>
      <c r="B77" s="10"/>
      <c r="C77" s="36"/>
      <c r="D77" s="12"/>
      <c r="E77" s="10"/>
      <c r="F77" s="10"/>
      <c r="G77" s="10"/>
      <c r="H77" s="10"/>
      <c r="I77" s="10"/>
      <c r="J77" s="10"/>
      <c r="K77" s="10"/>
    </row>
    <row r="78" spans="1:126" x14ac:dyDescent="0.25">
      <c r="A78" t="s">
        <v>236</v>
      </c>
      <c r="B78" t="s">
        <v>237</v>
      </c>
      <c r="C78" s="32" t="s">
        <v>481</v>
      </c>
      <c r="D78" t="s">
        <v>318</v>
      </c>
      <c r="E78" s="1">
        <v>32000</v>
      </c>
      <c r="F78" s="1">
        <f>E78*0.0287</f>
        <v>918.4</v>
      </c>
      <c r="G78" s="1">
        <v>0</v>
      </c>
      <c r="H78" s="1">
        <f>E78*0.0304</f>
        <v>972.8</v>
      </c>
      <c r="I78" s="1">
        <v>1545.12</v>
      </c>
      <c r="J78" s="1">
        <v>3436.32</v>
      </c>
      <c r="K78" s="1">
        <v>28563.68</v>
      </c>
    </row>
    <row r="79" spans="1:126" x14ac:dyDescent="0.25">
      <c r="A79" t="s">
        <v>238</v>
      </c>
      <c r="B79" t="s">
        <v>237</v>
      </c>
      <c r="C79" s="32" t="s">
        <v>482</v>
      </c>
      <c r="D79" t="s">
        <v>315</v>
      </c>
      <c r="E79" s="1">
        <v>31500</v>
      </c>
      <c r="F79" s="1">
        <f t="shared" ref="F79:F82" si="38">E79*0.0287</f>
        <v>904.05</v>
      </c>
      <c r="G79" s="1">
        <v>0</v>
      </c>
      <c r="H79" s="1">
        <f t="shared" ref="H79:H82" si="39">E79*0.0304</f>
        <v>957.6</v>
      </c>
      <c r="I79" s="1">
        <v>377.5</v>
      </c>
      <c r="J79" s="1">
        <v>2239.15</v>
      </c>
      <c r="K79" s="1">
        <v>29260.85</v>
      </c>
    </row>
    <row r="80" spans="1:126" x14ac:dyDescent="0.25">
      <c r="A80" t="s">
        <v>239</v>
      </c>
      <c r="B80" t="s">
        <v>176</v>
      </c>
      <c r="C80" s="32" t="s">
        <v>481</v>
      </c>
      <c r="D80" t="s">
        <v>318</v>
      </c>
      <c r="E80" s="1">
        <v>26250</v>
      </c>
      <c r="F80" s="1">
        <f t="shared" si="38"/>
        <v>753.38</v>
      </c>
      <c r="G80" s="1">
        <v>0</v>
      </c>
      <c r="H80" s="1">
        <f t="shared" si="39"/>
        <v>798</v>
      </c>
      <c r="I80" s="1">
        <v>165</v>
      </c>
      <c r="J80" s="1">
        <f t="shared" ref="J80:J82" si="40">F80+G80+H80+I80</f>
        <v>1716.38</v>
      </c>
      <c r="K80" s="1">
        <f t="shared" ref="K80:K82" si="41">E80-J80</f>
        <v>24533.62</v>
      </c>
    </row>
    <row r="81" spans="1:126" x14ac:dyDescent="0.25">
      <c r="A81" t="s">
        <v>30</v>
      </c>
      <c r="B81" t="s">
        <v>292</v>
      </c>
      <c r="C81" s="32" t="s">
        <v>481</v>
      </c>
      <c r="D81" t="s">
        <v>315</v>
      </c>
      <c r="E81" s="1">
        <v>41000</v>
      </c>
      <c r="F81" s="1">
        <f t="shared" si="38"/>
        <v>1176.7</v>
      </c>
      <c r="G81" s="1">
        <v>405.27</v>
      </c>
      <c r="H81" s="1">
        <f t="shared" si="39"/>
        <v>1246.4000000000001</v>
      </c>
      <c r="I81" s="1">
        <v>1747.62</v>
      </c>
      <c r="J81" s="1">
        <v>4551.99</v>
      </c>
      <c r="K81" s="1">
        <v>36448.01</v>
      </c>
    </row>
    <row r="82" spans="1:126" x14ac:dyDescent="0.25">
      <c r="A82" t="s">
        <v>240</v>
      </c>
      <c r="B82" t="s">
        <v>17</v>
      </c>
      <c r="C82" s="32" t="s">
        <v>481</v>
      </c>
      <c r="D82" t="s">
        <v>315</v>
      </c>
      <c r="E82" s="1">
        <v>75000</v>
      </c>
      <c r="F82" s="1">
        <f t="shared" si="38"/>
        <v>2152.5</v>
      </c>
      <c r="G82" s="1">
        <v>6309.38</v>
      </c>
      <c r="H82" s="1">
        <f t="shared" si="39"/>
        <v>2280</v>
      </c>
      <c r="I82" s="1">
        <v>25</v>
      </c>
      <c r="J82" s="1">
        <f t="shared" si="40"/>
        <v>10766.88</v>
      </c>
      <c r="K82" s="1">
        <f t="shared" si="41"/>
        <v>64233.120000000003</v>
      </c>
    </row>
    <row r="83" spans="1:126" x14ac:dyDescent="0.25">
      <c r="A83" s="3" t="s">
        <v>13</v>
      </c>
      <c r="B83" s="3">
        <v>5</v>
      </c>
      <c r="C83" s="34"/>
      <c r="D83" s="3"/>
      <c r="E83" s="4">
        <f t="shared" ref="E83:K83" si="42">SUM(E78:E82)</f>
        <v>205750</v>
      </c>
      <c r="F83" s="4">
        <f t="shared" si="42"/>
        <v>5905.03</v>
      </c>
      <c r="G83" s="4">
        <f t="shared" si="42"/>
        <v>6714.65</v>
      </c>
      <c r="H83" s="4">
        <f t="shared" si="42"/>
        <v>6254.8</v>
      </c>
      <c r="I83" s="4">
        <f t="shared" si="42"/>
        <v>3860.24</v>
      </c>
      <c r="J83" s="4">
        <f>SUM(J78:J82)</f>
        <v>22710.720000000001</v>
      </c>
      <c r="K83" s="4">
        <f t="shared" si="42"/>
        <v>183039.28</v>
      </c>
    </row>
    <row r="85" spans="1:126" x14ac:dyDescent="0.25">
      <c r="A85" s="10" t="s">
        <v>448</v>
      </c>
      <c r="B85" s="10"/>
      <c r="C85" s="36"/>
      <c r="D85" s="12"/>
      <c r="E85" s="10"/>
      <c r="F85" s="10"/>
      <c r="G85" s="10"/>
      <c r="H85" s="10"/>
      <c r="I85" s="10"/>
      <c r="J85" s="10"/>
      <c r="K85" s="10"/>
    </row>
    <row r="86" spans="1:126" x14ac:dyDescent="0.25">
      <c r="A86" t="s">
        <v>241</v>
      </c>
      <c r="B86" t="s">
        <v>242</v>
      </c>
      <c r="C86" s="32" t="s">
        <v>481</v>
      </c>
      <c r="D86" t="s">
        <v>318</v>
      </c>
      <c r="E86" s="1">
        <v>44000</v>
      </c>
      <c r="F86" s="1">
        <f>E86*0.0287</f>
        <v>1262.8</v>
      </c>
      <c r="G86" s="1">
        <v>1007.19</v>
      </c>
      <c r="H86" s="1">
        <f>E86*0.0304</f>
        <v>1337.6</v>
      </c>
      <c r="I86" s="1">
        <v>1254</v>
      </c>
      <c r="J86" s="1">
        <v>4852.59</v>
      </c>
      <c r="K86" s="1">
        <v>39147.410000000003</v>
      </c>
    </row>
    <row r="87" spans="1:126" x14ac:dyDescent="0.25">
      <c r="A87" t="s">
        <v>245</v>
      </c>
      <c r="B87" t="s">
        <v>242</v>
      </c>
      <c r="C87" s="32" t="s">
        <v>482</v>
      </c>
      <c r="D87" t="s">
        <v>315</v>
      </c>
      <c r="E87" s="1">
        <v>45000</v>
      </c>
      <c r="F87" s="1">
        <f t="shared" ref="F87:F90" si="43">E87*0.0287</f>
        <v>1291.5</v>
      </c>
      <c r="G87" s="1">
        <v>1148.33</v>
      </c>
      <c r="H87" s="1">
        <f t="shared" ref="H87:H90" si="44">E87*0.0304</f>
        <v>1368</v>
      </c>
      <c r="I87" s="1">
        <v>277.5</v>
      </c>
      <c r="J87" s="1">
        <f t="shared" ref="J87:J88" si="45">F87+G87+H87+I87</f>
        <v>4085.33</v>
      </c>
      <c r="K87" s="1">
        <f t="shared" ref="K87:K88" si="46">E87-J87</f>
        <v>40914.67</v>
      </c>
    </row>
    <row r="88" spans="1:126" x14ac:dyDescent="0.25">
      <c r="A88" t="s">
        <v>246</v>
      </c>
      <c r="B88" t="s">
        <v>247</v>
      </c>
      <c r="C88" s="32" t="s">
        <v>481</v>
      </c>
      <c r="D88" t="s">
        <v>318</v>
      </c>
      <c r="E88" s="1">
        <v>45000</v>
      </c>
      <c r="F88" s="1">
        <f t="shared" si="43"/>
        <v>1291.5</v>
      </c>
      <c r="G88" s="1">
        <v>1148.33</v>
      </c>
      <c r="H88" s="1">
        <f t="shared" si="44"/>
        <v>1368</v>
      </c>
      <c r="I88" s="1">
        <v>125</v>
      </c>
      <c r="J88" s="1">
        <f t="shared" si="45"/>
        <v>3932.83</v>
      </c>
      <c r="K88" s="1">
        <f t="shared" si="46"/>
        <v>41067.17</v>
      </c>
    </row>
    <row r="89" spans="1:126" x14ac:dyDescent="0.25">
      <c r="A89" t="s">
        <v>248</v>
      </c>
      <c r="B89" t="s">
        <v>17</v>
      </c>
      <c r="C89" s="32" t="s">
        <v>481</v>
      </c>
      <c r="D89" t="s">
        <v>315</v>
      </c>
      <c r="E89" s="1">
        <v>89500</v>
      </c>
      <c r="F89" s="1">
        <f t="shared" si="43"/>
        <v>2568.65</v>
      </c>
      <c r="G89" s="1">
        <v>9635.51</v>
      </c>
      <c r="H89" s="1">
        <f t="shared" si="44"/>
        <v>2720.8</v>
      </c>
      <c r="I89" s="1">
        <v>1637.5</v>
      </c>
      <c r="J89" s="1">
        <v>16562.46</v>
      </c>
      <c r="K89" s="1">
        <v>72937.539999999994</v>
      </c>
    </row>
    <row r="90" spans="1:126" s="14" customFormat="1" x14ac:dyDescent="0.25">
      <c r="A90" s="17" t="s">
        <v>389</v>
      </c>
      <c r="B90" s="17" t="s">
        <v>336</v>
      </c>
      <c r="C90" s="37" t="s">
        <v>482</v>
      </c>
      <c r="D90" s="22" t="s">
        <v>318</v>
      </c>
      <c r="E90" s="1">
        <v>51000</v>
      </c>
      <c r="F90" s="1">
        <f t="shared" si="43"/>
        <v>1463.7</v>
      </c>
      <c r="G90" s="1">
        <v>1995.14</v>
      </c>
      <c r="H90" s="1">
        <f t="shared" si="44"/>
        <v>1550.4</v>
      </c>
      <c r="I90" s="1">
        <v>25</v>
      </c>
      <c r="J90" s="1">
        <f t="shared" ref="J90" si="47">+F90+G90+H90+I90</f>
        <v>5034.24</v>
      </c>
      <c r="K90" s="1">
        <f t="shared" ref="K90" si="48">E90-J90</f>
        <v>45965.760000000002</v>
      </c>
    </row>
    <row r="91" spans="1:126" x14ac:dyDescent="0.25">
      <c r="A91" s="3" t="s">
        <v>13</v>
      </c>
      <c r="B91" s="3">
        <v>5</v>
      </c>
      <c r="C91" s="34"/>
      <c r="D91" s="3"/>
      <c r="E91" s="4">
        <f t="shared" ref="E91:K91" si="49">SUM(E86:E90)</f>
        <v>274500</v>
      </c>
      <c r="F91" s="4">
        <f t="shared" si="49"/>
        <v>7878.15</v>
      </c>
      <c r="G91" s="4">
        <f t="shared" si="49"/>
        <v>14934.5</v>
      </c>
      <c r="H91" s="4">
        <f t="shared" si="49"/>
        <v>8344.7999999999993</v>
      </c>
      <c r="I91" s="4">
        <f t="shared" si="49"/>
        <v>3319</v>
      </c>
      <c r="J91" s="4">
        <f t="shared" si="49"/>
        <v>34467.449999999997</v>
      </c>
      <c r="K91" s="4">
        <f t="shared" si="49"/>
        <v>240032.55</v>
      </c>
    </row>
    <row r="93" spans="1:126" x14ac:dyDescent="0.25">
      <c r="A93" s="78" t="s">
        <v>255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/>
      <c r="M93"/>
      <c r="N93"/>
      <c r="O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A94" t="s">
        <v>404</v>
      </c>
      <c r="B94" s="21" t="s">
        <v>62</v>
      </c>
      <c r="C94" s="32" t="s">
        <v>481</v>
      </c>
      <c r="D94" t="s">
        <v>318</v>
      </c>
      <c r="E94" s="1">
        <v>27500</v>
      </c>
      <c r="F94" s="1">
        <f>E94*0.0287</f>
        <v>789.25</v>
      </c>
      <c r="G94" s="1">
        <v>0</v>
      </c>
      <c r="H94" s="1">
        <f>E94*0.0304</f>
        <v>836</v>
      </c>
      <c r="I94" s="1">
        <v>277.5</v>
      </c>
      <c r="J94" s="1">
        <f>H94+F94+G94+I94</f>
        <v>1902.75</v>
      </c>
      <c r="K94" s="1">
        <f>E94-J94</f>
        <v>25597.25</v>
      </c>
      <c r="L94"/>
      <c r="M94"/>
      <c r="N94"/>
      <c r="O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A95" t="s">
        <v>480</v>
      </c>
      <c r="B95" s="21" t="s">
        <v>292</v>
      </c>
      <c r="C95" s="32" t="s">
        <v>481</v>
      </c>
      <c r="D95" t="s">
        <v>417</v>
      </c>
      <c r="E95" s="1">
        <v>56000</v>
      </c>
      <c r="F95" s="1">
        <v>1607.2</v>
      </c>
      <c r="G95" s="1">
        <v>2733.96</v>
      </c>
      <c r="H95" s="1">
        <v>1702.4</v>
      </c>
      <c r="I95" s="1">
        <v>25</v>
      </c>
      <c r="J95" s="1">
        <v>8259.76</v>
      </c>
      <c r="K95" s="1">
        <v>47740.24</v>
      </c>
      <c r="L95"/>
      <c r="M95"/>
      <c r="N95"/>
      <c r="O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A96" t="s">
        <v>256</v>
      </c>
      <c r="B96" t="s">
        <v>429</v>
      </c>
      <c r="C96" s="32" t="s">
        <v>481</v>
      </c>
      <c r="D96" t="s">
        <v>315</v>
      </c>
      <c r="E96" s="1">
        <v>44000</v>
      </c>
      <c r="F96" s="1">
        <f>E96*0.0287</f>
        <v>1262.8</v>
      </c>
      <c r="G96" s="1">
        <v>1007.19</v>
      </c>
      <c r="H96" s="1">
        <f>E96*0.0304</f>
        <v>1337.6</v>
      </c>
      <c r="I96" s="1">
        <v>780.2</v>
      </c>
      <c r="J96" s="1">
        <v>4387.79</v>
      </c>
      <c r="K96" s="1">
        <f t="shared" ref="K96" si="50">E96-J96</f>
        <v>39612.21</v>
      </c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s="3" t="s">
        <v>13</v>
      </c>
      <c r="B97" s="3">
        <v>3</v>
      </c>
      <c r="C97" s="34"/>
      <c r="D97" s="3"/>
      <c r="E97" s="4">
        <f t="shared" ref="E97:K97" si="51">SUM(E94:E96)</f>
        <v>127500</v>
      </c>
      <c r="F97" s="4">
        <f t="shared" si="51"/>
        <v>3659.25</v>
      </c>
      <c r="G97" s="4">
        <f t="shared" si="51"/>
        <v>3741.15</v>
      </c>
      <c r="H97" s="4">
        <f t="shared" si="51"/>
        <v>3876</v>
      </c>
      <c r="I97" s="4">
        <f t="shared" si="51"/>
        <v>1082.7</v>
      </c>
      <c r="J97" s="4">
        <f t="shared" si="51"/>
        <v>14550.3</v>
      </c>
      <c r="K97" s="4">
        <f t="shared" si="51"/>
        <v>112949.7</v>
      </c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9" spans="1:126" x14ac:dyDescent="0.25">
      <c r="A99" s="78" t="s">
        <v>65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1:126" x14ac:dyDescent="0.25">
      <c r="A100" t="s">
        <v>66</v>
      </c>
      <c r="B100" t="s">
        <v>499</v>
      </c>
      <c r="C100" s="32" t="s">
        <v>481</v>
      </c>
      <c r="D100" t="s">
        <v>315</v>
      </c>
      <c r="E100" s="1">
        <v>45000</v>
      </c>
      <c r="F100" s="1">
        <f t="shared" ref="F100:F102" si="52">E100*0.0287</f>
        <v>1291.5</v>
      </c>
      <c r="G100" s="1">
        <v>1411.59</v>
      </c>
      <c r="H100" s="1">
        <f t="shared" ref="H100:H102" si="53">E100*0.0304</f>
        <v>1368</v>
      </c>
      <c r="I100" s="1">
        <v>2525.2399999999998</v>
      </c>
      <c r="J100" s="1">
        <v>6248.03</v>
      </c>
      <c r="K100" s="1">
        <f t="shared" ref="K100" si="54">E100-J100</f>
        <v>38751.97</v>
      </c>
    </row>
    <row r="101" spans="1:126" x14ac:dyDescent="0.25">
      <c r="A101" t="s">
        <v>67</v>
      </c>
      <c r="B101" t="s">
        <v>499</v>
      </c>
      <c r="C101" s="32" t="s">
        <v>481</v>
      </c>
      <c r="D101" t="s">
        <v>315</v>
      </c>
      <c r="E101" s="1">
        <v>76000</v>
      </c>
      <c r="F101" s="1">
        <f t="shared" si="52"/>
        <v>2181.1999999999998</v>
      </c>
      <c r="G101" s="1">
        <v>6497.56</v>
      </c>
      <c r="H101" s="1">
        <f t="shared" si="53"/>
        <v>2310.4</v>
      </c>
      <c r="I101" s="1">
        <v>145</v>
      </c>
      <c r="J101" s="1">
        <f>F101+G101+H101+I101</f>
        <v>11134.16</v>
      </c>
      <c r="K101" s="1">
        <f>E101-J101</f>
        <v>64865.84</v>
      </c>
    </row>
    <row r="102" spans="1:126" x14ac:dyDescent="0.25">
      <c r="A102" t="s">
        <v>298</v>
      </c>
      <c r="B102" t="s">
        <v>499</v>
      </c>
      <c r="C102" s="32" t="s">
        <v>482</v>
      </c>
      <c r="D102" t="s">
        <v>318</v>
      </c>
      <c r="E102" s="1">
        <v>44000</v>
      </c>
      <c r="F102" s="1">
        <f t="shared" si="52"/>
        <v>1262.8</v>
      </c>
      <c r="G102" s="1">
        <v>1007.19</v>
      </c>
      <c r="H102" s="1">
        <f t="shared" si="53"/>
        <v>1337.6</v>
      </c>
      <c r="I102" s="1">
        <v>375.8</v>
      </c>
      <c r="J102" s="1">
        <v>3983.39</v>
      </c>
      <c r="K102" s="1">
        <v>40016.61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x14ac:dyDescent="0.25">
      <c r="A103" s="3" t="s">
        <v>13</v>
      </c>
      <c r="B103" s="3">
        <v>3</v>
      </c>
      <c r="C103" s="34"/>
      <c r="D103" s="3"/>
      <c r="E103" s="4">
        <f t="shared" ref="E103:K103" si="55">SUM(E100:E102)</f>
        <v>165000</v>
      </c>
      <c r="F103" s="4">
        <f t="shared" si="55"/>
        <v>4735.5</v>
      </c>
      <c r="G103" s="4">
        <f t="shared" si="55"/>
        <v>8916.34</v>
      </c>
      <c r="H103" s="4">
        <f t="shared" si="55"/>
        <v>5016</v>
      </c>
      <c r="I103" s="4">
        <f t="shared" si="55"/>
        <v>3046.04</v>
      </c>
      <c r="J103" s="4">
        <f t="shared" si="55"/>
        <v>21365.58</v>
      </c>
      <c r="K103" s="4">
        <f t="shared" si="55"/>
        <v>143634.42000000001</v>
      </c>
    </row>
    <row r="105" spans="1:126" x14ac:dyDescent="0.25">
      <c r="A105" s="78" t="s">
        <v>449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26" s="14" customFormat="1" x14ac:dyDescent="0.25">
      <c r="A106" s="17" t="s">
        <v>390</v>
      </c>
      <c r="B106" s="17" t="s">
        <v>429</v>
      </c>
      <c r="C106" s="37" t="s">
        <v>481</v>
      </c>
      <c r="D106" s="22" t="s">
        <v>318</v>
      </c>
      <c r="E106" s="1">
        <v>44000</v>
      </c>
      <c r="F106" s="1">
        <f>E106*0.0287</f>
        <v>1262.8</v>
      </c>
      <c r="G106" s="1">
        <v>1007.19</v>
      </c>
      <c r="H106" s="1">
        <f>E106*0.0304</f>
        <v>1337.6</v>
      </c>
      <c r="I106" s="1">
        <v>2720.8</v>
      </c>
      <c r="J106" s="1">
        <v>4902.59</v>
      </c>
      <c r="K106" s="1">
        <v>39097.410000000003</v>
      </c>
    </row>
    <row r="107" spans="1:126" x14ac:dyDescent="0.25">
      <c r="A107" t="s">
        <v>31</v>
      </c>
      <c r="B107" t="s">
        <v>372</v>
      </c>
      <c r="C107" s="32" t="s">
        <v>481</v>
      </c>
      <c r="D107" t="s">
        <v>315</v>
      </c>
      <c r="E107" s="1">
        <v>89500</v>
      </c>
      <c r="F107" s="1">
        <f t="shared" ref="F107" si="56">E107*0.0287</f>
        <v>2568.65</v>
      </c>
      <c r="G107" s="1">
        <v>9297.98</v>
      </c>
      <c r="H107" s="1">
        <f t="shared" ref="H107" si="57">E107*0.0304</f>
        <v>2720.8</v>
      </c>
      <c r="I107" s="1">
        <v>2999.03</v>
      </c>
      <c r="J107" s="1">
        <v>22795.35</v>
      </c>
      <c r="K107" s="1">
        <v>66704.649999999994</v>
      </c>
    </row>
    <row r="108" spans="1:126" x14ac:dyDescent="0.25">
      <c r="A108" t="s">
        <v>296</v>
      </c>
      <c r="B108" t="s">
        <v>121</v>
      </c>
      <c r="C108" s="32" t="s">
        <v>481</v>
      </c>
      <c r="D108" t="s">
        <v>318</v>
      </c>
      <c r="E108" s="1">
        <v>66000</v>
      </c>
      <c r="F108" s="1">
        <f>E108*0.0287</f>
        <v>1894.2</v>
      </c>
      <c r="G108" s="1">
        <v>4615.76</v>
      </c>
      <c r="H108" s="1">
        <f>E108*0.0304</f>
        <v>2006.4</v>
      </c>
      <c r="I108" s="1">
        <v>2006.4</v>
      </c>
      <c r="J108" s="1">
        <v>11351.36</v>
      </c>
      <c r="K108" s="1">
        <v>54648.639999999999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x14ac:dyDescent="0.25">
      <c r="A109" s="3" t="s">
        <v>13</v>
      </c>
      <c r="B109" s="3">
        <v>3</v>
      </c>
      <c r="C109" s="34"/>
      <c r="D109" s="3"/>
      <c r="E109" s="4">
        <f t="shared" ref="E109:K109" si="58">SUM(E105:E108)</f>
        <v>199500</v>
      </c>
      <c r="F109" s="4">
        <f t="shared" si="58"/>
        <v>5725.65</v>
      </c>
      <c r="G109" s="4">
        <f t="shared" si="58"/>
        <v>14920.93</v>
      </c>
      <c r="H109" s="4">
        <f t="shared" si="58"/>
        <v>6064.8</v>
      </c>
      <c r="I109" s="4">
        <f t="shared" si="58"/>
        <v>7726.23</v>
      </c>
      <c r="J109" s="4">
        <f>SUM(J105:J108)</f>
        <v>39049.300000000003</v>
      </c>
      <c r="K109" s="4">
        <f t="shared" si="58"/>
        <v>160450.70000000001</v>
      </c>
    </row>
    <row r="111" spans="1:126" x14ac:dyDescent="0.25">
      <c r="A111" s="78" t="s">
        <v>450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26" x14ac:dyDescent="0.25">
      <c r="A112" t="s">
        <v>28</v>
      </c>
      <c r="B112" t="s">
        <v>29</v>
      </c>
      <c r="C112" s="32" t="s">
        <v>481</v>
      </c>
      <c r="D112" t="s">
        <v>315</v>
      </c>
      <c r="E112" s="1">
        <v>89500</v>
      </c>
      <c r="F112" s="1">
        <f>E112*0.0287</f>
        <v>2568.65</v>
      </c>
      <c r="G112" s="1">
        <v>9297.98</v>
      </c>
      <c r="H112" s="1">
        <f>E112*0.0304</f>
        <v>2720.8</v>
      </c>
      <c r="I112" s="1">
        <v>7445.92</v>
      </c>
      <c r="J112" s="1">
        <v>22033.35</v>
      </c>
      <c r="K112" s="1">
        <f>E112-J112</f>
        <v>67466.649999999994</v>
      </c>
    </row>
    <row r="113" spans="1:126" x14ac:dyDescent="0.25">
      <c r="A113" s="3" t="s">
        <v>13</v>
      </c>
      <c r="B113" s="3">
        <v>1</v>
      </c>
      <c r="C113" s="34"/>
      <c r="D113" s="3"/>
      <c r="E113" s="4">
        <f t="shared" ref="E113:K113" si="59">SUM(E112)</f>
        <v>89500</v>
      </c>
      <c r="F113" s="4">
        <f t="shared" si="59"/>
        <v>2568.65</v>
      </c>
      <c r="G113" s="4">
        <f t="shared" si="59"/>
        <v>9297.98</v>
      </c>
      <c r="H113" s="4">
        <f t="shared" si="59"/>
        <v>2720.8</v>
      </c>
      <c r="I113" s="4">
        <f t="shared" si="59"/>
        <v>7445.92</v>
      </c>
      <c r="J113" s="4">
        <f t="shared" si="59"/>
        <v>22033.35</v>
      </c>
      <c r="K113" s="4">
        <f t="shared" si="59"/>
        <v>67466.649999999994</v>
      </c>
    </row>
    <row r="115" spans="1:126" x14ac:dyDescent="0.25">
      <c r="A115" s="78" t="s">
        <v>451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1:126" x14ac:dyDescent="0.25">
      <c r="A116" t="s">
        <v>295</v>
      </c>
      <c r="B116" t="s">
        <v>128</v>
      </c>
      <c r="C116" s="32" t="s">
        <v>481</v>
      </c>
      <c r="D116" t="s">
        <v>318</v>
      </c>
      <c r="E116" s="1">
        <v>76000</v>
      </c>
      <c r="F116" s="1">
        <f>E116*0.0287</f>
        <v>2181.1999999999998</v>
      </c>
      <c r="G116" s="1">
        <v>6497.56</v>
      </c>
      <c r="H116" s="1">
        <f>E116*0.0304</f>
        <v>2310.4</v>
      </c>
      <c r="I116" s="1">
        <v>5009.83</v>
      </c>
      <c r="J116" s="1">
        <v>19349.39</v>
      </c>
      <c r="K116" s="1">
        <v>56650.61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152</v>
      </c>
      <c r="B117" t="s">
        <v>429</v>
      </c>
      <c r="C117" s="32" t="s">
        <v>481</v>
      </c>
      <c r="D117" t="s">
        <v>315</v>
      </c>
      <c r="E117" s="1">
        <v>44000</v>
      </c>
      <c r="F117" s="1">
        <f>E117*0.0287</f>
        <v>1262.8</v>
      </c>
      <c r="G117" s="1">
        <v>1007.19</v>
      </c>
      <c r="H117" s="1">
        <f>E117*0.0304</f>
        <v>1337.6</v>
      </c>
      <c r="I117" s="1">
        <v>125</v>
      </c>
      <c r="J117" s="1">
        <v>4832.59</v>
      </c>
      <c r="K117" s="1">
        <v>39167.410000000003</v>
      </c>
    </row>
    <row r="118" spans="1:126" x14ac:dyDescent="0.25">
      <c r="A118" s="3" t="s">
        <v>13</v>
      </c>
      <c r="B118" s="3">
        <v>2</v>
      </c>
      <c r="C118" s="34"/>
      <c r="D118" s="3"/>
      <c r="E118" s="4">
        <f t="shared" ref="E118:K118" si="60">SUM(E115:E117)</f>
        <v>120000</v>
      </c>
      <c r="F118" s="4">
        <f t="shared" si="60"/>
        <v>3444</v>
      </c>
      <c r="G118" s="4">
        <f t="shared" si="60"/>
        <v>7504.75</v>
      </c>
      <c r="H118" s="4">
        <f t="shared" si="60"/>
        <v>3648</v>
      </c>
      <c r="I118" s="4">
        <f t="shared" si="60"/>
        <v>5134.83</v>
      </c>
      <c r="J118" s="4">
        <f t="shared" si="60"/>
        <v>24181.98</v>
      </c>
      <c r="K118" s="4">
        <f t="shared" si="60"/>
        <v>95818.02</v>
      </c>
    </row>
    <row r="120" spans="1:126" x14ac:dyDescent="0.25">
      <c r="A120" s="10" t="s">
        <v>452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312</v>
      </c>
      <c r="B121" t="s">
        <v>221</v>
      </c>
      <c r="C121" s="32" t="s">
        <v>482</v>
      </c>
      <c r="D121" t="s">
        <v>318</v>
      </c>
      <c r="E121" s="1">
        <v>36000</v>
      </c>
      <c r="F121" s="1">
        <f>E121*0.0287</f>
        <v>1033.2</v>
      </c>
      <c r="G121" s="1">
        <v>0</v>
      </c>
      <c r="H121" s="1">
        <v>1094.4000000000001</v>
      </c>
      <c r="I121" s="1">
        <v>7826.72</v>
      </c>
      <c r="J121" s="1">
        <v>9954.32</v>
      </c>
      <c r="K121" s="1">
        <v>26045.68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192</v>
      </c>
      <c r="B122" t="s">
        <v>193</v>
      </c>
      <c r="C122" s="32" t="s">
        <v>481</v>
      </c>
      <c r="D122" t="s">
        <v>318</v>
      </c>
      <c r="E122" s="1">
        <v>41000</v>
      </c>
      <c r="F122" s="1">
        <f>E122*0.0287</f>
        <v>1176.7</v>
      </c>
      <c r="G122" s="1">
        <v>405.27</v>
      </c>
      <c r="H122" s="1">
        <f>E122*0.0304</f>
        <v>1246.4000000000001</v>
      </c>
      <c r="I122" s="1">
        <v>1725.92</v>
      </c>
      <c r="J122" s="1">
        <v>4530.29</v>
      </c>
      <c r="K122" s="1">
        <f>+E122-J122</f>
        <v>36469.71</v>
      </c>
    </row>
    <row r="123" spans="1:126" x14ac:dyDescent="0.25">
      <c r="A123" t="s">
        <v>309</v>
      </c>
      <c r="B123" t="s">
        <v>204</v>
      </c>
      <c r="C123" s="32" t="s">
        <v>482</v>
      </c>
      <c r="D123" t="s">
        <v>318</v>
      </c>
      <c r="E123" s="1">
        <v>45000</v>
      </c>
      <c r="F123" s="1">
        <f>E123*0.0287</f>
        <v>1291.5</v>
      </c>
      <c r="G123" s="1">
        <v>1148.33</v>
      </c>
      <c r="H123" s="1">
        <f>E123*0.0304</f>
        <v>1368</v>
      </c>
      <c r="I123" s="1">
        <v>1368</v>
      </c>
      <c r="J123" s="1">
        <v>11015.83</v>
      </c>
      <c r="K123" s="1">
        <v>33984.17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310</v>
      </c>
      <c r="B124" t="s">
        <v>17</v>
      </c>
      <c r="C124" s="32" t="s">
        <v>481</v>
      </c>
      <c r="D124" t="s">
        <v>318</v>
      </c>
      <c r="E124" s="1">
        <v>9833.33</v>
      </c>
      <c r="F124" s="1">
        <f>E124*0.0287</f>
        <v>282.22000000000003</v>
      </c>
      <c r="G124" s="1">
        <v>0</v>
      </c>
      <c r="H124" s="1">
        <f>E124*0.0304</f>
        <v>298.93</v>
      </c>
      <c r="I124" s="1">
        <v>1627.62</v>
      </c>
      <c r="J124" s="1">
        <v>2208.77</v>
      </c>
      <c r="K124" s="1">
        <v>7624.56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311</v>
      </c>
      <c r="B125" t="s">
        <v>221</v>
      </c>
      <c r="C125" s="32" t="s">
        <v>481</v>
      </c>
      <c r="D125" t="s">
        <v>318</v>
      </c>
      <c r="E125" s="1">
        <v>36000</v>
      </c>
      <c r="F125" s="1">
        <f>E125*0.0287</f>
        <v>1033.2</v>
      </c>
      <c r="G125" s="1">
        <v>0</v>
      </c>
      <c r="H125" s="1">
        <f>E125*0.0304</f>
        <v>1094.4000000000001</v>
      </c>
      <c r="I125" s="1">
        <v>1094.4000000000001</v>
      </c>
      <c r="J125" s="1">
        <v>5392.44</v>
      </c>
      <c r="K125" s="1">
        <v>30607.56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313</v>
      </c>
      <c r="B126" t="s">
        <v>62</v>
      </c>
      <c r="C126" s="32" t="s">
        <v>481</v>
      </c>
      <c r="D126" t="s">
        <v>318</v>
      </c>
      <c r="E126" s="1">
        <v>33000</v>
      </c>
      <c r="F126" s="1">
        <f t="shared" ref="F126:F138" si="61">E126*0.0287</f>
        <v>947.1</v>
      </c>
      <c r="G126" s="1">
        <v>0</v>
      </c>
      <c r="H126" s="1">
        <f t="shared" ref="H126:H138" si="62">E126*0.0304</f>
        <v>1003.2</v>
      </c>
      <c r="I126" s="1">
        <v>1727.62</v>
      </c>
      <c r="J126" s="1">
        <f t="shared" ref="J126:J134" si="63">+F126+G126+H126+I126</f>
        <v>3677.92</v>
      </c>
      <c r="K126" s="1">
        <f t="shared" ref="K126:K138" si="64">+E126-J126</f>
        <v>29322.080000000002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8</v>
      </c>
      <c r="B127" t="s">
        <v>336</v>
      </c>
      <c r="C127" s="32" t="s">
        <v>481</v>
      </c>
      <c r="D127" t="s">
        <v>318</v>
      </c>
      <c r="E127" s="1">
        <v>71000</v>
      </c>
      <c r="F127" s="1">
        <f t="shared" si="61"/>
        <v>2037.7</v>
      </c>
      <c r="G127" s="1">
        <v>5556.66</v>
      </c>
      <c r="H127" s="1">
        <f t="shared" si="62"/>
        <v>2158.4</v>
      </c>
      <c r="I127" s="1">
        <v>25</v>
      </c>
      <c r="J127" s="1">
        <f t="shared" si="63"/>
        <v>9777.76</v>
      </c>
      <c r="K127" s="1">
        <f t="shared" si="64"/>
        <v>61222.239999999998</v>
      </c>
    </row>
    <row r="128" spans="1:126" x14ac:dyDescent="0.25">
      <c r="A128" t="s">
        <v>194</v>
      </c>
      <c r="B128" t="s">
        <v>291</v>
      </c>
      <c r="C128" s="32" t="s">
        <v>482</v>
      </c>
      <c r="D128" t="s">
        <v>315</v>
      </c>
      <c r="E128" s="1">
        <v>76000</v>
      </c>
      <c r="F128" s="1">
        <f t="shared" si="61"/>
        <v>2181.1999999999998</v>
      </c>
      <c r="G128" s="1">
        <v>6497.56</v>
      </c>
      <c r="H128" s="1">
        <f t="shared" si="62"/>
        <v>2310.4</v>
      </c>
      <c r="I128" s="1">
        <v>2327</v>
      </c>
      <c r="J128" s="1">
        <v>13316.16</v>
      </c>
      <c r="K128" s="1">
        <v>62683.839999999997</v>
      </c>
    </row>
    <row r="129" spans="1:126" x14ac:dyDescent="0.25">
      <c r="A129" t="s">
        <v>314</v>
      </c>
      <c r="B129" t="s">
        <v>121</v>
      </c>
      <c r="C129" s="32" t="s">
        <v>482</v>
      </c>
      <c r="D129" t="s">
        <v>318</v>
      </c>
      <c r="E129" s="1">
        <v>75000</v>
      </c>
      <c r="F129" s="1">
        <f t="shared" si="61"/>
        <v>2152.5</v>
      </c>
      <c r="G129" s="1">
        <v>6309.38</v>
      </c>
      <c r="H129" s="1">
        <f t="shared" si="62"/>
        <v>2280</v>
      </c>
      <c r="I129" s="1">
        <v>1877.5</v>
      </c>
      <c r="J129" s="1">
        <v>12619.38</v>
      </c>
      <c r="K129" s="1">
        <v>62380.62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383</v>
      </c>
      <c r="B130" s="21" t="s">
        <v>289</v>
      </c>
      <c r="C130" s="32" t="s">
        <v>482</v>
      </c>
      <c r="D130" s="16" t="s">
        <v>318</v>
      </c>
      <c r="E130" s="1">
        <v>100000</v>
      </c>
      <c r="F130" s="1">
        <f t="shared" si="61"/>
        <v>2870</v>
      </c>
      <c r="G130" s="1">
        <v>12105.37</v>
      </c>
      <c r="H130" s="1">
        <f t="shared" si="62"/>
        <v>3040</v>
      </c>
      <c r="I130" s="1">
        <v>277.5</v>
      </c>
      <c r="J130" s="1">
        <f t="shared" si="63"/>
        <v>18292.87</v>
      </c>
      <c r="K130" s="1">
        <f>+E130-J130</f>
        <v>81707.13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195</v>
      </c>
      <c r="B131" t="s">
        <v>196</v>
      </c>
      <c r="C131" s="32" t="s">
        <v>481</v>
      </c>
      <c r="D131" t="s">
        <v>318</v>
      </c>
      <c r="E131" s="1">
        <v>46000</v>
      </c>
      <c r="F131" s="1">
        <f t="shared" si="61"/>
        <v>1320.2</v>
      </c>
      <c r="G131" s="1">
        <v>1289.46</v>
      </c>
      <c r="H131" s="1">
        <f t="shared" si="62"/>
        <v>1398.4</v>
      </c>
      <c r="I131" s="1">
        <v>2567.4</v>
      </c>
      <c r="J131" s="1">
        <v>6575.56</v>
      </c>
      <c r="K131" s="1">
        <v>39424.54</v>
      </c>
    </row>
    <row r="132" spans="1:126" x14ac:dyDescent="0.25">
      <c r="A132" t="s">
        <v>197</v>
      </c>
      <c r="B132" t="s">
        <v>198</v>
      </c>
      <c r="C132" s="32" t="s">
        <v>481</v>
      </c>
      <c r="D132" t="s">
        <v>318</v>
      </c>
      <c r="E132" s="1">
        <v>61000</v>
      </c>
      <c r="F132" s="1">
        <f t="shared" si="61"/>
        <v>1750.7</v>
      </c>
      <c r="G132" s="1">
        <v>3674.86</v>
      </c>
      <c r="H132" s="1">
        <f t="shared" si="62"/>
        <v>1854.4</v>
      </c>
      <c r="I132" s="1">
        <v>2665</v>
      </c>
      <c r="J132" s="1">
        <v>9944.9599999999991</v>
      </c>
      <c r="K132" s="1">
        <v>51055.040000000001</v>
      </c>
    </row>
    <row r="133" spans="1:126" x14ac:dyDescent="0.25">
      <c r="A133" t="s">
        <v>199</v>
      </c>
      <c r="B133" t="s">
        <v>196</v>
      </c>
      <c r="C133" s="32" t="s">
        <v>481</v>
      </c>
      <c r="D133" t="s">
        <v>318</v>
      </c>
      <c r="E133" s="1">
        <v>46000</v>
      </c>
      <c r="F133" s="1">
        <f t="shared" si="61"/>
        <v>1320.2</v>
      </c>
      <c r="G133" s="1">
        <v>1289.46</v>
      </c>
      <c r="H133" s="1">
        <f t="shared" si="62"/>
        <v>1398.4</v>
      </c>
      <c r="I133" s="1">
        <v>295</v>
      </c>
      <c r="J133" s="1">
        <v>6303.06</v>
      </c>
      <c r="K133" s="1">
        <v>39696.94</v>
      </c>
    </row>
    <row r="134" spans="1:126" x14ac:dyDescent="0.25">
      <c r="A134" t="s">
        <v>200</v>
      </c>
      <c r="B134" t="s">
        <v>193</v>
      </c>
      <c r="C134" s="32" t="s">
        <v>482</v>
      </c>
      <c r="D134" t="s">
        <v>318</v>
      </c>
      <c r="E134" s="1">
        <v>45000</v>
      </c>
      <c r="F134" s="1">
        <f t="shared" si="61"/>
        <v>1291.5</v>
      </c>
      <c r="G134" s="1">
        <v>791.29</v>
      </c>
      <c r="H134" s="1">
        <f t="shared" si="62"/>
        <v>1368</v>
      </c>
      <c r="I134" s="1">
        <v>7102.04</v>
      </c>
      <c r="J134" s="1">
        <f t="shared" si="63"/>
        <v>10552.83</v>
      </c>
      <c r="K134" s="1">
        <v>34619.269999999997</v>
      </c>
    </row>
    <row r="135" spans="1:126" x14ac:dyDescent="0.25">
      <c r="A135" t="s">
        <v>201</v>
      </c>
      <c r="B135" t="s">
        <v>202</v>
      </c>
      <c r="C135" s="32" t="s">
        <v>482</v>
      </c>
      <c r="D135" t="s">
        <v>318</v>
      </c>
      <c r="E135" s="1">
        <v>61000</v>
      </c>
      <c r="F135" s="1">
        <f t="shared" si="61"/>
        <v>1750.7</v>
      </c>
      <c r="G135" s="1">
        <v>3674.86</v>
      </c>
      <c r="H135" s="1">
        <f t="shared" si="62"/>
        <v>1854.4</v>
      </c>
      <c r="I135" s="1">
        <v>277.5</v>
      </c>
      <c r="J135" s="1">
        <v>7557.46</v>
      </c>
      <c r="K135" s="1">
        <v>53442.54</v>
      </c>
    </row>
    <row r="136" spans="1:126" x14ac:dyDescent="0.25">
      <c r="A136" t="s">
        <v>203</v>
      </c>
      <c r="B136" t="s">
        <v>204</v>
      </c>
      <c r="C136" s="32" t="s">
        <v>482</v>
      </c>
      <c r="D136" t="s">
        <v>318</v>
      </c>
      <c r="E136" s="1">
        <v>45000</v>
      </c>
      <c r="F136" s="1">
        <f t="shared" si="61"/>
        <v>1291.5</v>
      </c>
      <c r="G136" s="1">
        <v>1148.33</v>
      </c>
      <c r="H136" s="1">
        <f t="shared" si="62"/>
        <v>1368</v>
      </c>
      <c r="I136" s="1">
        <v>908.33</v>
      </c>
      <c r="J136" s="1">
        <v>4716.16</v>
      </c>
      <c r="K136" s="1">
        <f t="shared" si="64"/>
        <v>40283.839999999997</v>
      </c>
    </row>
    <row r="137" spans="1:126" x14ac:dyDescent="0.25">
      <c r="A137" t="s">
        <v>205</v>
      </c>
      <c r="B137" t="s">
        <v>19</v>
      </c>
      <c r="C137" s="32" t="s">
        <v>481</v>
      </c>
      <c r="D137" t="s">
        <v>318</v>
      </c>
      <c r="E137" s="1">
        <v>46000</v>
      </c>
      <c r="F137" s="1">
        <f t="shared" si="61"/>
        <v>1320.2</v>
      </c>
      <c r="G137" s="1">
        <v>1289.46</v>
      </c>
      <c r="H137" s="1">
        <f t="shared" si="62"/>
        <v>1398.4</v>
      </c>
      <c r="I137" s="1">
        <v>1275</v>
      </c>
      <c r="J137" s="1">
        <v>5283.06</v>
      </c>
      <c r="K137" s="1">
        <v>40716.94</v>
      </c>
    </row>
    <row r="138" spans="1:126" x14ac:dyDescent="0.25">
      <c r="A138" t="s">
        <v>206</v>
      </c>
      <c r="B138" t="s">
        <v>207</v>
      </c>
      <c r="C138" s="32" t="s">
        <v>482</v>
      </c>
      <c r="D138" t="s">
        <v>318</v>
      </c>
      <c r="E138" s="1">
        <v>45000</v>
      </c>
      <c r="F138" s="1">
        <f t="shared" si="61"/>
        <v>1291.5</v>
      </c>
      <c r="G138" s="1">
        <v>1148.33</v>
      </c>
      <c r="H138" s="1">
        <f t="shared" si="62"/>
        <v>1368</v>
      </c>
      <c r="I138" s="1">
        <v>5633.9</v>
      </c>
      <c r="J138" s="1">
        <v>9441.73</v>
      </c>
      <c r="K138" s="1">
        <f t="shared" si="64"/>
        <v>35558.269999999997</v>
      </c>
    </row>
    <row r="139" spans="1:126" x14ac:dyDescent="0.25">
      <c r="A139" s="3" t="s">
        <v>13</v>
      </c>
      <c r="B139" s="3">
        <v>18</v>
      </c>
      <c r="C139" s="34"/>
      <c r="D139" s="3"/>
      <c r="E139" s="4">
        <f t="shared" ref="E139:H139" si="65">SUM(E121:E138)</f>
        <v>917833.33</v>
      </c>
      <c r="F139" s="4">
        <f t="shared" si="65"/>
        <v>26341.82</v>
      </c>
      <c r="G139" s="4">
        <f t="shared" si="65"/>
        <v>46328.62</v>
      </c>
      <c r="H139" s="4">
        <f t="shared" si="65"/>
        <v>27902.13</v>
      </c>
      <c r="I139" s="4">
        <f>SUM(I121:I138)</f>
        <v>40601.449999999997</v>
      </c>
      <c r="J139" s="4">
        <f>SUM(J121:J138)</f>
        <v>151160.56</v>
      </c>
      <c r="K139" s="4">
        <f>SUM(K121:K138)</f>
        <v>766844.97</v>
      </c>
    </row>
    <row r="141" spans="1:126" x14ac:dyDescent="0.25">
      <c r="A141" s="10" t="s">
        <v>453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26" x14ac:dyDescent="0.25">
      <c r="A142" t="s">
        <v>209</v>
      </c>
      <c r="B142" t="s">
        <v>208</v>
      </c>
      <c r="C142" s="32" t="s">
        <v>482</v>
      </c>
      <c r="D142" t="s">
        <v>315</v>
      </c>
      <c r="E142" s="1">
        <v>36000</v>
      </c>
      <c r="F142" s="1">
        <f t="shared" ref="F142:F162" si="66">E142*0.0287</f>
        <v>1033.2</v>
      </c>
      <c r="G142" s="1">
        <v>0</v>
      </c>
      <c r="H142" s="1">
        <f t="shared" ref="H142:H162" si="67">E142*0.0304</f>
        <v>1094.4000000000001</v>
      </c>
      <c r="I142" s="1">
        <v>377.5</v>
      </c>
      <c r="J142" s="1">
        <f t="shared" ref="J142:J147" si="68">F142+G142+H142+I142</f>
        <v>2505.1</v>
      </c>
      <c r="K142" s="1">
        <f t="shared" ref="K142:K147" si="69">E142-J142</f>
        <v>33494.9</v>
      </c>
    </row>
    <row r="143" spans="1:126" x14ac:dyDescent="0.25">
      <c r="A143" t="s">
        <v>211</v>
      </c>
      <c r="B143" t="s">
        <v>210</v>
      </c>
      <c r="C143" s="32" t="s">
        <v>482</v>
      </c>
      <c r="D143" t="s">
        <v>318</v>
      </c>
      <c r="E143" s="1">
        <v>36000</v>
      </c>
      <c r="F143" s="1">
        <f t="shared" si="66"/>
        <v>1033.2</v>
      </c>
      <c r="G143" s="1">
        <v>0</v>
      </c>
      <c r="H143" s="1">
        <f t="shared" si="67"/>
        <v>1094.4000000000001</v>
      </c>
      <c r="I143" s="1">
        <v>327.5</v>
      </c>
      <c r="J143" s="1">
        <f t="shared" si="68"/>
        <v>2455.1</v>
      </c>
      <c r="K143" s="1">
        <f t="shared" si="69"/>
        <v>33544.9</v>
      </c>
    </row>
    <row r="144" spans="1:126" x14ac:dyDescent="0.25">
      <c r="A144" t="s">
        <v>212</v>
      </c>
      <c r="B144" t="s">
        <v>210</v>
      </c>
      <c r="C144" s="32" t="s">
        <v>481</v>
      </c>
      <c r="D144" t="s">
        <v>318</v>
      </c>
      <c r="E144" s="1">
        <v>36000</v>
      </c>
      <c r="F144" s="1">
        <f t="shared" si="66"/>
        <v>1033.2</v>
      </c>
      <c r="G144" s="1">
        <v>0</v>
      </c>
      <c r="H144" s="1">
        <f t="shared" si="67"/>
        <v>1094.4000000000001</v>
      </c>
      <c r="I144" s="1">
        <v>75</v>
      </c>
      <c r="J144" s="1">
        <f t="shared" si="68"/>
        <v>2202.6</v>
      </c>
      <c r="K144" s="1">
        <f t="shared" si="69"/>
        <v>33797.4</v>
      </c>
    </row>
    <row r="145" spans="1:126" x14ac:dyDescent="0.25">
      <c r="A145" t="s">
        <v>213</v>
      </c>
      <c r="B145" t="s">
        <v>17</v>
      </c>
      <c r="C145" s="32" t="s">
        <v>481</v>
      </c>
      <c r="D145" t="s">
        <v>315</v>
      </c>
      <c r="E145" s="1">
        <v>81000</v>
      </c>
      <c r="F145" s="1">
        <f t="shared" si="66"/>
        <v>2324.6999999999998</v>
      </c>
      <c r="G145" s="1">
        <v>6358.36</v>
      </c>
      <c r="H145" s="1">
        <f t="shared" si="67"/>
        <v>2462.4</v>
      </c>
      <c r="I145" s="1">
        <v>7107.48</v>
      </c>
      <c r="J145" s="1">
        <v>18892.939999999999</v>
      </c>
      <c r="K145" s="1">
        <v>62107.06</v>
      </c>
    </row>
    <row r="146" spans="1:126" s="28" customFormat="1" x14ac:dyDescent="0.25">
      <c r="A146" s="28" t="s">
        <v>214</v>
      </c>
      <c r="B146" s="28" t="s">
        <v>92</v>
      </c>
      <c r="C146" s="76" t="s">
        <v>482</v>
      </c>
      <c r="D146" s="28" t="s">
        <v>318</v>
      </c>
      <c r="E146" s="77">
        <v>20075</v>
      </c>
      <c r="F146" s="77">
        <f t="shared" si="66"/>
        <v>576.15</v>
      </c>
      <c r="G146" s="77">
        <v>0</v>
      </c>
      <c r="H146" s="77">
        <f t="shared" si="67"/>
        <v>610.28</v>
      </c>
      <c r="I146" s="77">
        <v>25</v>
      </c>
      <c r="J146" s="77">
        <v>1211.43</v>
      </c>
      <c r="K146" s="77">
        <v>18863.57</v>
      </c>
    </row>
    <row r="147" spans="1:126" x14ac:dyDescent="0.25">
      <c r="A147" t="s">
        <v>215</v>
      </c>
      <c r="B147" t="s">
        <v>170</v>
      </c>
      <c r="C147" s="32" t="s">
        <v>482</v>
      </c>
      <c r="D147" t="s">
        <v>318</v>
      </c>
      <c r="E147" s="1">
        <v>36000</v>
      </c>
      <c r="F147" s="1">
        <f t="shared" si="66"/>
        <v>1033.2</v>
      </c>
      <c r="G147" s="1">
        <v>0</v>
      </c>
      <c r="H147" s="1">
        <f t="shared" si="67"/>
        <v>1094.4000000000001</v>
      </c>
      <c r="I147" s="1">
        <v>3377.5</v>
      </c>
      <c r="J147" s="1">
        <f t="shared" si="68"/>
        <v>5505.1</v>
      </c>
      <c r="K147" s="1">
        <f t="shared" si="69"/>
        <v>30494.9</v>
      </c>
    </row>
    <row r="148" spans="1:126" x14ac:dyDescent="0.25">
      <c r="A148" t="s">
        <v>216</v>
      </c>
      <c r="B148" t="s">
        <v>210</v>
      </c>
      <c r="C148" s="32" t="s">
        <v>481</v>
      </c>
      <c r="D148" t="s">
        <v>318</v>
      </c>
      <c r="E148" s="1">
        <v>36000</v>
      </c>
      <c r="F148" s="1">
        <f t="shared" si="66"/>
        <v>1033.2</v>
      </c>
      <c r="G148" s="1">
        <v>0</v>
      </c>
      <c r="H148" s="1">
        <f t="shared" si="67"/>
        <v>1094.4000000000001</v>
      </c>
      <c r="I148" s="1">
        <v>3097.74</v>
      </c>
      <c r="J148" s="1">
        <v>5225.34</v>
      </c>
      <c r="K148" s="1">
        <v>30774.66</v>
      </c>
    </row>
    <row r="149" spans="1:126" x14ac:dyDescent="0.25">
      <c r="A149" t="s">
        <v>217</v>
      </c>
      <c r="B149" t="s">
        <v>208</v>
      </c>
      <c r="C149" s="32" t="s">
        <v>482</v>
      </c>
      <c r="D149" t="s">
        <v>318</v>
      </c>
      <c r="E149" s="1">
        <v>44000</v>
      </c>
      <c r="F149" s="1">
        <f t="shared" si="66"/>
        <v>1262.8</v>
      </c>
      <c r="G149" s="1">
        <v>1007.19</v>
      </c>
      <c r="H149" s="1">
        <f t="shared" si="67"/>
        <v>1337.6</v>
      </c>
      <c r="I149" s="1">
        <v>277.5</v>
      </c>
      <c r="J149" s="1">
        <v>7032.69</v>
      </c>
      <c r="K149" s="1">
        <f t="shared" ref="K149:K162" si="70">E149-J149</f>
        <v>36967.31</v>
      </c>
    </row>
    <row r="150" spans="1:126" x14ac:dyDescent="0.25">
      <c r="A150" t="s">
        <v>364</v>
      </c>
      <c r="B150" t="s">
        <v>15</v>
      </c>
      <c r="C150" s="32" t="s">
        <v>481</v>
      </c>
      <c r="D150" t="s">
        <v>318</v>
      </c>
      <c r="E150" s="1">
        <v>36000</v>
      </c>
      <c r="F150" s="1">
        <f t="shared" si="66"/>
        <v>1033.2</v>
      </c>
      <c r="G150" s="1">
        <v>0</v>
      </c>
      <c r="H150" s="1">
        <f t="shared" si="67"/>
        <v>1094.4000000000001</v>
      </c>
      <c r="I150" s="1">
        <v>4107.8</v>
      </c>
      <c r="J150" s="1">
        <v>6235.4</v>
      </c>
      <c r="K150" s="1">
        <f>E150-J150</f>
        <v>29764.6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363</v>
      </c>
      <c r="B151" t="s">
        <v>23</v>
      </c>
      <c r="C151" s="32" t="s">
        <v>481</v>
      </c>
      <c r="D151" t="s">
        <v>318</v>
      </c>
      <c r="E151" s="1">
        <v>5500</v>
      </c>
      <c r="F151" s="1">
        <f t="shared" si="66"/>
        <v>157.85</v>
      </c>
      <c r="G151" s="1">
        <v>0</v>
      </c>
      <c r="H151" s="1">
        <f t="shared" si="67"/>
        <v>167.2</v>
      </c>
      <c r="I151" s="1">
        <v>377.5</v>
      </c>
      <c r="J151" s="1">
        <v>702</v>
      </c>
      <c r="K151" s="1">
        <v>4797.45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331</v>
      </c>
      <c r="B152" t="s">
        <v>121</v>
      </c>
      <c r="C152" s="32" t="s">
        <v>482</v>
      </c>
      <c r="D152" t="s">
        <v>318</v>
      </c>
      <c r="E152" s="1">
        <v>61000</v>
      </c>
      <c r="F152" s="1">
        <f t="shared" si="66"/>
        <v>1750.7</v>
      </c>
      <c r="G152" s="1">
        <v>3674.86</v>
      </c>
      <c r="H152" s="1">
        <f t="shared" si="67"/>
        <v>1854.4</v>
      </c>
      <c r="I152" s="1">
        <v>1697.5</v>
      </c>
      <c r="J152" s="1">
        <v>8977.4599999999991</v>
      </c>
      <c r="K152" s="1">
        <v>52022.54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330</v>
      </c>
      <c r="B153" t="s">
        <v>62</v>
      </c>
      <c r="C153" s="32" t="s">
        <v>481</v>
      </c>
      <c r="D153" t="s">
        <v>318</v>
      </c>
      <c r="E153" s="1">
        <v>6000</v>
      </c>
      <c r="F153" s="1">
        <f t="shared" si="66"/>
        <v>172.2</v>
      </c>
      <c r="G153" s="1">
        <v>0</v>
      </c>
      <c r="H153" s="1">
        <f t="shared" si="67"/>
        <v>182.4</v>
      </c>
      <c r="I153" s="1">
        <v>187</v>
      </c>
      <c r="J153" s="1">
        <f t="shared" ref="J153:J162" si="71">F153+G153+H153+I153</f>
        <v>541.6</v>
      </c>
      <c r="K153" s="1">
        <f t="shared" si="70"/>
        <v>5458.4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365</v>
      </c>
      <c r="B154" t="s">
        <v>23</v>
      </c>
      <c r="C154" s="32" t="s">
        <v>481</v>
      </c>
      <c r="D154" t="s">
        <v>318</v>
      </c>
      <c r="E154" s="1">
        <v>33000</v>
      </c>
      <c r="F154" s="1">
        <f t="shared" si="66"/>
        <v>947.1</v>
      </c>
      <c r="G154" s="1">
        <v>0</v>
      </c>
      <c r="H154" s="1">
        <f t="shared" si="67"/>
        <v>1003.2</v>
      </c>
      <c r="I154" s="1">
        <v>1750</v>
      </c>
      <c r="J154" s="1">
        <v>3700.3</v>
      </c>
      <c r="K154" s="1">
        <v>29299.7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333</v>
      </c>
      <c r="B155" t="s">
        <v>332</v>
      </c>
      <c r="C155" s="32" t="s">
        <v>482</v>
      </c>
      <c r="D155" t="s">
        <v>318</v>
      </c>
      <c r="E155" s="1">
        <v>45000</v>
      </c>
      <c r="F155" s="1">
        <f t="shared" si="66"/>
        <v>1291.5</v>
      </c>
      <c r="G155" s="1">
        <v>945.81</v>
      </c>
      <c r="H155" s="1">
        <f t="shared" si="67"/>
        <v>1368</v>
      </c>
      <c r="I155" s="1">
        <v>1375.12</v>
      </c>
      <c r="J155" s="1">
        <v>4980.43</v>
      </c>
      <c r="K155" s="1">
        <v>40019.57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367</v>
      </c>
      <c r="B156" t="s">
        <v>23</v>
      </c>
      <c r="C156" s="32" t="s">
        <v>482</v>
      </c>
      <c r="D156" t="s">
        <v>318</v>
      </c>
      <c r="E156" s="1">
        <v>33000</v>
      </c>
      <c r="F156" s="1">
        <f t="shared" si="66"/>
        <v>947.1</v>
      </c>
      <c r="G156" s="1">
        <v>0</v>
      </c>
      <c r="H156" s="1">
        <f t="shared" si="67"/>
        <v>1003.2</v>
      </c>
      <c r="I156" s="1">
        <v>3712.24</v>
      </c>
      <c r="J156" s="1">
        <v>5662.54</v>
      </c>
      <c r="K156" s="1">
        <v>27337.46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366</v>
      </c>
      <c r="B157" t="s">
        <v>62</v>
      </c>
      <c r="C157" s="32" t="s">
        <v>482</v>
      </c>
      <c r="D157" t="s">
        <v>318</v>
      </c>
      <c r="E157" s="1">
        <v>33000</v>
      </c>
      <c r="F157" s="1">
        <f t="shared" si="66"/>
        <v>947.1</v>
      </c>
      <c r="G157" s="1">
        <v>0</v>
      </c>
      <c r="H157" s="1">
        <f t="shared" si="67"/>
        <v>1003.2</v>
      </c>
      <c r="I157" s="1">
        <v>1102.5</v>
      </c>
      <c r="J157" s="1">
        <v>3052.8</v>
      </c>
      <c r="K157" s="1">
        <v>29947.200000000001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t="s">
        <v>334</v>
      </c>
      <c r="B158" t="s">
        <v>62</v>
      </c>
      <c r="C158" s="32" t="s">
        <v>482</v>
      </c>
      <c r="D158" t="s">
        <v>318</v>
      </c>
      <c r="E158" s="1">
        <v>46000</v>
      </c>
      <c r="F158" s="1">
        <f t="shared" si="66"/>
        <v>1320.2</v>
      </c>
      <c r="G158" s="1">
        <v>1289.46</v>
      </c>
      <c r="H158" s="1">
        <v>1398.4</v>
      </c>
      <c r="I158" s="1">
        <v>187</v>
      </c>
      <c r="J158" s="1">
        <v>4195.0600000000004</v>
      </c>
      <c r="K158" s="1">
        <f t="shared" si="70"/>
        <v>41804.94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t="s">
        <v>370</v>
      </c>
      <c r="B159" t="s">
        <v>223</v>
      </c>
      <c r="C159" s="32" t="s">
        <v>481</v>
      </c>
      <c r="D159" t="s">
        <v>318</v>
      </c>
      <c r="E159" s="1">
        <v>46000</v>
      </c>
      <c r="F159" s="1">
        <f t="shared" si="66"/>
        <v>1320.2</v>
      </c>
      <c r="G159" s="1">
        <v>1289.46</v>
      </c>
      <c r="H159" s="1">
        <v>1398.4</v>
      </c>
      <c r="I159" s="1">
        <v>2437</v>
      </c>
      <c r="J159" s="1">
        <v>6445.06</v>
      </c>
      <c r="K159" s="1">
        <v>39554.94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t="s">
        <v>369</v>
      </c>
      <c r="B160" t="s">
        <v>145</v>
      </c>
      <c r="C160" s="32" t="s">
        <v>481</v>
      </c>
      <c r="D160" t="s">
        <v>318</v>
      </c>
      <c r="E160" s="1">
        <v>8500</v>
      </c>
      <c r="F160" s="1">
        <f t="shared" si="66"/>
        <v>243.95</v>
      </c>
      <c r="G160" s="1">
        <v>0</v>
      </c>
      <c r="H160" s="1">
        <f t="shared" si="67"/>
        <v>258.39999999999998</v>
      </c>
      <c r="I160" s="1">
        <v>187</v>
      </c>
      <c r="J160" s="1">
        <v>689.35</v>
      </c>
      <c r="K160" s="1">
        <v>7810.65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t="s">
        <v>368</v>
      </c>
      <c r="B161" t="s">
        <v>135</v>
      </c>
      <c r="C161" s="32" t="s">
        <v>482</v>
      </c>
      <c r="D161" t="s">
        <v>318</v>
      </c>
      <c r="E161" s="1">
        <v>46000</v>
      </c>
      <c r="F161" s="1">
        <f t="shared" si="66"/>
        <v>1320.2</v>
      </c>
      <c r="G161" s="1">
        <v>1289.46</v>
      </c>
      <c r="H161" s="1">
        <f t="shared" si="67"/>
        <v>1398.4</v>
      </c>
      <c r="I161" s="1">
        <v>25</v>
      </c>
      <c r="J161" s="1">
        <f>F161+G161+H161+I161</f>
        <v>4033.06</v>
      </c>
      <c r="K161" s="1">
        <f>E161-J161</f>
        <v>41966.94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t="s">
        <v>335</v>
      </c>
      <c r="B162" t="s">
        <v>62</v>
      </c>
      <c r="C162" s="32" t="s">
        <v>481</v>
      </c>
      <c r="D162" t="s">
        <v>318</v>
      </c>
      <c r="E162" s="1">
        <v>6000</v>
      </c>
      <c r="F162" s="1">
        <f t="shared" si="66"/>
        <v>172.2</v>
      </c>
      <c r="G162" s="1">
        <v>0</v>
      </c>
      <c r="H162" s="1">
        <f t="shared" si="67"/>
        <v>182.4</v>
      </c>
      <c r="I162" s="1">
        <v>187</v>
      </c>
      <c r="J162" s="1">
        <f t="shared" si="71"/>
        <v>541.6</v>
      </c>
      <c r="K162" s="1">
        <f t="shared" si="70"/>
        <v>5458.4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s="3" t="s">
        <v>13</v>
      </c>
      <c r="B163" s="3">
        <v>21</v>
      </c>
      <c r="C163" s="34"/>
      <c r="D163" s="3"/>
      <c r="E163" s="4">
        <f>SUM(E142:E162)</f>
        <v>730075</v>
      </c>
      <c r="F163" s="4">
        <f t="shared" ref="F163:I163" si="72">SUM(F142:F162)</f>
        <v>20953.150000000001</v>
      </c>
      <c r="G163" s="4">
        <f t="shared" si="72"/>
        <v>15854.6</v>
      </c>
      <c r="H163" s="4">
        <f t="shared" si="72"/>
        <v>22194.28</v>
      </c>
      <c r="I163" s="4">
        <f t="shared" si="72"/>
        <v>31997.88</v>
      </c>
      <c r="J163" s="4">
        <f>SUM(J142:J162)</f>
        <v>94786.96</v>
      </c>
      <c r="K163" s="4">
        <f>K142+K143+K144+K145+K146+K147+K148+K149+K150+K151+K152+K153+K154+K155+K156+K157+K158+K159+K160+K161+K162</f>
        <v>635287.49</v>
      </c>
    </row>
    <row r="165" spans="1:126" x14ac:dyDescent="0.25">
      <c r="A165" s="10" t="s">
        <v>218</v>
      </c>
      <c r="B165" s="10"/>
      <c r="C165" s="36"/>
      <c r="D165" s="12"/>
      <c r="E165" s="10"/>
      <c r="F165" s="10"/>
      <c r="G165" s="10"/>
      <c r="H165" s="10"/>
      <c r="I165" s="10"/>
      <c r="J165" s="10"/>
      <c r="K165" s="10"/>
    </row>
    <row r="166" spans="1:126" x14ac:dyDescent="0.25">
      <c r="A166" t="s">
        <v>227</v>
      </c>
      <c r="B166" t="s">
        <v>228</v>
      </c>
      <c r="C166" s="32" t="s">
        <v>481</v>
      </c>
      <c r="D166" t="s">
        <v>318</v>
      </c>
      <c r="E166" s="1">
        <v>81000</v>
      </c>
      <c r="F166" s="1">
        <f>E166*0.0287</f>
        <v>2324.6999999999998</v>
      </c>
      <c r="G166" s="1">
        <v>7636.09</v>
      </c>
      <c r="H166" s="1">
        <f>E166*0.0304</f>
        <v>2462.4</v>
      </c>
      <c r="I166" s="1">
        <v>187</v>
      </c>
      <c r="J166" s="1">
        <f>F166+G166+H166+I166</f>
        <v>12610.19</v>
      </c>
      <c r="K166" s="1">
        <f>E166-J166</f>
        <v>68389.81</v>
      </c>
    </row>
    <row r="167" spans="1:126" x14ac:dyDescent="0.25">
      <c r="A167" t="s">
        <v>219</v>
      </c>
      <c r="B167" t="s">
        <v>15</v>
      </c>
      <c r="C167" s="32" t="s">
        <v>482</v>
      </c>
      <c r="D167" t="s">
        <v>318</v>
      </c>
      <c r="E167" s="1">
        <v>45000</v>
      </c>
      <c r="F167" s="1">
        <f t="shared" ref="F167:F172" si="73">E167*0.0287</f>
        <v>1291.5</v>
      </c>
      <c r="G167" s="1">
        <v>1148.33</v>
      </c>
      <c r="H167" s="1">
        <v>1368</v>
      </c>
      <c r="I167" s="1">
        <v>2476.6</v>
      </c>
      <c r="J167" s="1">
        <v>9932.33</v>
      </c>
      <c r="K167" s="1">
        <f t="shared" ref="K167:K172" si="74">E167-J167</f>
        <v>35067.67</v>
      </c>
    </row>
    <row r="168" spans="1:126" x14ac:dyDescent="0.25">
      <c r="A168" t="s">
        <v>220</v>
      </c>
      <c r="B168" t="s">
        <v>221</v>
      </c>
      <c r="C168" s="32" t="s">
        <v>482</v>
      </c>
      <c r="D168" t="s">
        <v>318</v>
      </c>
      <c r="E168" s="1">
        <v>33000</v>
      </c>
      <c r="F168" s="1">
        <f t="shared" si="73"/>
        <v>947.1</v>
      </c>
      <c r="G168" s="1">
        <v>0</v>
      </c>
      <c r="H168" s="1">
        <f t="shared" ref="H168:H172" si="75">E168*0.0304</f>
        <v>1003.2</v>
      </c>
      <c r="I168" s="1">
        <v>565</v>
      </c>
      <c r="J168" s="1">
        <f t="shared" ref="J168:J171" si="76">F168+G168+H168+I168</f>
        <v>2515.3000000000002</v>
      </c>
      <c r="K168" s="1">
        <f t="shared" si="74"/>
        <v>30484.7</v>
      </c>
    </row>
    <row r="169" spans="1:126" x14ac:dyDescent="0.25">
      <c r="A169" t="s">
        <v>222</v>
      </c>
      <c r="B169" t="s">
        <v>221</v>
      </c>
      <c r="C169" s="32" t="s">
        <v>482</v>
      </c>
      <c r="D169" t="s">
        <v>318</v>
      </c>
      <c r="E169" s="1">
        <v>33000</v>
      </c>
      <c r="F169" s="1">
        <f t="shared" si="73"/>
        <v>947.1</v>
      </c>
      <c r="G169" s="1">
        <v>0</v>
      </c>
      <c r="H169" s="1">
        <f t="shared" si="75"/>
        <v>1003.2</v>
      </c>
      <c r="I169" s="1">
        <v>3740.72</v>
      </c>
      <c r="J169" s="1">
        <v>3766.72</v>
      </c>
      <c r="K169" s="1">
        <v>29233.279999999999</v>
      </c>
    </row>
    <row r="170" spans="1:126" x14ac:dyDescent="0.25">
      <c r="A170" t="s">
        <v>224</v>
      </c>
      <c r="B170" t="s">
        <v>135</v>
      </c>
      <c r="C170" s="32" t="s">
        <v>482</v>
      </c>
      <c r="D170" t="s">
        <v>315</v>
      </c>
      <c r="E170" s="1">
        <v>30450</v>
      </c>
      <c r="F170" s="1">
        <f t="shared" si="73"/>
        <v>873.92</v>
      </c>
      <c r="G170" s="1">
        <v>0</v>
      </c>
      <c r="H170" s="1">
        <v>925.68</v>
      </c>
      <c r="I170" s="1">
        <v>2165.12</v>
      </c>
      <c r="J170" s="1">
        <v>3174.72</v>
      </c>
      <c r="K170" s="1">
        <f t="shared" si="74"/>
        <v>27275.279999999999</v>
      </c>
    </row>
    <row r="171" spans="1:126" x14ac:dyDescent="0.25">
      <c r="A171" t="s">
        <v>225</v>
      </c>
      <c r="B171" t="s">
        <v>226</v>
      </c>
      <c r="C171" s="32" t="s">
        <v>482</v>
      </c>
      <c r="D171" t="s">
        <v>318</v>
      </c>
      <c r="E171" s="1">
        <v>33000</v>
      </c>
      <c r="F171" s="1">
        <f>E171*0.0287</f>
        <v>947.1</v>
      </c>
      <c r="G171" s="1">
        <v>0</v>
      </c>
      <c r="H171" s="1">
        <f>E171*0.0304</f>
        <v>1003.2</v>
      </c>
      <c r="I171" s="1">
        <v>417.5</v>
      </c>
      <c r="J171" s="1">
        <f t="shared" si="76"/>
        <v>2367.8000000000002</v>
      </c>
      <c r="K171" s="1">
        <f t="shared" si="74"/>
        <v>30632.2</v>
      </c>
    </row>
    <row r="172" spans="1:126" x14ac:dyDescent="0.25">
      <c r="A172" t="s">
        <v>266</v>
      </c>
      <c r="B172" t="s">
        <v>223</v>
      </c>
      <c r="C172" s="32" t="s">
        <v>482</v>
      </c>
      <c r="D172" t="s">
        <v>318</v>
      </c>
      <c r="E172" s="1">
        <v>31500</v>
      </c>
      <c r="F172" s="1">
        <f t="shared" si="73"/>
        <v>904.05</v>
      </c>
      <c r="G172" s="1">
        <v>0</v>
      </c>
      <c r="H172" s="1">
        <f t="shared" si="75"/>
        <v>957.6</v>
      </c>
      <c r="I172" s="1">
        <v>655.1</v>
      </c>
      <c r="J172" s="1">
        <v>4577.95</v>
      </c>
      <c r="K172" s="1">
        <f t="shared" si="74"/>
        <v>26922.05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:126" x14ac:dyDescent="0.25">
      <c r="A173" s="3" t="s">
        <v>13</v>
      </c>
      <c r="B173" s="3">
        <v>7</v>
      </c>
      <c r="C173" s="34"/>
      <c r="D173" s="3"/>
      <c r="E173" s="4">
        <f t="shared" ref="E173:J173" si="77">SUM(E166:E172)</f>
        <v>286950</v>
      </c>
      <c r="F173" s="4">
        <f t="shared" si="77"/>
        <v>8235.4699999999993</v>
      </c>
      <c r="G173" s="4">
        <f t="shared" si="77"/>
        <v>8784.42</v>
      </c>
      <c r="H173" s="4">
        <f t="shared" si="77"/>
        <v>8723.2800000000007</v>
      </c>
      <c r="I173" s="4">
        <f t="shared" si="77"/>
        <v>10207.040000000001</v>
      </c>
      <c r="J173" s="4">
        <f t="shared" si="77"/>
        <v>38945.01</v>
      </c>
      <c r="K173" s="4">
        <f>SUM(K166:K172)</f>
        <v>248004.99</v>
      </c>
    </row>
    <row r="175" spans="1:126" x14ac:dyDescent="0.25">
      <c r="A175" s="78" t="s">
        <v>98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26" x14ac:dyDescent="0.25">
      <c r="A176" t="s">
        <v>99</v>
      </c>
      <c r="B176" t="s">
        <v>100</v>
      </c>
      <c r="C176" s="32" t="s">
        <v>481</v>
      </c>
      <c r="D176" t="s">
        <v>315</v>
      </c>
      <c r="E176" s="1">
        <v>101000</v>
      </c>
      <c r="F176" s="1">
        <f t="shared" ref="F176:F177" si="78">E176*0.0287</f>
        <v>2898.7</v>
      </c>
      <c r="G176" s="1">
        <v>12340.59</v>
      </c>
      <c r="H176" s="1">
        <f t="shared" ref="H176:H177" si="79">E176*0.0304</f>
        <v>3070.4</v>
      </c>
      <c r="I176" s="1">
        <v>25</v>
      </c>
      <c r="J176" s="1">
        <f t="shared" ref="J176" si="80">F176+G176+H176+I176</f>
        <v>18334.689999999999</v>
      </c>
      <c r="K176" s="1">
        <f t="shared" ref="K176:K177" si="81">E176-J176</f>
        <v>82665.31</v>
      </c>
    </row>
    <row r="177" spans="1:126" x14ac:dyDescent="0.25">
      <c r="A177" t="s">
        <v>101</v>
      </c>
      <c r="B177" t="s">
        <v>102</v>
      </c>
      <c r="C177" s="32" t="s">
        <v>482</v>
      </c>
      <c r="D177" t="s">
        <v>318</v>
      </c>
      <c r="E177" s="1">
        <v>60000</v>
      </c>
      <c r="F177" s="1">
        <f t="shared" si="78"/>
        <v>1722</v>
      </c>
      <c r="G177" s="1">
        <v>3486.68</v>
      </c>
      <c r="H177" s="1">
        <f t="shared" si="79"/>
        <v>1824</v>
      </c>
      <c r="I177" s="1">
        <v>277</v>
      </c>
      <c r="J177" s="1">
        <v>7310.18</v>
      </c>
      <c r="K177" s="1">
        <f t="shared" si="81"/>
        <v>52689.82</v>
      </c>
    </row>
    <row r="178" spans="1:126" x14ac:dyDescent="0.25">
      <c r="A178" t="s">
        <v>406</v>
      </c>
      <c r="B178" s="21" t="s">
        <v>128</v>
      </c>
      <c r="C178" s="32" t="s">
        <v>481</v>
      </c>
      <c r="D178" t="s">
        <v>318</v>
      </c>
      <c r="E178" s="1">
        <v>42000</v>
      </c>
      <c r="F178" s="1">
        <f>E178*0.0287</f>
        <v>1205.4000000000001</v>
      </c>
      <c r="G178" s="1">
        <v>724.92</v>
      </c>
      <c r="H178" s="1">
        <f>E178*0.0304</f>
        <v>1276.8</v>
      </c>
      <c r="I178" s="1">
        <v>25</v>
      </c>
      <c r="J178" s="1">
        <v>3232.12</v>
      </c>
      <c r="K178" s="1">
        <v>38767.879999999997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A179" t="s">
        <v>51</v>
      </c>
      <c r="B179" s="21" t="s">
        <v>386</v>
      </c>
      <c r="C179" s="32" t="s">
        <v>481</v>
      </c>
      <c r="D179" t="s">
        <v>318</v>
      </c>
      <c r="E179" s="1">
        <v>31500</v>
      </c>
      <c r="G179" s="1">
        <v>0</v>
      </c>
      <c r="H179" s="1">
        <v>957.6</v>
      </c>
      <c r="I179" s="1">
        <v>2107.9</v>
      </c>
      <c r="J179" s="1">
        <v>3969.55</v>
      </c>
      <c r="K179" s="1">
        <v>27530.45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s="3" t="s">
        <v>13</v>
      </c>
      <c r="B180" s="3">
        <v>3</v>
      </c>
      <c r="C180" s="34"/>
      <c r="D180" s="3"/>
      <c r="E180" s="4">
        <f>SUM(E176:E179)</f>
        <v>234500</v>
      </c>
      <c r="F180" s="4">
        <f t="shared" ref="F180" si="82">SUM(F176:F178)</f>
        <v>5826.1</v>
      </c>
      <c r="G180" s="4">
        <f>SUM(G176:G179)</f>
        <v>16552.189999999999</v>
      </c>
      <c r="H180" s="4">
        <f>SUM(H176:H178)+H179</f>
        <v>7128.8</v>
      </c>
      <c r="I180" s="4">
        <f>SUM(I176:I179)</f>
        <v>2434.9</v>
      </c>
      <c r="J180" s="4">
        <f>SUM(J176:J178)+J179</f>
        <v>32846.54</v>
      </c>
      <c r="K180" s="4">
        <f>SUM(K176:K178)+K179</f>
        <v>201653.46</v>
      </c>
    </row>
    <row r="182" spans="1:126" x14ac:dyDescent="0.25">
      <c r="A182" s="78" t="s">
        <v>454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1:126" x14ac:dyDescent="0.25">
      <c r="A183" t="s">
        <v>323</v>
      </c>
      <c r="B183" t="s">
        <v>78</v>
      </c>
      <c r="C183" s="32" t="s">
        <v>481</v>
      </c>
      <c r="D183" t="s">
        <v>318</v>
      </c>
      <c r="E183" s="1">
        <v>19800</v>
      </c>
      <c r="F183" s="1">
        <f>E183*0.0287</f>
        <v>568.26</v>
      </c>
      <c r="G183" s="1">
        <v>0</v>
      </c>
      <c r="H183" s="1">
        <f>E183*0.0304</f>
        <v>601.91999999999996</v>
      </c>
      <c r="I183" s="1">
        <v>187</v>
      </c>
      <c r="J183" s="1">
        <f>F183+G183+H183+I183</f>
        <v>1357.18</v>
      </c>
      <c r="K183" s="1">
        <f>E183-J183</f>
        <v>18442.82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t="s">
        <v>490</v>
      </c>
      <c r="B184" t="s">
        <v>78</v>
      </c>
      <c r="C184" s="32" t="s">
        <v>481</v>
      </c>
      <c r="D184" t="s">
        <v>318</v>
      </c>
      <c r="E184" s="1">
        <v>25544</v>
      </c>
      <c r="F184" s="1">
        <v>1435</v>
      </c>
      <c r="G184" s="1">
        <v>0</v>
      </c>
      <c r="H184" s="1">
        <v>776.54</v>
      </c>
      <c r="I184" s="1">
        <v>25</v>
      </c>
      <c r="J184" s="1">
        <v>1534.65</v>
      </c>
      <c r="K184" s="1">
        <v>24009.35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t="s">
        <v>455</v>
      </c>
      <c r="B185" t="s">
        <v>78</v>
      </c>
      <c r="C185" s="32" t="s">
        <v>481</v>
      </c>
      <c r="D185" t="s">
        <v>318</v>
      </c>
      <c r="E185" s="1">
        <v>19800</v>
      </c>
      <c r="F185" s="1">
        <f t="shared" ref="F185" si="83">E185*0.0287</f>
        <v>568.26</v>
      </c>
      <c r="G185" s="1">
        <v>0</v>
      </c>
      <c r="H185" s="1">
        <f t="shared" ref="H185" si="84">E185*0.0304</f>
        <v>601.91999999999996</v>
      </c>
      <c r="I185" s="1">
        <v>619</v>
      </c>
      <c r="J185" s="1">
        <v>1789.18</v>
      </c>
      <c r="K185" s="1">
        <f>+E185-J185</f>
        <v>18010.82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6" x14ac:dyDescent="0.25">
      <c r="A186" s="3" t="s">
        <v>13</v>
      </c>
      <c r="B186" s="3">
        <v>3</v>
      </c>
      <c r="C186" s="34"/>
      <c r="D186" s="3"/>
      <c r="E186" s="4">
        <f t="shared" ref="E186:K186" si="85">SUM(E183:E185)</f>
        <v>65144</v>
      </c>
      <c r="F186" s="4">
        <f t="shared" si="85"/>
        <v>2571.52</v>
      </c>
      <c r="G186" s="4">
        <f t="shared" si="85"/>
        <v>0</v>
      </c>
      <c r="H186" s="4">
        <f t="shared" si="85"/>
        <v>1980.38</v>
      </c>
      <c r="I186" s="4">
        <f t="shared" si="85"/>
        <v>831</v>
      </c>
      <c r="J186" s="4">
        <f t="shared" si="85"/>
        <v>4681.01</v>
      </c>
      <c r="K186" s="4">
        <f t="shared" si="85"/>
        <v>60462.99</v>
      </c>
    </row>
    <row r="188" spans="1:126" x14ac:dyDescent="0.25">
      <c r="A188" s="78" t="s">
        <v>68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</row>
    <row r="189" spans="1:126" x14ac:dyDescent="0.25">
      <c r="A189" t="s">
        <v>69</v>
      </c>
      <c r="B189" t="s">
        <v>70</v>
      </c>
      <c r="C189" s="32" t="s">
        <v>481</v>
      </c>
      <c r="D189" t="s">
        <v>318</v>
      </c>
      <c r="E189" s="1">
        <v>23000</v>
      </c>
      <c r="F189" s="1">
        <f>E189*0.0287</f>
        <v>660.1</v>
      </c>
      <c r="G189" s="1">
        <v>0</v>
      </c>
      <c r="H189" s="1">
        <f>E189*0.0304</f>
        <v>699.2</v>
      </c>
      <c r="I189" s="1">
        <v>377.5</v>
      </c>
      <c r="J189" s="1">
        <f>F189+G189+H189+I189</f>
        <v>1736.8</v>
      </c>
      <c r="K189" s="1">
        <f>E189-J189</f>
        <v>21263.200000000001</v>
      </c>
    </row>
    <row r="190" spans="1:126" s="2" customFormat="1" x14ac:dyDescent="0.25">
      <c r="A190" t="s">
        <v>55</v>
      </c>
      <c r="B190" t="s">
        <v>56</v>
      </c>
      <c r="C190" s="32" t="s">
        <v>482</v>
      </c>
      <c r="D190" t="s">
        <v>316</v>
      </c>
      <c r="E190" s="1">
        <v>24150</v>
      </c>
      <c r="F190" s="1">
        <f>E190*0.0287</f>
        <v>693.11</v>
      </c>
      <c r="G190" s="1">
        <v>0</v>
      </c>
      <c r="H190" s="1">
        <f>E190*0.0304</f>
        <v>734.16</v>
      </c>
      <c r="I190" s="1">
        <v>75</v>
      </c>
      <c r="J190" s="1">
        <f t="shared" ref="J190" si="86">F190+G190+H190+I190</f>
        <v>1502.27</v>
      </c>
      <c r="K190" s="1">
        <f t="shared" ref="K190" si="87">E190-J190</f>
        <v>22647.73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</row>
    <row r="191" spans="1:126" x14ac:dyDescent="0.25">
      <c r="A191" t="s">
        <v>71</v>
      </c>
      <c r="B191" t="s">
        <v>72</v>
      </c>
      <c r="C191" s="32" t="s">
        <v>482</v>
      </c>
      <c r="D191" t="s">
        <v>315</v>
      </c>
      <c r="E191" s="1">
        <v>23100</v>
      </c>
      <c r="F191" s="1">
        <f t="shared" ref="F191:F195" si="88">E191*0.0287</f>
        <v>662.97</v>
      </c>
      <c r="G191" s="1">
        <v>0</v>
      </c>
      <c r="H191" s="1">
        <f t="shared" ref="H191:H194" si="89">E191*0.0304</f>
        <v>702.24</v>
      </c>
      <c r="I191" s="1">
        <v>4125</v>
      </c>
      <c r="J191" s="1">
        <f t="shared" ref="J191:J194" si="90">F191+G191+H191+I191</f>
        <v>5490.21</v>
      </c>
      <c r="K191" s="1">
        <f t="shared" ref="K191:K194" si="91">E191-J191</f>
        <v>17609.79</v>
      </c>
    </row>
    <row r="192" spans="1:126" x14ac:dyDescent="0.25">
      <c r="A192" t="s">
        <v>73</v>
      </c>
      <c r="B192" t="s">
        <v>74</v>
      </c>
      <c r="C192" s="32" t="s">
        <v>481</v>
      </c>
      <c r="D192" t="s">
        <v>318</v>
      </c>
      <c r="E192" s="1">
        <v>22942.5</v>
      </c>
      <c r="F192" s="1">
        <f t="shared" si="88"/>
        <v>658.45</v>
      </c>
      <c r="G192" s="1">
        <v>0</v>
      </c>
      <c r="H192" s="1">
        <f t="shared" si="89"/>
        <v>697.45</v>
      </c>
      <c r="I192" s="1">
        <v>125</v>
      </c>
      <c r="J192" s="1">
        <f t="shared" si="90"/>
        <v>1480.9</v>
      </c>
      <c r="K192" s="1">
        <f t="shared" si="91"/>
        <v>21461.599999999999</v>
      </c>
    </row>
    <row r="193" spans="1:126" x14ac:dyDescent="0.25">
      <c r="A193" t="s">
        <v>75</v>
      </c>
      <c r="B193" t="s">
        <v>76</v>
      </c>
      <c r="C193" s="32" t="s">
        <v>481</v>
      </c>
      <c r="D193" t="s">
        <v>318</v>
      </c>
      <c r="E193" s="1">
        <v>18700</v>
      </c>
      <c r="F193" s="1">
        <f t="shared" ref="F193" si="92">E193*0.0287</f>
        <v>536.69000000000005</v>
      </c>
      <c r="G193" s="1">
        <v>0</v>
      </c>
      <c r="H193" s="1">
        <f t="shared" ref="H193" si="93">E193*0.0304</f>
        <v>568.48</v>
      </c>
      <c r="I193" s="1">
        <v>125</v>
      </c>
      <c r="J193" s="1">
        <f t="shared" ref="J193" si="94">F193+G193+H193+I193</f>
        <v>1230.17</v>
      </c>
      <c r="K193" s="1">
        <v>17469.830000000002</v>
      </c>
    </row>
    <row r="194" spans="1:126" x14ac:dyDescent="0.25">
      <c r="A194" t="s">
        <v>456</v>
      </c>
      <c r="B194" t="s">
        <v>72</v>
      </c>
      <c r="C194" s="32" t="s">
        <v>482</v>
      </c>
      <c r="D194" t="s">
        <v>318</v>
      </c>
      <c r="E194" s="1">
        <v>20000</v>
      </c>
      <c r="F194" s="1">
        <f t="shared" si="88"/>
        <v>574</v>
      </c>
      <c r="G194" s="1">
        <v>0</v>
      </c>
      <c r="H194" s="1">
        <f t="shared" si="89"/>
        <v>608</v>
      </c>
      <c r="I194" s="1">
        <v>25</v>
      </c>
      <c r="J194" s="1">
        <f t="shared" si="90"/>
        <v>1207</v>
      </c>
      <c r="K194" s="1">
        <f t="shared" si="91"/>
        <v>18793</v>
      </c>
    </row>
    <row r="195" spans="1:126" x14ac:dyDescent="0.25">
      <c r="A195" t="s">
        <v>484</v>
      </c>
      <c r="B195" t="s">
        <v>321</v>
      </c>
      <c r="C195" s="32" t="s">
        <v>481</v>
      </c>
      <c r="D195" t="s">
        <v>485</v>
      </c>
      <c r="E195" s="1">
        <v>21945</v>
      </c>
      <c r="F195" s="1">
        <f t="shared" si="88"/>
        <v>629.82000000000005</v>
      </c>
      <c r="G195" s="1">
        <v>0</v>
      </c>
      <c r="H195" s="1">
        <v>667.13</v>
      </c>
      <c r="I195" s="1">
        <v>4060.84</v>
      </c>
      <c r="J195" s="1">
        <v>5357.79</v>
      </c>
      <c r="K195" s="1">
        <v>16587.21</v>
      </c>
    </row>
    <row r="196" spans="1:126" x14ac:dyDescent="0.25">
      <c r="A196" s="3" t="s">
        <v>13</v>
      </c>
      <c r="B196" s="3">
        <v>7</v>
      </c>
      <c r="C196" s="34"/>
      <c r="D196" s="3"/>
      <c r="E196" s="4">
        <f t="shared" ref="E196:K196" si="95">SUM(E189:E195)</f>
        <v>153837.5</v>
      </c>
      <c r="F196" s="4">
        <f t="shared" si="95"/>
        <v>4415.1400000000003</v>
      </c>
      <c r="G196" s="4">
        <f t="shared" si="95"/>
        <v>0</v>
      </c>
      <c r="H196" s="4">
        <f t="shared" si="95"/>
        <v>4676.66</v>
      </c>
      <c r="I196" s="4">
        <f t="shared" si="95"/>
        <v>8913.34</v>
      </c>
      <c r="J196" s="4">
        <f t="shared" si="95"/>
        <v>18005.14</v>
      </c>
      <c r="K196" s="4">
        <f t="shared" si="95"/>
        <v>135832.35999999999</v>
      </c>
    </row>
    <row r="198" spans="1:126" x14ac:dyDescent="0.25">
      <c r="A198" s="80" t="s">
        <v>77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1:126" x14ac:dyDescent="0.25">
      <c r="A199" s="5" t="s">
        <v>374</v>
      </c>
      <c r="B199" s="62" t="s">
        <v>322</v>
      </c>
      <c r="C199" s="63" t="s">
        <v>482</v>
      </c>
      <c r="D199" s="64" t="s">
        <v>318</v>
      </c>
      <c r="E199" s="30">
        <v>26000</v>
      </c>
      <c r="F199" s="30">
        <f>E199*0.0287</f>
        <v>746.2</v>
      </c>
      <c r="G199" s="30">
        <v>0</v>
      </c>
      <c r="H199" s="30">
        <f>E199*0.0304</f>
        <v>790.4</v>
      </c>
      <c r="I199" s="30">
        <v>277.5</v>
      </c>
      <c r="J199" s="30">
        <f>+F199+G199+H199+I199</f>
        <v>1814.1</v>
      </c>
      <c r="K199" s="30">
        <f>+E199-J199</f>
        <v>24185.9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s="5" t="s">
        <v>500</v>
      </c>
      <c r="B200" s="62" t="s">
        <v>17</v>
      </c>
      <c r="C200" s="63" t="s">
        <v>481</v>
      </c>
      <c r="D200" s="64" t="s">
        <v>318</v>
      </c>
      <c r="E200" s="30">
        <v>50000</v>
      </c>
      <c r="F200" s="30">
        <v>1435</v>
      </c>
      <c r="G200" s="30">
        <v>1675.48</v>
      </c>
      <c r="H200" s="30">
        <v>1520</v>
      </c>
      <c r="I200" s="30">
        <v>1477.12</v>
      </c>
      <c r="J200" s="30">
        <v>6243.6</v>
      </c>
      <c r="K200" s="30">
        <v>43756.4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6" t="s">
        <v>13</v>
      </c>
      <c r="B201" s="6">
        <v>2</v>
      </c>
      <c r="C201" s="40"/>
      <c r="D201" s="6"/>
      <c r="E201" s="50">
        <f t="shared" ref="E201:K201" si="96">SUM(E199)+E200</f>
        <v>76000</v>
      </c>
      <c r="F201" s="50">
        <f t="shared" si="96"/>
        <v>2181.1999999999998</v>
      </c>
      <c r="G201" s="50">
        <f t="shared" si="96"/>
        <v>1675.48</v>
      </c>
      <c r="H201" s="50">
        <f t="shared" si="96"/>
        <v>2310.4</v>
      </c>
      <c r="I201" s="50">
        <f t="shared" si="96"/>
        <v>1754.62</v>
      </c>
      <c r="J201" s="50">
        <f t="shared" si="96"/>
        <v>8057.7</v>
      </c>
      <c r="K201" s="50">
        <f t="shared" si="96"/>
        <v>67942.3</v>
      </c>
    </row>
    <row r="203" spans="1:126" x14ac:dyDescent="0.25">
      <c r="A203" s="78" t="s">
        <v>79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</row>
    <row r="204" spans="1:126" x14ac:dyDescent="0.25">
      <c r="A204" s="5" t="s">
        <v>80</v>
      </c>
      <c r="B204" t="s">
        <v>81</v>
      </c>
      <c r="C204" s="32" t="s">
        <v>482</v>
      </c>
      <c r="D204" t="s">
        <v>318</v>
      </c>
      <c r="E204" s="49">
        <v>24500</v>
      </c>
      <c r="F204" s="1">
        <f>E204*0.0287</f>
        <v>703.15</v>
      </c>
      <c r="G204" s="1">
        <v>0</v>
      </c>
      <c r="H204" s="1">
        <f>E204*0.0304</f>
        <v>744.8</v>
      </c>
      <c r="I204" s="1">
        <v>287</v>
      </c>
      <c r="J204" s="1">
        <f>+F204+G204+H204+I204</f>
        <v>1734.95</v>
      </c>
      <c r="K204" s="1">
        <f>+E204-J204</f>
        <v>22765.05</v>
      </c>
    </row>
    <row r="205" spans="1:126" x14ac:dyDescent="0.25">
      <c r="A205" s="5" t="s">
        <v>82</v>
      </c>
      <c r="B205" t="s">
        <v>81</v>
      </c>
      <c r="C205" s="32" t="s">
        <v>481</v>
      </c>
      <c r="D205" t="s">
        <v>318</v>
      </c>
      <c r="E205" s="30">
        <v>16500</v>
      </c>
      <c r="F205" s="1">
        <f t="shared" ref="F205:F230" si="97">E205*0.0287</f>
        <v>473.55</v>
      </c>
      <c r="G205" s="1">
        <v>0</v>
      </c>
      <c r="H205" s="1">
        <f t="shared" ref="H205:H230" si="98">E205*0.0304</f>
        <v>501.6</v>
      </c>
      <c r="I205" s="1">
        <v>2673.79</v>
      </c>
      <c r="J205" s="1">
        <v>4803.9399999999996</v>
      </c>
      <c r="K205" s="1">
        <f t="shared" ref="K205:K227" si="99">+E205-J205</f>
        <v>11696.06</v>
      </c>
    </row>
    <row r="206" spans="1:126" x14ac:dyDescent="0.25">
      <c r="A206" s="5" t="s">
        <v>264</v>
      </c>
      <c r="B206" t="s">
        <v>97</v>
      </c>
      <c r="C206" s="32" t="s">
        <v>481</v>
      </c>
      <c r="D206" t="s">
        <v>318</v>
      </c>
      <c r="E206" s="30">
        <v>23000</v>
      </c>
      <c r="F206" s="1">
        <f t="shared" si="97"/>
        <v>660.1</v>
      </c>
      <c r="G206" s="1">
        <v>0</v>
      </c>
      <c r="H206" s="1">
        <f t="shared" si="98"/>
        <v>699.2</v>
      </c>
      <c r="I206" s="1">
        <v>125</v>
      </c>
      <c r="J206" s="1">
        <f t="shared" ref="J206:J228" si="100">+F206+G206+H206+I206</f>
        <v>1484.3</v>
      </c>
      <c r="K206" s="1">
        <f t="shared" si="99"/>
        <v>21515.7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:126" x14ac:dyDescent="0.25">
      <c r="A207" s="5" t="s">
        <v>83</v>
      </c>
      <c r="B207" t="s">
        <v>286</v>
      </c>
      <c r="C207" s="32" t="s">
        <v>482</v>
      </c>
      <c r="D207" t="s">
        <v>318</v>
      </c>
      <c r="E207" s="30">
        <v>23000</v>
      </c>
      <c r="F207" s="1">
        <f t="shared" si="97"/>
        <v>660.1</v>
      </c>
      <c r="G207" s="1">
        <v>0</v>
      </c>
      <c r="H207" s="1">
        <f t="shared" si="98"/>
        <v>699.2</v>
      </c>
      <c r="I207" s="1">
        <v>417.5</v>
      </c>
      <c r="J207" s="1">
        <f>+F207+G207+H207+I207</f>
        <v>1776.8</v>
      </c>
      <c r="K207" s="1">
        <f t="shared" si="99"/>
        <v>21223.200000000001</v>
      </c>
    </row>
    <row r="208" spans="1:126" x14ac:dyDescent="0.25">
      <c r="A208" s="5" t="s">
        <v>84</v>
      </c>
      <c r="B208" t="s">
        <v>81</v>
      </c>
      <c r="C208" s="32" t="s">
        <v>481</v>
      </c>
      <c r="D208" t="s">
        <v>315</v>
      </c>
      <c r="E208" s="30">
        <v>20000</v>
      </c>
      <c r="F208" s="1">
        <f>E208*0.0287</f>
        <v>574</v>
      </c>
      <c r="G208" s="1">
        <v>0</v>
      </c>
      <c r="H208" s="1">
        <f>E208*0.0304</f>
        <v>608</v>
      </c>
      <c r="I208" s="1">
        <v>427</v>
      </c>
      <c r="J208" s="1">
        <v>2609</v>
      </c>
      <c r="K208" s="1">
        <v>17391</v>
      </c>
    </row>
    <row r="209" spans="1:126" x14ac:dyDescent="0.25">
      <c r="A209" s="5" t="s">
        <v>396</v>
      </c>
      <c r="B209" s="21" t="s">
        <v>81</v>
      </c>
      <c r="C209" s="32" t="s">
        <v>481</v>
      </c>
      <c r="D209" s="20" t="s">
        <v>318</v>
      </c>
      <c r="E209" s="30">
        <v>20000</v>
      </c>
      <c r="F209" s="1">
        <f t="shared" si="97"/>
        <v>574</v>
      </c>
      <c r="G209" s="1">
        <v>0</v>
      </c>
      <c r="H209" s="1">
        <f t="shared" si="98"/>
        <v>608</v>
      </c>
      <c r="I209" s="1">
        <v>25</v>
      </c>
      <c r="J209" s="1">
        <f>+F209+G209+H209+I209</f>
        <v>1207</v>
      </c>
      <c r="K209" s="1">
        <f>E209-J209</f>
        <v>18793</v>
      </c>
    </row>
    <row r="210" spans="1:126" x14ac:dyDescent="0.25">
      <c r="A210" s="5" t="s">
        <v>405</v>
      </c>
      <c r="B210" s="21" t="s">
        <v>97</v>
      </c>
      <c r="C210" s="32" t="s">
        <v>482</v>
      </c>
      <c r="D210" s="20" t="s">
        <v>318</v>
      </c>
      <c r="E210" s="30">
        <v>23000</v>
      </c>
      <c r="F210" s="1">
        <f t="shared" si="97"/>
        <v>660.1</v>
      </c>
      <c r="G210" s="1">
        <v>0</v>
      </c>
      <c r="H210" s="1">
        <f t="shared" si="98"/>
        <v>699.2</v>
      </c>
      <c r="I210" s="1">
        <v>25</v>
      </c>
      <c r="J210" s="1">
        <v>4074.3</v>
      </c>
      <c r="K210" s="1">
        <f>E210-J210</f>
        <v>18925.7</v>
      </c>
    </row>
    <row r="211" spans="1:126" x14ac:dyDescent="0.25">
      <c r="A211" s="5" t="s">
        <v>435</v>
      </c>
      <c r="B211" s="21" t="s">
        <v>436</v>
      </c>
      <c r="C211" s="32" t="s">
        <v>482</v>
      </c>
      <c r="D211" s="20" t="s">
        <v>318</v>
      </c>
      <c r="E211" s="30">
        <v>32000</v>
      </c>
      <c r="F211" s="1">
        <f>E211*0.0287</f>
        <v>918.4</v>
      </c>
      <c r="G211" s="1">
        <v>0</v>
      </c>
      <c r="H211" s="1">
        <f t="shared" ref="H211" si="101">E211*0.0304</f>
        <v>972.8</v>
      </c>
      <c r="I211" s="1">
        <v>25</v>
      </c>
      <c r="J211" s="1">
        <f>+F211+G211+H211+I211</f>
        <v>1916.2</v>
      </c>
      <c r="K211" s="1">
        <f>E211-J211</f>
        <v>30083.8</v>
      </c>
    </row>
    <row r="212" spans="1:126" x14ac:dyDescent="0.25">
      <c r="A212" s="5" t="s">
        <v>85</v>
      </c>
      <c r="B212" t="s">
        <v>86</v>
      </c>
      <c r="C212" s="32" t="s">
        <v>481</v>
      </c>
      <c r="D212" t="s">
        <v>315</v>
      </c>
      <c r="E212" s="30">
        <v>55000</v>
      </c>
      <c r="F212" s="1">
        <f t="shared" si="97"/>
        <v>1578.5</v>
      </c>
      <c r="G212" s="1">
        <v>1430.6</v>
      </c>
      <c r="H212" s="1">
        <f t="shared" si="98"/>
        <v>1672</v>
      </c>
      <c r="I212" s="1">
        <v>287</v>
      </c>
      <c r="J212" s="1">
        <v>6097.18</v>
      </c>
      <c r="K212" s="1">
        <v>48902.82</v>
      </c>
    </row>
    <row r="213" spans="1:126" x14ac:dyDescent="0.25">
      <c r="A213" s="5" t="s">
        <v>87</v>
      </c>
      <c r="B213" t="s">
        <v>88</v>
      </c>
      <c r="C213" s="32" t="s">
        <v>482</v>
      </c>
      <c r="D213" t="s">
        <v>318</v>
      </c>
      <c r="E213" s="30">
        <v>20000</v>
      </c>
      <c r="F213" s="1">
        <f t="shared" si="97"/>
        <v>574</v>
      </c>
      <c r="G213" s="1">
        <v>0</v>
      </c>
      <c r="H213" s="1">
        <f t="shared" si="98"/>
        <v>608</v>
      </c>
      <c r="I213" s="1">
        <v>287</v>
      </c>
      <c r="J213" s="1">
        <v>2469</v>
      </c>
      <c r="K213" s="1">
        <v>17531</v>
      </c>
    </row>
    <row r="214" spans="1:126" x14ac:dyDescent="0.25">
      <c r="A214" s="5" t="s">
        <v>261</v>
      </c>
      <c r="B214" t="s">
        <v>21</v>
      </c>
      <c r="C214" s="32" t="s">
        <v>481</v>
      </c>
      <c r="D214" t="s">
        <v>318</v>
      </c>
      <c r="E214" s="30">
        <v>23000</v>
      </c>
      <c r="F214" s="1">
        <f>E214*0.0287</f>
        <v>660.1</v>
      </c>
      <c r="G214" s="1">
        <v>0</v>
      </c>
      <c r="H214" s="1">
        <f>E214*0.0304</f>
        <v>699.2</v>
      </c>
      <c r="I214" s="1">
        <v>277.5</v>
      </c>
      <c r="J214" s="1">
        <f t="shared" ref="J214" si="102">F214+G214+H214+I214</f>
        <v>1636.8</v>
      </c>
      <c r="K214" s="1">
        <f t="shared" ref="K214" si="103">E214-J214</f>
        <v>21363.200000000001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437</v>
      </c>
      <c r="B215" t="s">
        <v>438</v>
      </c>
      <c r="C215" s="32" t="s">
        <v>482</v>
      </c>
      <c r="D215" t="s">
        <v>318</v>
      </c>
      <c r="E215" s="30">
        <v>20000</v>
      </c>
      <c r="F215" s="1">
        <f>E215*0.0287</f>
        <v>574</v>
      </c>
      <c r="G215" s="1">
        <v>0</v>
      </c>
      <c r="H215" s="1">
        <f>E215*0.0304</f>
        <v>608</v>
      </c>
      <c r="I215" s="1">
        <v>25</v>
      </c>
      <c r="J215" s="1">
        <v>2107</v>
      </c>
      <c r="K215" s="1">
        <v>17893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x14ac:dyDescent="0.25">
      <c r="A216" s="5" t="s">
        <v>503</v>
      </c>
      <c r="B216" t="s">
        <v>81</v>
      </c>
      <c r="C216" s="32" t="s">
        <v>481</v>
      </c>
      <c r="D216" t="s">
        <v>318</v>
      </c>
      <c r="E216" s="30">
        <v>11209</v>
      </c>
      <c r="F216" s="1">
        <f t="shared" si="97"/>
        <v>321.7</v>
      </c>
      <c r="G216" s="1">
        <v>0</v>
      </c>
      <c r="H216" s="1">
        <f t="shared" si="98"/>
        <v>340.75</v>
      </c>
      <c r="I216" s="1">
        <v>75</v>
      </c>
      <c r="J216" s="1">
        <f t="shared" si="100"/>
        <v>737.45</v>
      </c>
      <c r="K216" s="1">
        <f t="shared" si="99"/>
        <v>10471.549999999999</v>
      </c>
    </row>
    <row r="217" spans="1:126" x14ac:dyDescent="0.25">
      <c r="A217" s="5" t="s">
        <v>89</v>
      </c>
      <c r="B217" t="s">
        <v>21</v>
      </c>
      <c r="C217" s="32" t="s">
        <v>481</v>
      </c>
      <c r="D217" t="s">
        <v>315</v>
      </c>
      <c r="E217" s="30">
        <v>26250</v>
      </c>
      <c r="F217" s="1">
        <f t="shared" si="97"/>
        <v>753.38</v>
      </c>
      <c r="G217" s="1">
        <v>0</v>
      </c>
      <c r="H217" s="1">
        <f t="shared" si="98"/>
        <v>798</v>
      </c>
      <c r="I217" s="1">
        <v>307</v>
      </c>
      <c r="J217" s="1">
        <f t="shared" si="100"/>
        <v>1858.38</v>
      </c>
      <c r="K217" s="1">
        <f t="shared" si="99"/>
        <v>24391.62</v>
      </c>
    </row>
    <row r="218" spans="1:126" x14ac:dyDescent="0.25">
      <c r="A218" s="5" t="s">
        <v>338</v>
      </c>
      <c r="B218" t="s">
        <v>339</v>
      </c>
      <c r="C218" s="32" t="s">
        <v>482</v>
      </c>
      <c r="D218" t="s">
        <v>318</v>
      </c>
      <c r="E218" s="30">
        <v>23100</v>
      </c>
      <c r="F218" s="1">
        <f t="shared" si="97"/>
        <v>662.97</v>
      </c>
      <c r="G218" s="1">
        <v>0</v>
      </c>
      <c r="H218" s="1">
        <f t="shared" si="98"/>
        <v>702.24</v>
      </c>
      <c r="I218" s="1">
        <v>991.67</v>
      </c>
      <c r="J218" s="1">
        <f t="shared" si="100"/>
        <v>2356.88</v>
      </c>
      <c r="K218" s="1">
        <f t="shared" si="99"/>
        <v>20743.12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x14ac:dyDescent="0.25">
      <c r="A219" s="5" t="s">
        <v>90</v>
      </c>
      <c r="B219" t="s">
        <v>81</v>
      </c>
      <c r="C219" s="32" t="s">
        <v>481</v>
      </c>
      <c r="D219" t="s">
        <v>315</v>
      </c>
      <c r="E219" s="30">
        <v>16500</v>
      </c>
      <c r="F219" s="1">
        <f t="shared" si="97"/>
        <v>473.55</v>
      </c>
      <c r="G219" s="1">
        <v>0</v>
      </c>
      <c r="H219" s="1">
        <f t="shared" si="98"/>
        <v>501.6</v>
      </c>
      <c r="I219" s="1">
        <v>25</v>
      </c>
      <c r="J219" s="1">
        <f t="shared" si="100"/>
        <v>1000.15</v>
      </c>
      <c r="K219" s="1">
        <f t="shared" si="99"/>
        <v>15499.85</v>
      </c>
    </row>
    <row r="220" spans="1:126" x14ac:dyDescent="0.25">
      <c r="A220" s="5" t="s">
        <v>501</v>
      </c>
      <c r="B220" t="s">
        <v>81</v>
      </c>
      <c r="C220" s="32" t="s">
        <v>481</v>
      </c>
      <c r="D220" t="s">
        <v>315</v>
      </c>
      <c r="E220" s="30">
        <v>20000</v>
      </c>
      <c r="F220" s="1">
        <v>574</v>
      </c>
      <c r="G220" s="1">
        <v>0</v>
      </c>
      <c r="H220" s="1">
        <f t="shared" si="98"/>
        <v>608</v>
      </c>
      <c r="I220" s="1">
        <v>377.5</v>
      </c>
      <c r="J220" s="1">
        <f t="shared" si="100"/>
        <v>1559.5</v>
      </c>
      <c r="K220" s="1">
        <f t="shared" si="99"/>
        <v>18440.5</v>
      </c>
    </row>
    <row r="221" spans="1:126" x14ac:dyDescent="0.25">
      <c r="A221" s="5" t="s">
        <v>91</v>
      </c>
      <c r="B221" t="s">
        <v>92</v>
      </c>
      <c r="C221" s="32" t="s">
        <v>482</v>
      </c>
      <c r="D221" t="s">
        <v>315</v>
      </c>
      <c r="E221" s="30">
        <v>23467.5</v>
      </c>
      <c r="F221" s="1">
        <v>673.52</v>
      </c>
      <c r="G221" s="1">
        <v>0</v>
      </c>
      <c r="H221" s="1">
        <f t="shared" si="98"/>
        <v>713.41</v>
      </c>
      <c r="I221" s="1">
        <v>262</v>
      </c>
      <c r="J221" s="1">
        <f t="shared" si="100"/>
        <v>1648.93</v>
      </c>
      <c r="K221" s="1">
        <f t="shared" si="99"/>
        <v>21818.57</v>
      </c>
    </row>
    <row r="222" spans="1:126" x14ac:dyDescent="0.25">
      <c r="A222" s="5" t="s">
        <v>93</v>
      </c>
      <c r="B222" t="s">
        <v>17</v>
      </c>
      <c r="C222" s="32" t="s">
        <v>481</v>
      </c>
      <c r="D222" t="s">
        <v>318</v>
      </c>
      <c r="E222" s="30">
        <v>22312.5</v>
      </c>
      <c r="F222" s="1">
        <v>673.52</v>
      </c>
      <c r="G222" s="1">
        <v>0</v>
      </c>
      <c r="H222" s="1">
        <f t="shared" si="98"/>
        <v>678.3</v>
      </c>
      <c r="I222" s="1">
        <v>287</v>
      </c>
      <c r="J222" s="1">
        <v>1605.67</v>
      </c>
      <c r="K222" s="1">
        <v>20706.830000000002</v>
      </c>
    </row>
    <row r="223" spans="1:126" x14ac:dyDescent="0.25">
      <c r="A223" s="5" t="s">
        <v>94</v>
      </c>
      <c r="B223" t="s">
        <v>81</v>
      </c>
      <c r="C223" s="32" t="s">
        <v>481</v>
      </c>
      <c r="D223" t="s">
        <v>315</v>
      </c>
      <c r="E223" s="30">
        <v>16280</v>
      </c>
      <c r="F223" s="1">
        <v>640.37</v>
      </c>
      <c r="G223" s="1">
        <v>0</v>
      </c>
      <c r="H223" s="1">
        <f t="shared" si="98"/>
        <v>494.91</v>
      </c>
      <c r="I223" s="1">
        <v>187</v>
      </c>
      <c r="J223" s="1">
        <v>1149.1500000000001</v>
      </c>
      <c r="K223" s="1">
        <v>15130.85</v>
      </c>
    </row>
    <row r="224" spans="1:126" x14ac:dyDescent="0.25">
      <c r="A224" s="5" t="s">
        <v>95</v>
      </c>
      <c r="B224" t="s">
        <v>81</v>
      </c>
      <c r="C224" s="32" t="s">
        <v>481</v>
      </c>
      <c r="D224" t="s">
        <v>318</v>
      </c>
      <c r="E224" s="30">
        <v>20000</v>
      </c>
      <c r="F224" s="1">
        <f t="shared" si="97"/>
        <v>574</v>
      </c>
      <c r="G224" s="1">
        <v>0</v>
      </c>
      <c r="H224" s="1">
        <f t="shared" si="98"/>
        <v>608</v>
      </c>
      <c r="I224" s="1">
        <v>2670.33</v>
      </c>
      <c r="J224" s="1">
        <v>3852.33</v>
      </c>
      <c r="K224" s="1">
        <v>16147.67</v>
      </c>
    </row>
    <row r="225" spans="1:126" x14ac:dyDescent="0.25">
      <c r="A225" s="5" t="s">
        <v>96</v>
      </c>
      <c r="B225" t="s">
        <v>97</v>
      </c>
      <c r="C225" s="32" t="s">
        <v>482</v>
      </c>
      <c r="D225" t="s">
        <v>318</v>
      </c>
      <c r="E225" s="30">
        <v>23000</v>
      </c>
      <c r="F225" s="1">
        <f t="shared" si="97"/>
        <v>660.1</v>
      </c>
      <c r="G225" s="1">
        <v>0</v>
      </c>
      <c r="H225" s="1">
        <f t="shared" si="98"/>
        <v>699.2</v>
      </c>
      <c r="I225" s="1">
        <v>287</v>
      </c>
      <c r="J225" s="1">
        <f t="shared" si="100"/>
        <v>1646.3</v>
      </c>
      <c r="K225" s="1">
        <f t="shared" si="99"/>
        <v>21353.7</v>
      </c>
    </row>
    <row r="226" spans="1:126" x14ac:dyDescent="0.25">
      <c r="A226" s="5" t="s">
        <v>344</v>
      </c>
      <c r="B226" t="s">
        <v>97</v>
      </c>
      <c r="C226" s="32" t="s">
        <v>482</v>
      </c>
      <c r="D226" t="s">
        <v>318</v>
      </c>
      <c r="E226" s="30">
        <v>23000</v>
      </c>
      <c r="F226" s="1">
        <f t="shared" si="97"/>
        <v>660.1</v>
      </c>
      <c r="G226" s="1">
        <v>0</v>
      </c>
      <c r="H226" s="1">
        <f t="shared" si="98"/>
        <v>699.2</v>
      </c>
      <c r="I226" s="1">
        <v>25</v>
      </c>
      <c r="J226" s="1">
        <f t="shared" si="100"/>
        <v>1384.3</v>
      </c>
      <c r="K226" s="1">
        <f t="shared" si="99"/>
        <v>21615.7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x14ac:dyDescent="0.25">
      <c r="A227" s="5" t="s">
        <v>378</v>
      </c>
      <c r="B227" s="11" t="s">
        <v>377</v>
      </c>
      <c r="C227" s="33" t="s">
        <v>482</v>
      </c>
      <c r="D227" s="16" t="s">
        <v>318</v>
      </c>
      <c r="E227" s="30">
        <v>23000</v>
      </c>
      <c r="F227" s="1">
        <f t="shared" si="97"/>
        <v>660.1</v>
      </c>
      <c r="G227" s="1">
        <v>0</v>
      </c>
      <c r="H227" s="1">
        <f t="shared" si="98"/>
        <v>699.2</v>
      </c>
      <c r="I227" s="1">
        <v>205</v>
      </c>
      <c r="J227" s="1">
        <f t="shared" si="100"/>
        <v>1564.3</v>
      </c>
      <c r="K227" s="1">
        <f t="shared" si="99"/>
        <v>21435.7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376</v>
      </c>
      <c r="B228" s="11" t="s">
        <v>375</v>
      </c>
      <c r="C228" s="33" t="s">
        <v>482</v>
      </c>
      <c r="D228" s="16" t="s">
        <v>318</v>
      </c>
      <c r="E228" s="30">
        <v>20000</v>
      </c>
      <c r="F228" s="1">
        <f t="shared" si="97"/>
        <v>574</v>
      </c>
      <c r="G228" s="1">
        <v>0</v>
      </c>
      <c r="H228" s="1">
        <f t="shared" si="98"/>
        <v>608</v>
      </c>
      <c r="I228" s="1">
        <v>187</v>
      </c>
      <c r="J228" s="1">
        <f t="shared" si="100"/>
        <v>1369</v>
      </c>
      <c r="K228" s="1">
        <v>18631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s="14" customFormat="1" x14ac:dyDescent="0.25">
      <c r="A229" s="65" t="s">
        <v>388</v>
      </c>
      <c r="B229" s="17" t="s">
        <v>81</v>
      </c>
      <c r="C229" s="37" t="s">
        <v>481</v>
      </c>
      <c r="D229" s="19" t="s">
        <v>318</v>
      </c>
      <c r="E229" s="30">
        <v>20000</v>
      </c>
      <c r="F229" s="1">
        <f t="shared" si="97"/>
        <v>574</v>
      </c>
      <c r="G229" s="1">
        <v>0</v>
      </c>
      <c r="H229" s="1">
        <f t="shared" si="98"/>
        <v>608</v>
      </c>
      <c r="I229" s="1">
        <v>1848.45</v>
      </c>
      <c r="J229" s="1">
        <v>4190.45</v>
      </c>
      <c r="K229" s="1">
        <v>15809.55</v>
      </c>
    </row>
    <row r="230" spans="1:126" x14ac:dyDescent="0.25">
      <c r="A230" s="5" t="s">
        <v>343</v>
      </c>
      <c r="B230" t="s">
        <v>88</v>
      </c>
      <c r="C230" s="32" t="s">
        <v>482</v>
      </c>
      <c r="D230" t="s">
        <v>318</v>
      </c>
      <c r="E230" s="30">
        <v>20000</v>
      </c>
      <c r="F230" s="1">
        <f t="shared" si="97"/>
        <v>574</v>
      </c>
      <c r="G230" s="1">
        <v>0</v>
      </c>
      <c r="H230" s="1">
        <f t="shared" si="98"/>
        <v>608</v>
      </c>
      <c r="I230" s="1">
        <v>3337</v>
      </c>
      <c r="J230" s="1">
        <v>5519</v>
      </c>
      <c r="K230" s="1">
        <v>14481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5" t="s">
        <v>299</v>
      </c>
      <c r="B231" t="s">
        <v>97</v>
      </c>
      <c r="C231" s="32" t="s">
        <v>482</v>
      </c>
      <c r="D231" t="s">
        <v>318</v>
      </c>
      <c r="E231" s="30">
        <v>23000</v>
      </c>
      <c r="F231" s="1">
        <f>E231*0.0287</f>
        <v>660.1</v>
      </c>
      <c r="G231" s="1">
        <v>0</v>
      </c>
      <c r="H231" s="1">
        <f>E231*0.0304</f>
        <v>699.2</v>
      </c>
      <c r="I231" s="1">
        <v>25</v>
      </c>
      <c r="J231" s="1">
        <f>+F231+G231+H231+I231</f>
        <v>1384.3</v>
      </c>
      <c r="K231" s="1">
        <f>+E231-J231</f>
        <v>21615.7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5" t="s">
        <v>502</v>
      </c>
      <c r="B232" t="s">
        <v>339</v>
      </c>
      <c r="C232" s="32" t="s">
        <v>482</v>
      </c>
      <c r="D232" t="s">
        <v>318</v>
      </c>
      <c r="E232" s="30">
        <v>25000</v>
      </c>
      <c r="F232" s="1">
        <f>E232*0.0287</f>
        <v>717.5</v>
      </c>
      <c r="G232" s="1">
        <v>0</v>
      </c>
      <c r="H232" s="1">
        <f>E232*0.0304</f>
        <v>760</v>
      </c>
      <c r="I232" s="1">
        <v>25</v>
      </c>
      <c r="J232" s="1">
        <v>4252.5</v>
      </c>
      <c r="K232" s="1">
        <f>+E232-J232</f>
        <v>20747.5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342</v>
      </c>
      <c r="B233" t="s">
        <v>97</v>
      </c>
      <c r="C233" s="32" t="s">
        <v>482</v>
      </c>
      <c r="D233" t="s">
        <v>318</v>
      </c>
      <c r="E233" s="30">
        <v>18370</v>
      </c>
      <c r="F233" s="1">
        <v>527</v>
      </c>
      <c r="G233" s="1">
        <v>0</v>
      </c>
      <c r="H233" s="1">
        <v>527.22</v>
      </c>
      <c r="I233" s="1">
        <v>145</v>
      </c>
      <c r="J233" s="1">
        <v>1230.67</v>
      </c>
      <c r="K233" s="1">
        <v>17139.330000000002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5" t="s">
        <v>486</v>
      </c>
      <c r="B234" t="s">
        <v>81</v>
      </c>
      <c r="C234" s="32" t="s">
        <v>481</v>
      </c>
      <c r="D234" t="s">
        <v>318</v>
      </c>
      <c r="E234" s="30">
        <v>16500</v>
      </c>
      <c r="F234" s="1">
        <v>473.55</v>
      </c>
      <c r="G234" s="1">
        <v>0</v>
      </c>
      <c r="H234" s="1">
        <v>501</v>
      </c>
      <c r="I234" s="1">
        <v>25</v>
      </c>
      <c r="J234" s="1">
        <v>1995.15</v>
      </c>
      <c r="K234" s="1">
        <v>14504.85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s="5" customFormat="1" x14ac:dyDescent="0.25">
      <c r="A235" s="6" t="s">
        <v>13</v>
      </c>
      <c r="B235" s="6">
        <v>31</v>
      </c>
      <c r="C235" s="40"/>
      <c r="D235" s="6"/>
      <c r="E235" s="50">
        <f>SUM(E204:E234)</f>
        <v>690989</v>
      </c>
      <c r="F235" s="50">
        <f>F204+F205+F206+F207+F208+F209+F210+F211+F212+F213+F214+F215+F216+F217+F218+F219+F220+F221+F222+F223+F224+F225+F226+F227+F229+F230+F231+F233+F234</f>
        <v>18745.96</v>
      </c>
      <c r="G235" s="50">
        <f>SUM(G204:G234)</f>
        <v>1430.6</v>
      </c>
      <c r="H235" s="50">
        <f>SUM(H204:H233)+H234</f>
        <v>20974.23</v>
      </c>
      <c r="I235" s="50">
        <f>SUM(I204:I234)+I234</f>
        <v>16198.74</v>
      </c>
      <c r="J235" s="50">
        <f>SUM(J204:J233)+J234</f>
        <v>72220.88</v>
      </c>
      <c r="K235" s="50">
        <f>SUM(K204:K233)+K234</f>
        <v>618768.12</v>
      </c>
    </row>
    <row r="237" spans="1:126" x14ac:dyDescent="0.25">
      <c r="A237" s="79" t="s">
        <v>262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x14ac:dyDescent="0.25">
      <c r="A238" s="13" t="s">
        <v>494</v>
      </c>
      <c r="B238" s="13" t="s">
        <v>270</v>
      </c>
      <c r="C238" s="59" t="s">
        <v>482</v>
      </c>
      <c r="D238" s="13" t="s">
        <v>495</v>
      </c>
      <c r="E238" s="60">
        <v>44000</v>
      </c>
      <c r="F238" s="60">
        <v>1262.8</v>
      </c>
      <c r="G238" s="61">
        <v>1007.19</v>
      </c>
      <c r="H238" s="60">
        <v>1337.6</v>
      </c>
      <c r="I238" s="60">
        <v>1241.67</v>
      </c>
      <c r="J238" s="60">
        <v>4849.26</v>
      </c>
      <c r="K238" s="60">
        <v>39150.74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s="14" customFormat="1" x14ac:dyDescent="0.25">
      <c r="A239" s="13" t="s">
        <v>382</v>
      </c>
      <c r="B239" s="17" t="s">
        <v>21</v>
      </c>
      <c r="C239" s="37" t="s">
        <v>481</v>
      </c>
      <c r="D239" t="s">
        <v>318</v>
      </c>
      <c r="E239" s="1">
        <v>33000</v>
      </c>
      <c r="F239" s="1">
        <f t="shared" ref="F239:F242" si="104">E239*0.0287</f>
        <v>947.1</v>
      </c>
      <c r="G239" s="1">
        <v>0</v>
      </c>
      <c r="H239" s="1">
        <f t="shared" ref="H239:H242" si="105">E239*0.0304</f>
        <v>1003.2</v>
      </c>
      <c r="I239" s="1">
        <v>25</v>
      </c>
      <c r="J239" s="1">
        <f>+F239+G239+H239+I239</f>
        <v>1975.3</v>
      </c>
      <c r="K239" s="1">
        <f>+E239-J239</f>
        <v>31024.7</v>
      </c>
    </row>
    <row r="240" spans="1:126" x14ac:dyDescent="0.25">
      <c r="A240" t="s">
        <v>381</v>
      </c>
      <c r="B240" s="18" t="s">
        <v>128</v>
      </c>
      <c r="C240" s="33" t="s">
        <v>481</v>
      </c>
      <c r="D240" t="s">
        <v>318</v>
      </c>
      <c r="E240" s="1">
        <v>56000</v>
      </c>
      <c r="F240" s="1">
        <f t="shared" si="104"/>
        <v>1607.2</v>
      </c>
      <c r="G240" s="1">
        <v>2733.96</v>
      </c>
      <c r="H240" s="1">
        <f t="shared" si="105"/>
        <v>1702.4</v>
      </c>
      <c r="I240" s="1">
        <v>3025</v>
      </c>
      <c r="J240" s="1">
        <v>9068.56</v>
      </c>
      <c r="K240" s="1">
        <f>+E240-J240</f>
        <v>46931.44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t="s">
        <v>516</v>
      </c>
      <c r="B241" s="18" t="s">
        <v>128</v>
      </c>
      <c r="C241" s="33" t="s">
        <v>481</v>
      </c>
      <c r="D241" t="s">
        <v>514</v>
      </c>
      <c r="E241" s="1">
        <v>56000</v>
      </c>
      <c r="F241" s="1">
        <v>1607.2</v>
      </c>
      <c r="G241" s="1">
        <v>2733.96</v>
      </c>
      <c r="H241" s="1">
        <v>1702.4</v>
      </c>
      <c r="I241" s="1">
        <v>25</v>
      </c>
      <c r="J241" s="1">
        <v>6068.56</v>
      </c>
      <c r="K241" s="1">
        <v>49931.44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t="s">
        <v>263</v>
      </c>
      <c r="B242" t="s">
        <v>270</v>
      </c>
      <c r="C242" s="32" t="s">
        <v>481</v>
      </c>
      <c r="D242" t="s">
        <v>318</v>
      </c>
      <c r="E242" s="1">
        <v>44000</v>
      </c>
      <c r="F242" s="1">
        <f t="shared" si="104"/>
        <v>1262.8</v>
      </c>
      <c r="G242" s="1">
        <v>828.67</v>
      </c>
      <c r="H242" s="1">
        <f t="shared" si="105"/>
        <v>1337.6</v>
      </c>
      <c r="I242" s="1">
        <v>3127.62</v>
      </c>
      <c r="J242" s="1">
        <v>6532.69</v>
      </c>
      <c r="K242" s="1">
        <v>37467.31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3" t="s">
        <v>13</v>
      </c>
      <c r="B243" s="3">
        <v>4</v>
      </c>
      <c r="C243" s="34"/>
      <c r="D243" s="3"/>
      <c r="E243" s="4">
        <f>SUM(E239:E242)+E238</f>
        <v>233000</v>
      </c>
      <c r="F243" s="4">
        <f>SUM(F239:F242)+F238</f>
        <v>6687.1</v>
      </c>
      <c r="G243" s="4">
        <f t="shared" ref="G243:J243" si="106">SUM(G239:G242)+G238</f>
        <v>7303.78</v>
      </c>
      <c r="H243" s="4">
        <f>SUM(H239:H242)+H238</f>
        <v>7083.2</v>
      </c>
      <c r="I243" s="4">
        <f>SUM(I239:I242)+I238</f>
        <v>7444.29</v>
      </c>
      <c r="J243" s="4">
        <f t="shared" si="106"/>
        <v>28494.37</v>
      </c>
      <c r="K243" s="4">
        <f>SUM(K239:K242)+K238</f>
        <v>204505.63</v>
      </c>
    </row>
    <row r="245" spans="1:126" x14ac:dyDescent="0.25">
      <c r="A245" s="78" t="s">
        <v>457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</row>
    <row r="246" spans="1:126" x14ac:dyDescent="0.25">
      <c r="A246" s="17" t="s">
        <v>391</v>
      </c>
      <c r="B246" s="17" t="s">
        <v>17</v>
      </c>
      <c r="C246" s="37" t="s">
        <v>481</v>
      </c>
      <c r="D246" s="22" t="s">
        <v>318</v>
      </c>
      <c r="E246" s="1">
        <v>120000</v>
      </c>
      <c r="F246" s="1">
        <f>E246*0.0287</f>
        <v>3444</v>
      </c>
      <c r="G246" s="1">
        <v>16809.87</v>
      </c>
      <c r="H246" s="1">
        <f>E246*0.0304</f>
        <v>3648</v>
      </c>
      <c r="I246" s="1">
        <v>25</v>
      </c>
      <c r="J246" s="1">
        <v>23926.87</v>
      </c>
      <c r="K246" s="1">
        <f>E246-J246</f>
        <v>96073.13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t="s">
        <v>282</v>
      </c>
      <c r="B247" t="s">
        <v>281</v>
      </c>
      <c r="C247" s="32" t="s">
        <v>481</v>
      </c>
      <c r="D247" t="s">
        <v>318</v>
      </c>
      <c r="E247" s="1">
        <v>40000</v>
      </c>
      <c r="F247" s="1">
        <f>E247*0.0287</f>
        <v>1148</v>
      </c>
      <c r="G247" s="1">
        <v>442.65</v>
      </c>
      <c r="H247" s="1">
        <f>E247*0.0304</f>
        <v>1216</v>
      </c>
      <c r="I247" s="1">
        <v>187</v>
      </c>
      <c r="J247" s="1">
        <f>F247+G247+H247+I247</f>
        <v>2993.65</v>
      </c>
      <c r="K247" s="1">
        <f>E247-J247</f>
        <v>37006.35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17" t="s">
        <v>403</v>
      </c>
      <c r="B248" s="17" t="s">
        <v>60</v>
      </c>
      <c r="C248" s="37" t="s">
        <v>482</v>
      </c>
      <c r="D248" s="20" t="s">
        <v>318</v>
      </c>
      <c r="E248" s="1">
        <v>50000</v>
      </c>
      <c r="F248" s="1">
        <f>E248*0.0287</f>
        <v>1435</v>
      </c>
      <c r="G248" s="1">
        <v>1854</v>
      </c>
      <c r="H248" s="1">
        <f>E248*0.0304</f>
        <v>1520</v>
      </c>
      <c r="I248" s="1">
        <v>25</v>
      </c>
      <c r="J248" s="1">
        <f>+F248+G248+H248+I248</f>
        <v>4834</v>
      </c>
      <c r="K248" s="1">
        <f>+E248-J248</f>
        <v>45166</v>
      </c>
    </row>
    <row r="249" spans="1:126" x14ac:dyDescent="0.25">
      <c r="A249" s="3" t="s">
        <v>13</v>
      </c>
      <c r="B249" s="3">
        <v>3</v>
      </c>
      <c r="C249" s="34"/>
      <c r="D249" s="3"/>
      <c r="E249" s="4">
        <f t="shared" ref="E249:K249" si="107">SUM(E246:E248)</f>
        <v>210000</v>
      </c>
      <c r="F249" s="4">
        <f t="shared" si="107"/>
        <v>6027</v>
      </c>
      <c r="G249" s="4">
        <f t="shared" si="107"/>
        <v>19106.52</v>
      </c>
      <c r="H249" s="4">
        <f t="shared" si="107"/>
        <v>6384</v>
      </c>
      <c r="I249" s="4">
        <f t="shared" si="107"/>
        <v>237</v>
      </c>
      <c r="J249" s="4">
        <f t="shared" si="107"/>
        <v>31754.52</v>
      </c>
      <c r="K249" s="4">
        <f t="shared" si="107"/>
        <v>178245.48</v>
      </c>
    </row>
    <row r="251" spans="1:126" x14ac:dyDescent="0.25">
      <c r="A251" s="78" t="s">
        <v>63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</row>
    <row r="252" spans="1:126" x14ac:dyDescent="0.25">
      <c r="A252" t="s">
        <v>59</v>
      </c>
      <c r="B252" t="s">
        <v>60</v>
      </c>
      <c r="C252" s="32" t="s">
        <v>481</v>
      </c>
      <c r="D252" t="s">
        <v>318</v>
      </c>
      <c r="E252" s="1">
        <v>50000</v>
      </c>
      <c r="F252" s="1">
        <f>E252*0.0287</f>
        <v>1435</v>
      </c>
      <c r="G252" s="1">
        <v>1854</v>
      </c>
      <c r="H252" s="1">
        <f>E252*0.0304</f>
        <v>1520</v>
      </c>
      <c r="I252" s="1">
        <v>295</v>
      </c>
      <c r="J252" s="1">
        <f>F252+G252+H252+I252</f>
        <v>5104</v>
      </c>
      <c r="K252" s="1">
        <f>E252-J252</f>
        <v>44896</v>
      </c>
    </row>
    <row r="253" spans="1:126" s="2" customFormat="1" x14ac:dyDescent="0.25">
      <c r="A253" t="s">
        <v>64</v>
      </c>
      <c r="B253" t="s">
        <v>62</v>
      </c>
      <c r="C253" s="32" t="s">
        <v>481</v>
      </c>
      <c r="D253" t="s">
        <v>315</v>
      </c>
      <c r="E253" s="1">
        <v>36500</v>
      </c>
      <c r="F253" s="1">
        <f>E253*0.0287</f>
        <v>1047.55</v>
      </c>
      <c r="G253" s="1">
        <v>0</v>
      </c>
      <c r="H253" s="1">
        <f>E253*0.0304</f>
        <v>1109.5999999999999</v>
      </c>
      <c r="I253" s="1">
        <v>125</v>
      </c>
      <c r="J253" s="1">
        <f>F253+G253+H253+I253</f>
        <v>2282.15</v>
      </c>
      <c r="K253" s="1">
        <f>E253-J253</f>
        <v>34217.85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</row>
    <row r="254" spans="1:126" x14ac:dyDescent="0.25">
      <c r="A254" s="3" t="s">
        <v>13</v>
      </c>
      <c r="B254" s="3">
        <v>2</v>
      </c>
      <c r="C254" s="34"/>
      <c r="D254" s="3"/>
      <c r="E254" s="4">
        <f>SUM(E252:E253)</f>
        <v>86500</v>
      </c>
      <c r="F254" s="4">
        <f t="shared" ref="F254:K254" si="108">SUM(F252:F253)</f>
        <v>2482.5500000000002</v>
      </c>
      <c r="G254" s="4">
        <f t="shared" si="108"/>
        <v>1854</v>
      </c>
      <c r="H254" s="4">
        <f t="shared" si="108"/>
        <v>2629.6</v>
      </c>
      <c r="I254" s="4">
        <f t="shared" si="108"/>
        <v>420</v>
      </c>
      <c r="J254" s="4">
        <f t="shared" si="108"/>
        <v>7386.15</v>
      </c>
      <c r="K254" s="4">
        <f t="shared" si="108"/>
        <v>79113.850000000006</v>
      </c>
    </row>
    <row r="256" spans="1:126" x14ac:dyDescent="0.25">
      <c r="A256" s="78" t="s">
        <v>458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</row>
    <row r="257" spans="1:126" x14ac:dyDescent="0.25">
      <c r="A257" t="s">
        <v>57</v>
      </c>
      <c r="B257" t="s">
        <v>58</v>
      </c>
      <c r="C257" s="32" t="s">
        <v>481</v>
      </c>
      <c r="D257" t="s">
        <v>315</v>
      </c>
      <c r="E257" s="1">
        <v>57000</v>
      </c>
      <c r="F257" s="1">
        <f>E257*0.0287</f>
        <v>1635.9</v>
      </c>
      <c r="G257" s="1">
        <v>1635.9</v>
      </c>
      <c r="H257" s="1">
        <v>2684.11</v>
      </c>
      <c r="I257" s="1">
        <v>1847.62</v>
      </c>
      <c r="J257" s="1">
        <v>7868.43</v>
      </c>
      <c r="K257" s="1">
        <f>E257-J257</f>
        <v>49131.57</v>
      </c>
    </row>
    <row r="258" spans="1:126" x14ac:dyDescent="0.25">
      <c r="A258" t="s">
        <v>61</v>
      </c>
      <c r="B258" t="s">
        <v>62</v>
      </c>
      <c r="C258" s="32" t="s">
        <v>482</v>
      </c>
      <c r="D258" t="s">
        <v>315</v>
      </c>
      <c r="E258" s="1">
        <v>57000</v>
      </c>
      <c r="F258" s="1">
        <f t="shared" ref="F258:F259" si="109">E258*0.0287</f>
        <v>1635.9</v>
      </c>
      <c r="G258" s="1">
        <v>1635.9</v>
      </c>
      <c r="H258" s="1">
        <v>2922.14</v>
      </c>
      <c r="I258" s="1">
        <v>1417.5</v>
      </c>
      <c r="J258" s="1">
        <v>7708.34</v>
      </c>
      <c r="K258" s="1">
        <v>49291.66</v>
      </c>
    </row>
    <row r="259" spans="1:126" x14ac:dyDescent="0.25">
      <c r="A259" t="s">
        <v>373</v>
      </c>
      <c r="B259" s="11" t="s">
        <v>60</v>
      </c>
      <c r="C259" s="33" t="s">
        <v>482</v>
      </c>
      <c r="D259" s="16" t="s">
        <v>318</v>
      </c>
      <c r="E259" s="1">
        <v>40000</v>
      </c>
      <c r="F259" s="1">
        <f t="shared" si="109"/>
        <v>1148</v>
      </c>
      <c r="G259" s="1">
        <v>1148</v>
      </c>
      <c r="H259" s="1">
        <v>442.65</v>
      </c>
      <c r="I259" s="1">
        <v>25</v>
      </c>
      <c r="J259" s="1">
        <v>2831.65</v>
      </c>
      <c r="K259" s="1">
        <f>+E259-J259</f>
        <v>37168.35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x14ac:dyDescent="0.25">
      <c r="A260" s="17" t="s">
        <v>401</v>
      </c>
      <c r="B260" s="17" t="s">
        <v>402</v>
      </c>
      <c r="C260" s="37" t="s">
        <v>482</v>
      </c>
      <c r="D260" s="20" t="s">
        <v>318</v>
      </c>
      <c r="E260" s="1">
        <v>44000</v>
      </c>
      <c r="F260" s="1">
        <f>E260*0.0287</f>
        <v>1262.8</v>
      </c>
      <c r="G260" s="1">
        <v>1262.8</v>
      </c>
      <c r="H260" s="1">
        <v>1007.19</v>
      </c>
      <c r="I260" s="1">
        <v>1287</v>
      </c>
      <c r="J260" s="1">
        <v>4894.59</v>
      </c>
      <c r="K260" s="1">
        <f>+E260-J260</f>
        <v>39105.410000000003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A261" s="17" t="s">
        <v>520</v>
      </c>
      <c r="B261" s="17" t="s">
        <v>17</v>
      </c>
      <c r="C261" s="37" t="s">
        <v>481</v>
      </c>
      <c r="D261" s="20" t="s">
        <v>318</v>
      </c>
      <c r="E261" s="1">
        <v>89500</v>
      </c>
      <c r="F261" s="1">
        <f>E261*0.0287</f>
        <v>2568.65</v>
      </c>
      <c r="G261" s="1">
        <v>9635.51</v>
      </c>
      <c r="H261" s="1">
        <v>2720.8</v>
      </c>
      <c r="I261" s="1">
        <v>25</v>
      </c>
      <c r="J261" s="1">
        <v>14949.96</v>
      </c>
      <c r="K261" s="1">
        <v>74550.039999999994</v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3" t="s">
        <v>13</v>
      </c>
      <c r="B262" s="3">
        <v>5</v>
      </c>
      <c r="C262" s="34"/>
      <c r="D262" s="3"/>
      <c r="E262" s="4">
        <f t="shared" ref="E262:J262" si="110">SUM(E257:E261)</f>
        <v>287500</v>
      </c>
      <c r="F262" s="4">
        <f t="shared" si="110"/>
        <v>8251.25</v>
      </c>
      <c r="G262" s="4">
        <f t="shared" si="110"/>
        <v>15318.11</v>
      </c>
      <c r="H262" s="4">
        <f t="shared" si="110"/>
        <v>9776.89</v>
      </c>
      <c r="I262" s="4">
        <f t="shared" si="110"/>
        <v>4602.12</v>
      </c>
      <c r="J262" s="4">
        <f t="shared" si="110"/>
        <v>38252.97</v>
      </c>
      <c r="K262" s="4">
        <f>SUM(K257:K260)+K261</f>
        <v>249247.03</v>
      </c>
    </row>
    <row r="264" spans="1:126" x14ac:dyDescent="0.25">
      <c r="A264" s="78" t="s">
        <v>459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</row>
    <row r="265" spans="1:126" x14ac:dyDescent="0.25">
      <c r="A265" t="s">
        <v>37</v>
      </c>
      <c r="B265" t="s">
        <v>10</v>
      </c>
      <c r="C265" s="32" t="s">
        <v>482</v>
      </c>
      <c r="D265" t="s">
        <v>315</v>
      </c>
      <c r="E265" s="1">
        <v>34000</v>
      </c>
      <c r="F265" s="1">
        <f t="shared" ref="F265:F266" si="111">E265*0.0287</f>
        <v>975.8</v>
      </c>
      <c r="G265" s="1">
        <v>0</v>
      </c>
      <c r="H265" s="1">
        <f t="shared" ref="H265:H266" si="112">E265*0.0304</f>
        <v>1033.5999999999999</v>
      </c>
      <c r="I265" s="1">
        <v>75</v>
      </c>
      <c r="J265" s="1">
        <f>F265+G265+H265+I265</f>
        <v>2084.4</v>
      </c>
      <c r="K265" s="1">
        <f>E265-J265</f>
        <v>31915.599999999999</v>
      </c>
    </row>
    <row r="266" spans="1:126" x14ac:dyDescent="0.25">
      <c r="A266" t="s">
        <v>341</v>
      </c>
      <c r="B266" t="s">
        <v>23</v>
      </c>
      <c r="C266" s="32" t="s">
        <v>482</v>
      </c>
      <c r="D266" t="s">
        <v>318</v>
      </c>
      <c r="E266" s="1">
        <v>32000</v>
      </c>
      <c r="F266" s="1">
        <f t="shared" si="111"/>
        <v>918.4</v>
      </c>
      <c r="G266" s="1">
        <v>0</v>
      </c>
      <c r="H266" s="1">
        <f t="shared" si="112"/>
        <v>972.8</v>
      </c>
      <c r="I266" s="1">
        <v>3296.7</v>
      </c>
      <c r="J266" s="1">
        <v>5187.8999999999996</v>
      </c>
      <c r="K266" s="1">
        <v>26812.1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:126" x14ac:dyDescent="0.25">
      <c r="A267" t="s">
        <v>522</v>
      </c>
      <c r="B267" t="s">
        <v>321</v>
      </c>
      <c r="C267" s="32" t="s">
        <v>481</v>
      </c>
      <c r="D267" t="s">
        <v>318</v>
      </c>
      <c r="E267" s="1">
        <v>26250</v>
      </c>
      <c r="G267" s="1">
        <v>0</v>
      </c>
      <c r="H267" s="1">
        <v>798</v>
      </c>
      <c r="I267" s="1">
        <v>6167.62</v>
      </c>
      <c r="J267" s="1">
        <v>7719</v>
      </c>
      <c r="K267" s="1">
        <v>18531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</row>
    <row r="268" spans="1:126" x14ac:dyDescent="0.25">
      <c r="A268" s="3" t="s">
        <v>13</v>
      </c>
      <c r="B268" s="3">
        <v>3</v>
      </c>
      <c r="C268" s="34"/>
      <c r="D268" s="3"/>
      <c r="E268" s="4">
        <f>SUM(E265:E266)+E267</f>
        <v>92250</v>
      </c>
      <c r="F268" s="4">
        <f t="shared" ref="F268:G268" si="113">SUM(F265:F266)</f>
        <v>1894.2</v>
      </c>
      <c r="G268" s="4">
        <f t="shared" si="113"/>
        <v>0</v>
      </c>
      <c r="H268" s="4">
        <f>SUM(H265:H266)+H267</f>
        <v>2804.4</v>
      </c>
      <c r="I268" s="4">
        <f>SUM(I265:I266)+I267</f>
        <v>9539.32</v>
      </c>
      <c r="J268" s="4">
        <f>SUM(J265:J266)+J267</f>
        <v>14991.3</v>
      </c>
      <c r="K268" s="4">
        <f>SUM(K265:K266)+K267</f>
        <v>77258.7</v>
      </c>
    </row>
    <row r="270" spans="1:126" s="2" customFormat="1" x14ac:dyDescent="0.25">
      <c r="A270" s="78" t="s">
        <v>460</v>
      </c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</row>
    <row r="271" spans="1:126" s="2" customFormat="1" x14ac:dyDescent="0.25">
      <c r="A271" t="s">
        <v>47</v>
      </c>
      <c r="B271" t="s">
        <v>269</v>
      </c>
      <c r="C271" s="32" t="s">
        <v>482</v>
      </c>
      <c r="D271" t="s">
        <v>315</v>
      </c>
      <c r="E271" s="1">
        <v>51000</v>
      </c>
      <c r="F271" s="1">
        <f t="shared" ref="F271:F274" si="114">E271*0.0287</f>
        <v>1463.7</v>
      </c>
      <c r="G271" s="1">
        <v>1816.62</v>
      </c>
      <c r="H271" s="1">
        <f t="shared" ref="H271:H274" si="115">E271*0.0304</f>
        <v>1550.4</v>
      </c>
      <c r="I271" s="1">
        <v>1475.12</v>
      </c>
      <c r="J271" s="1">
        <v>6281.84</v>
      </c>
      <c r="K271" s="1">
        <f t="shared" ref="K271" si="116">E271-J271</f>
        <v>44718.16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</row>
    <row r="272" spans="1:126" s="2" customFormat="1" x14ac:dyDescent="0.25">
      <c r="A272" t="s">
        <v>397</v>
      </c>
      <c r="B272" s="23" t="s">
        <v>42</v>
      </c>
      <c r="C272" s="32" t="s">
        <v>482</v>
      </c>
      <c r="D272" s="20" t="s">
        <v>318</v>
      </c>
      <c r="E272" s="1">
        <v>44000</v>
      </c>
      <c r="F272" s="1">
        <f>E272*0.0287</f>
        <v>1262.8</v>
      </c>
      <c r="G272" s="1">
        <v>1007.19</v>
      </c>
      <c r="H272" s="1">
        <f>E272*0.0304</f>
        <v>1337.6</v>
      </c>
      <c r="I272" s="1">
        <v>383.8</v>
      </c>
      <c r="J272" s="1">
        <v>3991.34</v>
      </c>
      <c r="K272" s="1">
        <v>40008.61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s="2" customFormat="1" x14ac:dyDescent="0.25">
      <c r="A273" t="s">
        <v>48</v>
      </c>
      <c r="B273" t="s">
        <v>41</v>
      </c>
      <c r="C273" s="32" t="s">
        <v>482</v>
      </c>
      <c r="D273" t="s">
        <v>315</v>
      </c>
      <c r="E273" s="1">
        <v>41000</v>
      </c>
      <c r="F273" s="1">
        <f t="shared" si="114"/>
        <v>1176.7</v>
      </c>
      <c r="G273" s="1">
        <v>583.79</v>
      </c>
      <c r="H273" s="1">
        <f t="shared" si="115"/>
        <v>1246.4000000000001</v>
      </c>
      <c r="I273" s="1">
        <v>25</v>
      </c>
      <c r="J273" s="1">
        <f t="shared" ref="J273" si="117">F273+G273+H273+I273</f>
        <v>3031.89</v>
      </c>
      <c r="K273" s="1">
        <v>37968.11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x14ac:dyDescent="0.25">
      <c r="A274" t="s">
        <v>297</v>
      </c>
      <c r="B274" t="s">
        <v>42</v>
      </c>
      <c r="C274" s="32" t="s">
        <v>482</v>
      </c>
      <c r="D274" t="s">
        <v>318</v>
      </c>
      <c r="E274" s="1">
        <v>44000</v>
      </c>
      <c r="F274" s="1">
        <f t="shared" si="114"/>
        <v>1262.8</v>
      </c>
      <c r="G274" s="1">
        <v>1007.19</v>
      </c>
      <c r="H274" s="1">
        <f t="shared" si="115"/>
        <v>1337.6</v>
      </c>
      <c r="I274" s="1">
        <v>843.9</v>
      </c>
      <c r="J274" s="1">
        <v>4451.49</v>
      </c>
      <c r="K274" s="1">
        <v>39548.51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x14ac:dyDescent="0.25">
      <c r="A275" s="3" t="s">
        <v>13</v>
      </c>
      <c r="B275" s="3">
        <v>4</v>
      </c>
      <c r="C275" s="34"/>
      <c r="D275" s="3"/>
      <c r="E275" s="4">
        <f t="shared" ref="E275:K275" si="118">SUM(E271:E274)</f>
        <v>180000</v>
      </c>
      <c r="F275" s="4">
        <f t="shared" si="118"/>
        <v>5166</v>
      </c>
      <c r="G275" s="4">
        <f t="shared" si="118"/>
        <v>4414.79</v>
      </c>
      <c r="H275" s="4">
        <f t="shared" si="118"/>
        <v>5472</v>
      </c>
      <c r="I275" s="4">
        <f t="shared" si="118"/>
        <v>2727.82</v>
      </c>
      <c r="J275" s="4">
        <f t="shared" si="118"/>
        <v>17756.560000000001</v>
      </c>
      <c r="K275" s="4">
        <f t="shared" si="118"/>
        <v>162243.39000000001</v>
      </c>
    </row>
    <row r="277" spans="1:126" s="2" customFormat="1" x14ac:dyDescent="0.25">
      <c r="A277" s="78" t="s">
        <v>461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</row>
    <row r="278" spans="1:126" x14ac:dyDescent="0.25">
      <c r="A278" t="s">
        <v>395</v>
      </c>
      <c r="B278" s="18" t="s">
        <v>394</v>
      </c>
      <c r="C278" s="33" t="s">
        <v>482</v>
      </c>
      <c r="D278" s="16" t="s">
        <v>318</v>
      </c>
      <c r="E278" s="1">
        <v>90000</v>
      </c>
      <c r="F278" s="1">
        <f>E278*0.0287</f>
        <v>2583</v>
      </c>
      <c r="G278" s="1">
        <v>9753.1200000000008</v>
      </c>
      <c r="H278" s="1">
        <f>E278*0.0304</f>
        <v>2736</v>
      </c>
      <c r="I278" s="1">
        <v>25</v>
      </c>
      <c r="J278" s="1">
        <v>15097.12</v>
      </c>
      <c r="K278" s="1">
        <f>E278-J278</f>
        <v>74902.880000000005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</row>
    <row r="279" spans="1:126" s="2" customFormat="1" x14ac:dyDescent="0.25">
      <c r="A279" s="3" t="s">
        <v>13</v>
      </c>
      <c r="B279" s="3">
        <v>1</v>
      </c>
      <c r="C279" s="34"/>
      <c r="D279" s="3"/>
      <c r="E279" s="4">
        <f>SUM(E278:E278)</f>
        <v>90000</v>
      </c>
      <c r="F279" s="4" t="e">
        <f>SUM(F278:F278)+#REF!</f>
        <v>#REF!</v>
      </c>
      <c r="G279" s="4">
        <f>SUM(G278:G278)</f>
        <v>9753.1200000000008</v>
      </c>
      <c r="H279" s="4">
        <f>SUM(H278:H278)</f>
        <v>2736</v>
      </c>
      <c r="I279" s="4">
        <f>SUM(I278:I278)</f>
        <v>25</v>
      </c>
      <c r="J279" s="4">
        <f>SUM(J278:J278)</f>
        <v>15097.12</v>
      </c>
      <c r="K279" s="4">
        <f>SUM(K278:K278)</f>
        <v>74902.880000000005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</row>
    <row r="281" spans="1:126" x14ac:dyDescent="0.25">
      <c r="A281" s="78" t="s">
        <v>462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</row>
    <row r="282" spans="1:126" s="26" customFormat="1" x14ac:dyDescent="0.25">
      <c r="A282" s="44" t="s">
        <v>45</v>
      </c>
      <c r="B282" s="44" t="s">
        <v>524</v>
      </c>
      <c r="C282" s="45" t="s">
        <v>482</v>
      </c>
      <c r="D282" s="44" t="s">
        <v>318</v>
      </c>
      <c r="E282" s="46">
        <v>91000</v>
      </c>
      <c r="F282" s="46">
        <f>E282*0.0287</f>
        <v>2611.6999999999998</v>
      </c>
      <c r="G282" s="46">
        <v>9988.34</v>
      </c>
      <c r="H282" s="46">
        <f>E282*0.0304</f>
        <v>2766.4</v>
      </c>
      <c r="I282" s="46">
        <v>25</v>
      </c>
      <c r="J282" s="46">
        <f>F282+G282+H282+I282</f>
        <v>15391.44</v>
      </c>
      <c r="K282" s="46">
        <f>E282-J282</f>
        <v>75608.56</v>
      </c>
    </row>
    <row r="283" spans="1:126" s="26" customFormat="1" x14ac:dyDescent="0.25">
      <c r="A283" s="44" t="s">
        <v>523</v>
      </c>
      <c r="B283" s="44" t="s">
        <v>46</v>
      </c>
      <c r="C283" s="45" t="s">
        <v>482</v>
      </c>
      <c r="D283" s="44" t="s">
        <v>318</v>
      </c>
      <c r="E283" s="46">
        <v>44000</v>
      </c>
      <c r="F283" s="46"/>
      <c r="G283" s="46">
        <v>1007.19</v>
      </c>
      <c r="H283" s="46">
        <v>1337.6</v>
      </c>
      <c r="I283" s="46">
        <v>195</v>
      </c>
      <c r="J283" s="46">
        <v>3802.59</v>
      </c>
      <c r="K283" s="46">
        <v>40197.410000000003</v>
      </c>
    </row>
    <row r="284" spans="1:126" s="26" customFormat="1" x14ac:dyDescent="0.25">
      <c r="A284" s="44" t="s">
        <v>525</v>
      </c>
      <c r="B284" s="44" t="s">
        <v>46</v>
      </c>
      <c r="C284" s="45" t="s">
        <v>482</v>
      </c>
      <c r="D284" s="44" t="s">
        <v>485</v>
      </c>
      <c r="E284" s="46">
        <v>44000</v>
      </c>
      <c r="F284" s="46"/>
      <c r="G284" s="46">
        <v>1007.19</v>
      </c>
      <c r="H284" s="46">
        <v>1337.6</v>
      </c>
      <c r="I284" s="46">
        <v>562</v>
      </c>
      <c r="J284" s="46">
        <v>4169.59</v>
      </c>
      <c r="K284" s="46">
        <v>39830.410000000003</v>
      </c>
    </row>
    <row r="285" spans="1:126" s="26" customFormat="1" x14ac:dyDescent="0.25">
      <c r="A285" s="44" t="s">
        <v>526</v>
      </c>
      <c r="B285" s="44" t="s">
        <v>46</v>
      </c>
      <c r="C285" s="45" t="s">
        <v>482</v>
      </c>
      <c r="D285" s="44" t="s">
        <v>318</v>
      </c>
      <c r="E285" s="46">
        <v>44000</v>
      </c>
      <c r="F285" s="46"/>
      <c r="G285" s="46">
        <v>1007.19</v>
      </c>
      <c r="H285" s="46">
        <v>1337.6</v>
      </c>
      <c r="I285" s="46">
        <v>25</v>
      </c>
      <c r="J285" s="46">
        <v>3632.59</v>
      </c>
      <c r="K285" s="46">
        <v>40367.410000000003</v>
      </c>
    </row>
    <row r="286" spans="1:126" s="2" customFormat="1" x14ac:dyDescent="0.25">
      <c r="A286" s="3" t="s">
        <v>13</v>
      </c>
      <c r="B286" s="3">
        <v>4</v>
      </c>
      <c r="C286" s="34"/>
      <c r="D286" s="3"/>
      <c r="E286" s="4">
        <f>SUM(E282:E282)+E283+E284+E285</f>
        <v>223000</v>
      </c>
      <c r="F286" s="4">
        <f t="shared" ref="F286" si="119">SUM(F282:F282)</f>
        <v>2611.6999999999998</v>
      </c>
      <c r="G286" s="4">
        <f>SUM(G282:G282)+G283+G284+G285</f>
        <v>13009.91</v>
      </c>
      <c r="H286" s="4">
        <f>SUM(H282:H282)+H283+H284+H285</f>
        <v>6779.2</v>
      </c>
      <c r="I286" s="4">
        <f>SUM(I282:I282)+I283+I284+I285</f>
        <v>807</v>
      </c>
      <c r="J286" s="4">
        <f>SUM(J282:J282)+J283+J284+J285</f>
        <v>26996.21</v>
      </c>
      <c r="K286" s="4">
        <f>SUM(K282:K282)+K283+K284+K285</f>
        <v>196003.79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</row>
    <row r="288" spans="1:126" x14ac:dyDescent="0.25">
      <c r="A288" s="78" t="s">
        <v>463</v>
      </c>
      <c r="B288" s="78"/>
      <c r="C288" s="78"/>
      <c r="D288" s="78"/>
      <c r="E288" s="78"/>
      <c r="F288" s="78"/>
      <c r="G288" s="78"/>
      <c r="H288" s="78"/>
      <c r="I288" s="78"/>
      <c r="J288" s="78"/>
      <c r="K288" s="78"/>
    </row>
    <row r="289" spans="1:126" x14ac:dyDescent="0.25">
      <c r="A289" s="5" t="s">
        <v>38</v>
      </c>
      <c r="B289" t="s">
        <v>39</v>
      </c>
      <c r="C289" s="32" t="s">
        <v>482</v>
      </c>
      <c r="D289" t="s">
        <v>315</v>
      </c>
      <c r="E289" s="1">
        <v>91000</v>
      </c>
      <c r="F289" s="1">
        <f>E289*0.0287</f>
        <v>2611.6999999999998</v>
      </c>
      <c r="G289" s="1">
        <v>2766.4</v>
      </c>
      <c r="H289" s="1">
        <v>2766.4</v>
      </c>
      <c r="I289" s="1">
        <v>2825.24</v>
      </c>
      <c r="J289" s="30">
        <v>17516.62</v>
      </c>
      <c r="K289" s="1">
        <f t="shared" ref="K289" si="120">E289-J289</f>
        <v>73483.38</v>
      </c>
    </row>
    <row r="290" spans="1:126" x14ac:dyDescent="0.25">
      <c r="A290" s="29" t="s">
        <v>40</v>
      </c>
      <c r="B290" t="s">
        <v>44</v>
      </c>
      <c r="C290" s="32" t="s">
        <v>482</v>
      </c>
      <c r="D290" t="s">
        <v>315</v>
      </c>
      <c r="E290" s="1">
        <v>45000</v>
      </c>
      <c r="F290" s="1">
        <f t="shared" ref="F290" si="121">E290*0.0287</f>
        <v>1291.5</v>
      </c>
      <c r="G290" s="1">
        <v>968.81</v>
      </c>
      <c r="H290" s="1">
        <v>1368</v>
      </c>
      <c r="I290" s="1">
        <v>2725.13</v>
      </c>
      <c r="J290" s="30">
        <v>6330.44</v>
      </c>
      <c r="K290" s="1">
        <v>38669.56</v>
      </c>
    </row>
    <row r="291" spans="1:126" s="2" customFormat="1" x14ac:dyDescent="0.25">
      <c r="A291" t="s">
        <v>43</v>
      </c>
      <c r="B291" t="s">
        <v>44</v>
      </c>
      <c r="C291" s="32" t="s">
        <v>482</v>
      </c>
      <c r="D291" t="s">
        <v>318</v>
      </c>
      <c r="E291" s="1">
        <v>45000</v>
      </c>
      <c r="F291" s="1">
        <v>1291.5</v>
      </c>
      <c r="G291" s="1">
        <v>1148.33</v>
      </c>
      <c r="H291" s="1">
        <f t="shared" ref="H291" si="122">E291*0.0304</f>
        <v>1368</v>
      </c>
      <c r="I291" s="1">
        <v>25</v>
      </c>
      <c r="J291" s="30">
        <f t="shared" ref="J291" si="123">F291+G291+H291+I291</f>
        <v>3832.83</v>
      </c>
      <c r="K291" s="1">
        <f>E291-J291</f>
        <v>41167.17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</row>
    <row r="292" spans="1:126" s="2" customFormat="1" x14ac:dyDescent="0.25">
      <c r="A292" s="3" t="s">
        <v>13</v>
      </c>
      <c r="B292" s="3">
        <v>3</v>
      </c>
      <c r="C292" s="34"/>
      <c r="D292" s="3"/>
      <c r="E292" s="4">
        <f t="shared" ref="E292:K292" si="124">SUM(E289:E291)</f>
        <v>181000</v>
      </c>
      <c r="F292" s="4">
        <f t="shared" si="124"/>
        <v>5194.7</v>
      </c>
      <c r="G292" s="4">
        <f t="shared" si="124"/>
        <v>4883.54</v>
      </c>
      <c r="H292" s="4">
        <f t="shared" si="124"/>
        <v>5502.4</v>
      </c>
      <c r="I292" s="4">
        <f t="shared" si="124"/>
        <v>5575.37</v>
      </c>
      <c r="J292" s="4">
        <f t="shared" si="124"/>
        <v>27679.89</v>
      </c>
      <c r="K292" s="4">
        <f t="shared" si="124"/>
        <v>153320.10999999999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2" customFormat="1" x14ac:dyDescent="0.25">
      <c r="A293"/>
      <c r="B293"/>
      <c r="C293" s="32"/>
      <c r="D293"/>
      <c r="E293" s="1"/>
      <c r="F293" s="1"/>
      <c r="G293" s="1"/>
      <c r="H293" s="1"/>
      <c r="I293" s="1"/>
      <c r="J293" s="1"/>
      <c r="K293" s="1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2" customFormat="1" x14ac:dyDescent="0.25">
      <c r="A294" s="78" t="s">
        <v>464</v>
      </c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14" customFormat="1" x14ac:dyDescent="0.25">
      <c r="A295" s="17" t="s">
        <v>49</v>
      </c>
      <c r="B295" s="17" t="s">
        <v>384</v>
      </c>
      <c r="C295" s="37" t="s">
        <v>482</v>
      </c>
      <c r="D295" s="19" t="s">
        <v>318</v>
      </c>
      <c r="E295" s="1">
        <v>81000</v>
      </c>
      <c r="F295" s="1">
        <f>E295*0.0287</f>
        <v>2324.6999999999998</v>
      </c>
      <c r="G295" s="1">
        <v>7041.03</v>
      </c>
      <c r="H295" s="30">
        <f>E295*0.0304</f>
        <v>2462.4</v>
      </c>
      <c r="I295" s="30">
        <v>1545.12</v>
      </c>
      <c r="J295" s="30">
        <v>13630.78</v>
      </c>
      <c r="K295" s="30">
        <f>E295-J295</f>
        <v>67369.22</v>
      </c>
    </row>
    <row r="296" spans="1:126" x14ac:dyDescent="0.25">
      <c r="A296" t="s">
        <v>398</v>
      </c>
      <c r="B296" s="23" t="s">
        <v>15</v>
      </c>
      <c r="C296" s="32" t="s">
        <v>482</v>
      </c>
      <c r="D296" s="20" t="s">
        <v>318</v>
      </c>
      <c r="E296" s="1">
        <v>44000</v>
      </c>
      <c r="F296" s="1">
        <f>E296*0.0287</f>
        <v>1262.8</v>
      </c>
      <c r="G296" s="1">
        <v>1007.19</v>
      </c>
      <c r="H296" s="30">
        <f>E296*0.0304</f>
        <v>1337.6</v>
      </c>
      <c r="I296" s="30">
        <v>3128.4</v>
      </c>
      <c r="J296" s="30">
        <v>6735.99</v>
      </c>
      <c r="K296" s="30">
        <v>37264.01</v>
      </c>
    </row>
    <row r="297" spans="1:126" s="2" customFormat="1" x14ac:dyDescent="0.25">
      <c r="A297" t="s">
        <v>50</v>
      </c>
      <c r="B297" t="s">
        <v>15</v>
      </c>
      <c r="C297" s="32" t="s">
        <v>481</v>
      </c>
      <c r="D297" t="s">
        <v>315</v>
      </c>
      <c r="E297" s="1">
        <v>46000</v>
      </c>
      <c r="F297" s="1">
        <f t="shared" ref="F297:F299" si="125">E297*0.0287</f>
        <v>1320.2</v>
      </c>
      <c r="G297" s="1">
        <v>1110.94</v>
      </c>
      <c r="H297" s="30">
        <f t="shared" ref="H297:H299" si="126">E297*0.0304</f>
        <v>1398.4</v>
      </c>
      <c r="I297" s="30">
        <v>2917.62</v>
      </c>
      <c r="J297" s="30">
        <v>6723.16</v>
      </c>
      <c r="K297" s="30">
        <v>39276.839999999997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2" customFormat="1" x14ac:dyDescent="0.25">
      <c r="A298" t="s">
        <v>53</v>
      </c>
      <c r="B298" t="s">
        <v>23</v>
      </c>
      <c r="C298" s="32" t="s">
        <v>481</v>
      </c>
      <c r="D298" t="s">
        <v>315</v>
      </c>
      <c r="E298" s="1">
        <v>32000</v>
      </c>
      <c r="F298" s="1">
        <f t="shared" si="125"/>
        <v>918.4</v>
      </c>
      <c r="G298" s="1">
        <v>0</v>
      </c>
      <c r="H298" s="30">
        <f t="shared" si="126"/>
        <v>972.8</v>
      </c>
      <c r="I298" s="30">
        <v>3294.17</v>
      </c>
      <c r="J298" s="30">
        <f t="shared" ref="J298" si="127">F298+G298+H298+I298</f>
        <v>5185.37</v>
      </c>
      <c r="K298" s="30">
        <f t="shared" ref="K298" si="128">E298-J298</f>
        <v>26814.63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</row>
    <row r="299" spans="1:126" s="2" customFormat="1" x14ac:dyDescent="0.25">
      <c r="A299" t="s">
        <v>54</v>
      </c>
      <c r="B299" t="s">
        <v>23</v>
      </c>
      <c r="C299" s="32" t="s">
        <v>481</v>
      </c>
      <c r="D299" t="s">
        <v>315</v>
      </c>
      <c r="E299" s="1">
        <v>32000</v>
      </c>
      <c r="F299" s="1">
        <f t="shared" si="125"/>
        <v>918.4</v>
      </c>
      <c r="G299" s="1">
        <v>0</v>
      </c>
      <c r="H299" s="30">
        <f t="shared" si="126"/>
        <v>972.8</v>
      </c>
      <c r="I299" s="30">
        <v>1475.12</v>
      </c>
      <c r="J299" s="30">
        <v>3366.32</v>
      </c>
      <c r="K299" s="30">
        <v>28633.68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</row>
    <row r="300" spans="1:126" s="2" customFormat="1" x14ac:dyDescent="0.25">
      <c r="A300" s="3" t="s">
        <v>13</v>
      </c>
      <c r="B300" s="3">
        <v>5</v>
      </c>
      <c r="C300" s="34"/>
      <c r="D300" s="3"/>
      <c r="E300" s="4">
        <f t="shared" ref="E300:K300" si="129">SUM(E295:E299)</f>
        <v>235000</v>
      </c>
      <c r="F300" s="4">
        <f t="shared" si="129"/>
        <v>6744.5</v>
      </c>
      <c r="G300" s="4">
        <f t="shared" si="129"/>
        <v>9159.16</v>
      </c>
      <c r="H300" s="4">
        <f t="shared" si="129"/>
        <v>7144</v>
      </c>
      <c r="I300" s="4">
        <f t="shared" si="129"/>
        <v>12360.43</v>
      </c>
      <c r="J300" s="4">
        <f t="shared" si="129"/>
        <v>35641.620000000003</v>
      </c>
      <c r="K300" s="4">
        <f t="shared" si="129"/>
        <v>199358.38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</row>
    <row r="302" spans="1:126" x14ac:dyDescent="0.25">
      <c r="A302" s="78" t="s">
        <v>105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</row>
    <row r="303" spans="1:126" x14ac:dyDescent="0.25">
      <c r="A303" t="s">
        <v>103</v>
      </c>
      <c r="B303" t="s">
        <v>104</v>
      </c>
      <c r="C303" s="32" t="s">
        <v>482</v>
      </c>
      <c r="D303" t="s">
        <v>315</v>
      </c>
      <c r="E303" s="1">
        <v>165000</v>
      </c>
      <c r="F303" s="1">
        <v>4735.5</v>
      </c>
      <c r="G303" s="1">
        <v>27624.36</v>
      </c>
      <c r="H303" s="1">
        <v>4098.53</v>
      </c>
      <c r="I303" s="1">
        <v>25</v>
      </c>
      <c r="J303" s="1">
        <v>36966.29</v>
      </c>
      <c r="K303" s="1">
        <v>128033.71</v>
      </c>
    </row>
    <row r="304" spans="1:126" x14ac:dyDescent="0.25">
      <c r="A304" t="s">
        <v>106</v>
      </c>
      <c r="B304" t="s">
        <v>107</v>
      </c>
      <c r="C304" s="32" t="s">
        <v>482</v>
      </c>
      <c r="D304" t="s">
        <v>318</v>
      </c>
      <c r="E304" s="1">
        <v>41000</v>
      </c>
      <c r="F304" s="1">
        <f t="shared" ref="F304:F305" si="130">E304*0.0287</f>
        <v>1176.7</v>
      </c>
      <c r="G304" s="1">
        <v>583.79</v>
      </c>
      <c r="H304" s="1">
        <f t="shared" ref="H304:H305" si="131">E304*0.0304</f>
        <v>1246.4000000000001</v>
      </c>
      <c r="I304" s="1">
        <v>727</v>
      </c>
      <c r="J304" s="1">
        <f>F304+G304+H304+I304</f>
        <v>3733.89</v>
      </c>
      <c r="K304" s="1">
        <f>E304-J304</f>
        <v>37266.11</v>
      </c>
    </row>
    <row r="305" spans="1:126" x14ac:dyDescent="0.25">
      <c r="A305" t="s">
        <v>345</v>
      </c>
      <c r="B305" t="s">
        <v>321</v>
      </c>
      <c r="C305" s="32" t="s">
        <v>481</v>
      </c>
      <c r="D305" t="s">
        <v>318</v>
      </c>
      <c r="E305" s="1">
        <v>33000</v>
      </c>
      <c r="F305" s="1">
        <f t="shared" si="130"/>
        <v>947.1</v>
      </c>
      <c r="G305" s="1">
        <v>0</v>
      </c>
      <c r="H305" s="1">
        <f t="shared" si="131"/>
        <v>1003.2</v>
      </c>
      <c r="I305" s="1">
        <v>1377.12</v>
      </c>
      <c r="J305" s="1">
        <v>3487.42</v>
      </c>
      <c r="K305" s="1">
        <f>E305-J305</f>
        <v>29512.58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</row>
    <row r="306" spans="1:126" x14ac:dyDescent="0.25">
      <c r="A306" s="3" t="s">
        <v>13</v>
      </c>
      <c r="B306" s="3">
        <v>3</v>
      </c>
      <c r="C306" s="34"/>
      <c r="D306" s="3"/>
      <c r="E306" s="4">
        <f>SUM(E303:E305)</f>
        <v>239000</v>
      </c>
      <c r="F306" s="4">
        <f t="shared" ref="F306:K306" si="132">SUM(F303:F305)</f>
        <v>6859.3</v>
      </c>
      <c r="G306" s="4">
        <f t="shared" si="132"/>
        <v>28208.15</v>
      </c>
      <c r="H306" s="4">
        <f t="shared" si="132"/>
        <v>6348.13</v>
      </c>
      <c r="I306" s="4">
        <f t="shared" si="132"/>
        <v>2129.12</v>
      </c>
      <c r="J306" s="4">
        <f t="shared" si="132"/>
        <v>44187.6</v>
      </c>
      <c r="K306" s="4">
        <f t="shared" si="132"/>
        <v>194812.4</v>
      </c>
    </row>
    <row r="308" spans="1:126" x14ac:dyDescent="0.25">
      <c r="A308" s="78" t="s">
        <v>108</v>
      </c>
      <c r="B308" s="78"/>
      <c r="C308" s="78"/>
      <c r="D308" s="78"/>
      <c r="E308" s="78"/>
      <c r="F308" s="78"/>
      <c r="G308" s="78"/>
      <c r="H308" s="78"/>
      <c r="I308" s="78"/>
      <c r="J308" s="78"/>
      <c r="K308" s="78"/>
    </row>
    <row r="309" spans="1:126" x14ac:dyDescent="0.25">
      <c r="A309" t="s">
        <v>109</v>
      </c>
      <c r="B309" t="s">
        <v>110</v>
      </c>
      <c r="C309" s="32" t="s">
        <v>482</v>
      </c>
      <c r="D309" t="s">
        <v>318</v>
      </c>
      <c r="E309" s="1">
        <v>32272.44</v>
      </c>
      <c r="F309" s="1">
        <f>E309*0.0287</f>
        <v>926.22</v>
      </c>
      <c r="G309" s="1">
        <v>0</v>
      </c>
      <c r="H309" s="1">
        <f t="shared" ref="H309:H319" si="133">E309*0.0304</f>
        <v>981.08</v>
      </c>
      <c r="I309" s="1">
        <v>25</v>
      </c>
      <c r="J309" s="1">
        <f t="shared" ref="J309:J310" si="134">F309+G309+H309+I309</f>
        <v>1932.3</v>
      </c>
      <c r="K309" s="30">
        <f t="shared" ref="K309:K310" si="135">E309-J309</f>
        <v>30340.14</v>
      </c>
    </row>
    <row r="310" spans="1:126" x14ac:dyDescent="0.25">
      <c r="A310" t="s">
        <v>111</v>
      </c>
      <c r="B310" t="s">
        <v>15</v>
      </c>
      <c r="C310" s="32" t="s">
        <v>482</v>
      </c>
      <c r="D310" t="s">
        <v>318</v>
      </c>
      <c r="E310" s="1">
        <v>21338.85</v>
      </c>
      <c r="F310" s="1">
        <f t="shared" ref="F310:F319" si="136">E310*0.0287</f>
        <v>612.41999999999996</v>
      </c>
      <c r="G310" s="1">
        <v>0</v>
      </c>
      <c r="H310" s="1">
        <f t="shared" si="133"/>
        <v>648.70000000000005</v>
      </c>
      <c r="I310" s="1">
        <v>25</v>
      </c>
      <c r="J310" s="1">
        <f t="shared" si="134"/>
        <v>1286.1199999999999</v>
      </c>
      <c r="K310" s="30">
        <f t="shared" si="135"/>
        <v>20052.73</v>
      </c>
    </row>
    <row r="311" spans="1:126" x14ac:dyDescent="0.25">
      <c r="A311" t="s">
        <v>112</v>
      </c>
      <c r="B311" t="s">
        <v>19</v>
      </c>
      <c r="C311" s="32" t="s">
        <v>481</v>
      </c>
      <c r="D311" t="s">
        <v>318</v>
      </c>
      <c r="E311" s="1">
        <v>41000</v>
      </c>
      <c r="F311" s="1">
        <f t="shared" si="136"/>
        <v>1176.7</v>
      </c>
      <c r="G311" s="1">
        <v>583.79</v>
      </c>
      <c r="H311" s="1">
        <f t="shared" si="133"/>
        <v>1246.4000000000001</v>
      </c>
      <c r="I311" s="1">
        <v>1050</v>
      </c>
      <c r="J311" s="1">
        <v>4056.89</v>
      </c>
      <c r="K311" s="30">
        <v>36943.11</v>
      </c>
    </row>
    <row r="312" spans="1:126" x14ac:dyDescent="0.25">
      <c r="A312" t="s">
        <v>113</v>
      </c>
      <c r="B312" t="s">
        <v>114</v>
      </c>
      <c r="C312" s="32" t="s">
        <v>481</v>
      </c>
      <c r="D312" t="s">
        <v>315</v>
      </c>
      <c r="E312" s="1">
        <v>86000</v>
      </c>
      <c r="F312" s="1">
        <f t="shared" si="136"/>
        <v>2468.1999999999998</v>
      </c>
      <c r="G312" s="1">
        <v>8812.2199999999993</v>
      </c>
      <c r="H312" s="1">
        <f t="shared" si="133"/>
        <v>2614.4</v>
      </c>
      <c r="I312" s="1">
        <v>195</v>
      </c>
      <c r="J312" s="1">
        <f t="shared" ref="J312:J318" si="137">F312+G312+H312+I312</f>
        <v>14089.82</v>
      </c>
      <c r="K312" s="30">
        <f t="shared" ref="K312:K318" si="138">E312-J312</f>
        <v>71910.179999999993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</row>
    <row r="313" spans="1:126" x14ac:dyDescent="0.25">
      <c r="A313" t="s">
        <v>347</v>
      </c>
      <c r="B313" t="s">
        <v>346</v>
      </c>
      <c r="C313" s="32" t="s">
        <v>482</v>
      </c>
      <c r="D313" t="s">
        <v>318</v>
      </c>
      <c r="E313" s="1">
        <v>41000</v>
      </c>
      <c r="F313" s="1">
        <f t="shared" si="136"/>
        <v>1176.7</v>
      </c>
      <c r="G313" s="1">
        <v>583.79</v>
      </c>
      <c r="H313" s="1">
        <f t="shared" si="133"/>
        <v>1246.4000000000001</v>
      </c>
      <c r="I313" s="1">
        <v>3278.33</v>
      </c>
      <c r="J313" s="1">
        <v>6285.22</v>
      </c>
      <c r="K313" s="30">
        <v>34714.78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</row>
    <row r="314" spans="1:126" x14ac:dyDescent="0.25">
      <c r="A314" t="s">
        <v>301</v>
      </c>
      <c r="B314" t="s">
        <v>300</v>
      </c>
      <c r="C314" s="32" t="s">
        <v>481</v>
      </c>
      <c r="D314" t="s">
        <v>318</v>
      </c>
      <c r="E314" s="1">
        <v>41000</v>
      </c>
      <c r="F314" s="1">
        <f t="shared" si="136"/>
        <v>1176.7</v>
      </c>
      <c r="G314" s="1">
        <v>583.79</v>
      </c>
      <c r="H314" s="1">
        <f t="shared" si="133"/>
        <v>1246.4000000000001</v>
      </c>
      <c r="I314" s="1">
        <v>25</v>
      </c>
      <c r="J314" s="1">
        <f t="shared" si="137"/>
        <v>3031.89</v>
      </c>
      <c r="K314" s="30">
        <v>37968.11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26" x14ac:dyDescent="0.25">
      <c r="A315" t="s">
        <v>324</v>
      </c>
      <c r="B315" t="s">
        <v>116</v>
      </c>
      <c r="C315" s="32" t="s">
        <v>481</v>
      </c>
      <c r="D315" t="s">
        <v>318</v>
      </c>
      <c r="E315" s="1">
        <v>41000</v>
      </c>
      <c r="F315" s="1">
        <f t="shared" si="136"/>
        <v>1176.7</v>
      </c>
      <c r="G315" s="1">
        <v>583.79</v>
      </c>
      <c r="H315" s="1">
        <f t="shared" si="133"/>
        <v>1246.4000000000001</v>
      </c>
      <c r="I315" s="1">
        <v>1627.62</v>
      </c>
      <c r="J315" s="1">
        <v>4431.99</v>
      </c>
      <c r="K315" s="30">
        <v>36568.01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</row>
    <row r="316" spans="1:126" x14ac:dyDescent="0.25">
      <c r="A316" t="s">
        <v>349</v>
      </c>
      <c r="B316" t="s">
        <v>62</v>
      </c>
      <c r="C316" s="32" t="s">
        <v>481</v>
      </c>
      <c r="D316" t="s">
        <v>318</v>
      </c>
      <c r="E316" s="1">
        <v>41000</v>
      </c>
      <c r="F316" s="1">
        <f t="shared" si="136"/>
        <v>1176.7</v>
      </c>
      <c r="G316" s="1">
        <v>583.79</v>
      </c>
      <c r="H316" s="1">
        <f t="shared" si="133"/>
        <v>1246.4000000000001</v>
      </c>
      <c r="I316" s="1">
        <v>25</v>
      </c>
      <c r="J316" s="1">
        <v>2152.6</v>
      </c>
      <c r="K316" s="30">
        <v>33847.4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</row>
    <row r="317" spans="1:126" x14ac:dyDescent="0.25">
      <c r="A317" t="s">
        <v>348</v>
      </c>
      <c r="B317" t="s">
        <v>62</v>
      </c>
      <c r="C317" s="32" t="s">
        <v>481</v>
      </c>
      <c r="D317" t="s">
        <v>318</v>
      </c>
      <c r="E317" s="15">
        <v>36000</v>
      </c>
      <c r="F317" s="1">
        <f t="shared" si="136"/>
        <v>1033.2</v>
      </c>
      <c r="G317" s="1">
        <v>0</v>
      </c>
      <c r="H317" s="1">
        <f t="shared" si="133"/>
        <v>1094.4000000000001</v>
      </c>
      <c r="I317" s="1">
        <v>25</v>
      </c>
      <c r="J317" s="1">
        <f t="shared" si="137"/>
        <v>2152.6</v>
      </c>
      <c r="K317" s="1">
        <v>33847.4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</row>
    <row r="318" spans="1:126" x14ac:dyDescent="0.25">
      <c r="A318" t="s">
        <v>278</v>
      </c>
      <c r="B318" t="s">
        <v>287</v>
      </c>
      <c r="C318" s="32" t="s">
        <v>481</v>
      </c>
      <c r="D318" t="s">
        <v>318</v>
      </c>
      <c r="E318" s="1">
        <v>39000</v>
      </c>
      <c r="F318" s="1">
        <f t="shared" si="136"/>
        <v>1119.3</v>
      </c>
      <c r="G318" s="1">
        <v>301.52</v>
      </c>
      <c r="H318" s="1">
        <f t="shared" si="133"/>
        <v>1185.5999999999999</v>
      </c>
      <c r="I318" s="1">
        <v>187</v>
      </c>
      <c r="J318" s="1">
        <f t="shared" si="137"/>
        <v>2793.42</v>
      </c>
      <c r="K318" s="1">
        <f t="shared" si="138"/>
        <v>36206.58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277</v>
      </c>
      <c r="B319" t="s">
        <v>145</v>
      </c>
      <c r="C319" s="32" t="s">
        <v>481</v>
      </c>
      <c r="D319" t="s">
        <v>318</v>
      </c>
      <c r="E319" s="1">
        <v>41000</v>
      </c>
      <c r="F319" s="1">
        <f t="shared" si="136"/>
        <v>1176.7</v>
      </c>
      <c r="G319" s="1">
        <v>405.27</v>
      </c>
      <c r="H319" s="1">
        <f t="shared" si="133"/>
        <v>1246.4000000000001</v>
      </c>
      <c r="I319" s="1">
        <v>1215.1199999999999</v>
      </c>
      <c r="J319" s="1">
        <v>4179.49</v>
      </c>
      <c r="K319" s="1">
        <v>36820.51</v>
      </c>
    </row>
    <row r="320" spans="1:126" x14ac:dyDescent="0.25">
      <c r="A320" s="3" t="s">
        <v>13</v>
      </c>
      <c r="B320" s="3">
        <v>11</v>
      </c>
      <c r="C320" s="34"/>
      <c r="D320" s="3"/>
      <c r="E320" s="4">
        <f t="shared" ref="E320:I320" si="139">SUM(E309:E319)</f>
        <v>460611.29</v>
      </c>
      <c r="F320" s="4">
        <f t="shared" si="139"/>
        <v>13219.54</v>
      </c>
      <c r="G320" s="4">
        <f t="shared" si="139"/>
        <v>12437.96</v>
      </c>
      <c r="H320" s="4">
        <f t="shared" si="139"/>
        <v>14002.58</v>
      </c>
      <c r="I320" s="4">
        <f t="shared" si="139"/>
        <v>7678.07</v>
      </c>
      <c r="J320" s="4">
        <f>SUM(J309:J319)</f>
        <v>46392.34</v>
      </c>
      <c r="K320" s="4">
        <f>SUM(K309:K319)</f>
        <v>409218.95</v>
      </c>
    </row>
    <row r="322" spans="1:126" x14ac:dyDescent="0.25">
      <c r="A322" s="31" t="s">
        <v>117</v>
      </c>
      <c r="B322" s="31"/>
      <c r="C322" s="40"/>
      <c r="D322" s="31"/>
      <c r="E322" s="31"/>
      <c r="F322" s="31"/>
      <c r="G322" s="31"/>
      <c r="H322" s="31"/>
      <c r="I322" s="31"/>
      <c r="J322" s="31"/>
      <c r="K322" s="31"/>
    </row>
    <row r="323" spans="1:126" x14ac:dyDescent="0.25">
      <c r="A323" s="5" t="s">
        <v>118</v>
      </c>
      <c r="B323" s="5" t="s">
        <v>107</v>
      </c>
      <c r="C323" s="39" t="s">
        <v>481</v>
      </c>
      <c r="D323" s="5" t="s">
        <v>315</v>
      </c>
      <c r="E323" s="30">
        <v>66000</v>
      </c>
      <c r="F323" s="30">
        <f>E323*0.0287</f>
        <v>1894.2</v>
      </c>
      <c r="G323" s="30">
        <v>0</v>
      </c>
      <c r="H323" s="30">
        <f>E323*0.0304</f>
        <v>2006.4</v>
      </c>
      <c r="I323" s="30">
        <v>2405.2399999999998</v>
      </c>
      <c r="J323" s="30">
        <v>10445.549999999999</v>
      </c>
      <c r="K323" s="30">
        <f>E323-J323</f>
        <v>55554.45</v>
      </c>
    </row>
    <row r="324" spans="1:126" x14ac:dyDescent="0.25">
      <c r="A324" s="6" t="s">
        <v>13</v>
      </c>
      <c r="B324" s="6">
        <v>1</v>
      </c>
      <c r="C324" s="40"/>
      <c r="D324" s="6"/>
      <c r="E324" s="50">
        <f t="shared" ref="E324:K324" si="140">SUM(E323)</f>
        <v>66000</v>
      </c>
      <c r="F324" s="50">
        <f t="shared" si="140"/>
        <v>1894.2</v>
      </c>
      <c r="G324" s="50">
        <f t="shared" si="140"/>
        <v>0</v>
      </c>
      <c r="H324" s="50">
        <f t="shared" si="140"/>
        <v>2006.4</v>
      </c>
      <c r="I324" s="50">
        <f t="shared" si="140"/>
        <v>2405.2399999999998</v>
      </c>
      <c r="J324" s="50">
        <f t="shared" si="140"/>
        <v>10445.549999999999</v>
      </c>
      <c r="K324" s="50">
        <f t="shared" si="140"/>
        <v>55554.45</v>
      </c>
    </row>
    <row r="326" spans="1:126" x14ac:dyDescent="0.25">
      <c r="A326" s="10" t="s">
        <v>119</v>
      </c>
      <c r="B326" s="10"/>
      <c r="C326" s="36"/>
      <c r="D326" s="12"/>
      <c r="E326" s="10"/>
      <c r="F326" s="10"/>
      <c r="G326" s="10"/>
      <c r="H326" s="10"/>
      <c r="I326" s="10"/>
      <c r="J326" s="10"/>
      <c r="K326" s="10"/>
    </row>
    <row r="327" spans="1:126" x14ac:dyDescent="0.25">
      <c r="A327" t="s">
        <v>279</v>
      </c>
      <c r="B327" t="s">
        <v>131</v>
      </c>
      <c r="C327" s="32" t="s">
        <v>482</v>
      </c>
      <c r="D327" t="s">
        <v>318</v>
      </c>
      <c r="E327" s="1">
        <v>76000</v>
      </c>
      <c r="F327" s="1">
        <f>E327*0.0287</f>
        <v>2181.1999999999998</v>
      </c>
      <c r="G327" s="1">
        <v>6497.56</v>
      </c>
      <c r="H327" s="1">
        <f>E327*0.0304</f>
        <v>2310.4</v>
      </c>
      <c r="I327" s="1">
        <v>195</v>
      </c>
      <c r="J327" s="1">
        <f>F327+G327+H327+I327</f>
        <v>11184.16</v>
      </c>
      <c r="K327" s="1">
        <f>E327-J327</f>
        <v>64815.839999999997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</row>
    <row r="328" spans="1:126" x14ac:dyDescent="0.25">
      <c r="A328" t="s">
        <v>120</v>
      </c>
      <c r="B328" t="s">
        <v>121</v>
      </c>
      <c r="C328" s="32" t="s">
        <v>481</v>
      </c>
      <c r="D328" t="s">
        <v>315</v>
      </c>
      <c r="E328" s="1">
        <v>81000</v>
      </c>
      <c r="F328" s="1">
        <f t="shared" ref="F328:F336" si="141">E328*0.0287</f>
        <v>2324.6999999999998</v>
      </c>
      <c r="G328" s="1">
        <v>7636.09</v>
      </c>
      <c r="H328" s="1">
        <f t="shared" ref="H328:H333" si="142">E328*0.0304</f>
        <v>2462.4</v>
      </c>
      <c r="I328" s="1">
        <v>187</v>
      </c>
      <c r="J328" s="1">
        <v>12610.19</v>
      </c>
      <c r="K328" s="1">
        <v>68389.81</v>
      </c>
    </row>
    <row r="329" spans="1:126" x14ac:dyDescent="0.25">
      <c r="A329" t="s">
        <v>122</v>
      </c>
      <c r="B329" t="s">
        <v>56</v>
      </c>
      <c r="C329" s="32" t="s">
        <v>482</v>
      </c>
      <c r="D329" t="s">
        <v>318</v>
      </c>
      <c r="E329" s="1">
        <v>24150</v>
      </c>
      <c r="F329" s="1">
        <f t="shared" si="141"/>
        <v>693.11</v>
      </c>
      <c r="G329" s="1">
        <v>0</v>
      </c>
      <c r="H329" s="1">
        <f t="shared" si="142"/>
        <v>734.16</v>
      </c>
      <c r="I329" s="1">
        <v>271</v>
      </c>
      <c r="J329" s="1">
        <f t="shared" ref="J329:J331" si="143">F329+G329+H329+I329</f>
        <v>1698.27</v>
      </c>
      <c r="K329" s="1">
        <f t="shared" ref="K329:K331" si="144">E329-J329</f>
        <v>22451.73</v>
      </c>
    </row>
    <row r="330" spans="1:126" x14ac:dyDescent="0.25">
      <c r="A330" t="s">
        <v>123</v>
      </c>
      <c r="B330" t="s">
        <v>124</v>
      </c>
      <c r="C330" s="32" t="s">
        <v>481</v>
      </c>
      <c r="D330" t="s">
        <v>318</v>
      </c>
      <c r="E330" s="1">
        <v>81000</v>
      </c>
      <c r="F330" s="1">
        <f t="shared" si="141"/>
        <v>2324.6999999999998</v>
      </c>
      <c r="G330" s="1">
        <v>7338.56</v>
      </c>
      <c r="H330" s="1">
        <f t="shared" si="142"/>
        <v>2462.4</v>
      </c>
      <c r="I330" s="1">
        <v>1755.12</v>
      </c>
      <c r="J330" s="1">
        <v>14000.78</v>
      </c>
      <c r="K330" s="1">
        <f t="shared" si="144"/>
        <v>66999.22</v>
      </c>
    </row>
    <row r="331" spans="1:126" x14ac:dyDescent="0.25">
      <c r="A331" t="s">
        <v>125</v>
      </c>
      <c r="B331" t="s">
        <v>271</v>
      </c>
      <c r="C331" s="32" t="s">
        <v>481</v>
      </c>
      <c r="D331" t="s">
        <v>315</v>
      </c>
      <c r="E331" s="1">
        <v>41000</v>
      </c>
      <c r="F331" s="1">
        <f t="shared" si="141"/>
        <v>1176.7</v>
      </c>
      <c r="G331" s="1">
        <v>583.79</v>
      </c>
      <c r="H331" s="1">
        <f t="shared" si="142"/>
        <v>1246.4000000000001</v>
      </c>
      <c r="I331" s="1">
        <v>665</v>
      </c>
      <c r="J331" s="1">
        <f t="shared" si="143"/>
        <v>3671.89</v>
      </c>
      <c r="K331" s="1">
        <f t="shared" si="144"/>
        <v>37328.11</v>
      </c>
    </row>
    <row r="332" spans="1:126" x14ac:dyDescent="0.25">
      <c r="A332" t="s">
        <v>304</v>
      </c>
      <c r="B332" t="s">
        <v>128</v>
      </c>
      <c r="C332" s="32" t="s">
        <v>481</v>
      </c>
      <c r="D332" t="s">
        <v>318</v>
      </c>
      <c r="E332" s="1">
        <v>41000</v>
      </c>
      <c r="F332" s="1">
        <f t="shared" si="141"/>
        <v>1176.7</v>
      </c>
      <c r="G332" s="1">
        <v>583.79</v>
      </c>
      <c r="H332" s="1">
        <f t="shared" si="142"/>
        <v>1246.4000000000001</v>
      </c>
      <c r="I332" s="1">
        <v>925</v>
      </c>
      <c r="J332" s="1">
        <f t="shared" ref="J332:J336" si="145">F332+G332+H332+I332</f>
        <v>3931.89</v>
      </c>
      <c r="K332" s="1">
        <f t="shared" ref="K332:K336" si="146">E332-J332</f>
        <v>37068.11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t="s">
        <v>303</v>
      </c>
      <c r="B333" t="s">
        <v>302</v>
      </c>
      <c r="C333" s="32" t="s">
        <v>482</v>
      </c>
      <c r="D333" t="s">
        <v>318</v>
      </c>
      <c r="E333" s="1">
        <v>59000</v>
      </c>
      <c r="F333" s="1">
        <f t="shared" si="141"/>
        <v>1693.3</v>
      </c>
      <c r="G333" s="1">
        <v>3298.5</v>
      </c>
      <c r="H333" s="1">
        <f t="shared" si="142"/>
        <v>1793.6</v>
      </c>
      <c r="I333" s="1">
        <v>187</v>
      </c>
      <c r="J333" s="1">
        <f t="shared" si="145"/>
        <v>6972.4</v>
      </c>
      <c r="K333" s="1">
        <f t="shared" si="146"/>
        <v>52027.6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t="s">
        <v>439</v>
      </c>
      <c r="B334" t="s">
        <v>386</v>
      </c>
      <c r="C334" s="32" t="s">
        <v>481</v>
      </c>
      <c r="D334" t="s">
        <v>318</v>
      </c>
      <c r="E334" s="1">
        <v>32000</v>
      </c>
      <c r="F334" s="1">
        <f t="shared" ref="F334" si="147">E334*0.0287</f>
        <v>918.4</v>
      </c>
      <c r="G334" s="1">
        <v>0</v>
      </c>
      <c r="H334" s="1">
        <f t="shared" ref="H334" si="148">E334*0.0304</f>
        <v>972.8</v>
      </c>
      <c r="I334" s="1">
        <v>25</v>
      </c>
      <c r="J334" s="1">
        <f t="shared" ref="J334" si="149">F334+G334+H334+I334</f>
        <v>1916.2</v>
      </c>
      <c r="K334" s="1">
        <f t="shared" ref="K334" si="150">E334-J334</f>
        <v>30083.8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</row>
    <row r="335" spans="1:126" x14ac:dyDescent="0.25">
      <c r="A335" t="s">
        <v>126</v>
      </c>
      <c r="B335" t="s">
        <v>17</v>
      </c>
      <c r="C335" s="32" t="s">
        <v>482</v>
      </c>
      <c r="D335" t="s">
        <v>318</v>
      </c>
      <c r="E335" s="1">
        <v>125000</v>
      </c>
      <c r="F335" s="1">
        <f t="shared" si="141"/>
        <v>3587.5</v>
      </c>
      <c r="G335" s="1">
        <v>17985.990000000002</v>
      </c>
      <c r="H335" s="1">
        <v>3800</v>
      </c>
      <c r="I335" s="1">
        <v>277.5</v>
      </c>
      <c r="J335" s="1">
        <f t="shared" si="145"/>
        <v>25650.99</v>
      </c>
      <c r="K335" s="1">
        <f t="shared" si="146"/>
        <v>99349.01</v>
      </c>
    </row>
    <row r="336" spans="1:126" x14ac:dyDescent="0.25">
      <c r="A336" t="s">
        <v>527</v>
      </c>
      <c r="B336" t="s">
        <v>528</v>
      </c>
      <c r="C336" s="32" t="s">
        <v>481</v>
      </c>
      <c r="D336" t="s">
        <v>318</v>
      </c>
      <c r="E336" s="1">
        <v>31350</v>
      </c>
      <c r="F336" s="1">
        <f t="shared" si="141"/>
        <v>899.75</v>
      </c>
      <c r="G336" s="1">
        <v>0</v>
      </c>
      <c r="H336" s="1">
        <v>953.04</v>
      </c>
      <c r="I336" s="1">
        <v>1947</v>
      </c>
      <c r="J336" s="1">
        <f t="shared" si="145"/>
        <v>3799.79</v>
      </c>
      <c r="K336" s="1">
        <f t="shared" si="146"/>
        <v>27550.21</v>
      </c>
    </row>
    <row r="337" spans="1:126" x14ac:dyDescent="0.25">
      <c r="A337" s="3" t="s">
        <v>13</v>
      </c>
      <c r="B337" s="3">
        <v>10</v>
      </c>
      <c r="C337" s="34"/>
      <c r="D337" s="3"/>
      <c r="E337" s="4">
        <f>SUM(E327:E336)</f>
        <v>591500</v>
      </c>
      <c r="F337" s="4">
        <f>SUM(F327:F336)</f>
        <v>16976.060000000001</v>
      </c>
      <c r="G337" s="4">
        <f>SUM(G327:G336)</f>
        <v>43924.28</v>
      </c>
      <c r="H337" s="4">
        <f t="shared" ref="H337" si="151">SUM(H327:H335)</f>
        <v>17028.560000000001</v>
      </c>
      <c r="I337" s="4">
        <f>SUM(I327:I336)</f>
        <v>6434.62</v>
      </c>
      <c r="J337" s="4">
        <f>SUM(J327:J336)</f>
        <v>85436.56</v>
      </c>
      <c r="K337" s="4">
        <f>SUM(K327:K336)</f>
        <v>506063.44</v>
      </c>
    </row>
    <row r="339" spans="1:126" x14ac:dyDescent="0.25">
      <c r="A339" s="10" t="s">
        <v>407</v>
      </c>
      <c r="B339" s="10"/>
      <c r="C339" s="36"/>
      <c r="D339" s="12"/>
      <c r="E339" s="10"/>
      <c r="F339" s="10"/>
      <c r="G339" s="10"/>
      <c r="H339" s="10"/>
      <c r="I339" s="10"/>
      <c r="J339" s="10"/>
      <c r="K339" s="10"/>
    </row>
    <row r="340" spans="1:126" x14ac:dyDescent="0.25">
      <c r="A340" t="s">
        <v>127</v>
      </c>
      <c r="B340" t="s">
        <v>128</v>
      </c>
      <c r="C340" s="32" t="s">
        <v>481</v>
      </c>
      <c r="D340" t="s">
        <v>315</v>
      </c>
      <c r="E340" s="1">
        <v>66000</v>
      </c>
      <c r="F340" s="1">
        <f>E340*0.0287</f>
        <v>1894.2</v>
      </c>
      <c r="G340" s="1">
        <v>4615.76</v>
      </c>
      <c r="H340" s="1">
        <f>E340*0.0304</f>
        <v>2006.4</v>
      </c>
      <c r="I340" s="1">
        <v>377.5</v>
      </c>
      <c r="J340" s="1">
        <f t="shared" ref="J340:J346" si="152">F340+G340+H340+I340</f>
        <v>8893.86</v>
      </c>
      <c r="K340" s="1">
        <f t="shared" ref="K340:K343" si="153">E340-J340</f>
        <v>57106.14</v>
      </c>
    </row>
    <row r="341" spans="1:126" x14ac:dyDescent="0.25">
      <c r="A341" t="s">
        <v>129</v>
      </c>
      <c r="B341" t="s">
        <v>280</v>
      </c>
      <c r="C341" s="32" t="s">
        <v>481</v>
      </c>
      <c r="D341" t="s">
        <v>315</v>
      </c>
      <c r="E341" s="1">
        <v>66000</v>
      </c>
      <c r="F341" s="1">
        <f t="shared" ref="F341:F343" si="154">E341*0.0287</f>
        <v>1894.2</v>
      </c>
      <c r="G341" s="1">
        <v>4377.7299999999996</v>
      </c>
      <c r="H341" s="1">
        <f t="shared" ref="H341:H343" si="155">E341*0.0304</f>
        <v>2006.4</v>
      </c>
      <c r="I341" s="1">
        <v>1627.62</v>
      </c>
      <c r="J341" s="1">
        <v>9873.9500000000007</v>
      </c>
      <c r="K341" s="1">
        <v>56126.05</v>
      </c>
    </row>
    <row r="342" spans="1:126" x14ac:dyDescent="0.25">
      <c r="A342" t="s">
        <v>130</v>
      </c>
      <c r="B342" t="s">
        <v>131</v>
      </c>
      <c r="C342" s="32" t="s">
        <v>482</v>
      </c>
      <c r="D342" t="s">
        <v>315</v>
      </c>
      <c r="E342" s="1">
        <v>60000</v>
      </c>
      <c r="F342" s="1">
        <v>1722</v>
      </c>
      <c r="G342" s="1">
        <v>3486.68</v>
      </c>
      <c r="H342" s="1">
        <f t="shared" si="155"/>
        <v>1824</v>
      </c>
      <c r="I342" s="1">
        <v>195</v>
      </c>
      <c r="J342" s="1">
        <v>7227.68</v>
      </c>
      <c r="K342" s="1">
        <v>52772.32</v>
      </c>
    </row>
    <row r="343" spans="1:126" x14ac:dyDescent="0.25">
      <c r="A343" t="s">
        <v>132</v>
      </c>
      <c r="B343" t="s">
        <v>17</v>
      </c>
      <c r="C343" s="32" t="s">
        <v>481</v>
      </c>
      <c r="D343" t="s">
        <v>315</v>
      </c>
      <c r="E343" s="1">
        <v>81000</v>
      </c>
      <c r="F343" s="1">
        <f t="shared" si="154"/>
        <v>2324.6999999999998</v>
      </c>
      <c r="G343" s="1">
        <v>7636.09</v>
      </c>
      <c r="H343" s="1">
        <f t="shared" si="155"/>
        <v>2462.4</v>
      </c>
      <c r="I343" s="1">
        <v>417.5</v>
      </c>
      <c r="J343" s="1">
        <f t="shared" si="152"/>
        <v>12840.69</v>
      </c>
      <c r="K343" s="1">
        <f t="shared" si="153"/>
        <v>68159.31</v>
      </c>
    </row>
    <row r="344" spans="1:126" x14ac:dyDescent="0.25">
      <c r="A344" t="s">
        <v>411</v>
      </c>
      <c r="B344" s="23" t="s">
        <v>128</v>
      </c>
      <c r="C344" s="32" t="s">
        <v>481</v>
      </c>
      <c r="D344" t="s">
        <v>318</v>
      </c>
      <c r="E344" s="1">
        <v>60000</v>
      </c>
      <c r="F344" s="1">
        <f>E344*0.0287</f>
        <v>1722</v>
      </c>
      <c r="G344" s="1">
        <v>3486.68</v>
      </c>
      <c r="H344" s="1">
        <f>E344*0.0304</f>
        <v>1824</v>
      </c>
      <c r="I344" s="1">
        <v>25</v>
      </c>
      <c r="J344" s="1">
        <f>F344+G344+H344+I344</f>
        <v>7057.68</v>
      </c>
      <c r="K344" s="1">
        <f>E344-J344</f>
        <v>52942.32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</row>
    <row r="345" spans="1:126" x14ac:dyDescent="0.25">
      <c r="A345" t="s">
        <v>408</v>
      </c>
      <c r="B345" t="s">
        <v>17</v>
      </c>
      <c r="C345" s="32" t="s">
        <v>481</v>
      </c>
      <c r="D345" t="s">
        <v>318</v>
      </c>
      <c r="E345" s="1">
        <v>90000</v>
      </c>
      <c r="F345" s="1">
        <f t="shared" ref="F345" si="156">E345*0.0287</f>
        <v>2583</v>
      </c>
      <c r="G345" s="1">
        <v>9753.1200000000008</v>
      </c>
      <c r="H345" s="1">
        <f t="shared" ref="H345" si="157">E345*0.0304</f>
        <v>2736</v>
      </c>
      <c r="I345" s="1">
        <v>277.5</v>
      </c>
      <c r="J345" s="1">
        <f t="shared" ref="J345" si="158">F345+G345+H345+I345</f>
        <v>15349.62</v>
      </c>
      <c r="K345" s="1">
        <f t="shared" ref="K345" si="159">E345-J345</f>
        <v>74650.38</v>
      </c>
    </row>
    <row r="346" spans="1:126" x14ac:dyDescent="0.25">
      <c r="A346" t="s">
        <v>416</v>
      </c>
      <c r="B346" t="s">
        <v>128</v>
      </c>
      <c r="C346" s="32" t="s">
        <v>481</v>
      </c>
      <c r="D346" t="s">
        <v>318</v>
      </c>
      <c r="E346" s="1">
        <v>60000</v>
      </c>
      <c r="F346" s="1">
        <v>1291.5</v>
      </c>
      <c r="G346" s="1">
        <v>1148.33</v>
      </c>
      <c r="H346" s="1">
        <v>1368</v>
      </c>
      <c r="I346" s="1">
        <v>25</v>
      </c>
      <c r="J346" s="1">
        <f t="shared" si="152"/>
        <v>3832.83</v>
      </c>
      <c r="K346" s="1">
        <v>52942.32</v>
      </c>
    </row>
    <row r="347" spans="1:126" x14ac:dyDescent="0.25">
      <c r="A347" s="3" t="s">
        <v>13</v>
      </c>
      <c r="B347" s="3">
        <v>7</v>
      </c>
      <c r="C347" s="34"/>
      <c r="D347" s="3"/>
      <c r="E347" s="4">
        <f>SUM(E340:E346)</f>
        <v>483000</v>
      </c>
      <c r="F347" s="4">
        <f t="shared" ref="F347:J347" si="160">SUM(F340:F346)</f>
        <v>13431.6</v>
      </c>
      <c r="G347" s="4">
        <f>SUM(G340:G346)</f>
        <v>34504.39</v>
      </c>
      <c r="H347" s="4">
        <f t="shared" si="160"/>
        <v>14227.2</v>
      </c>
      <c r="I347" s="4">
        <f t="shared" si="160"/>
        <v>2945.12</v>
      </c>
      <c r="J347" s="4">
        <f t="shared" si="160"/>
        <v>65076.31</v>
      </c>
      <c r="K347" s="4">
        <f>SUM(K340:K346)</f>
        <v>414698.84</v>
      </c>
    </row>
    <row r="349" spans="1:126" x14ac:dyDescent="0.25">
      <c r="A349" s="10" t="s">
        <v>133</v>
      </c>
      <c r="B349" s="10"/>
      <c r="C349" s="36"/>
      <c r="D349" s="12"/>
      <c r="E349" s="10"/>
      <c r="F349" s="10"/>
      <c r="G349" s="10"/>
      <c r="H349" s="10"/>
      <c r="I349" s="10"/>
      <c r="J349" s="10"/>
      <c r="K349" s="10"/>
    </row>
    <row r="350" spans="1:126" x14ac:dyDescent="0.25">
      <c r="A350" t="s">
        <v>134</v>
      </c>
      <c r="B350" t="s">
        <v>272</v>
      </c>
      <c r="C350" s="32" t="s">
        <v>481</v>
      </c>
      <c r="D350" t="s">
        <v>315</v>
      </c>
      <c r="E350" s="1">
        <v>41000</v>
      </c>
      <c r="F350" s="1">
        <f>E350*0.0287</f>
        <v>1176.7</v>
      </c>
      <c r="G350" s="1">
        <v>583.79</v>
      </c>
      <c r="H350" s="1">
        <f>E350*0.0304</f>
        <v>1246.4000000000001</v>
      </c>
      <c r="I350" s="1">
        <v>377.5</v>
      </c>
      <c r="J350" s="1">
        <f t="shared" ref="J350:J352" si="161">F350+G350+H350+I350</f>
        <v>3384.39</v>
      </c>
      <c r="K350" s="1">
        <f t="shared" ref="K350:K352" si="162">E350-J350</f>
        <v>37615.61</v>
      </c>
    </row>
    <row r="351" spans="1:126" x14ac:dyDescent="0.25">
      <c r="A351" t="s">
        <v>136</v>
      </c>
      <c r="B351" t="s">
        <v>273</v>
      </c>
      <c r="C351" s="32" t="s">
        <v>482</v>
      </c>
      <c r="D351" t="s">
        <v>315</v>
      </c>
      <c r="E351" s="1">
        <v>41000</v>
      </c>
      <c r="F351" s="1">
        <f t="shared" ref="F351:F352" si="163">E351*0.0287</f>
        <v>1176.7</v>
      </c>
      <c r="G351" s="1">
        <v>583.79</v>
      </c>
      <c r="H351" s="1">
        <f t="shared" ref="H351:H352" si="164">E351*0.0304</f>
        <v>1246.4000000000001</v>
      </c>
      <c r="I351" s="1">
        <v>307</v>
      </c>
      <c r="J351" s="1">
        <f t="shared" si="161"/>
        <v>3313.89</v>
      </c>
      <c r="K351" s="1">
        <f t="shared" si="162"/>
        <v>37686.11</v>
      </c>
    </row>
    <row r="352" spans="1:126" x14ac:dyDescent="0.25">
      <c r="A352" t="s">
        <v>137</v>
      </c>
      <c r="B352" t="s">
        <v>273</v>
      </c>
      <c r="C352" s="32" t="s">
        <v>482</v>
      </c>
      <c r="D352" t="s">
        <v>315</v>
      </c>
      <c r="E352" s="1">
        <v>41000</v>
      </c>
      <c r="F352" s="1">
        <f t="shared" si="163"/>
        <v>1176.7</v>
      </c>
      <c r="G352" s="1">
        <v>583.79</v>
      </c>
      <c r="H352" s="1">
        <f t="shared" si="164"/>
        <v>1246.4000000000001</v>
      </c>
      <c r="I352" s="1">
        <v>25</v>
      </c>
      <c r="J352" s="1">
        <f t="shared" si="161"/>
        <v>3031.89</v>
      </c>
      <c r="K352" s="1">
        <f t="shared" si="162"/>
        <v>37968.11</v>
      </c>
    </row>
    <row r="353" spans="1:126" x14ac:dyDescent="0.25">
      <c r="A353" s="3" t="s">
        <v>13</v>
      </c>
      <c r="B353" s="3">
        <v>3</v>
      </c>
      <c r="C353" s="34"/>
      <c r="D353" s="3"/>
      <c r="E353" s="4">
        <f t="shared" ref="E353:K353" si="165">SUM(E350:E352)</f>
        <v>123000</v>
      </c>
      <c r="F353" s="4">
        <f t="shared" si="165"/>
        <v>3530.1</v>
      </c>
      <c r="G353" s="4">
        <f t="shared" si="165"/>
        <v>1751.37</v>
      </c>
      <c r="H353" s="4">
        <f t="shared" si="165"/>
        <v>3739.2</v>
      </c>
      <c r="I353" s="4">
        <f t="shared" si="165"/>
        <v>709.5</v>
      </c>
      <c r="J353" s="4">
        <f t="shared" si="165"/>
        <v>9730.17</v>
      </c>
      <c r="K353" s="4">
        <f t="shared" si="165"/>
        <v>113269.83</v>
      </c>
    </row>
    <row r="355" spans="1:126" x14ac:dyDescent="0.25">
      <c r="A355" s="2" t="s">
        <v>465</v>
      </c>
    </row>
    <row r="356" spans="1:126" s="3" customFormat="1" x14ac:dyDescent="0.25">
      <c r="A356" t="s">
        <v>177</v>
      </c>
      <c r="B356" t="s">
        <v>440</v>
      </c>
      <c r="C356" s="32" t="s">
        <v>482</v>
      </c>
      <c r="D356" t="s">
        <v>315</v>
      </c>
      <c r="E356" s="1">
        <v>44000</v>
      </c>
      <c r="F356" s="1">
        <f t="shared" ref="F356" si="166">E356*0.0287</f>
        <v>1262.8</v>
      </c>
      <c r="G356" s="1">
        <v>1007.19</v>
      </c>
      <c r="H356" s="1">
        <f t="shared" ref="H356" si="167">E356*0.0304</f>
        <v>1337.6</v>
      </c>
      <c r="I356" s="1">
        <v>377.5</v>
      </c>
      <c r="J356" s="1">
        <v>3732.59</v>
      </c>
      <c r="K356" s="1">
        <f t="shared" ref="K356" si="168">E356-J356</f>
        <v>40267.410000000003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</row>
    <row r="357" spans="1:126" x14ac:dyDescent="0.25">
      <c r="A357" t="s">
        <v>187</v>
      </c>
      <c r="B357" t="s">
        <v>21</v>
      </c>
      <c r="C357" s="32" t="s">
        <v>481</v>
      </c>
      <c r="D357" t="s">
        <v>315</v>
      </c>
      <c r="E357" s="1">
        <v>32000</v>
      </c>
      <c r="F357" s="1">
        <f>E357*0.0287</f>
        <v>918.4</v>
      </c>
      <c r="G357" s="1">
        <v>0</v>
      </c>
      <c r="H357" s="1">
        <f>E357*0.0304</f>
        <v>972.8</v>
      </c>
      <c r="I357" s="1">
        <v>125</v>
      </c>
      <c r="J357" s="1">
        <f>F357+G357+H357+I357</f>
        <v>2016.2</v>
      </c>
      <c r="K357" s="1">
        <f>E357-J357</f>
        <v>29983.8</v>
      </c>
    </row>
    <row r="358" spans="1:126" x14ac:dyDescent="0.25">
      <c r="A358" t="s">
        <v>115</v>
      </c>
      <c r="B358" t="s">
        <v>504</v>
      </c>
      <c r="C358" s="32" t="s">
        <v>481</v>
      </c>
      <c r="D358" t="s">
        <v>315</v>
      </c>
      <c r="E358" s="1">
        <v>61000</v>
      </c>
      <c r="F358" s="1">
        <v>1750</v>
      </c>
      <c r="G358" s="1">
        <v>3674.86</v>
      </c>
      <c r="H358" s="1">
        <v>1854.4</v>
      </c>
      <c r="I358" s="1">
        <v>1161.67</v>
      </c>
      <c r="J358" s="1">
        <v>8441.6299999999992</v>
      </c>
      <c r="K358" s="1">
        <v>52558.37</v>
      </c>
    </row>
    <row r="359" spans="1:126" x14ac:dyDescent="0.25">
      <c r="A359" s="3" t="s">
        <v>13</v>
      </c>
      <c r="B359" s="3">
        <v>3</v>
      </c>
      <c r="C359" s="34"/>
      <c r="D359" s="3"/>
      <c r="E359" s="4">
        <f>SUM(E356:E357)+E358</f>
        <v>137000</v>
      </c>
      <c r="F359" s="4">
        <f t="shared" ref="F359:K359" si="169">SUM(F356:F357)+F358</f>
        <v>3931.2</v>
      </c>
      <c r="G359" s="4">
        <f t="shared" si="169"/>
        <v>4682.05</v>
      </c>
      <c r="H359" s="4">
        <f t="shared" si="169"/>
        <v>4164.8</v>
      </c>
      <c r="I359" s="4">
        <f t="shared" si="169"/>
        <v>1664.17</v>
      </c>
      <c r="J359" s="4">
        <f t="shared" si="169"/>
        <v>14190.42</v>
      </c>
      <c r="K359" s="4">
        <f t="shared" si="169"/>
        <v>122809.58</v>
      </c>
    </row>
    <row r="361" spans="1:126" x14ac:dyDescent="0.25">
      <c r="A361" s="2" t="s">
        <v>466</v>
      </c>
    </row>
    <row r="362" spans="1:126" x14ac:dyDescent="0.25">
      <c r="A362" t="s">
        <v>467</v>
      </c>
      <c r="B362" t="s">
        <v>15</v>
      </c>
      <c r="C362" s="32" t="s">
        <v>481</v>
      </c>
      <c r="D362" t="s">
        <v>318</v>
      </c>
      <c r="E362" s="1">
        <v>16133.33</v>
      </c>
      <c r="F362" s="1">
        <f>E362*0.0287</f>
        <v>463.03</v>
      </c>
      <c r="G362" s="1">
        <v>0</v>
      </c>
      <c r="H362" s="1">
        <f>E362*0.0304</f>
        <v>490.45</v>
      </c>
      <c r="I362" s="1">
        <v>187</v>
      </c>
      <c r="J362" s="1">
        <v>1140.48</v>
      </c>
      <c r="K362" s="1">
        <f>E362-J362</f>
        <v>14992.85</v>
      </c>
    </row>
    <row r="363" spans="1:126" x14ac:dyDescent="0.25">
      <c r="A363" s="3" t="s">
        <v>13</v>
      </c>
      <c r="B363" s="3">
        <v>1</v>
      </c>
      <c r="C363" s="34"/>
      <c r="D363" s="3"/>
      <c r="E363" s="4">
        <f t="shared" ref="E363:K363" si="170">SUM(E362:E362)</f>
        <v>16133.33</v>
      </c>
      <c r="F363" s="4">
        <f t="shared" si="170"/>
        <v>463.03</v>
      </c>
      <c r="G363" s="4">
        <f t="shared" si="170"/>
        <v>0</v>
      </c>
      <c r="H363" s="4">
        <f t="shared" si="170"/>
        <v>490.45</v>
      </c>
      <c r="I363" s="4">
        <f t="shared" si="170"/>
        <v>187</v>
      </c>
      <c r="J363" s="4">
        <f t="shared" si="170"/>
        <v>1140.48</v>
      </c>
      <c r="K363" s="4">
        <f t="shared" si="170"/>
        <v>14992.85</v>
      </c>
    </row>
    <row r="365" spans="1:126" x14ac:dyDescent="0.25">
      <c r="A365" s="2" t="s">
        <v>468</v>
      </c>
    </row>
    <row r="366" spans="1:126" x14ac:dyDescent="0.25">
      <c r="A366" t="s">
        <v>166</v>
      </c>
      <c r="B366" t="s">
        <v>17</v>
      </c>
      <c r="C366" s="32" t="s">
        <v>482</v>
      </c>
      <c r="D366" t="s">
        <v>315</v>
      </c>
      <c r="E366" s="1">
        <v>96000</v>
      </c>
      <c r="F366" s="1">
        <f>E366*0.0287</f>
        <v>2755.2</v>
      </c>
      <c r="G366" s="1">
        <v>11164.47</v>
      </c>
      <c r="H366" s="1">
        <f>E366*0.0304</f>
        <v>2918.4</v>
      </c>
      <c r="I366" s="1">
        <v>25</v>
      </c>
      <c r="J366" s="1">
        <f>F366+G366+H366+I366</f>
        <v>16863.07</v>
      </c>
      <c r="K366" s="1">
        <f>E366-J366</f>
        <v>79136.929999999993</v>
      </c>
    </row>
    <row r="367" spans="1:126" x14ac:dyDescent="0.25">
      <c r="A367" t="s">
        <v>505</v>
      </c>
      <c r="B367" t="s">
        <v>506</v>
      </c>
      <c r="C367" s="32" t="s">
        <v>482</v>
      </c>
      <c r="D367" t="s">
        <v>318</v>
      </c>
      <c r="E367" s="1">
        <v>44000</v>
      </c>
      <c r="F367" s="1">
        <v>1262.8</v>
      </c>
      <c r="G367" s="1">
        <v>1007.19</v>
      </c>
      <c r="H367" s="1">
        <v>1337.6</v>
      </c>
      <c r="I367" s="1">
        <v>187</v>
      </c>
      <c r="J367" s="1">
        <v>3794.59</v>
      </c>
      <c r="K367" s="1">
        <v>40205.410000000003</v>
      </c>
    </row>
    <row r="368" spans="1:126" x14ac:dyDescent="0.25">
      <c r="A368" t="s">
        <v>507</v>
      </c>
      <c r="B368" t="s">
        <v>506</v>
      </c>
      <c r="C368" s="32" t="s">
        <v>481</v>
      </c>
      <c r="D368" t="s">
        <v>318</v>
      </c>
      <c r="E368" s="1">
        <v>44000</v>
      </c>
      <c r="F368" s="1">
        <v>1262.8</v>
      </c>
      <c r="G368" s="1">
        <v>1007.19</v>
      </c>
      <c r="H368" s="1">
        <v>1337.6</v>
      </c>
      <c r="I368" s="1">
        <v>25</v>
      </c>
      <c r="J368" s="1">
        <v>3632.59</v>
      </c>
      <c r="K368" s="1">
        <v>40367.410000000003</v>
      </c>
    </row>
    <row r="369" spans="1:126" x14ac:dyDescent="0.25">
      <c r="A369" t="s">
        <v>508</v>
      </c>
      <c r="B369" t="s">
        <v>271</v>
      </c>
      <c r="C369" s="32" t="s">
        <v>481</v>
      </c>
      <c r="D369" t="s">
        <v>318</v>
      </c>
      <c r="E369" s="1">
        <v>56000</v>
      </c>
      <c r="F369" s="1">
        <v>1607.2</v>
      </c>
      <c r="G369" s="1">
        <v>2733.96</v>
      </c>
      <c r="H369" s="1">
        <v>1702.4</v>
      </c>
      <c r="I369" s="1">
        <v>195</v>
      </c>
      <c r="J369" s="1">
        <v>6238.56</v>
      </c>
      <c r="K369" s="1">
        <v>49761.440000000002</v>
      </c>
    </row>
    <row r="370" spans="1:126" x14ac:dyDescent="0.25">
      <c r="A370" s="3" t="s">
        <v>13</v>
      </c>
      <c r="B370" s="3">
        <v>4</v>
      </c>
      <c r="C370" s="34"/>
      <c r="D370" s="3"/>
      <c r="E370" s="4">
        <f t="shared" ref="E370:K370" si="171">SUM(E366)+E367+E368+E369</f>
        <v>240000</v>
      </c>
      <c r="F370" s="4">
        <f t="shared" si="171"/>
        <v>6888</v>
      </c>
      <c r="G370" s="4">
        <f t="shared" si="171"/>
        <v>15912.81</v>
      </c>
      <c r="H370" s="4">
        <f t="shared" si="171"/>
        <v>7296</v>
      </c>
      <c r="I370" s="4">
        <f t="shared" si="171"/>
        <v>432</v>
      </c>
      <c r="J370" s="4">
        <f t="shared" si="171"/>
        <v>30528.81</v>
      </c>
      <c r="K370" s="4">
        <f t="shared" si="171"/>
        <v>209471.19</v>
      </c>
    </row>
    <row r="372" spans="1:126" s="2" customFormat="1" x14ac:dyDescent="0.25">
      <c r="A372" s="25" t="s">
        <v>469</v>
      </c>
      <c r="B372" s="25"/>
      <c r="C372" s="36"/>
      <c r="D372" s="25"/>
      <c r="E372" s="25"/>
      <c r="F372" s="25"/>
      <c r="G372" s="25"/>
      <c r="H372" s="25"/>
      <c r="I372" s="25"/>
      <c r="J372" s="25"/>
      <c r="K372" s="2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</row>
    <row r="373" spans="1:126" s="2" customFormat="1" x14ac:dyDescent="0.25">
      <c r="A373" t="s">
        <v>164</v>
      </c>
      <c r="B373" t="s">
        <v>165</v>
      </c>
      <c r="C373" s="32" t="s">
        <v>481</v>
      </c>
      <c r="D373" t="s">
        <v>318</v>
      </c>
      <c r="E373" s="1">
        <v>11000</v>
      </c>
      <c r="F373" s="1">
        <f>E373*0.0287</f>
        <v>315.7</v>
      </c>
      <c r="G373" s="1">
        <v>0</v>
      </c>
      <c r="H373" s="1">
        <f>E373*0.0304</f>
        <v>334.4</v>
      </c>
      <c r="I373" s="1">
        <v>75</v>
      </c>
      <c r="J373" s="1">
        <f t="shared" ref="J373" si="172">F373+G373+H373+I373</f>
        <v>725.1</v>
      </c>
      <c r="K373" s="1">
        <f t="shared" ref="K373" si="173">E373-J373</f>
        <v>10274.9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</row>
    <row r="374" spans="1:126" s="3" customFormat="1" x14ac:dyDescent="0.25">
      <c r="A374" t="s">
        <v>169</v>
      </c>
      <c r="B374" t="s">
        <v>170</v>
      </c>
      <c r="C374" s="32" t="s">
        <v>482</v>
      </c>
      <c r="D374" t="s">
        <v>315</v>
      </c>
      <c r="E374" s="1">
        <v>32000</v>
      </c>
      <c r="F374" s="1">
        <f t="shared" ref="F374:F378" si="174">E374*0.0287</f>
        <v>918.4</v>
      </c>
      <c r="G374" s="1">
        <v>0</v>
      </c>
      <c r="H374" s="1">
        <f t="shared" ref="H374:H378" si="175">E374*0.0304</f>
        <v>972.8</v>
      </c>
      <c r="I374" s="1">
        <v>125</v>
      </c>
      <c r="J374" s="1">
        <f t="shared" ref="J374:J377" si="176">F374+G374+H374+I374</f>
        <v>2016.2</v>
      </c>
      <c r="K374" s="1">
        <f t="shared" ref="K374:K377" si="177">E374-J374</f>
        <v>29983.8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</row>
    <row r="375" spans="1:126" s="3" customFormat="1" x14ac:dyDescent="0.25">
      <c r="A375" t="s">
        <v>257</v>
      </c>
      <c r="B375" t="s">
        <v>529</v>
      </c>
      <c r="C375" s="32" t="s">
        <v>481</v>
      </c>
      <c r="D375" t="s">
        <v>315</v>
      </c>
      <c r="E375" s="1">
        <v>75000</v>
      </c>
      <c r="F375" s="1">
        <f t="shared" si="174"/>
        <v>2152.5</v>
      </c>
      <c r="G375" s="1">
        <v>9040.4500000000007</v>
      </c>
      <c r="H375" s="1">
        <f t="shared" si="175"/>
        <v>2280</v>
      </c>
      <c r="I375" s="1">
        <v>2757.74</v>
      </c>
      <c r="J375" s="1">
        <v>14779.57</v>
      </c>
      <c r="K375" s="1">
        <v>60220.43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</row>
    <row r="376" spans="1:126" s="3" customFormat="1" x14ac:dyDescent="0.25">
      <c r="A376" t="s">
        <v>171</v>
      </c>
      <c r="B376" t="s">
        <v>170</v>
      </c>
      <c r="C376" s="32" t="s">
        <v>481</v>
      </c>
      <c r="D376" t="s">
        <v>318</v>
      </c>
      <c r="E376" s="1">
        <v>32000</v>
      </c>
      <c r="F376" s="1">
        <f t="shared" si="174"/>
        <v>918.4</v>
      </c>
      <c r="G376" s="1">
        <v>0</v>
      </c>
      <c r="H376" s="1">
        <f t="shared" si="175"/>
        <v>972.8</v>
      </c>
      <c r="I376" s="1">
        <v>165</v>
      </c>
      <c r="J376" s="1">
        <f t="shared" si="176"/>
        <v>2056.1999999999998</v>
      </c>
      <c r="K376" s="1">
        <f t="shared" si="177"/>
        <v>29943.8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</row>
    <row r="377" spans="1:126" s="3" customFormat="1" x14ac:dyDescent="0.25">
      <c r="A377" t="s">
        <v>172</v>
      </c>
      <c r="B377" t="s">
        <v>165</v>
      </c>
      <c r="C377" s="32" t="s">
        <v>481</v>
      </c>
      <c r="D377" t="s">
        <v>318</v>
      </c>
      <c r="E377" s="1">
        <v>32000</v>
      </c>
      <c r="F377" s="1">
        <f t="shared" si="174"/>
        <v>918.4</v>
      </c>
      <c r="G377" s="1">
        <v>0</v>
      </c>
      <c r="H377" s="1">
        <f t="shared" si="175"/>
        <v>972.8</v>
      </c>
      <c r="I377" s="1">
        <v>165</v>
      </c>
      <c r="J377" s="1">
        <f t="shared" si="176"/>
        <v>2056.1999999999998</v>
      </c>
      <c r="K377" s="1">
        <f t="shared" si="177"/>
        <v>29943.8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</row>
    <row r="378" spans="1:126" s="3" customFormat="1" x14ac:dyDescent="0.25">
      <c r="A378" t="s">
        <v>173</v>
      </c>
      <c r="B378" t="s">
        <v>165</v>
      </c>
      <c r="C378" s="32" t="s">
        <v>481</v>
      </c>
      <c r="D378" t="s">
        <v>318</v>
      </c>
      <c r="E378" s="1">
        <v>13420</v>
      </c>
      <c r="F378" s="1">
        <f t="shared" si="174"/>
        <v>385.15</v>
      </c>
      <c r="G378" s="1">
        <v>0</v>
      </c>
      <c r="H378" s="1">
        <f t="shared" si="175"/>
        <v>407.97</v>
      </c>
      <c r="I378" s="1">
        <v>125</v>
      </c>
      <c r="J378" s="1">
        <f>F378+G378+H378+I378</f>
        <v>918.12</v>
      </c>
      <c r="K378" s="1">
        <f>E378-J378</f>
        <v>12501.88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</row>
    <row r="379" spans="1:126" s="3" customFormat="1" x14ac:dyDescent="0.25">
      <c r="A379" s="3" t="s">
        <v>13</v>
      </c>
      <c r="B379" s="3">
        <v>6</v>
      </c>
      <c r="C379" s="34"/>
      <c r="E379" s="4">
        <f>SUM(E373:E378)</f>
        <v>195420</v>
      </c>
      <c r="F379" s="4">
        <f t="shared" ref="F379:K379" si="178">SUM(F373:F378)</f>
        <v>5608.55</v>
      </c>
      <c r="G379" s="4">
        <f t="shared" si="178"/>
        <v>9040.4500000000007</v>
      </c>
      <c r="H379" s="4">
        <f t="shared" si="178"/>
        <v>5940.77</v>
      </c>
      <c r="I379" s="4">
        <f t="shared" si="178"/>
        <v>3412.74</v>
      </c>
      <c r="J379" s="4">
        <f t="shared" si="178"/>
        <v>22551.39</v>
      </c>
      <c r="K379" s="4">
        <f t="shared" si="178"/>
        <v>172868.61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</row>
    <row r="380" spans="1:126" s="3" customFormat="1" x14ac:dyDescent="0.25">
      <c r="A380"/>
      <c r="B380"/>
      <c r="C380" s="32"/>
      <c r="D380"/>
      <c r="E380" s="1"/>
      <c r="F380" s="1"/>
      <c r="G380" s="1"/>
      <c r="H380" s="1"/>
      <c r="I380" s="1"/>
      <c r="J380" s="1"/>
      <c r="K380" s="1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</row>
    <row r="381" spans="1:126" s="3" customFormat="1" x14ac:dyDescent="0.25">
      <c r="A381" s="10" t="s">
        <v>174</v>
      </c>
      <c r="B381" s="10"/>
      <c r="C381" s="36"/>
      <c r="D381" s="12"/>
      <c r="E381" s="10"/>
      <c r="F381" s="10"/>
      <c r="G381" s="10"/>
      <c r="H381" s="10"/>
      <c r="I381" s="10"/>
      <c r="J381" s="10"/>
      <c r="K381" s="10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</row>
    <row r="382" spans="1:126" s="3" customFormat="1" x14ac:dyDescent="0.25">
      <c r="A382" t="s">
        <v>178</v>
      </c>
      <c r="B382" t="s">
        <v>17</v>
      </c>
      <c r="C382" s="32" t="s">
        <v>482</v>
      </c>
      <c r="D382" t="s">
        <v>315</v>
      </c>
      <c r="E382" s="1">
        <v>89500</v>
      </c>
      <c r="F382" s="1">
        <f t="shared" ref="F382" si="179">E382*0.0287</f>
        <v>2568.65</v>
      </c>
      <c r="G382" s="1">
        <v>9337.98</v>
      </c>
      <c r="H382" s="1">
        <f t="shared" ref="H382" si="180">E382*0.0304</f>
        <v>2720.8</v>
      </c>
      <c r="I382" s="1">
        <v>1315.12</v>
      </c>
      <c r="J382" s="1">
        <v>16062.55</v>
      </c>
      <c r="K382" s="1">
        <v>73437.45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</row>
    <row r="383" spans="1:126" s="3" customFormat="1" x14ac:dyDescent="0.25">
      <c r="A383" t="s">
        <v>175</v>
      </c>
      <c r="B383" t="s">
        <v>179</v>
      </c>
      <c r="C383" s="32" t="s">
        <v>481</v>
      </c>
      <c r="D383" t="s">
        <v>315</v>
      </c>
      <c r="E383" s="1">
        <v>44000</v>
      </c>
      <c r="F383" s="1">
        <f>E383*0.0287</f>
        <v>1262.8</v>
      </c>
      <c r="G383" s="1">
        <v>1007.19</v>
      </c>
      <c r="H383" s="1">
        <f>E383*0.0304</f>
        <v>1337.6</v>
      </c>
      <c r="I383" s="1">
        <v>165</v>
      </c>
      <c r="J383" s="1">
        <f>F383+G383+H383+I383</f>
        <v>3772.59</v>
      </c>
      <c r="K383" s="1">
        <f>E383-J383</f>
        <v>40227.410000000003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</row>
    <row r="384" spans="1:126" x14ac:dyDescent="0.25">
      <c r="A384" t="s">
        <v>167</v>
      </c>
      <c r="B384" t="s">
        <v>116</v>
      </c>
      <c r="C384" s="32" t="s">
        <v>481</v>
      </c>
      <c r="D384" t="s">
        <v>315</v>
      </c>
      <c r="E384" s="1">
        <v>31682.5</v>
      </c>
      <c r="F384" s="1">
        <f>E384*0.0287</f>
        <v>909.29</v>
      </c>
      <c r="G384" s="1">
        <v>0</v>
      </c>
      <c r="H384" s="1">
        <f>E384*0.0304</f>
        <v>963.15</v>
      </c>
      <c r="I384" s="1">
        <v>2797.74</v>
      </c>
      <c r="J384" s="1">
        <v>4990.18</v>
      </c>
      <c r="K384" s="1">
        <v>26692.32</v>
      </c>
    </row>
    <row r="385" spans="1:126" x14ac:dyDescent="0.25">
      <c r="A385" t="s">
        <v>168</v>
      </c>
      <c r="B385" t="s">
        <v>274</v>
      </c>
      <c r="C385" s="32" t="s">
        <v>481</v>
      </c>
      <c r="D385" t="s">
        <v>315</v>
      </c>
      <c r="E385" s="1">
        <v>47000</v>
      </c>
      <c r="F385" s="1">
        <f>E385*0.0287</f>
        <v>1348.9</v>
      </c>
      <c r="G385" s="1">
        <v>1430.6</v>
      </c>
      <c r="H385" s="1">
        <f>E385*0.0304</f>
        <v>1428.8</v>
      </c>
      <c r="I385" s="1">
        <v>125</v>
      </c>
      <c r="J385" s="1">
        <f>F385+G385+H385+I385</f>
        <v>4333.3</v>
      </c>
      <c r="K385" s="1">
        <f>E385-J385</f>
        <v>42666.7</v>
      </c>
    </row>
    <row r="386" spans="1:126" s="3" customFormat="1" x14ac:dyDescent="0.25">
      <c r="A386" s="3" t="s">
        <v>13</v>
      </c>
      <c r="B386" s="3">
        <v>4</v>
      </c>
      <c r="C386" s="34"/>
      <c r="E386" s="4">
        <f>SUM(E382:E385)</f>
        <v>212182.5</v>
      </c>
      <c r="F386" s="4">
        <f t="shared" ref="F386:K386" si="181">SUM(F382:F385)</f>
        <v>6089.64</v>
      </c>
      <c r="G386" s="4">
        <f t="shared" si="181"/>
        <v>11775.77</v>
      </c>
      <c r="H386" s="4">
        <f t="shared" si="181"/>
        <v>6450.35</v>
      </c>
      <c r="I386" s="4">
        <f t="shared" si="181"/>
        <v>4402.8599999999997</v>
      </c>
      <c r="J386" s="4">
        <f t="shared" si="181"/>
        <v>29158.62</v>
      </c>
      <c r="K386" s="4">
        <f t="shared" si="181"/>
        <v>183023.88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</row>
    <row r="388" spans="1:126" x14ac:dyDescent="0.25">
      <c r="A388" s="2" t="s">
        <v>288</v>
      </c>
    </row>
    <row r="389" spans="1:126" s="5" customFormat="1" x14ac:dyDescent="0.25">
      <c r="A389" s="66" t="s">
        <v>509</v>
      </c>
      <c r="B389" s="5" t="s">
        <v>510</v>
      </c>
      <c r="C389" s="39" t="s">
        <v>481</v>
      </c>
      <c r="D389" s="5" t="s">
        <v>318</v>
      </c>
      <c r="E389" s="30">
        <v>32000</v>
      </c>
      <c r="F389" s="30">
        <v>918.4</v>
      </c>
      <c r="G389" s="30">
        <v>0</v>
      </c>
      <c r="H389" s="30">
        <v>972.8</v>
      </c>
      <c r="I389" s="30">
        <v>377.5</v>
      </c>
      <c r="J389" s="30">
        <v>5068.7</v>
      </c>
      <c r="K389" s="30">
        <v>26931.3</v>
      </c>
    </row>
    <row r="390" spans="1:126" s="5" customFormat="1" x14ac:dyDescent="0.25">
      <c r="A390" s="65" t="s">
        <v>422</v>
      </c>
      <c r="B390" s="65" t="s">
        <v>423</v>
      </c>
      <c r="C390" s="67" t="s">
        <v>481</v>
      </c>
      <c r="D390" s="68" t="s">
        <v>318</v>
      </c>
      <c r="E390" s="30">
        <v>23000</v>
      </c>
      <c r="F390" s="30">
        <v>660.1</v>
      </c>
      <c r="G390" s="30">
        <v>0</v>
      </c>
      <c r="H390" s="30">
        <f>E390*0.0304</f>
        <v>699.2</v>
      </c>
      <c r="I390" s="30">
        <v>995</v>
      </c>
      <c r="J390" s="30">
        <v>2354.3000000000002</v>
      </c>
      <c r="K390" s="30">
        <f t="shared" ref="K390" si="182">E390-J390</f>
        <v>20645.7</v>
      </c>
    </row>
    <row r="391" spans="1:126" s="5" customFormat="1" x14ac:dyDescent="0.25">
      <c r="A391" s="65" t="s">
        <v>399</v>
      </c>
      <c r="B391" s="65" t="s">
        <v>400</v>
      </c>
      <c r="C391" s="67" t="s">
        <v>482</v>
      </c>
      <c r="D391" s="69" t="s">
        <v>318</v>
      </c>
      <c r="E391" s="30">
        <v>50000</v>
      </c>
      <c r="F391" s="30">
        <v>1435</v>
      </c>
      <c r="G391" s="30">
        <v>1854</v>
      </c>
      <c r="H391" s="30">
        <f>E391*0.0304</f>
        <v>1520</v>
      </c>
      <c r="I391" s="30">
        <v>399.4</v>
      </c>
      <c r="J391" s="30">
        <v>4996</v>
      </c>
      <c r="K391" s="30">
        <f>+E391-J391</f>
        <v>45004</v>
      </c>
    </row>
    <row r="392" spans="1:126" s="73" customFormat="1" x14ac:dyDescent="0.25">
      <c r="A392" s="70" t="s">
        <v>13</v>
      </c>
      <c r="B392" s="70">
        <v>3</v>
      </c>
      <c r="C392" s="71"/>
      <c r="D392" s="70"/>
      <c r="E392" s="72">
        <f>SUM(E390:E391)+E389</f>
        <v>105000</v>
      </c>
      <c r="F392" s="72">
        <f>SUM(F390:F391)+F389</f>
        <v>3013.5</v>
      </c>
      <c r="G392" s="72">
        <f t="shared" ref="G392" si="183">SUM(G390:G391)</f>
        <v>1854</v>
      </c>
      <c r="H392" s="72">
        <f>SUM(H390:H391)+H389</f>
        <v>3192</v>
      </c>
      <c r="I392" s="72">
        <f>SUM(I390:I391)+I389</f>
        <v>1771.9</v>
      </c>
      <c r="J392" s="72">
        <f>SUM(J390:J391)+J389</f>
        <v>12419</v>
      </c>
      <c r="K392" s="72">
        <f>SUM(K390:K391)+K389</f>
        <v>92581</v>
      </c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</row>
    <row r="393" spans="1:126" s="5" customFormat="1" x14ac:dyDescent="0.25">
      <c r="A393" s="6" t="s">
        <v>519</v>
      </c>
      <c r="B393" s="6"/>
      <c r="C393" s="74"/>
      <c r="D393" s="66"/>
      <c r="E393" s="50"/>
      <c r="F393" s="50"/>
      <c r="G393" s="50"/>
      <c r="H393" s="50"/>
      <c r="I393" s="50"/>
      <c r="J393" s="50"/>
      <c r="K393" s="50"/>
    </row>
    <row r="394" spans="1:126" s="66" customFormat="1" x14ac:dyDescent="0.25">
      <c r="A394" s="66" t="s">
        <v>52</v>
      </c>
      <c r="B394" s="66" t="s">
        <v>423</v>
      </c>
      <c r="C394" s="74" t="s">
        <v>481</v>
      </c>
      <c r="D394" s="66" t="s">
        <v>318</v>
      </c>
      <c r="E394" s="75">
        <v>32000</v>
      </c>
      <c r="F394" s="75">
        <v>918.4</v>
      </c>
      <c r="G394" s="75">
        <v>0</v>
      </c>
      <c r="H394" s="75">
        <v>972.8</v>
      </c>
      <c r="I394" s="75">
        <v>2401.04</v>
      </c>
      <c r="J394" s="75">
        <v>5967.6</v>
      </c>
      <c r="K394" s="75">
        <v>26032.400000000001</v>
      </c>
    </row>
    <row r="395" spans="1:126" s="5" customFormat="1" x14ac:dyDescent="0.25">
      <c r="A395" s="6" t="s">
        <v>13</v>
      </c>
      <c r="B395" s="6"/>
      <c r="C395" s="40"/>
      <c r="D395" s="6"/>
      <c r="E395" s="50">
        <f>E394</f>
        <v>32000</v>
      </c>
      <c r="F395" s="50"/>
      <c r="G395" s="50">
        <f>G394</f>
        <v>0</v>
      </c>
      <c r="H395" s="50">
        <f>H394</f>
        <v>972.8</v>
      </c>
      <c r="I395" s="50">
        <f>I394</f>
        <v>2401.04</v>
      </c>
      <c r="J395" s="50">
        <f>J394</f>
        <v>5967.6</v>
      </c>
      <c r="K395" s="50">
        <f>K394</f>
        <v>26032.400000000001</v>
      </c>
    </row>
    <row r="396" spans="1:126" x14ac:dyDescent="0.25">
      <c r="A396" s="10" t="s">
        <v>470</v>
      </c>
      <c r="B396" s="10"/>
      <c r="C396" s="36"/>
      <c r="D396" s="12"/>
      <c r="E396" s="10"/>
      <c r="F396" s="10"/>
      <c r="G396" s="10"/>
      <c r="H396" s="10"/>
      <c r="I396" s="10"/>
      <c r="J396" s="10"/>
      <c r="K396" s="10"/>
    </row>
    <row r="397" spans="1:126" x14ac:dyDescent="0.25">
      <c r="A397" s="5" t="s">
        <v>326</v>
      </c>
      <c r="B397" t="s">
        <v>15</v>
      </c>
      <c r="C397" s="32" t="s">
        <v>482</v>
      </c>
      <c r="D397" s="11" t="s">
        <v>318</v>
      </c>
      <c r="E397" s="1">
        <v>44000</v>
      </c>
      <c r="F397" s="1">
        <f t="shared" ref="F397:F403" si="184">E397*0.0287</f>
        <v>1262.8</v>
      </c>
      <c r="G397" s="1">
        <v>1007.19</v>
      </c>
      <c r="H397" s="1">
        <f t="shared" ref="H397:H403" si="185">E397*0.0304</f>
        <v>1337.6</v>
      </c>
      <c r="I397" s="1">
        <v>195</v>
      </c>
      <c r="J397" s="1">
        <v>3802.59</v>
      </c>
      <c r="K397" s="1">
        <v>40197.410000000003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</row>
    <row r="398" spans="1:126" x14ac:dyDescent="0.25">
      <c r="A398" s="5" t="s">
        <v>140</v>
      </c>
      <c r="B398" t="s">
        <v>141</v>
      </c>
      <c r="C398" s="32" t="s">
        <v>481</v>
      </c>
      <c r="D398" t="s">
        <v>318</v>
      </c>
      <c r="E398" s="1">
        <v>45000</v>
      </c>
      <c r="F398" s="1">
        <f t="shared" si="184"/>
        <v>1291.5</v>
      </c>
      <c r="G398" s="1">
        <v>1148.33</v>
      </c>
      <c r="H398" s="1">
        <f t="shared" si="185"/>
        <v>1368</v>
      </c>
      <c r="I398" s="1">
        <v>277.5</v>
      </c>
      <c r="J398" s="1">
        <v>4085.33</v>
      </c>
      <c r="K398" s="1">
        <v>40914.67</v>
      </c>
    </row>
    <row r="399" spans="1:126" x14ac:dyDescent="0.25">
      <c r="A399" s="5" t="s">
        <v>155</v>
      </c>
      <c r="B399" t="s">
        <v>17</v>
      </c>
      <c r="C399" s="32" t="s">
        <v>482</v>
      </c>
      <c r="D399" t="s">
        <v>318</v>
      </c>
      <c r="E399" s="1">
        <v>41000</v>
      </c>
      <c r="F399" s="1">
        <f t="shared" si="184"/>
        <v>1176.7</v>
      </c>
      <c r="G399" s="1">
        <v>583.79</v>
      </c>
      <c r="H399" s="1">
        <f t="shared" si="185"/>
        <v>1246.4000000000001</v>
      </c>
      <c r="I399" s="1">
        <v>377.5</v>
      </c>
      <c r="J399" s="1">
        <v>3384.39</v>
      </c>
      <c r="K399" s="1">
        <v>37615.61</v>
      </c>
    </row>
    <row r="400" spans="1:126" x14ac:dyDescent="0.25">
      <c r="A400" s="5" t="s">
        <v>353</v>
      </c>
      <c r="B400" t="s">
        <v>352</v>
      </c>
      <c r="C400" s="32" t="s">
        <v>482</v>
      </c>
      <c r="D400" t="s">
        <v>318</v>
      </c>
      <c r="E400" s="1">
        <v>26000</v>
      </c>
      <c r="F400" s="1">
        <f t="shared" si="184"/>
        <v>746.2</v>
      </c>
      <c r="G400" s="1">
        <v>0</v>
      </c>
      <c r="H400" s="1">
        <f t="shared" si="185"/>
        <v>790.4</v>
      </c>
      <c r="I400" s="1">
        <v>25</v>
      </c>
      <c r="J400" s="1">
        <v>1561.6</v>
      </c>
      <c r="K400" s="1">
        <v>24438.400000000001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</row>
    <row r="401" spans="1:126" x14ac:dyDescent="0.25">
      <c r="A401" s="5" t="s">
        <v>328</v>
      </c>
      <c r="B401" t="s">
        <v>15</v>
      </c>
      <c r="C401" s="32" t="s">
        <v>482</v>
      </c>
      <c r="D401" t="s">
        <v>318</v>
      </c>
      <c r="E401" s="1">
        <v>28000</v>
      </c>
      <c r="F401" s="1">
        <f t="shared" si="184"/>
        <v>803.6</v>
      </c>
      <c r="G401" s="1">
        <v>0</v>
      </c>
      <c r="H401" s="1">
        <f t="shared" si="185"/>
        <v>851.2</v>
      </c>
      <c r="I401" s="1">
        <v>1215.1199999999999</v>
      </c>
      <c r="J401" s="1">
        <f t="shared" ref="J401:J404" si="186">F401+G401+H401+I401</f>
        <v>2869.92</v>
      </c>
      <c r="K401" s="1">
        <v>24970.080000000002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</row>
    <row r="402" spans="1:126" x14ac:dyDescent="0.25">
      <c r="A402" s="5" t="s">
        <v>358</v>
      </c>
      <c r="B402" t="s">
        <v>163</v>
      </c>
      <c r="C402" s="32" t="s">
        <v>481</v>
      </c>
      <c r="D402" s="11" t="s">
        <v>318</v>
      </c>
      <c r="E402" s="1">
        <v>26000</v>
      </c>
      <c r="F402" s="1">
        <f t="shared" si="184"/>
        <v>746.2</v>
      </c>
      <c r="G402" s="1">
        <v>0</v>
      </c>
      <c r="H402" s="1">
        <f t="shared" si="185"/>
        <v>790.4</v>
      </c>
      <c r="I402" s="1">
        <v>187</v>
      </c>
      <c r="J402" s="1">
        <v>1723.6</v>
      </c>
      <c r="K402" s="1">
        <v>24276.400000000001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</row>
    <row r="403" spans="1:126" x14ac:dyDescent="0.25">
      <c r="A403" s="5" t="s">
        <v>385</v>
      </c>
      <c r="B403" s="21" t="s">
        <v>135</v>
      </c>
      <c r="C403" s="32" t="s">
        <v>482</v>
      </c>
      <c r="D403" s="16" t="s">
        <v>318</v>
      </c>
      <c r="E403" s="1">
        <v>26000</v>
      </c>
      <c r="F403" s="1">
        <f t="shared" si="184"/>
        <v>746.2</v>
      </c>
      <c r="G403" s="1">
        <v>0</v>
      </c>
      <c r="H403" s="1">
        <f t="shared" si="185"/>
        <v>790.4</v>
      </c>
      <c r="I403" s="1">
        <v>25</v>
      </c>
      <c r="J403" s="1">
        <v>1561.6</v>
      </c>
      <c r="K403" s="1">
        <f>E403-J403</f>
        <v>24438.400000000001</v>
      </c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</row>
    <row r="404" spans="1:126" x14ac:dyDescent="0.25">
      <c r="A404" s="47" t="s">
        <v>357</v>
      </c>
      <c r="B404" s="13" t="s">
        <v>128</v>
      </c>
      <c r="C404" s="38" t="s">
        <v>481</v>
      </c>
      <c r="D404" t="s">
        <v>318</v>
      </c>
      <c r="E404" s="1">
        <v>76000</v>
      </c>
      <c r="F404" s="1">
        <f t="shared" ref="F404:F406" si="187">E404*0.0287</f>
        <v>2181.1999999999998</v>
      </c>
      <c r="G404" s="1">
        <v>6497.56</v>
      </c>
      <c r="H404" s="1">
        <f t="shared" ref="H404:H406" si="188">E404*0.0304</f>
        <v>2310.4</v>
      </c>
      <c r="I404" s="1">
        <v>195</v>
      </c>
      <c r="J404" s="1">
        <f t="shared" si="186"/>
        <v>11184.16</v>
      </c>
      <c r="K404" s="1">
        <f t="shared" ref="K404" si="189">E404-J404</f>
        <v>64815.839999999997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</row>
    <row r="405" spans="1:126" x14ac:dyDescent="0.25">
      <c r="A405" s="47" t="s">
        <v>356</v>
      </c>
      <c r="B405" s="13" t="s">
        <v>128</v>
      </c>
      <c r="C405" s="38" t="s">
        <v>481</v>
      </c>
      <c r="D405" t="s">
        <v>318</v>
      </c>
      <c r="E405" s="1">
        <v>14483.33</v>
      </c>
      <c r="F405" s="1">
        <f t="shared" si="187"/>
        <v>415.67</v>
      </c>
      <c r="G405" s="1">
        <v>372.08</v>
      </c>
      <c r="H405" s="1">
        <f t="shared" si="188"/>
        <v>440.29</v>
      </c>
      <c r="I405" s="1">
        <v>25</v>
      </c>
      <c r="J405" s="1">
        <v>880.96</v>
      </c>
      <c r="K405" s="1">
        <v>13602.37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s="5" t="s">
        <v>307</v>
      </c>
      <c r="B406" s="11" t="s">
        <v>15</v>
      </c>
      <c r="C406" s="33" t="s">
        <v>481</v>
      </c>
      <c r="D406" s="11" t="s">
        <v>318</v>
      </c>
      <c r="E406" s="1">
        <v>42000</v>
      </c>
      <c r="F406" s="1">
        <f t="shared" si="187"/>
        <v>1205.4000000000001</v>
      </c>
      <c r="G406" s="1">
        <v>724</v>
      </c>
      <c r="H406" s="1">
        <f t="shared" si="188"/>
        <v>1276.8</v>
      </c>
      <c r="I406" s="1">
        <v>25</v>
      </c>
      <c r="J406" s="1">
        <v>3232.12</v>
      </c>
      <c r="K406" s="1">
        <v>38767.879999999997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</row>
    <row r="407" spans="1:126" x14ac:dyDescent="0.25">
      <c r="A407" s="3" t="s">
        <v>13</v>
      </c>
      <c r="B407" s="3">
        <v>10</v>
      </c>
      <c r="C407" s="34"/>
      <c r="D407" s="3"/>
      <c r="E407" s="4">
        <f t="shared" ref="E407:K407" si="190">SUM(E397:E406)</f>
        <v>368483.33</v>
      </c>
      <c r="F407" s="4">
        <f t="shared" si="190"/>
        <v>10575.47</v>
      </c>
      <c r="G407" s="4">
        <f t="shared" si="190"/>
        <v>10332.950000000001</v>
      </c>
      <c r="H407" s="4">
        <f t="shared" si="190"/>
        <v>11201.89</v>
      </c>
      <c r="I407" s="4">
        <f t="shared" si="190"/>
        <v>2547.12</v>
      </c>
      <c r="J407" s="4">
        <f t="shared" si="190"/>
        <v>34286.269999999997</v>
      </c>
      <c r="K407" s="4">
        <f t="shared" si="190"/>
        <v>334037.06</v>
      </c>
    </row>
    <row r="409" spans="1:126" x14ac:dyDescent="0.25">
      <c r="A409" s="25" t="s">
        <v>471</v>
      </c>
      <c r="B409" s="25"/>
      <c r="C409" s="36"/>
      <c r="D409" s="25"/>
      <c r="E409" s="25"/>
      <c r="F409" s="25"/>
      <c r="G409" s="25"/>
      <c r="H409" s="25"/>
      <c r="I409" s="25"/>
      <c r="J409" s="25"/>
      <c r="K409" s="25"/>
    </row>
    <row r="410" spans="1:126" x14ac:dyDescent="0.25">
      <c r="A410" t="s">
        <v>327</v>
      </c>
      <c r="B410" t="s">
        <v>145</v>
      </c>
      <c r="C410" s="32" t="s">
        <v>481</v>
      </c>
      <c r="D410" t="s">
        <v>318</v>
      </c>
      <c r="E410" s="1">
        <v>40000</v>
      </c>
      <c r="F410" s="1">
        <f>E410*0.0287</f>
        <v>1148</v>
      </c>
      <c r="G410" s="1">
        <v>0</v>
      </c>
      <c r="H410" s="1">
        <f>E410*0.0304</f>
        <v>1216</v>
      </c>
      <c r="I410" s="1">
        <v>25</v>
      </c>
      <c r="J410" s="1">
        <v>2831.65</v>
      </c>
      <c r="K410" s="1">
        <f>E410-J410</f>
        <v>37168.35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s="2" customFormat="1" x14ac:dyDescent="0.25">
      <c r="A411" t="s">
        <v>142</v>
      </c>
      <c r="B411" t="s">
        <v>141</v>
      </c>
      <c r="C411" s="32" t="s">
        <v>481</v>
      </c>
      <c r="D411" t="s">
        <v>318</v>
      </c>
      <c r="E411" s="1">
        <v>40000</v>
      </c>
      <c r="F411" s="1">
        <f>E411*0.0287</f>
        <v>1148</v>
      </c>
      <c r="G411" s="1">
        <v>0</v>
      </c>
      <c r="H411" s="1">
        <f>E411*0.0304</f>
        <v>1216</v>
      </c>
      <c r="I411" s="1">
        <v>1445</v>
      </c>
      <c r="J411" s="1">
        <v>4251.6499999999996</v>
      </c>
      <c r="K411" s="1">
        <v>35748.35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</row>
    <row r="412" spans="1:126" x14ac:dyDescent="0.25">
      <c r="A412" t="s">
        <v>418</v>
      </c>
      <c r="B412" s="17" t="s">
        <v>400</v>
      </c>
      <c r="C412" s="37" t="s">
        <v>481</v>
      </c>
      <c r="D412" t="s">
        <v>318</v>
      </c>
      <c r="E412" s="1">
        <v>64000</v>
      </c>
      <c r="F412" s="1">
        <v>1291.5</v>
      </c>
      <c r="G412" s="1">
        <v>1148.33</v>
      </c>
      <c r="H412" s="1">
        <v>1368</v>
      </c>
      <c r="I412" s="1">
        <v>25</v>
      </c>
      <c r="J412" s="1">
        <v>8046.8</v>
      </c>
      <c r="K412" s="1">
        <v>55953.2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s="3" t="s">
        <v>13</v>
      </c>
      <c r="B413" s="3">
        <v>3</v>
      </c>
      <c r="C413" s="34"/>
      <c r="D413" s="3"/>
      <c r="E413" s="4">
        <f>SUM(E410:E412)</f>
        <v>144000</v>
      </c>
      <c r="F413" s="4">
        <f t="shared" ref="F413:K413" si="191">SUM(F410:F412)</f>
        <v>3587.5</v>
      </c>
      <c r="G413" s="4">
        <f t="shared" si="191"/>
        <v>1148.33</v>
      </c>
      <c r="H413" s="4">
        <f t="shared" si="191"/>
        <v>3800</v>
      </c>
      <c r="I413" s="4">
        <f t="shared" si="191"/>
        <v>1495</v>
      </c>
      <c r="J413" s="4">
        <f t="shared" si="191"/>
        <v>15130.1</v>
      </c>
      <c r="K413" s="4">
        <f t="shared" si="191"/>
        <v>128869.9</v>
      </c>
    </row>
    <row r="415" spans="1:126" x14ac:dyDescent="0.25">
      <c r="A415" s="25" t="s">
        <v>472</v>
      </c>
      <c r="B415" s="25"/>
      <c r="C415" s="36"/>
      <c r="D415" s="25"/>
      <c r="E415" s="25"/>
      <c r="F415" s="25"/>
      <c r="G415" s="25"/>
      <c r="H415" s="25"/>
      <c r="I415" s="25"/>
      <c r="J415" s="25"/>
      <c r="K415" s="25"/>
    </row>
    <row r="416" spans="1:126" x14ac:dyDescent="0.25">
      <c r="A416" t="s">
        <v>415</v>
      </c>
      <c r="B416" t="s">
        <v>121</v>
      </c>
      <c r="C416" s="32" t="s">
        <v>482</v>
      </c>
      <c r="D416" t="s">
        <v>318</v>
      </c>
      <c r="E416" s="1">
        <v>85000</v>
      </c>
      <c r="F416" s="1">
        <f>E416*0.0287</f>
        <v>2439.5</v>
      </c>
      <c r="G416" s="1">
        <v>5368.48</v>
      </c>
      <c r="H416" s="1">
        <f>E416*0.0304</f>
        <v>2584</v>
      </c>
      <c r="I416" s="1">
        <v>195</v>
      </c>
      <c r="J416" s="1">
        <v>13795.49</v>
      </c>
      <c r="K416" s="1">
        <v>71204.509999999995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t="s">
        <v>351</v>
      </c>
      <c r="B417" t="s">
        <v>145</v>
      </c>
      <c r="C417" s="32" t="s">
        <v>481</v>
      </c>
      <c r="D417" t="s">
        <v>318</v>
      </c>
      <c r="E417" s="1">
        <v>26000</v>
      </c>
      <c r="F417" s="1">
        <f>E417*0.0287</f>
        <v>746.2</v>
      </c>
      <c r="G417" s="1">
        <v>0</v>
      </c>
      <c r="H417" s="1">
        <f>E417*0.0304</f>
        <v>790.4</v>
      </c>
      <c r="I417" s="1">
        <v>25</v>
      </c>
      <c r="J417" s="1">
        <v>1561.6</v>
      </c>
      <c r="K417" s="1">
        <v>24438.400000000001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</row>
    <row r="418" spans="1:126" x14ac:dyDescent="0.25">
      <c r="A418" t="s">
        <v>325</v>
      </c>
      <c r="B418" t="s">
        <v>170</v>
      </c>
      <c r="C418" s="32" t="s">
        <v>481</v>
      </c>
      <c r="D418" t="s">
        <v>318</v>
      </c>
      <c r="E418" s="1">
        <v>27000</v>
      </c>
      <c r="F418" s="1">
        <f>E418*0.0287</f>
        <v>774.9</v>
      </c>
      <c r="G418" s="1">
        <v>0</v>
      </c>
      <c r="H418" s="1">
        <f>E418*0.0304</f>
        <v>820.8</v>
      </c>
      <c r="I418" s="1">
        <v>287</v>
      </c>
      <c r="J418" s="1">
        <v>1882.7</v>
      </c>
      <c r="K418" s="1">
        <v>25117.3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</row>
    <row r="419" spans="1:126" x14ac:dyDescent="0.25">
      <c r="A419" t="s">
        <v>284</v>
      </c>
      <c r="B419" t="s">
        <v>15</v>
      </c>
      <c r="C419" s="32" t="s">
        <v>481</v>
      </c>
      <c r="D419" t="s">
        <v>318</v>
      </c>
      <c r="E419" s="1">
        <v>33000</v>
      </c>
      <c r="F419" s="1">
        <f t="shared" ref="F419" si="192">E419*0.0287</f>
        <v>947.1</v>
      </c>
      <c r="G419" s="1">
        <v>0</v>
      </c>
      <c r="H419" s="1">
        <f t="shared" ref="H419" si="193">E419*0.0304</f>
        <v>1003.2</v>
      </c>
      <c r="I419" s="1">
        <v>187</v>
      </c>
      <c r="J419" s="1">
        <v>3462.3</v>
      </c>
      <c r="K419" s="1">
        <v>29537.7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</row>
    <row r="420" spans="1:126" x14ac:dyDescent="0.25">
      <c r="A420" t="s">
        <v>361</v>
      </c>
      <c r="B420" t="s">
        <v>145</v>
      </c>
      <c r="C420" s="32" t="s">
        <v>481</v>
      </c>
      <c r="D420" s="11" t="s">
        <v>318</v>
      </c>
      <c r="E420" s="1">
        <v>26000</v>
      </c>
      <c r="F420" s="1">
        <f t="shared" ref="F420" si="194">E420*0.0287</f>
        <v>746.2</v>
      </c>
      <c r="G420" s="1">
        <v>0</v>
      </c>
      <c r="H420" s="1">
        <f t="shared" ref="H420" si="195">E420*0.0304</f>
        <v>790.4</v>
      </c>
      <c r="I420" s="1">
        <v>25</v>
      </c>
      <c r="J420" s="1">
        <v>1561.6</v>
      </c>
      <c r="K420" s="1">
        <v>24438.400000000001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t="s">
        <v>371</v>
      </c>
      <c r="B421" t="s">
        <v>15</v>
      </c>
      <c r="C421" s="32" t="s">
        <v>481</v>
      </c>
      <c r="D421" t="s">
        <v>318</v>
      </c>
      <c r="E421" s="1">
        <v>38500</v>
      </c>
      <c r="F421" s="1">
        <f t="shared" ref="F421:F426" si="196">E421*0.0287</f>
        <v>1104.95</v>
      </c>
      <c r="G421" s="1">
        <v>0</v>
      </c>
      <c r="H421" s="1">
        <f t="shared" ref="H421:H426" si="197">E421*0.0304</f>
        <v>1170.4000000000001</v>
      </c>
      <c r="I421" s="1">
        <v>277.5</v>
      </c>
      <c r="J421" s="1">
        <v>4938.8</v>
      </c>
      <c r="K421" s="1">
        <v>33561.199999999997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</row>
    <row r="422" spans="1:126" x14ac:dyDescent="0.25">
      <c r="A422" t="s">
        <v>150</v>
      </c>
      <c r="B422" t="s">
        <v>138</v>
      </c>
      <c r="C422" s="32" t="s">
        <v>481</v>
      </c>
      <c r="D422" t="s">
        <v>318</v>
      </c>
      <c r="E422" s="1">
        <v>25000</v>
      </c>
      <c r="F422" s="1">
        <f t="shared" si="196"/>
        <v>717.5</v>
      </c>
      <c r="G422" s="1">
        <v>0</v>
      </c>
      <c r="H422" s="1">
        <v>760</v>
      </c>
      <c r="I422" s="1">
        <v>1517.12</v>
      </c>
      <c r="J422" s="1">
        <v>3154.62</v>
      </c>
      <c r="K422" s="1">
        <v>21845.38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t="s">
        <v>162</v>
      </c>
      <c r="B423" t="s">
        <v>138</v>
      </c>
      <c r="C423" s="32" t="s">
        <v>482</v>
      </c>
      <c r="D423" t="s">
        <v>315</v>
      </c>
      <c r="E423" s="1">
        <v>25000</v>
      </c>
      <c r="F423" s="1">
        <f t="shared" si="196"/>
        <v>717.5</v>
      </c>
      <c r="G423" s="1">
        <v>0</v>
      </c>
      <c r="H423" s="1">
        <f t="shared" si="197"/>
        <v>760</v>
      </c>
      <c r="I423" s="1">
        <v>185</v>
      </c>
      <c r="J423" s="1">
        <v>3881.67</v>
      </c>
      <c r="K423" s="1">
        <v>21118.33</v>
      </c>
    </row>
    <row r="424" spans="1:126" x14ac:dyDescent="0.25">
      <c r="A424" t="s">
        <v>149</v>
      </c>
      <c r="B424" t="s">
        <v>138</v>
      </c>
      <c r="C424" s="32" t="s">
        <v>481</v>
      </c>
      <c r="D424" t="s">
        <v>315</v>
      </c>
      <c r="E424" s="1">
        <v>25000</v>
      </c>
      <c r="F424" s="1">
        <f t="shared" si="196"/>
        <v>717.5</v>
      </c>
      <c r="G424" s="1">
        <v>0</v>
      </c>
      <c r="H424" s="1">
        <f t="shared" si="197"/>
        <v>760</v>
      </c>
      <c r="I424" s="1">
        <v>185</v>
      </c>
      <c r="J424" s="1">
        <v>1662.5</v>
      </c>
      <c r="K424" s="1">
        <v>23337.5</v>
      </c>
    </row>
    <row r="425" spans="1:126" x14ac:dyDescent="0.25">
      <c r="A425" t="s">
        <v>159</v>
      </c>
      <c r="B425" t="s">
        <v>160</v>
      </c>
      <c r="C425" s="32" t="s">
        <v>482</v>
      </c>
      <c r="D425" t="s">
        <v>318</v>
      </c>
      <c r="E425" s="1">
        <v>19580</v>
      </c>
      <c r="F425" s="1">
        <f t="shared" si="196"/>
        <v>561.95000000000005</v>
      </c>
      <c r="G425" s="1">
        <v>0</v>
      </c>
      <c r="H425" s="1">
        <f t="shared" si="197"/>
        <v>595.23</v>
      </c>
      <c r="I425" s="1">
        <v>145</v>
      </c>
      <c r="J425" s="1">
        <v>1195.18</v>
      </c>
      <c r="K425" s="1">
        <v>18277.82</v>
      </c>
    </row>
    <row r="426" spans="1:126" x14ac:dyDescent="0.25">
      <c r="A426" t="s">
        <v>161</v>
      </c>
      <c r="B426" t="s">
        <v>62</v>
      </c>
      <c r="C426" s="32" t="s">
        <v>481</v>
      </c>
      <c r="D426" t="s">
        <v>318</v>
      </c>
      <c r="E426" s="1">
        <v>19800</v>
      </c>
      <c r="F426" s="1">
        <f t="shared" si="196"/>
        <v>568.26</v>
      </c>
      <c r="G426" s="1">
        <v>0</v>
      </c>
      <c r="H426" s="1">
        <f t="shared" si="197"/>
        <v>601.91999999999996</v>
      </c>
      <c r="I426" s="1">
        <v>25</v>
      </c>
      <c r="J426" s="1">
        <v>1195.18</v>
      </c>
      <c r="K426" s="1">
        <v>18604.82</v>
      </c>
    </row>
    <row r="427" spans="1:126" x14ac:dyDescent="0.25">
      <c r="A427" s="3" t="s">
        <v>13</v>
      </c>
      <c r="B427" s="3">
        <v>11</v>
      </c>
      <c r="C427" s="34"/>
      <c r="D427" s="3"/>
      <c r="E427" s="4">
        <f t="shared" ref="E427:J427" si="198">SUM(E416:E426)</f>
        <v>349880</v>
      </c>
      <c r="F427" s="4">
        <f t="shared" si="198"/>
        <v>10041.56</v>
      </c>
      <c r="G427" s="4">
        <f t="shared" si="198"/>
        <v>5368.48</v>
      </c>
      <c r="H427" s="4">
        <f t="shared" si="198"/>
        <v>10636.35</v>
      </c>
      <c r="I427" s="4">
        <f t="shared" si="198"/>
        <v>3053.62</v>
      </c>
      <c r="J427" s="4">
        <f t="shared" si="198"/>
        <v>38291.64</v>
      </c>
      <c r="K427" s="4">
        <f>SUM(K416:K426)</f>
        <v>311481.36</v>
      </c>
    </row>
    <row r="428" spans="1:126" x14ac:dyDescent="0.25">
      <c r="A428" s="5"/>
      <c r="B428" s="5"/>
      <c r="C428" s="39"/>
      <c r="D428" s="5"/>
      <c r="E428" s="30"/>
      <c r="F428" s="30"/>
      <c r="G428" s="30"/>
      <c r="H428" s="30"/>
      <c r="I428" s="30"/>
      <c r="J428" s="30"/>
      <c r="K428" s="30"/>
    </row>
    <row r="429" spans="1:126" x14ac:dyDescent="0.25">
      <c r="A429" s="31" t="s">
        <v>473</v>
      </c>
      <c r="B429" s="31"/>
      <c r="C429" s="40"/>
      <c r="D429" s="31"/>
      <c r="E429" s="31"/>
      <c r="F429" s="31"/>
      <c r="G429" s="31"/>
      <c r="H429" s="31"/>
      <c r="I429" s="31"/>
      <c r="J429" s="31"/>
      <c r="K429" s="31"/>
    </row>
    <row r="430" spans="1:126" x14ac:dyDescent="0.25">
      <c r="A430" t="s">
        <v>147</v>
      </c>
      <c r="B430" t="s">
        <v>121</v>
      </c>
      <c r="C430" s="32" t="s">
        <v>482</v>
      </c>
      <c r="D430" t="s">
        <v>318</v>
      </c>
      <c r="E430" s="1">
        <v>76000</v>
      </c>
      <c r="F430" s="1">
        <f t="shared" ref="F430:F436" si="199">E430*0.0287</f>
        <v>2181.1999999999998</v>
      </c>
      <c r="G430" s="1">
        <v>6497.56</v>
      </c>
      <c r="H430" s="1">
        <f t="shared" ref="H430:H436" si="200">E430*0.0304</f>
        <v>2310.4</v>
      </c>
      <c r="I430" s="1">
        <v>277.5</v>
      </c>
      <c r="J430" s="1">
        <f t="shared" ref="J430:J431" si="201">F430+G430+H430+I430</f>
        <v>11266.66</v>
      </c>
      <c r="K430" s="1">
        <f t="shared" ref="K430:K431" si="202">E430-J430</f>
        <v>64733.34</v>
      </c>
    </row>
    <row r="431" spans="1:126" x14ac:dyDescent="0.25">
      <c r="A431" t="s">
        <v>148</v>
      </c>
      <c r="B431" t="s">
        <v>141</v>
      </c>
      <c r="C431" s="32" t="s">
        <v>481</v>
      </c>
      <c r="D431" t="s">
        <v>318</v>
      </c>
      <c r="E431" s="1">
        <v>41000</v>
      </c>
      <c r="F431" s="1">
        <f t="shared" si="199"/>
        <v>1176.7</v>
      </c>
      <c r="G431" s="1">
        <v>583.79</v>
      </c>
      <c r="H431" s="1">
        <f t="shared" si="200"/>
        <v>1246.4000000000001</v>
      </c>
      <c r="I431" s="1">
        <v>25</v>
      </c>
      <c r="J431" s="1">
        <f t="shared" si="201"/>
        <v>3031.89</v>
      </c>
      <c r="K431" s="1">
        <f t="shared" si="202"/>
        <v>37968.11</v>
      </c>
    </row>
    <row r="432" spans="1:126" x14ac:dyDescent="0.25">
      <c r="A432" t="s">
        <v>146</v>
      </c>
      <c r="B432" t="s">
        <v>15</v>
      </c>
      <c r="C432" s="32" t="s">
        <v>482</v>
      </c>
      <c r="D432" t="s">
        <v>315</v>
      </c>
      <c r="E432" s="1">
        <v>38500</v>
      </c>
      <c r="F432" s="1">
        <f t="shared" si="199"/>
        <v>1104.95</v>
      </c>
      <c r="G432" s="1">
        <v>230.95</v>
      </c>
      <c r="H432" s="1">
        <f t="shared" si="200"/>
        <v>1170.4000000000001</v>
      </c>
      <c r="I432" s="1">
        <v>377.5</v>
      </c>
      <c r="J432" s="1">
        <v>4096.3</v>
      </c>
      <c r="K432" s="1">
        <v>34403.699999999997</v>
      </c>
    </row>
    <row r="433" spans="1:126" x14ac:dyDescent="0.25">
      <c r="A433" t="s">
        <v>305</v>
      </c>
      <c r="B433" t="s">
        <v>128</v>
      </c>
      <c r="C433" s="32" t="s">
        <v>482</v>
      </c>
      <c r="D433" t="s">
        <v>318</v>
      </c>
      <c r="E433" s="1">
        <v>38000</v>
      </c>
      <c r="F433" s="1">
        <f t="shared" si="199"/>
        <v>1090.5999999999999</v>
      </c>
      <c r="G433" s="1">
        <v>160.38</v>
      </c>
      <c r="H433" s="1">
        <f t="shared" si="200"/>
        <v>1155.2</v>
      </c>
      <c r="I433" s="1">
        <v>2075</v>
      </c>
      <c r="J433" s="1">
        <v>8621.18</v>
      </c>
      <c r="K433" s="1">
        <v>29378.82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</row>
    <row r="434" spans="1:126" x14ac:dyDescent="0.25">
      <c r="A434" t="s">
        <v>285</v>
      </c>
      <c r="B434" t="s">
        <v>141</v>
      </c>
      <c r="C434" s="32" t="s">
        <v>481</v>
      </c>
      <c r="D434" t="s">
        <v>318</v>
      </c>
      <c r="E434" s="1">
        <v>38000</v>
      </c>
      <c r="F434" s="1">
        <f t="shared" si="199"/>
        <v>1090.5999999999999</v>
      </c>
      <c r="G434" s="1">
        <v>160.38</v>
      </c>
      <c r="H434" s="1">
        <f t="shared" si="200"/>
        <v>1155.2</v>
      </c>
      <c r="I434" s="1">
        <v>25</v>
      </c>
      <c r="J434" s="1">
        <v>2431.1799999999998</v>
      </c>
      <c r="K434" s="1">
        <v>35568.82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</row>
    <row r="435" spans="1:126" x14ac:dyDescent="0.25">
      <c r="A435" t="s">
        <v>144</v>
      </c>
      <c r="B435" t="s">
        <v>138</v>
      </c>
      <c r="C435" s="32" t="s">
        <v>482</v>
      </c>
      <c r="D435" t="s">
        <v>318</v>
      </c>
      <c r="E435" s="1">
        <v>38000</v>
      </c>
      <c r="F435" s="1">
        <f t="shared" si="199"/>
        <v>1090.5999999999999</v>
      </c>
      <c r="G435" s="1">
        <v>0</v>
      </c>
      <c r="H435" s="1">
        <f t="shared" si="200"/>
        <v>1155.2</v>
      </c>
      <c r="I435" s="1">
        <v>1385.12</v>
      </c>
      <c r="J435" s="1">
        <v>3790.92</v>
      </c>
      <c r="K435" s="1">
        <v>34209.08</v>
      </c>
    </row>
    <row r="436" spans="1:126" x14ac:dyDescent="0.25">
      <c r="A436" t="s">
        <v>151</v>
      </c>
      <c r="B436" t="s">
        <v>138</v>
      </c>
      <c r="C436" s="32" t="s">
        <v>481</v>
      </c>
      <c r="D436" t="s">
        <v>315</v>
      </c>
      <c r="E436" s="1">
        <v>25000</v>
      </c>
      <c r="F436" s="1">
        <f t="shared" si="199"/>
        <v>717.5</v>
      </c>
      <c r="G436" s="1">
        <v>0</v>
      </c>
      <c r="H436" s="1">
        <f t="shared" si="200"/>
        <v>760</v>
      </c>
      <c r="I436" s="1">
        <v>287</v>
      </c>
      <c r="J436" s="1">
        <v>1764.5</v>
      </c>
      <c r="K436" s="1">
        <v>23235.5</v>
      </c>
    </row>
    <row r="437" spans="1:126" s="2" customFormat="1" x14ac:dyDescent="0.25">
      <c r="A437" t="s">
        <v>143</v>
      </c>
      <c r="B437" t="s">
        <v>62</v>
      </c>
      <c r="C437" s="32" t="s">
        <v>481</v>
      </c>
      <c r="D437" t="s">
        <v>315</v>
      </c>
      <c r="E437" s="1">
        <v>31500</v>
      </c>
      <c r="F437" s="1">
        <f t="shared" ref="F437:F441" si="203">E437*0.0287</f>
        <v>904.05</v>
      </c>
      <c r="G437" s="1">
        <v>0</v>
      </c>
      <c r="H437" s="1">
        <f t="shared" ref="H437:H441" si="204">E437*0.0304</f>
        <v>957.6</v>
      </c>
      <c r="I437" s="1">
        <v>377.5</v>
      </c>
      <c r="J437" s="1">
        <v>3326.65</v>
      </c>
      <c r="K437" s="1">
        <v>28173.35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</row>
    <row r="438" spans="1:126" x14ac:dyDescent="0.25">
      <c r="A438" t="s">
        <v>360</v>
      </c>
      <c r="B438" t="s">
        <v>163</v>
      </c>
      <c r="C438" s="32" t="s">
        <v>481</v>
      </c>
      <c r="D438" s="11" t="s">
        <v>318</v>
      </c>
      <c r="E438" s="1">
        <v>26000</v>
      </c>
      <c r="F438" s="1">
        <f t="shared" si="203"/>
        <v>746.2</v>
      </c>
      <c r="G438" s="1">
        <v>0</v>
      </c>
      <c r="H438" s="1">
        <f t="shared" si="204"/>
        <v>790.4</v>
      </c>
      <c r="I438" s="1">
        <v>25</v>
      </c>
      <c r="J438" s="1">
        <v>1561.6</v>
      </c>
      <c r="K438" s="1">
        <v>24438.400000000001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</row>
    <row r="439" spans="1:126" x14ac:dyDescent="0.25">
      <c r="A439" t="s">
        <v>354</v>
      </c>
      <c r="B439" t="s">
        <v>163</v>
      </c>
      <c r="C439" s="32" t="s">
        <v>481</v>
      </c>
      <c r="D439" t="s">
        <v>318</v>
      </c>
      <c r="E439" s="1">
        <v>26000</v>
      </c>
      <c r="F439" s="1">
        <f t="shared" si="203"/>
        <v>746.2</v>
      </c>
      <c r="G439" s="1">
        <v>0</v>
      </c>
      <c r="H439" s="1">
        <f t="shared" si="204"/>
        <v>790.4</v>
      </c>
      <c r="I439" s="1">
        <v>287</v>
      </c>
      <c r="J439" s="1">
        <v>1823.6</v>
      </c>
      <c r="K439" s="1">
        <f t="shared" ref="K439" si="205">E439-J439</f>
        <v>24176.400000000001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</row>
    <row r="440" spans="1:126" x14ac:dyDescent="0.25">
      <c r="A440" t="s">
        <v>359</v>
      </c>
      <c r="B440" t="s">
        <v>23</v>
      </c>
      <c r="C440" s="32" t="s">
        <v>481</v>
      </c>
      <c r="D440" s="11" t="s">
        <v>318</v>
      </c>
      <c r="E440" s="1">
        <v>26000</v>
      </c>
      <c r="F440" s="1">
        <f t="shared" si="203"/>
        <v>746.2</v>
      </c>
      <c r="G440" s="1">
        <v>0</v>
      </c>
      <c r="H440" s="1">
        <f t="shared" si="204"/>
        <v>790.4</v>
      </c>
      <c r="I440" s="1">
        <v>307</v>
      </c>
      <c r="J440" s="1">
        <v>1843.6</v>
      </c>
      <c r="K440" s="1">
        <v>24156.400000000001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</row>
    <row r="441" spans="1:126" x14ac:dyDescent="0.25">
      <c r="A441" t="s">
        <v>355</v>
      </c>
      <c r="B441" t="s">
        <v>352</v>
      </c>
      <c r="C441" s="32" t="s">
        <v>482</v>
      </c>
      <c r="D441" t="s">
        <v>318</v>
      </c>
      <c r="E441" s="1">
        <v>33000</v>
      </c>
      <c r="F441" s="1">
        <f t="shared" si="203"/>
        <v>947.1</v>
      </c>
      <c r="G441" s="1">
        <v>0</v>
      </c>
      <c r="H441" s="1">
        <f t="shared" si="204"/>
        <v>1003.2</v>
      </c>
      <c r="I441" s="1">
        <v>375.8</v>
      </c>
      <c r="J441" s="1">
        <v>2514.9</v>
      </c>
      <c r="K441" s="1">
        <v>30485.1</v>
      </c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</row>
    <row r="442" spans="1:126" x14ac:dyDescent="0.25">
      <c r="A442" s="3" t="s">
        <v>13</v>
      </c>
      <c r="B442" s="3">
        <v>12</v>
      </c>
      <c r="C442" s="34"/>
      <c r="D442" s="3"/>
      <c r="E442" s="4">
        <f>SUM(E430:E441)</f>
        <v>437000</v>
      </c>
      <c r="F442" s="4">
        <f t="shared" ref="F442:K442" si="206">SUM(F430:F441)</f>
        <v>12541.9</v>
      </c>
      <c r="G442" s="4">
        <f t="shared" si="206"/>
        <v>7633.06</v>
      </c>
      <c r="H442" s="4">
        <f t="shared" si="206"/>
        <v>13284.8</v>
      </c>
      <c r="I442" s="4">
        <f t="shared" si="206"/>
        <v>5824.42</v>
      </c>
      <c r="J442" s="4">
        <f t="shared" si="206"/>
        <v>46072.98</v>
      </c>
      <c r="K442" s="4">
        <f t="shared" si="206"/>
        <v>390927.02</v>
      </c>
    </row>
    <row r="444" spans="1:126" x14ac:dyDescent="0.25">
      <c r="A444" s="2" t="s">
        <v>474</v>
      </c>
    </row>
    <row r="445" spans="1:126" x14ac:dyDescent="0.25">
      <c r="A445" t="s">
        <v>156</v>
      </c>
      <c r="B445" t="s">
        <v>17</v>
      </c>
      <c r="C445" s="32" t="s">
        <v>482</v>
      </c>
      <c r="D445" t="s">
        <v>315</v>
      </c>
      <c r="E445" s="1">
        <v>110000</v>
      </c>
      <c r="F445" s="1">
        <f>E445*0.0287</f>
        <v>3157</v>
      </c>
      <c r="G445" s="1">
        <v>14457.62</v>
      </c>
      <c r="H445" s="1">
        <f>E445*0.0304</f>
        <v>3344</v>
      </c>
      <c r="I445" s="1">
        <v>165</v>
      </c>
      <c r="J445" s="1">
        <f>F445+G445+H445+I445</f>
        <v>21123.62</v>
      </c>
      <c r="K445" s="1">
        <f>E445-J445</f>
        <v>88876.38</v>
      </c>
    </row>
    <row r="446" spans="1:126" x14ac:dyDescent="0.25">
      <c r="A446" s="3" t="s">
        <v>13</v>
      </c>
      <c r="B446" s="3">
        <v>1</v>
      </c>
      <c r="C446" s="34"/>
      <c r="D446" s="3"/>
      <c r="E446" s="4">
        <f t="shared" ref="E446:K446" si="207">SUM(E445:E445)</f>
        <v>110000</v>
      </c>
      <c r="F446" s="4">
        <f t="shared" si="207"/>
        <v>3157</v>
      </c>
      <c r="G446" s="4">
        <f t="shared" si="207"/>
        <v>14457.62</v>
      </c>
      <c r="H446" s="4">
        <f t="shared" si="207"/>
        <v>3344</v>
      </c>
      <c r="I446" s="4">
        <f t="shared" si="207"/>
        <v>165</v>
      </c>
      <c r="J446" s="4">
        <f t="shared" si="207"/>
        <v>21123.62</v>
      </c>
      <c r="K446" s="4">
        <f t="shared" si="207"/>
        <v>88876.38</v>
      </c>
    </row>
    <row r="448" spans="1:126" s="2" customFormat="1" x14ac:dyDescent="0.25">
      <c r="A448" s="10" t="s">
        <v>475</v>
      </c>
      <c r="B448" s="10"/>
      <c r="C448" s="36"/>
      <c r="D448" s="12"/>
      <c r="E448" s="10"/>
      <c r="F448" s="10"/>
      <c r="G448" s="10"/>
      <c r="H448" s="10"/>
      <c r="I448" s="10"/>
      <c r="J448" s="10"/>
      <c r="K448" s="10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</row>
    <row r="449" spans="1:126" x14ac:dyDescent="0.25">
      <c r="A449" t="s">
        <v>258</v>
      </c>
      <c r="B449" t="s">
        <v>121</v>
      </c>
      <c r="C449" s="32" t="s">
        <v>482</v>
      </c>
      <c r="D449" t="s">
        <v>318</v>
      </c>
      <c r="E449" s="1">
        <v>100000</v>
      </c>
      <c r="F449" s="1">
        <f>E449*0.0287</f>
        <v>2870</v>
      </c>
      <c r="G449" s="1">
        <v>12105.37</v>
      </c>
      <c r="H449" s="1">
        <f>E449*0.0304</f>
        <v>3040</v>
      </c>
      <c r="I449" s="1">
        <v>187</v>
      </c>
      <c r="J449" s="1">
        <f>F449+G449+H449+I449</f>
        <v>18202.37</v>
      </c>
      <c r="K449" s="1">
        <f>E449-J449</f>
        <v>81797.63</v>
      </c>
    </row>
    <row r="450" spans="1:126" x14ac:dyDescent="0.25">
      <c r="A450" t="s">
        <v>158</v>
      </c>
      <c r="B450" t="s">
        <v>290</v>
      </c>
      <c r="C450" s="32" t="s">
        <v>481</v>
      </c>
      <c r="D450" t="s">
        <v>315</v>
      </c>
      <c r="E450" s="1">
        <v>38000</v>
      </c>
      <c r="F450" s="1">
        <f>E450*0.0287</f>
        <v>1090.5999999999999</v>
      </c>
      <c r="G450" s="1">
        <v>0</v>
      </c>
      <c r="H450" s="1">
        <f>E450*0.0304</f>
        <v>1155.2</v>
      </c>
      <c r="I450" s="1">
        <v>327</v>
      </c>
      <c r="J450" s="1">
        <v>2733.18</v>
      </c>
      <c r="K450" s="1">
        <v>35266.82</v>
      </c>
    </row>
    <row r="451" spans="1:126" x14ac:dyDescent="0.25">
      <c r="A451" t="s">
        <v>308</v>
      </c>
      <c r="B451" t="s">
        <v>290</v>
      </c>
      <c r="C451" s="32" t="s">
        <v>482</v>
      </c>
      <c r="D451" t="s">
        <v>318</v>
      </c>
      <c r="E451" s="1">
        <v>56000</v>
      </c>
      <c r="F451" s="1">
        <v>1607.2</v>
      </c>
      <c r="G451" s="1">
        <v>2343.77</v>
      </c>
      <c r="H451" s="1">
        <v>1702.4</v>
      </c>
      <c r="I451" s="1">
        <v>2405.2399999999998</v>
      </c>
      <c r="J451" s="1">
        <v>11150.61</v>
      </c>
      <c r="K451" s="1">
        <v>44849.39</v>
      </c>
    </row>
    <row r="452" spans="1:126" s="3" customFormat="1" x14ac:dyDescent="0.25">
      <c r="A452" s="3" t="s">
        <v>13</v>
      </c>
      <c r="B452" s="3">
        <v>3</v>
      </c>
      <c r="C452" s="34"/>
      <c r="E452" s="4">
        <f t="shared" ref="E452:K452" si="208">SUM(E449:E450)+E451</f>
        <v>194000</v>
      </c>
      <c r="F452" s="4">
        <f t="shared" si="208"/>
        <v>5567.8</v>
      </c>
      <c r="G452" s="4">
        <f t="shared" si="208"/>
        <v>14449.14</v>
      </c>
      <c r="H452" s="4">
        <f t="shared" si="208"/>
        <v>5897.6</v>
      </c>
      <c r="I452" s="4">
        <f t="shared" si="208"/>
        <v>2919.24</v>
      </c>
      <c r="J452" s="4">
        <f t="shared" si="208"/>
        <v>32086.16</v>
      </c>
      <c r="K452" s="4">
        <f t="shared" si="208"/>
        <v>161913.84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</row>
    <row r="453" spans="1:126" s="26" customFormat="1" x14ac:dyDescent="0.25">
      <c r="C453" s="35"/>
      <c r="E453" s="27"/>
      <c r="F453" s="27"/>
      <c r="G453" s="27"/>
      <c r="H453" s="27"/>
      <c r="I453" s="27"/>
      <c r="J453" s="27"/>
      <c r="K453" s="27"/>
    </row>
    <row r="454" spans="1:126" s="26" customFormat="1" x14ac:dyDescent="0.25">
      <c r="C454" s="35"/>
      <c r="E454" s="27"/>
      <c r="F454" s="27"/>
      <c r="G454" s="27"/>
      <c r="H454" s="27"/>
      <c r="I454" s="27"/>
      <c r="J454" s="27"/>
      <c r="K454" s="27"/>
    </row>
    <row r="455" spans="1:126" s="26" customFormat="1" x14ac:dyDescent="0.25">
      <c r="A455" s="10" t="s">
        <v>476</v>
      </c>
      <c r="C455" s="35"/>
      <c r="E455" s="27"/>
      <c r="F455" s="27"/>
      <c r="G455" s="27"/>
      <c r="H455" s="27"/>
      <c r="I455" s="27"/>
      <c r="J455" s="27"/>
      <c r="K455" s="27"/>
    </row>
    <row r="456" spans="1:126" x14ac:dyDescent="0.25">
      <c r="A456" t="s">
        <v>477</v>
      </c>
      <c r="B456" s="17" t="s">
        <v>15</v>
      </c>
      <c r="C456" s="37" t="s">
        <v>482</v>
      </c>
      <c r="D456" t="s">
        <v>318</v>
      </c>
      <c r="E456" s="1">
        <v>35000</v>
      </c>
      <c r="F456" s="1">
        <v>1004.5</v>
      </c>
      <c r="G456" s="1">
        <v>0</v>
      </c>
      <c r="H456" s="1">
        <v>1064</v>
      </c>
      <c r="I456" s="1">
        <v>25</v>
      </c>
      <c r="J456" s="1">
        <f>F456+G456+H456+I456</f>
        <v>2093.5</v>
      </c>
      <c r="K456" s="1">
        <f>E456-J456</f>
        <v>32906.5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</row>
    <row r="457" spans="1:126" x14ac:dyDescent="0.25">
      <c r="A457" t="s">
        <v>139</v>
      </c>
      <c r="B457" t="s">
        <v>121</v>
      </c>
      <c r="C457" s="32" t="s">
        <v>481</v>
      </c>
      <c r="D457" t="s">
        <v>318</v>
      </c>
      <c r="E457" s="1">
        <v>100000</v>
      </c>
      <c r="F457" s="1">
        <f>E457*0.0287</f>
        <v>2870</v>
      </c>
      <c r="G457" s="1">
        <v>12105.37</v>
      </c>
      <c r="H457" s="1">
        <f>E457*0.0304</f>
        <v>3040</v>
      </c>
      <c r="I457" s="1">
        <v>1357.5</v>
      </c>
      <c r="J457" s="1">
        <f>F457+G457+H457+I457</f>
        <v>19372.87</v>
      </c>
      <c r="K457" s="1">
        <f>E457-J457</f>
        <v>80627.13</v>
      </c>
    </row>
    <row r="458" spans="1:126" x14ac:dyDescent="0.25">
      <c r="A458" t="s">
        <v>283</v>
      </c>
      <c r="B458" t="s">
        <v>121</v>
      </c>
      <c r="C458" s="32" t="s">
        <v>482</v>
      </c>
      <c r="D458" t="s">
        <v>318</v>
      </c>
      <c r="E458" s="1">
        <v>65000</v>
      </c>
      <c r="F458" s="1">
        <f>E458*0.0287</f>
        <v>1865.5</v>
      </c>
      <c r="G458" s="1">
        <v>4427.58</v>
      </c>
      <c r="H458" s="1">
        <f>E458*0.0304</f>
        <v>1976</v>
      </c>
      <c r="I458" s="1">
        <v>187</v>
      </c>
      <c r="J458" s="1">
        <f>F458+G458+H458+I458</f>
        <v>8456.08</v>
      </c>
      <c r="K458" s="1">
        <f>E458-J458</f>
        <v>56543.92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</row>
    <row r="459" spans="1:126" x14ac:dyDescent="0.25">
      <c r="A459" t="s">
        <v>154</v>
      </c>
      <c r="B459" t="s">
        <v>15</v>
      </c>
      <c r="C459" s="32" t="s">
        <v>481</v>
      </c>
      <c r="D459" t="s">
        <v>315</v>
      </c>
      <c r="E459" s="1">
        <v>32500</v>
      </c>
      <c r="F459" s="1">
        <f>E459*0.0287</f>
        <v>932.75</v>
      </c>
      <c r="G459" s="1">
        <v>0</v>
      </c>
      <c r="H459" s="1">
        <f>E459*0.0304</f>
        <v>988</v>
      </c>
      <c r="I459" s="1">
        <v>125</v>
      </c>
      <c r="J459" s="1">
        <f>+F459+G459+H459+I459</f>
        <v>2045.75</v>
      </c>
      <c r="K459" s="1">
        <f>+E459-J459</f>
        <v>30454.25</v>
      </c>
    </row>
    <row r="460" spans="1:126" x14ac:dyDescent="0.25">
      <c r="A460" t="s">
        <v>157</v>
      </c>
      <c r="B460" t="s">
        <v>153</v>
      </c>
      <c r="C460" s="32" t="s">
        <v>481</v>
      </c>
      <c r="D460" t="s">
        <v>318</v>
      </c>
      <c r="E460" s="1">
        <v>32500</v>
      </c>
      <c r="F460" s="1">
        <f>E460*0.0287</f>
        <v>932.75</v>
      </c>
      <c r="G460" s="1">
        <v>0</v>
      </c>
      <c r="H460" s="1">
        <f>E460*0.0304</f>
        <v>988</v>
      </c>
      <c r="I460" s="1">
        <v>327.5</v>
      </c>
      <c r="J460" s="1">
        <v>1995.75</v>
      </c>
      <c r="K460" s="1">
        <v>30504.25</v>
      </c>
    </row>
    <row r="461" spans="1:126" x14ac:dyDescent="0.25">
      <c r="A461" t="s">
        <v>487</v>
      </c>
      <c r="B461" t="s">
        <v>128</v>
      </c>
      <c r="C461" s="32" t="s">
        <v>482</v>
      </c>
      <c r="D461" t="s">
        <v>318</v>
      </c>
      <c r="E461" s="1">
        <v>58000</v>
      </c>
      <c r="F461" s="1">
        <f>E461*0.0287</f>
        <v>1664.6</v>
      </c>
      <c r="G461" s="1">
        <v>3110.32</v>
      </c>
      <c r="H461" s="1">
        <f>E461*0.0304</f>
        <v>1763.2</v>
      </c>
      <c r="I461" s="1">
        <v>25</v>
      </c>
      <c r="J461" s="1">
        <v>6563.12</v>
      </c>
      <c r="K461" s="1">
        <v>51436.88</v>
      </c>
    </row>
    <row r="462" spans="1:126" x14ac:dyDescent="0.25">
      <c r="A462" s="3" t="s">
        <v>13</v>
      </c>
      <c r="B462" s="3">
        <v>6</v>
      </c>
      <c r="C462" s="34"/>
      <c r="D462" s="3"/>
      <c r="E462" s="4">
        <f>SUM(E456:E461)</f>
        <v>323000</v>
      </c>
      <c r="F462" s="4">
        <f>SUM(F456:F461)</f>
        <v>9270.1</v>
      </c>
      <c r="G462" s="4">
        <f>SUM(G456:G461)</f>
        <v>19643.27</v>
      </c>
      <c r="H462" s="4">
        <f>SUM(H456:H461)</f>
        <v>9819.2000000000007</v>
      </c>
      <c r="I462" s="4">
        <f>SUM(I456:I461)</f>
        <v>2047</v>
      </c>
      <c r="J462" s="4">
        <f>SUM(J456:J460)+J461</f>
        <v>40527.07</v>
      </c>
      <c r="K462" s="4">
        <f>SUM(K456:K460)+K461</f>
        <v>282472.93</v>
      </c>
    </row>
    <row r="464" spans="1:126" s="3" customFormat="1" x14ac:dyDescent="0.25">
      <c r="A464"/>
      <c r="B464"/>
      <c r="C464" s="32"/>
      <c r="D464"/>
      <c r="E464" s="1"/>
      <c r="F464" s="1"/>
      <c r="G464" s="1"/>
      <c r="H464" s="1"/>
      <c r="I464" s="1"/>
      <c r="J464" s="1"/>
      <c r="K464" s="1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</row>
    <row r="465" spans="1:126" s="3" customFormat="1" x14ac:dyDescent="0.25">
      <c r="A465" s="10" t="s">
        <v>180</v>
      </c>
      <c r="B465" s="10"/>
      <c r="C465" s="36"/>
      <c r="D465" s="12"/>
      <c r="E465" s="10"/>
      <c r="F465" s="10"/>
      <c r="G465" s="10"/>
      <c r="H465" s="10"/>
      <c r="I465" s="10"/>
      <c r="J465" s="10"/>
      <c r="K465" s="10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</row>
    <row r="466" spans="1:126" x14ac:dyDescent="0.25">
      <c r="A466" s="5" t="s">
        <v>409</v>
      </c>
      <c r="B466" s="23" t="s">
        <v>15</v>
      </c>
      <c r="C466" s="32" t="s">
        <v>482</v>
      </c>
      <c r="D466" t="s">
        <v>318</v>
      </c>
      <c r="E466" s="1">
        <v>44000</v>
      </c>
      <c r="F466" s="1">
        <f t="shared" ref="F466:F470" si="209">E466*0.0287</f>
        <v>1262.8</v>
      </c>
      <c r="G466" s="1">
        <v>0</v>
      </c>
      <c r="H466" s="1">
        <f t="shared" ref="H466:H470" si="210">E466*0.0304</f>
        <v>1337.6</v>
      </c>
      <c r="I466" s="1">
        <v>564.6</v>
      </c>
      <c r="J466" s="1">
        <v>4172.1899999999996</v>
      </c>
      <c r="K466" s="1">
        <v>39827.81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</row>
    <row r="467" spans="1:126" x14ac:dyDescent="0.25">
      <c r="A467" s="5" t="s">
        <v>410</v>
      </c>
      <c r="B467" s="23" t="s">
        <v>15</v>
      </c>
      <c r="C467" s="32" t="s">
        <v>481</v>
      </c>
      <c r="D467" t="s">
        <v>318</v>
      </c>
      <c r="E467" s="1">
        <v>44000</v>
      </c>
      <c r="F467" s="1">
        <f t="shared" si="209"/>
        <v>1262.8</v>
      </c>
      <c r="G467" s="1">
        <v>1007.19</v>
      </c>
      <c r="H467" s="1">
        <f t="shared" si="210"/>
        <v>1337.6</v>
      </c>
      <c r="I467" s="1">
        <v>195</v>
      </c>
      <c r="J467" s="1">
        <v>3802.59</v>
      </c>
      <c r="K467" s="1">
        <v>40197.410000000003</v>
      </c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</row>
    <row r="468" spans="1:126" x14ac:dyDescent="0.25">
      <c r="A468" s="5" t="s">
        <v>412</v>
      </c>
      <c r="B468" s="23" t="s">
        <v>15</v>
      </c>
      <c r="C468" s="32" t="s">
        <v>482</v>
      </c>
      <c r="D468" t="s">
        <v>318</v>
      </c>
      <c r="E468" s="1">
        <v>44000</v>
      </c>
      <c r="F468" s="1">
        <f t="shared" si="209"/>
        <v>1262.8</v>
      </c>
      <c r="G468" s="1">
        <v>1007.19</v>
      </c>
      <c r="H468" s="1">
        <f t="shared" si="210"/>
        <v>1337.6</v>
      </c>
      <c r="I468" s="1">
        <v>25</v>
      </c>
      <c r="J468" s="1">
        <f t="shared" ref="J468:J469" si="211">F468+G468+H468+I468</f>
        <v>3632.59</v>
      </c>
      <c r="K468" s="1">
        <f t="shared" ref="K468" si="212">E468-J468</f>
        <v>40367.410000000003</v>
      </c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</row>
    <row r="469" spans="1:126" x14ac:dyDescent="0.25">
      <c r="A469" s="5" t="s">
        <v>413</v>
      </c>
      <c r="B469" s="23" t="s">
        <v>15</v>
      </c>
      <c r="C469" s="32" t="s">
        <v>481</v>
      </c>
      <c r="D469" t="s">
        <v>318</v>
      </c>
      <c r="E469" s="1">
        <v>35000</v>
      </c>
      <c r="F469" s="1">
        <f t="shared" si="209"/>
        <v>1004.5</v>
      </c>
      <c r="G469" s="1">
        <v>0</v>
      </c>
      <c r="H469" s="1">
        <f t="shared" si="210"/>
        <v>1064</v>
      </c>
      <c r="I469" s="1">
        <v>25</v>
      </c>
      <c r="J469" s="1">
        <f t="shared" si="211"/>
        <v>2093.5</v>
      </c>
      <c r="K469" s="1">
        <v>32906.5</v>
      </c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</row>
    <row r="470" spans="1:126" s="3" customFormat="1" x14ac:dyDescent="0.25">
      <c r="A470" s="5" t="s">
        <v>414</v>
      </c>
      <c r="B470" s="23" t="s">
        <v>15</v>
      </c>
      <c r="C470" s="32" t="s">
        <v>482</v>
      </c>
      <c r="D470" t="s">
        <v>318</v>
      </c>
      <c r="E470" s="1">
        <v>38500</v>
      </c>
      <c r="F470" s="1">
        <f t="shared" si="209"/>
        <v>1104.95</v>
      </c>
      <c r="G470" s="1">
        <v>230.95</v>
      </c>
      <c r="H470" s="1">
        <f t="shared" si="210"/>
        <v>1170.4000000000001</v>
      </c>
      <c r="I470" s="1">
        <v>25</v>
      </c>
      <c r="J470" s="1">
        <v>2531.3000000000002</v>
      </c>
      <c r="K470" s="1">
        <v>35968.699999999997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</row>
    <row r="471" spans="1:126" x14ac:dyDescent="0.25">
      <c r="A471" s="5" t="s">
        <v>419</v>
      </c>
      <c r="B471" t="s">
        <v>306</v>
      </c>
      <c r="C471" s="32" t="s">
        <v>481</v>
      </c>
      <c r="D471" t="s">
        <v>318</v>
      </c>
      <c r="E471" s="1">
        <v>76000</v>
      </c>
      <c r="F471" s="1">
        <v>1291.5</v>
      </c>
      <c r="G471" s="1">
        <v>1148.33</v>
      </c>
      <c r="H471" s="1">
        <v>1368</v>
      </c>
      <c r="I471" s="1">
        <v>195</v>
      </c>
      <c r="J471" s="1">
        <v>11184.16</v>
      </c>
      <c r="K471" s="1">
        <v>64815.839999999997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</row>
    <row r="472" spans="1:126" s="3" customFormat="1" x14ac:dyDescent="0.25">
      <c r="A472" s="3" t="s">
        <v>13</v>
      </c>
      <c r="B472" s="3">
        <v>6</v>
      </c>
      <c r="C472" s="34"/>
      <c r="E472" s="4">
        <f t="shared" ref="E472:K472" si="213">SUM(E466:E471)</f>
        <v>281500</v>
      </c>
      <c r="F472" s="4">
        <f t="shared" si="213"/>
        <v>7189.35</v>
      </c>
      <c r="G472" s="4">
        <f t="shared" si="213"/>
        <v>3393.66</v>
      </c>
      <c r="H472" s="4">
        <f t="shared" si="213"/>
        <v>7615.2</v>
      </c>
      <c r="I472" s="4">
        <f t="shared" si="213"/>
        <v>1029.5999999999999</v>
      </c>
      <c r="J472" s="4">
        <f t="shared" si="213"/>
        <v>27416.33</v>
      </c>
      <c r="K472" s="4">
        <f t="shared" si="213"/>
        <v>254083.67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s="3" customFormat="1" x14ac:dyDescent="0.25">
      <c r="A473" s="5"/>
      <c r="B473" s="5"/>
      <c r="C473" s="32"/>
      <c r="D473"/>
      <c r="E473" s="1"/>
      <c r="F473" s="1"/>
      <c r="G473" s="1"/>
      <c r="H473" s="1"/>
      <c r="I473" s="1"/>
      <c r="J473" s="1"/>
      <c r="K473" s="1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</row>
    <row r="474" spans="1:126" s="3" customFormat="1" x14ac:dyDescent="0.25">
      <c r="A474" s="10" t="s">
        <v>478</v>
      </c>
      <c r="B474" s="10"/>
      <c r="C474" s="36"/>
      <c r="D474" s="12"/>
      <c r="E474" s="10"/>
      <c r="F474" s="10"/>
      <c r="G474" s="10"/>
      <c r="H474" s="10"/>
      <c r="I474" s="10"/>
      <c r="J474" s="10"/>
      <c r="K474" s="10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</row>
    <row r="475" spans="1:126" s="3" customFormat="1" x14ac:dyDescent="0.25">
      <c r="A475" t="s">
        <v>181</v>
      </c>
      <c r="B475" t="s">
        <v>431</v>
      </c>
      <c r="C475" s="32" t="s">
        <v>481</v>
      </c>
      <c r="D475" t="s">
        <v>317</v>
      </c>
      <c r="E475" s="1">
        <v>45000</v>
      </c>
      <c r="F475" s="1">
        <v>1291.5</v>
      </c>
      <c r="G475" s="1">
        <v>1148.33</v>
      </c>
      <c r="H475" s="1">
        <v>1368</v>
      </c>
      <c r="I475" s="1">
        <v>25</v>
      </c>
      <c r="J475" s="1">
        <v>5307.83</v>
      </c>
      <c r="K475" s="1">
        <f t="shared" ref="K475" si="214">E475-J475</f>
        <v>39692.17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</row>
    <row r="476" spans="1:126" x14ac:dyDescent="0.25">
      <c r="A476" t="s">
        <v>420</v>
      </c>
      <c r="B476" s="21" t="s">
        <v>431</v>
      </c>
      <c r="C476" s="32" t="s">
        <v>482</v>
      </c>
      <c r="D476" s="16" t="s">
        <v>318</v>
      </c>
      <c r="E476" s="1">
        <v>45000</v>
      </c>
      <c r="F476" s="1">
        <v>1291.5</v>
      </c>
      <c r="G476" s="1">
        <v>1148.33</v>
      </c>
      <c r="H476" s="1">
        <v>1368</v>
      </c>
      <c r="I476" s="1">
        <v>25</v>
      </c>
      <c r="J476" s="1">
        <f>+F476+G476+H476+I476</f>
        <v>3832.83</v>
      </c>
      <c r="K476" s="1">
        <f>+E476-J476</f>
        <v>41167.17</v>
      </c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</row>
    <row r="477" spans="1:126" s="3" customFormat="1" x14ac:dyDescent="0.25">
      <c r="A477" s="3" t="s">
        <v>13</v>
      </c>
      <c r="B477" s="3">
        <v>2</v>
      </c>
      <c r="C477" s="34"/>
      <c r="E477" s="4">
        <f t="shared" ref="E477:K477" si="215">SUM(E475:E476)</f>
        <v>90000</v>
      </c>
      <c r="F477" s="4">
        <f t="shared" si="215"/>
        <v>2583</v>
      </c>
      <c r="G477" s="4">
        <f t="shared" si="215"/>
        <v>2296.66</v>
      </c>
      <c r="H477" s="4">
        <f t="shared" si="215"/>
        <v>2736</v>
      </c>
      <c r="I477" s="4">
        <f t="shared" si="215"/>
        <v>50</v>
      </c>
      <c r="J477" s="4">
        <f t="shared" si="215"/>
        <v>9140.66</v>
      </c>
      <c r="K477" s="4">
        <f t="shared" si="215"/>
        <v>80859.34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</row>
    <row r="478" spans="1:126" s="3" customFormat="1" x14ac:dyDescent="0.25">
      <c r="A478"/>
      <c r="B478"/>
      <c r="C478" s="32"/>
      <c r="D478"/>
      <c r="E478" s="1"/>
      <c r="F478" s="1"/>
      <c r="G478" s="1"/>
      <c r="H478" s="1"/>
      <c r="I478" s="1"/>
      <c r="J478" s="1"/>
      <c r="K478" s="1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s="3" customFormat="1" x14ac:dyDescent="0.25">
      <c r="A479" s="10" t="s">
        <v>511</v>
      </c>
      <c r="B479" s="10"/>
      <c r="C479" s="36"/>
      <c r="D479" s="12"/>
      <c r="E479" s="10"/>
      <c r="F479" s="10"/>
      <c r="G479" s="10"/>
      <c r="H479" s="10"/>
      <c r="I479" s="10"/>
      <c r="J479" s="10"/>
      <c r="K479" s="10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s="3" customFormat="1" x14ac:dyDescent="0.25">
      <c r="A480" s="5" t="s">
        <v>182</v>
      </c>
      <c r="B480" t="s">
        <v>183</v>
      </c>
      <c r="C480" s="32" t="s">
        <v>482</v>
      </c>
      <c r="D480" t="s">
        <v>318</v>
      </c>
      <c r="E480" s="1">
        <v>51000</v>
      </c>
      <c r="F480" s="1">
        <f>E480*0.0287</f>
        <v>1463.7</v>
      </c>
      <c r="G480" s="1">
        <v>1995.14</v>
      </c>
      <c r="H480" s="1">
        <f>E480*0.0304</f>
        <v>1550.4</v>
      </c>
      <c r="I480" s="1">
        <v>187</v>
      </c>
      <c r="J480" s="1">
        <f t="shared" ref="J480" si="216">F480+G480+H480+I480</f>
        <v>5196.24</v>
      </c>
      <c r="K480" s="1">
        <f>+E480-J480</f>
        <v>45803.76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</row>
    <row r="481" spans="1:126" x14ac:dyDescent="0.25">
      <c r="A481" s="5" t="s">
        <v>329</v>
      </c>
      <c r="B481" t="s">
        <v>306</v>
      </c>
      <c r="C481" s="32" t="s">
        <v>481</v>
      </c>
      <c r="D481" s="11" t="s">
        <v>318</v>
      </c>
      <c r="E481" s="1">
        <v>76000</v>
      </c>
      <c r="F481" s="1">
        <f t="shared" ref="F481" si="217">E481*0.0287</f>
        <v>2181.1999999999998</v>
      </c>
      <c r="G481" s="1">
        <v>1995.14</v>
      </c>
      <c r="H481" s="1">
        <f t="shared" ref="H481" si="218">E481*0.0304</f>
        <v>2310.4</v>
      </c>
      <c r="I481" s="1">
        <v>187</v>
      </c>
      <c r="J481" s="1">
        <v>11176.16</v>
      </c>
      <c r="K481" s="1">
        <f t="shared" ref="K481" si="219">+E481-J481</f>
        <v>64823.839999999997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482" s="5" t="s">
        <v>512</v>
      </c>
      <c r="B482" t="s">
        <v>21</v>
      </c>
      <c r="C482" s="32" t="s">
        <v>481</v>
      </c>
      <c r="D482" s="11" t="s">
        <v>318</v>
      </c>
      <c r="E482" s="1">
        <v>36000</v>
      </c>
      <c r="F482" s="1">
        <v>1033.2</v>
      </c>
      <c r="G482" s="1">
        <v>0</v>
      </c>
      <c r="H482" s="1">
        <v>1094.4000000000001</v>
      </c>
      <c r="I482" s="1">
        <v>377.5</v>
      </c>
      <c r="J482" s="1">
        <v>2505.1</v>
      </c>
      <c r="K482" s="1">
        <v>33494.9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</row>
    <row r="483" spans="1:126" s="3" customFormat="1" x14ac:dyDescent="0.25">
      <c r="A483" s="3" t="s">
        <v>13</v>
      </c>
      <c r="B483" s="3">
        <v>3</v>
      </c>
      <c r="C483" s="34"/>
      <c r="E483" s="4">
        <f>SUM(E480:E482)</f>
        <v>163000</v>
      </c>
      <c r="F483" s="4">
        <f>SUM(F480:F481)+F482</f>
        <v>4678.1000000000004</v>
      </c>
      <c r="G483" s="4">
        <f>SUM(G480:G482)</f>
        <v>3990.28</v>
      </c>
      <c r="H483" s="4">
        <f>SUM(H480:H481)+H482</f>
        <v>4955.2</v>
      </c>
      <c r="I483" s="4">
        <f>SUM(I480:I482)</f>
        <v>751.5</v>
      </c>
      <c r="J483" s="4">
        <f>SUM(J480:J481)+J482</f>
        <v>18877.5</v>
      </c>
      <c r="K483" s="4">
        <f>SUM(K480:K481)+K482</f>
        <v>144122.5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s="3" customFormat="1" x14ac:dyDescent="0.25">
      <c r="A484"/>
      <c r="B484"/>
      <c r="C484" s="32"/>
      <c r="D484"/>
      <c r="E484" s="1"/>
      <c r="F484" s="1"/>
      <c r="G484" s="1"/>
      <c r="H484" s="1"/>
      <c r="I484" s="1"/>
      <c r="J484" s="1"/>
      <c r="K484" s="1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 s="10" t="s">
        <v>479</v>
      </c>
      <c r="B485" s="10"/>
      <c r="C485" s="36"/>
      <c r="D485" s="12"/>
      <c r="E485" s="10"/>
      <c r="F485" s="10"/>
      <c r="G485" s="10"/>
      <c r="H485" s="10"/>
      <c r="I485" s="10"/>
      <c r="J485" s="10"/>
      <c r="K485" s="10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x14ac:dyDescent="0.25">
      <c r="A486" s="5" t="s">
        <v>362</v>
      </c>
      <c r="B486" t="s">
        <v>62</v>
      </c>
      <c r="C486" s="32" t="s">
        <v>481</v>
      </c>
      <c r="D486" t="s">
        <v>318</v>
      </c>
      <c r="E486" s="1">
        <v>25200</v>
      </c>
      <c r="F486" s="1">
        <f t="shared" ref="F486:F492" si="220">E486*0.0287</f>
        <v>723.24</v>
      </c>
      <c r="G486" s="1">
        <v>0</v>
      </c>
      <c r="H486" s="1">
        <f t="shared" ref="H486:H492" si="221">E486*0.0304</f>
        <v>766.08</v>
      </c>
      <c r="I486" s="1">
        <v>25</v>
      </c>
      <c r="J486" s="1">
        <f t="shared" ref="J486:J492" si="222">+F486+G486+H486+I486</f>
        <v>1514.32</v>
      </c>
      <c r="K486" s="1">
        <f t="shared" ref="K486:K492" si="223">+E486-J486</f>
        <v>23685.68</v>
      </c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s="3" customFormat="1" x14ac:dyDescent="0.25">
      <c r="A487" s="5" t="s">
        <v>185</v>
      </c>
      <c r="B487" t="s">
        <v>62</v>
      </c>
      <c r="C487" s="32" t="s">
        <v>481</v>
      </c>
      <c r="D487" t="s">
        <v>318</v>
      </c>
      <c r="E487" s="1">
        <v>10000</v>
      </c>
      <c r="F487" s="1">
        <f t="shared" si="220"/>
        <v>287</v>
      </c>
      <c r="G487" s="1">
        <v>0</v>
      </c>
      <c r="H487" s="1">
        <f t="shared" si="221"/>
        <v>304</v>
      </c>
      <c r="I487" s="1">
        <v>25</v>
      </c>
      <c r="J487" s="1">
        <f t="shared" si="222"/>
        <v>616</v>
      </c>
      <c r="K487" s="1">
        <f t="shared" si="223"/>
        <v>9384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x14ac:dyDescent="0.25">
      <c r="A488" s="5" t="s">
        <v>186</v>
      </c>
      <c r="B488" t="s">
        <v>184</v>
      </c>
      <c r="C488" s="32" t="s">
        <v>481</v>
      </c>
      <c r="D488" t="s">
        <v>315</v>
      </c>
      <c r="E488" s="1">
        <v>20900</v>
      </c>
      <c r="F488" s="1">
        <f t="shared" si="220"/>
        <v>599.83000000000004</v>
      </c>
      <c r="G488" s="1">
        <v>0</v>
      </c>
      <c r="H488" s="1">
        <f t="shared" si="221"/>
        <v>635.36</v>
      </c>
      <c r="I488" s="1">
        <v>1475.12</v>
      </c>
      <c r="J488" s="1">
        <v>2710.31</v>
      </c>
      <c r="K488" s="1">
        <v>18189.689999999999</v>
      </c>
    </row>
    <row r="489" spans="1:126" x14ac:dyDescent="0.25">
      <c r="A489" s="5" t="s">
        <v>188</v>
      </c>
      <c r="B489" t="s">
        <v>275</v>
      </c>
      <c r="C489" s="32" t="s">
        <v>481</v>
      </c>
      <c r="D489" t="s">
        <v>315</v>
      </c>
      <c r="E489" s="1">
        <v>35750</v>
      </c>
      <c r="F489" s="1">
        <f t="shared" si="220"/>
        <v>1026.03</v>
      </c>
      <c r="G489" s="1">
        <v>0</v>
      </c>
      <c r="H489" s="1">
        <f t="shared" si="221"/>
        <v>1086.8</v>
      </c>
      <c r="I489" s="1">
        <v>125</v>
      </c>
      <c r="J489" s="1">
        <f t="shared" si="222"/>
        <v>2237.83</v>
      </c>
      <c r="K489" s="1">
        <f t="shared" si="223"/>
        <v>33512.17</v>
      </c>
    </row>
    <row r="490" spans="1:126" x14ac:dyDescent="0.25">
      <c r="A490" s="5" t="s">
        <v>189</v>
      </c>
      <c r="B490" t="s">
        <v>17</v>
      </c>
      <c r="C490" s="32" t="s">
        <v>481</v>
      </c>
      <c r="D490" t="s">
        <v>318</v>
      </c>
      <c r="E490" s="1">
        <v>22000</v>
      </c>
      <c r="F490" s="1">
        <f t="shared" si="220"/>
        <v>631.4</v>
      </c>
      <c r="G490" s="1">
        <v>0</v>
      </c>
      <c r="H490" s="1">
        <f t="shared" si="221"/>
        <v>668.8</v>
      </c>
      <c r="I490" s="1">
        <v>25</v>
      </c>
      <c r="J490" s="1">
        <f t="shared" si="222"/>
        <v>1325.2</v>
      </c>
      <c r="K490" s="1">
        <f t="shared" si="223"/>
        <v>20674.8</v>
      </c>
    </row>
    <row r="491" spans="1:126" x14ac:dyDescent="0.25">
      <c r="A491" s="5" t="s">
        <v>190</v>
      </c>
      <c r="B491" t="s">
        <v>81</v>
      </c>
      <c r="C491" s="32" t="s">
        <v>482</v>
      </c>
      <c r="D491" t="s">
        <v>315</v>
      </c>
      <c r="E491" s="1">
        <v>10000</v>
      </c>
      <c r="F491" s="1">
        <f t="shared" si="220"/>
        <v>287</v>
      </c>
      <c r="G491" s="1">
        <v>0</v>
      </c>
      <c r="H491" s="1">
        <f t="shared" si="221"/>
        <v>304</v>
      </c>
      <c r="I491" s="1">
        <v>25</v>
      </c>
      <c r="J491" s="1">
        <f t="shared" si="222"/>
        <v>616</v>
      </c>
      <c r="K491" s="1">
        <f t="shared" si="223"/>
        <v>9384</v>
      </c>
    </row>
    <row r="492" spans="1:126" x14ac:dyDescent="0.25">
      <c r="A492" s="5" t="s">
        <v>191</v>
      </c>
      <c r="B492" t="s">
        <v>17</v>
      </c>
      <c r="C492" s="32" t="s">
        <v>481</v>
      </c>
      <c r="D492" t="s">
        <v>315</v>
      </c>
      <c r="E492" s="1">
        <v>60000</v>
      </c>
      <c r="F492" s="1">
        <f t="shared" si="220"/>
        <v>1722</v>
      </c>
      <c r="G492" s="1">
        <v>3486.68</v>
      </c>
      <c r="H492" s="1">
        <f t="shared" si="221"/>
        <v>1824</v>
      </c>
      <c r="I492" s="1">
        <v>277.5</v>
      </c>
      <c r="J492" s="1">
        <f t="shared" si="222"/>
        <v>7310.18</v>
      </c>
      <c r="K492" s="1">
        <f t="shared" si="223"/>
        <v>52689.82</v>
      </c>
    </row>
    <row r="493" spans="1:126" x14ac:dyDescent="0.25">
      <c r="A493" s="3" t="s">
        <v>13</v>
      </c>
      <c r="B493" s="3">
        <v>7</v>
      </c>
      <c r="C493" s="34"/>
      <c r="D493" s="3"/>
      <c r="E493" s="4">
        <f t="shared" ref="E493:K493" si="224">SUM(E486:E492)</f>
        <v>183850</v>
      </c>
      <c r="F493" s="4">
        <f t="shared" si="224"/>
        <v>5276.5</v>
      </c>
      <c r="G493" s="4">
        <f t="shared" si="224"/>
        <v>3486.68</v>
      </c>
      <c r="H493" s="4">
        <f t="shared" si="224"/>
        <v>5589.04</v>
      </c>
      <c r="I493" s="4">
        <f t="shared" si="224"/>
        <v>1977.62</v>
      </c>
      <c r="J493" s="4">
        <f t="shared" si="224"/>
        <v>16329.84</v>
      </c>
      <c r="K493" s="4">
        <f t="shared" si="224"/>
        <v>167520.16</v>
      </c>
    </row>
    <row r="495" spans="1:126" x14ac:dyDescent="0.25"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</row>
    <row r="496" spans="1:126" ht="15.75" x14ac:dyDescent="0.25">
      <c r="A496" s="7" t="s">
        <v>250</v>
      </c>
      <c r="B496" s="7">
        <f>+B493+B483+B477+B472+B462+B452+B446+B442+B427+B413+B407+B392+B386+B379+B370+B363+B359+B353+B347+B337+B324+B320+B306+B300+B292+B286+B279+B275+B268+B262++B254+B249+B243+B235+B201+B196+B186+B180+B174+B173+B163+B139+B118+B113+B109+B103+B97+B91+B83+B75+B60+B54+B49+B42+B37+B33+B27</f>
        <v>311</v>
      </c>
      <c r="C496" s="41"/>
      <c r="D496" s="7"/>
      <c r="E496" s="24">
        <f>E493+E483+E477+E472+E462+E452+E446+E442+E427+E413+E407+E392+E386+E379+E370+E363+E359+E353+E347+E337+E324+E320+E306+E300+E292+E286+E279+E275+E268+E262++E254+E249+E243+E235+E201+E196+E186+E180+E173+E163+E139+E118+E113+E109+E103+E97+E91+E83+E75+E60+E54+E49+E42+E37+E33+E27</f>
        <v>14925989.279999999</v>
      </c>
      <c r="F496" s="24" t="e">
        <f>+#REF!+F493+F483+F477+F472+F462+F452+F446+F442+F427+F413+F407+F392+F386+F379+F370+F363+F359+F353+F347+F337+F324+F320+F306+F300+F292+F286+F279+F275+F268+F262+F254+F249+F243+F235+F201+F196+F186+F180+F173+F163+F139+F118+F113+F109+F103+F97+F91+F83+F75+F60+F54+F49+F42+F37+F33+F27</f>
        <v>#REF!</v>
      </c>
      <c r="G496" s="24">
        <f>+G493+G483+G477+G472+G462+G452+G446+G442+G427+G413+G407+G392+G386+G379+G370+G363+G359+G353+G347+G337+G324+G320+G306+G300+G292+G286+G279+G275+G268+G262+G254+G249+G243+G235+G201+G196+G186+G180+G173+G163+G139+G118+G113+G109+G103+G97+G91+G83+G75+G60+G54+G49+G42+G37+G33+G27</f>
        <v>831889.95</v>
      </c>
      <c r="H496" s="24">
        <f>+H493+H483+H477+H472+H462+H452+H446+H442+H427+H413+H407+H392+H386+H379+H370+H363+H359+H353+H347+H337+H324+H320+H306+H300+H292+H286+H279+H275+H268+H262+H254+H249+H243+H235+H201+H196+H186+H180+H173+H163+H139+H118+H113+H109+H103+H97+H91+H83+H75+H60+H54+H49+H42+H37+H33+H27</f>
        <v>447230.21</v>
      </c>
      <c r="I496" s="24">
        <f>+I493+I483+I477+I472+I462+I452+I446+I442+I427+I413+I407+I392+I386+I379+I370+I363+I359+I353+I347+I337+I324+I320+I306+I300+I292+I286+I279+I275+I268+I262+I254+I249+I243+I235+I201+I196+I186+I180+I173+I163+I139+I118+I113+I109+I103+I97+I91+I83+I75+I60+I54+I49+I42+I37+I33+I27</f>
        <v>286370.34000000003</v>
      </c>
      <c r="J496" s="24">
        <f>+J493+J483+J477+J472+J462+J452+J446+J442+J427+J413+J407+J392+J386+J379+J370+J363+J359+J353+J347+J337+J324+J320+J306+J300+J292+J286+J279+J275+J268+J262+J254+J249+J243+J235+J201+J196+J186+J180+J173+J163+J139+J118+J113+J109+J103+J97+J91+J83+J75+J60+J54+J49+J42+J37+J33+J27</f>
        <v>2086120.63</v>
      </c>
      <c r="K496" s="24">
        <f>+K493+K483+K477+K472+K462+K452+K446+K442+K427+K413+K407+K392+K386+K379+K370+K363+K359+K353+K347+K337+K324+K320+K306+K300+K292+K286+K279+K275+K268+K262+K254+K249+K243+K235+K201+K196+K186+K180+K173+K163+K139+K118+K113+K109+K103+K97+K91+K83+K75+K60+K54+K49+K42+K37+K33+K27</f>
        <v>12831548.4</v>
      </c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</row>
    <row r="497" spans="1:126" ht="15.75" x14ac:dyDescent="0.25">
      <c r="A497" s="8"/>
      <c r="B497" s="8"/>
      <c r="C497" s="42"/>
      <c r="D497" s="8"/>
      <c r="E497" s="9"/>
      <c r="F497" s="9"/>
      <c r="G497" s="9"/>
      <c r="H497" s="9"/>
      <c r="I497" s="9"/>
      <c r="J497" s="9"/>
      <c r="K497" s="9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</row>
    <row r="498" spans="1:126" ht="15.75" x14ac:dyDescent="0.25">
      <c r="A498" s="8"/>
      <c r="B498" s="8"/>
      <c r="C498" s="42"/>
      <c r="D498" s="8"/>
      <c r="E498" s="9"/>
      <c r="F498" s="9"/>
      <c r="G498" s="9"/>
      <c r="H498" s="9"/>
      <c r="I498" s="9"/>
      <c r="J498" s="9"/>
      <c r="K498" s="9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</row>
    <row r="499" spans="1:126" ht="15.75" x14ac:dyDescent="0.25">
      <c r="A499" s="8"/>
      <c r="B499" s="8"/>
      <c r="C499" s="42"/>
      <c r="D499" s="8"/>
      <c r="E499" s="9"/>
      <c r="F499" s="9"/>
      <c r="G499" s="9"/>
      <c r="H499" s="9"/>
      <c r="I499" s="9"/>
      <c r="J499" s="9"/>
      <c r="K499" s="9"/>
    </row>
    <row r="500" spans="1:126" ht="24.95" customHeight="1" x14ac:dyDescent="0.25"/>
    <row r="501" spans="1:126" s="5" customFormat="1" x14ac:dyDescent="0.25">
      <c r="A501"/>
      <c r="B501"/>
      <c r="C501" s="32"/>
      <c r="D501"/>
      <c r="E501" s="1"/>
      <c r="F501" s="1"/>
      <c r="G501" s="1"/>
      <c r="H501" s="1"/>
      <c r="I501" s="1"/>
      <c r="J501" s="1"/>
      <c r="K501" s="1"/>
    </row>
    <row r="502" spans="1:126" s="5" customFormat="1" x14ac:dyDescent="0.25">
      <c r="A502"/>
      <c r="B502"/>
      <c r="C502" s="32"/>
      <c r="D502"/>
      <c r="E502" s="1"/>
      <c r="F502" s="1"/>
      <c r="G502" s="1"/>
      <c r="H502" s="1"/>
      <c r="I502" s="1"/>
      <c r="J502" s="1"/>
      <c r="K502" s="1"/>
    </row>
    <row r="503" spans="1:126" s="5" customFormat="1" x14ac:dyDescent="0.25">
      <c r="A503"/>
      <c r="B503"/>
      <c r="C503" s="32"/>
      <c r="D503"/>
      <c r="E503" s="1"/>
      <c r="F503" s="1"/>
      <c r="G503" s="1"/>
      <c r="H503" s="1"/>
      <c r="I503" s="1"/>
      <c r="J503" s="1"/>
      <c r="K503" s="1"/>
    </row>
    <row r="504" spans="1:126" x14ac:dyDescent="0.25">
      <c r="DV504"/>
    </row>
  </sheetData>
  <mergeCells count="46">
    <mergeCell ref="A308:K308"/>
    <mergeCell ref="A288:K288"/>
    <mergeCell ref="A294:K294"/>
    <mergeCell ref="A245:K245"/>
    <mergeCell ref="A302:K302"/>
    <mergeCell ref="A256:K256"/>
    <mergeCell ref="A251:K251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15:K115"/>
    <mergeCell ref="A281:K281"/>
    <mergeCell ref="A237:K237"/>
    <mergeCell ref="A99:K99"/>
    <mergeCell ref="A182:K182"/>
    <mergeCell ref="A188:K188"/>
    <mergeCell ref="A198:K198"/>
    <mergeCell ref="A203:K203"/>
    <mergeCell ref="A175:K175"/>
    <mergeCell ref="A270:K270"/>
    <mergeCell ref="A264:K264"/>
    <mergeCell ref="A277:K277"/>
    <mergeCell ref="A10:K10"/>
    <mergeCell ref="A56:K56"/>
    <mergeCell ref="A39:K39"/>
    <mergeCell ref="A44:K44"/>
    <mergeCell ref="A111:K111"/>
    <mergeCell ref="A105:K105"/>
    <mergeCell ref="A29:K29"/>
    <mergeCell ref="A35:K35"/>
    <mergeCell ref="A51:K51"/>
    <mergeCell ref="A93:K93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6" manualBreakCount="6">
    <brk id="75" max="9" man="1"/>
    <brk id="28" max="9" man="1"/>
    <brk id="181" max="9" man="1"/>
    <brk id="228" max="9" man="1"/>
    <brk id="472" max="9" man="1"/>
    <brk id="519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2022-01-12T16:02:22Z</cp:lastPrinted>
  <dcterms:created xsi:type="dcterms:W3CDTF">2017-02-23T14:23:40Z</dcterms:created>
  <dcterms:modified xsi:type="dcterms:W3CDTF">2022-01-12T16:03:08Z</dcterms:modified>
</cp:coreProperties>
</file>