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RHH\SECCIÓN DE REGISTRO, CONTROL Y NÓMINA\NÓMINA\NÓMINAS PORTAL DE TRANSPARENCIA 2022\ABRIL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Document'!$A$9:$L$298</definedName>
    <definedName name="_xlnm.Print_Area" localSheetId="0">'New Text Document'!$A$1:$L$247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Document'!$A$9:$L$298</definedName>
    <definedName name="Z_204BDDCD_F0EA_4D68_8827_ED13C8623E2D_.wvu.PrintArea" localSheetId="0" hidden="1">'New Text Document'!$A$1:$L$247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K38" i="1" l="1"/>
  <c r="K30" i="1"/>
  <c r="J30" i="1"/>
  <c r="J26" i="1"/>
  <c r="H98" i="1"/>
  <c r="I194" i="1" l="1"/>
  <c r="J194" i="1"/>
  <c r="K194" i="1"/>
  <c r="L194" i="1"/>
  <c r="H194" i="1"/>
  <c r="G194" i="1"/>
  <c r="G116" i="1" l="1"/>
  <c r="G119" i="1"/>
  <c r="G229" i="1"/>
  <c r="K229" i="1"/>
  <c r="L229" i="1"/>
  <c r="F229" i="1"/>
  <c r="G227" i="1"/>
  <c r="H227" i="1"/>
  <c r="I227" i="1"/>
  <c r="J227" i="1"/>
  <c r="K227" i="1"/>
  <c r="L227" i="1"/>
  <c r="F227" i="1"/>
  <c r="B229" i="1"/>
  <c r="G213" i="1"/>
  <c r="H213" i="1"/>
  <c r="I213" i="1"/>
  <c r="J213" i="1"/>
  <c r="K213" i="1"/>
  <c r="L213" i="1"/>
  <c r="F213" i="1"/>
  <c r="G204" i="1"/>
  <c r="H204" i="1"/>
  <c r="I204" i="1"/>
  <c r="J204" i="1"/>
  <c r="K204" i="1"/>
  <c r="L204" i="1"/>
  <c r="F204" i="1"/>
  <c r="G199" i="1"/>
  <c r="H199" i="1"/>
  <c r="I199" i="1"/>
  <c r="J199" i="1"/>
  <c r="K199" i="1"/>
  <c r="L199" i="1"/>
  <c r="F199" i="1"/>
  <c r="I178" i="1"/>
  <c r="L178" i="1"/>
  <c r="K178" i="1"/>
  <c r="J178" i="1"/>
  <c r="H178" i="1"/>
  <c r="G178" i="1"/>
  <c r="F178" i="1"/>
  <c r="H169" i="1"/>
  <c r="J169" i="1"/>
  <c r="K169" i="1"/>
  <c r="L169" i="1"/>
  <c r="F169" i="1"/>
  <c r="I167" i="1"/>
  <c r="G167" i="1"/>
  <c r="H164" i="1"/>
  <c r="J164" i="1"/>
  <c r="K164" i="1"/>
  <c r="F164" i="1"/>
  <c r="L162" i="1"/>
  <c r="L161" i="1"/>
  <c r="G156" i="1"/>
  <c r="H156" i="1"/>
  <c r="I156" i="1"/>
  <c r="J156" i="1"/>
  <c r="K156" i="1"/>
  <c r="L156" i="1"/>
  <c r="F156" i="1"/>
  <c r="L148" i="1"/>
  <c r="K148" i="1"/>
  <c r="J148" i="1"/>
  <c r="I148" i="1"/>
  <c r="H148" i="1"/>
  <c r="G148" i="1"/>
  <c r="F148" i="1"/>
  <c r="L131" i="1"/>
  <c r="K131" i="1"/>
  <c r="J131" i="1"/>
  <c r="H131" i="1"/>
  <c r="F131" i="1"/>
  <c r="I128" i="1"/>
  <c r="G128" i="1"/>
  <c r="G131" i="1" s="1"/>
  <c r="I127" i="1"/>
  <c r="G124" i="1"/>
  <c r="H124" i="1"/>
  <c r="I124" i="1"/>
  <c r="J124" i="1"/>
  <c r="K124" i="1"/>
  <c r="L124" i="1"/>
  <c r="F124" i="1"/>
  <c r="G112" i="1"/>
  <c r="H112" i="1"/>
  <c r="I112" i="1"/>
  <c r="J112" i="1"/>
  <c r="K112" i="1"/>
  <c r="L112" i="1"/>
  <c r="F112" i="1"/>
  <c r="J94" i="1"/>
  <c r="H64" i="1"/>
  <c r="F64" i="1"/>
  <c r="I131" i="1" l="1"/>
  <c r="K33" i="1"/>
  <c r="L33" i="1" s="1"/>
  <c r="F222" i="1" l="1"/>
  <c r="G222" i="1"/>
  <c r="H222" i="1"/>
  <c r="I222" i="1"/>
  <c r="J222" i="1"/>
  <c r="K222" i="1"/>
  <c r="L222" i="1"/>
  <c r="L208" i="1"/>
  <c r="K208" i="1"/>
  <c r="J208" i="1"/>
  <c r="I208" i="1"/>
  <c r="H208" i="1"/>
  <c r="G208" i="1"/>
  <c r="F208" i="1"/>
  <c r="J141" i="1"/>
  <c r="H141" i="1"/>
  <c r="F141" i="1"/>
  <c r="J135" i="1"/>
  <c r="K141" i="1"/>
  <c r="I140" i="1"/>
  <c r="I141" i="1" s="1"/>
  <c r="F119" i="1"/>
  <c r="H119" i="1"/>
  <c r="J119" i="1"/>
  <c r="K119" i="1"/>
  <c r="L119" i="1"/>
  <c r="J64" i="1" l="1"/>
  <c r="K64" i="1"/>
  <c r="L21" i="1"/>
  <c r="F21" i="1"/>
  <c r="F194" i="1" l="1"/>
  <c r="G193" i="1"/>
  <c r="I193" i="1"/>
  <c r="G192" i="1"/>
  <c r="I192" i="1"/>
  <c r="L75" i="1"/>
  <c r="L52" i="1"/>
  <c r="J21" i="1"/>
  <c r="I21" i="1"/>
  <c r="H21" i="1"/>
  <c r="G21" i="1"/>
  <c r="L15" i="1"/>
  <c r="K15" i="1"/>
  <c r="J15" i="1"/>
  <c r="I15" i="1"/>
  <c r="H15" i="1"/>
  <c r="G15" i="1"/>
  <c r="F15" i="1"/>
  <c r="L34" i="1"/>
  <c r="K34" i="1"/>
  <c r="J34" i="1"/>
  <c r="I34" i="1"/>
  <c r="H34" i="1"/>
  <c r="G34" i="1"/>
  <c r="F34" i="1"/>
  <c r="L193" i="1" l="1"/>
  <c r="L183" i="1"/>
  <c r="K183" i="1"/>
  <c r="J183" i="1"/>
  <c r="I183" i="1"/>
  <c r="H183" i="1"/>
  <c r="G183" i="1"/>
  <c r="F183" i="1"/>
  <c r="L98" i="1"/>
  <c r="K98" i="1"/>
  <c r="J98" i="1"/>
  <c r="I98" i="1"/>
  <c r="F98" i="1"/>
  <c r="F26" i="1"/>
  <c r="G26" i="1"/>
  <c r="H26" i="1"/>
  <c r="I26" i="1"/>
  <c r="K26" i="1"/>
  <c r="L26" i="1"/>
  <c r="L173" i="1" l="1"/>
  <c r="L104" i="1"/>
  <c r="L89" i="1"/>
  <c r="L48" i="1"/>
  <c r="L43" i="1"/>
  <c r="L56" i="1"/>
  <c r="L38" i="1"/>
  <c r="L30" i="1"/>
  <c r="L72" i="1" l="1"/>
  <c r="L135" i="1"/>
  <c r="L107" i="1"/>
  <c r="L108" i="1" s="1"/>
  <c r="K108" i="1"/>
  <c r="J108" i="1"/>
  <c r="I108" i="1"/>
  <c r="F108" i="1"/>
  <c r="H108" i="1"/>
  <c r="G108" i="1"/>
  <c r="L163" i="1"/>
  <c r="L225" i="1"/>
  <c r="I30" i="1" l="1"/>
  <c r="H30" i="1"/>
  <c r="G30" i="1"/>
  <c r="F30" i="1"/>
  <c r="G115" i="1" l="1"/>
  <c r="G102" i="1" l="1"/>
  <c r="F104" i="1"/>
  <c r="H104" i="1"/>
  <c r="J104" i="1"/>
  <c r="G101" i="1"/>
  <c r="G103" i="1"/>
  <c r="K48" i="1"/>
  <c r="J48" i="1"/>
  <c r="H48" i="1"/>
  <c r="F48" i="1"/>
  <c r="J43" i="1"/>
  <c r="I46" i="1"/>
  <c r="G46" i="1"/>
  <c r="K173" i="1" l="1"/>
  <c r="J173" i="1"/>
  <c r="I173" i="1"/>
  <c r="H173" i="1"/>
  <c r="G173" i="1"/>
  <c r="F173" i="1"/>
  <c r="K89" i="1"/>
  <c r="J89" i="1"/>
  <c r="I89" i="1"/>
  <c r="H89" i="1"/>
  <c r="G89" i="1"/>
  <c r="F89" i="1"/>
  <c r="J56" i="1" l="1"/>
  <c r="I56" i="1"/>
  <c r="H56" i="1"/>
  <c r="G56" i="1"/>
  <c r="F56" i="1"/>
  <c r="J38" i="1"/>
  <c r="J229" i="1" s="1"/>
  <c r="I38" i="1"/>
  <c r="H38" i="1"/>
  <c r="G38" i="1"/>
  <c r="F38" i="1"/>
  <c r="H94" i="1" l="1"/>
  <c r="F94" i="1"/>
  <c r="H11" i="1" l="1"/>
  <c r="H229" i="1" s="1"/>
  <c r="J11" i="1"/>
  <c r="H43" i="1"/>
  <c r="H52" i="1"/>
  <c r="J52" i="1"/>
  <c r="I72" i="1"/>
  <c r="I229" i="1" s="1"/>
  <c r="J72" i="1"/>
  <c r="H77" i="1"/>
  <c r="J77" i="1"/>
  <c r="G81" i="1"/>
  <c r="H81" i="1"/>
  <c r="I81" i="1"/>
  <c r="H85" i="1"/>
  <c r="J85" i="1"/>
  <c r="F85" i="1"/>
  <c r="F81" i="1"/>
  <c r="F77" i="1"/>
  <c r="F72" i="1"/>
  <c r="F68" i="1"/>
  <c r="F52" i="1"/>
  <c r="F43" i="1"/>
  <c r="F11" i="1"/>
  <c r="I187" i="1"/>
  <c r="G187" i="1"/>
  <c r="I188" i="1"/>
  <c r="G188" i="1"/>
  <c r="I190" i="1"/>
  <c r="G190" i="1"/>
  <c r="I189" i="1"/>
  <c r="G189" i="1"/>
  <c r="I191" i="1"/>
  <c r="G191" i="1"/>
  <c r="I186" i="1"/>
  <c r="G186" i="1"/>
  <c r="K81" i="1"/>
  <c r="I75" i="1"/>
  <c r="G75" i="1"/>
  <c r="J68" i="1"/>
  <c r="H68" i="1"/>
  <c r="I67" i="1"/>
  <c r="I68" i="1" s="1"/>
  <c r="G67" i="1"/>
  <c r="G68" i="1" s="1"/>
  <c r="I59" i="1"/>
  <c r="I64" i="1" s="1"/>
  <c r="G59" i="1"/>
  <c r="G64" i="1" s="1"/>
  <c r="G42" i="1"/>
  <c r="L191" i="1" l="1"/>
  <c r="L189" i="1"/>
  <c r="L190" i="1"/>
  <c r="L188" i="1"/>
  <c r="K67" i="1"/>
  <c r="L67" i="1" s="1"/>
  <c r="L68" i="1" s="1"/>
  <c r="I160" i="1"/>
  <c r="G160" i="1"/>
  <c r="G47" i="1"/>
  <c r="G48" i="1" s="1"/>
  <c r="I47" i="1"/>
  <c r="I48" i="1" s="1"/>
  <c r="G10" i="1"/>
  <c r="G11" i="1" s="1"/>
  <c r="L187" i="1" l="1"/>
  <c r="L77" i="1"/>
  <c r="K68" i="1"/>
  <c r="L59" i="1"/>
  <c r="L64" i="1" s="1"/>
  <c r="I159" i="1"/>
  <c r="I164" i="1" s="1"/>
  <c r="G159" i="1"/>
  <c r="G164" i="1" s="1"/>
  <c r="K21" i="1" l="1"/>
  <c r="L160" i="1"/>
  <c r="L164" i="1" s="1"/>
  <c r="G138" i="1"/>
  <c r="I92" i="1"/>
  <c r="I94" i="1" s="1"/>
  <c r="G92" i="1"/>
  <c r="G94" i="1" s="1"/>
  <c r="G41" i="1"/>
  <c r="G43" i="1" s="1"/>
  <c r="I43" i="1"/>
  <c r="I168" i="1"/>
  <c r="I169" i="1" s="1"/>
  <c r="G168" i="1"/>
  <c r="G169" i="1" s="1"/>
  <c r="G139" i="1"/>
  <c r="L80" i="1"/>
  <c r="L81" i="1" s="1"/>
  <c r="I76" i="1"/>
  <c r="I77" i="1" s="1"/>
  <c r="G76" i="1"/>
  <c r="G77" i="1" s="1"/>
  <c r="G71" i="1"/>
  <c r="G72" i="1" s="1"/>
  <c r="I104" i="1"/>
  <c r="G97" i="1"/>
  <c r="G141" i="1" l="1"/>
  <c r="G104" i="1"/>
  <c r="G98" i="1"/>
  <c r="K11" i="1"/>
  <c r="I11" i="1"/>
  <c r="K77" i="1"/>
  <c r="K94" i="1"/>
  <c r="K43" i="1"/>
  <c r="K72" i="1"/>
  <c r="K104" i="1"/>
  <c r="L11" i="1" l="1"/>
  <c r="L94" i="1"/>
  <c r="L138" i="1"/>
  <c r="L141" i="1" s="1"/>
  <c r="I115" i="1" l="1"/>
  <c r="I116" i="1"/>
  <c r="I84" i="1"/>
  <c r="I85" i="1" s="1"/>
  <c r="G84" i="1"/>
  <c r="G85" i="1" s="1"/>
  <c r="I52" i="1"/>
  <c r="G51" i="1"/>
  <c r="G52" i="1" s="1"/>
  <c r="I119" i="1" l="1"/>
  <c r="K85" i="1"/>
  <c r="K52" i="1"/>
  <c r="L85" i="1" l="1"/>
  <c r="L84" i="1"/>
</calcChain>
</file>

<file path=xl/sharedStrings.xml><?xml version="1.0" encoding="utf-8"?>
<sst xmlns="http://schemas.openxmlformats.org/spreadsheetml/2006/main" count="481" uniqueCount="200">
  <si>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</si>
  <si>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</si>
  <si>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</si>
  <si>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</si>
  <si>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</si>
  <si>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</si>
  <si>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</si>
  <si>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</si>
  <si>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</si>
  <si>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</si>
  <si>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</si>
  <si>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</si>
  <si>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</si>
  <si>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</si>
  <si>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</si>
  <si>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</si>
  <si>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</si>
  <si>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</si>
  <si>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</si>
  <si>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</si>
  <si>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</si>
  <si>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</si>
  <si>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</si>
  <si>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</si>
  <si>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</si>
  <si>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</si>
  <si>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</si>
  <si>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</si>
  <si>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</si>
  <si>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</si>
  <si>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</si>
  <si>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</si>
  <si>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</si>
  <si>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</si>
  <si>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</si>
  <si>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</si>
  <si>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</si>
  <si>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</si>
  <si>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</si>
  <si>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</si>
  <si>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</si>
  <si>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</si>
  <si>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</si>
  <si>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</si>
  <si>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</si>
  <si>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</si>
  <si>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</si>
  <si>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</si>
  <si>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</si>
  <si>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</si>
  <si>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</si>
  <si>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</si>
  <si>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</si>
  <si>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</si>
  <si>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</si>
  <si>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</si>
  <si>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</si>
  <si>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</si>
  <si>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</si>
  <si>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</si>
  <si>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</si>
  <si>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</si>
  <si>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</si>
  <si>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</si>
  <si>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</si>
  <si>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</si>
  <si>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</si>
  <si>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</si>
  <si>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</si>
  <si>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</si>
  <si>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</si>
  <si>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</si>
  <si>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</si>
  <si>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</si>
  <si>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</si>
  <si>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</si>
  <si>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</si>
  <si>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</si>
  <si>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</si>
  <si>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DIVISION DE RELACIONES INTERNACIONALES-ONE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</si>
  <si>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</si>
  <si>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</si>
  <si>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</si>
  <si>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</si>
  <si>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</si>
  <si>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</si>
  <si>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</si>
  <si>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</si>
  <si>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</si>
  <si>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</si>
  <si>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</si>
  <si>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</si>
  <si>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</si>
  <si>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</si>
  <si>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</si>
  <si>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</si>
  <si>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</si>
  <si>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</si>
  <si>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</si>
  <si>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</si>
  <si>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</si>
  <si>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</si>
  <si>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</si>
  <si>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</si>
  <si>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</si>
  <si>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</si>
  <si>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</si>
  <si>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</si>
  <si>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</si>
  <si>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</si>
  <si>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</si>
  <si>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</si>
  <si>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</si>
  <si>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</si>
  <si>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</si>
  <si>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</si>
  <si>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</si>
  <si>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</si>
  <si>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</si>
  <si>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</si>
  <si>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</si>
  <si>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</si>
  <si>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</si>
  <si>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</si>
  <si>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</si>
  <si>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</si>
  <si>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</si>
  <si>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</si>
  <si>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</si>
  <si>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</si>
  <si>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</si>
  <si>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</si>
  <si>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</si>
  <si>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</si>
  <si>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</si>
  <si>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DIRECCION DE NORMATIVAS Y METODOLOGIA- ONE</t>
  </si>
  <si>
    <t>CRISMAIRY MALENNY JMENEZ MENA</t>
  </si>
  <si>
    <t>COORDINADOR (A)</t>
  </si>
  <si>
    <t>Nómina de Empleados Temporales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</si>
  <si>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</si>
  <si>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</si>
  <si>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</si>
  <si>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</si>
  <si>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</si>
  <si>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</si>
  <si>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</si>
  <si>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</si>
  <si>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</si>
  <si>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</si>
  <si>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</si>
  <si>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</si>
  <si>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</si>
  <si>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</si>
  <si>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</si>
  <si>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</si>
  <si>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</si>
  <si>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</si>
  <si>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LEONALDO JOSE EVE NUÑEZ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</si>
  <si>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</si>
  <si>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</si>
  <si>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</si>
  <si>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</si>
  <si>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</si>
  <si>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</si>
  <si>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</si>
  <si>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</si>
  <si>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</si>
  <si>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</si>
  <si>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</si>
  <si>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</si>
  <si>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</si>
  <si>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</si>
  <si>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</si>
  <si>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</si>
  <si>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Mes de Abril 2022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</si>
  <si>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</si>
  <si>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</si>
  <si>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</si>
  <si>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</si>
  <si>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</si>
  <si>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</si>
  <si>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</si>
  <si>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</si>
  <si>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</si>
  <si>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</si>
  <si>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LEIDY DARHIANA ZABALA DE LOS SANTOS</t>
  </si>
  <si>
    <t>LIBNY MICHOL TALMA MENA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</si>
  <si>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</si>
  <si>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</si>
  <si>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</si>
  <si>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</si>
  <si>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</si>
  <si>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LEONEL ARMANDO SANCHEZ ALMANZAR</t>
  </si>
  <si>
    <t>YUMIRCA ALTAGRACIA MATOS MELO</t>
  </si>
  <si>
    <t>ANALISTA SECTORIAL</t>
  </si>
  <si>
    <t>DEPARTAMENTO DE METODOLOGIAS- ONE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</si>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</sst>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6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 wrapText="1"/>
    </xf>
    <xf numFmtId="43" fontId="1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43" fontId="1" fillId="38" borderId="0" xfId="1" applyFont="1" applyFill="1" applyAlignment="1">
      <alignment horizontal="right" wrapText="1"/>
    </xf>
    <xf numFmtId="43" fontId="1" fillId="38" borderId="0" xfId="1" applyFont="1" applyFill="1" applyAlignment="1">
      <alignment horizontal="center" wrapText="1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43" fontId="16" fillId="0" borderId="0" xfId="1" applyFont="1" applyFill="1" applyAlignment="1">
      <alignment vertical="center" wrapText="1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25" fillId="37" borderId="0" xfId="0" applyFont="1" applyFill="1" applyAlignment="1"/>
    <xf numFmtId="2" fontId="1" fillId="0" borderId="0" xfId="1" applyNumberFormat="1" applyFont="1" applyFill="1" applyAlignment="1">
      <alignment horizontal="center" vertical="center" wrapText="1"/>
    </xf>
    <xf numFmtId="2" fontId="16" fillId="33" borderId="0" xfId="1" applyNumberFormat="1" applyFont="1" applyFill="1" applyAlignment="1">
      <alignment horizontal="center" vertical="center" wrapText="1"/>
    </xf>
    <xf numFmtId="2" fontId="16" fillId="0" borderId="0" xfId="1" applyNumberFormat="1" applyFont="1" applyFill="1" applyAlignment="1">
      <alignment horizontal="center" vertical="center" wrapText="1"/>
    </xf>
    <xf numFmtId="2" fontId="16" fillId="37" borderId="0" xfId="1" applyNumberFormat="1" applyFont="1" applyFill="1" applyAlignment="1">
      <alignment horizontal="center" vertical="center" wrapText="1"/>
    </xf>
    <xf numFmtId="2" fontId="1" fillId="38" borderId="0" xfId="1" applyNumberFormat="1" applyFont="1" applyFill="1" applyAlignment="1">
      <alignment horizontal="center" vertical="center" wrapText="1"/>
    </xf>
    <xf numFmtId="2" fontId="0" fillId="0" borderId="0" xfId="1" applyNumberFormat="1" applyFont="1" applyAlignment="1">
      <alignment horizontal="center" wrapText="1"/>
    </xf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2" fontId="16" fillId="33" borderId="0" xfId="1" applyNumberFormat="1" applyFont="1" applyFill="1" applyAlignment="1">
      <alignment horizontal="center" wrapText="1"/>
    </xf>
    <xf numFmtId="43" fontId="0" fillId="0" borderId="0" xfId="1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43" fontId="25" fillId="35" borderId="0" xfId="1" applyFont="1" applyFill="1" applyAlignment="1">
      <alignment horizontal="right" wrapText="1"/>
    </xf>
    <xf numFmtId="4" fontId="16" fillId="33" borderId="0" xfId="0" applyNumberFormat="1" applyFont="1" applyFill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0" fontId="0" fillId="0" borderId="0" xfId="1" applyNumberFormat="1" applyFont="1" applyFill="1" applyAlignment="1"/>
    <xf numFmtId="43" fontId="16" fillId="0" borderId="0" xfId="1" applyFont="1" applyFill="1" applyAlignment="1">
      <alignment wrapText="1"/>
    </xf>
    <xf numFmtId="2" fontId="16" fillId="0" borderId="0" xfId="1" applyNumberFormat="1" applyFont="1" applyFill="1" applyAlignment="1">
      <alignment vertical="center" wrapText="1"/>
    </xf>
    <xf numFmtId="0" fontId="0" fillId="36" borderId="20" xfId="0" applyFill="1" applyBorder="1" applyAlignment="1">
      <alignment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24" fillId="0" borderId="0" xfId="1" applyFont="1" applyBorder="1" applyAlignment="1">
      <alignment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488876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235</xdr:row>
      <xdr:rowOff>110151</xdr:rowOff>
    </xdr:from>
    <xdr:to>
      <xdr:col>7</xdr:col>
      <xdr:colOff>665611</xdr:colOff>
      <xdr:row>250</xdr:row>
      <xdr:rowOff>148485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71"/>
  <sheetViews>
    <sheetView showGridLines="0" tabSelected="1" showWhiteSpace="0" topLeftCell="B181" zoomScale="64" zoomScaleNormal="64" zoomScaleSheetLayoutView="57" zoomScalePageLayoutView="70" workbookViewId="0">
      <selection activeCell="B159" sqref="B159:B163"/>
    </sheetView>
  </sheetViews>
  <sheetFormatPr baseColWidth="10" defaultRowHeight="15" x14ac:dyDescent="0.25"/>
  <cols>
    <col min="1" max="1" width="68.28515625" style="43" customWidth="1"/>
    <col min="2" max="2" width="39.85546875" style="15" customWidth="1"/>
    <col min="3" max="3" width="11.42578125" style="15" customWidth="1"/>
    <col min="4" max="4" width="19.140625" style="48" customWidth="1"/>
    <col min="5" max="5" width="18" style="48" customWidth="1"/>
    <col min="6" max="6" width="20.7109375" style="47" customWidth="1"/>
    <col min="7" max="7" width="16.85546875" style="65" customWidth="1"/>
    <col min="8" max="8" width="17.42578125" style="47" customWidth="1"/>
    <col min="9" max="9" width="17.28515625" style="47" customWidth="1"/>
    <col min="10" max="10" width="16.42578125" style="47" customWidth="1"/>
    <col min="11" max="11" width="18.42578125" style="47" customWidth="1"/>
    <col min="12" max="12" width="24.7109375" style="65" customWidth="1"/>
    <col min="13" max="13" width="17.7109375" style="43" customWidth="1"/>
    <col min="14" max="40" width="11.42578125" style="43"/>
    <col min="41" max="50" width="11.42578125" style="43" customWidth="1"/>
    <col min="51" max="51" width="11.42578125" style="43" hidden="1" customWidth="1"/>
    <col min="52" max="16384" width="11.42578125" style="43"/>
  </cols>
  <sheetData>
    <row r="1" spans="1:236" x14ac:dyDescent="0.25">
      <c r="A1" s="38"/>
      <c r="B1" s="39"/>
      <c r="C1" s="39"/>
      <c r="D1" s="39"/>
      <c r="E1" s="39"/>
      <c r="F1" s="39"/>
      <c r="G1" s="188"/>
      <c r="H1" s="39"/>
      <c r="I1" s="39"/>
      <c r="J1" s="39"/>
      <c r="K1" s="39"/>
      <c r="L1" s="62"/>
    </row>
    <row r="2" spans="1:236" ht="26.25" x14ac:dyDescent="0.4">
      <c r="A2" s="194" t="s">
        <v>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</row>
    <row r="3" spans="1:236" ht="26.25" x14ac:dyDescent="0.4">
      <c r="A3" s="194" t="s">
        <v>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</row>
    <row r="4" spans="1:236" ht="20.25" x14ac:dyDescent="0.3">
      <c r="A4" s="197" t="s">
        <v>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9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</row>
    <row r="5" spans="1:236" ht="20.25" x14ac:dyDescent="0.3">
      <c r="A5" s="197" t="s">
        <v>138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</row>
    <row r="6" spans="1:236" ht="21" thickBot="1" x14ac:dyDescent="0.35">
      <c r="A6" s="203" t="s">
        <v>174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</row>
    <row r="7" spans="1:236" x14ac:dyDescent="0.25">
      <c r="A7" s="206" t="s">
        <v>13</v>
      </c>
      <c r="B7" s="201" t="s">
        <v>0</v>
      </c>
      <c r="C7" s="201" t="s">
        <v>104</v>
      </c>
      <c r="D7" s="192" t="s">
        <v>11</v>
      </c>
      <c r="E7" s="192" t="s">
        <v>12</v>
      </c>
      <c r="F7" s="208" t="s">
        <v>7</v>
      </c>
      <c r="G7" s="210" t="s">
        <v>1</v>
      </c>
      <c r="H7" s="208" t="s">
        <v>2</v>
      </c>
      <c r="I7" s="212" t="s">
        <v>3</v>
      </c>
      <c r="J7" s="208" t="s">
        <v>4</v>
      </c>
      <c r="K7" s="208" t="s">
        <v>5</v>
      </c>
      <c r="L7" s="214" t="s">
        <v>6</v>
      </c>
      <c r="O7" s="44"/>
      <c r="P7" s="4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</row>
    <row r="8" spans="1:236" ht="15.75" thickBot="1" x14ac:dyDescent="0.3">
      <c r="A8" s="207"/>
      <c r="B8" s="202"/>
      <c r="C8" s="202"/>
      <c r="D8" s="193"/>
      <c r="E8" s="193"/>
      <c r="F8" s="209"/>
      <c r="G8" s="211"/>
      <c r="H8" s="209"/>
      <c r="I8" s="213"/>
      <c r="J8" s="209"/>
      <c r="K8" s="209"/>
      <c r="L8" s="215"/>
    </row>
    <row r="9" spans="1:236" x14ac:dyDescent="0.2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</row>
    <row r="10" spans="1:236" x14ac:dyDescent="0.25">
      <c r="A10" s="43" t="s">
        <v>34</v>
      </c>
      <c r="B10" s="3" t="s">
        <v>35</v>
      </c>
      <c r="C10" s="6" t="s">
        <v>74</v>
      </c>
      <c r="D10" s="11">
        <v>44470</v>
      </c>
      <c r="E10" s="11" t="s">
        <v>116</v>
      </c>
      <c r="F10" s="7">
        <v>89500</v>
      </c>
      <c r="G10" s="63">
        <f>F10*0.0287</f>
        <v>2568.65</v>
      </c>
      <c r="H10" s="6">
        <v>8960.4500000000007</v>
      </c>
      <c r="I10" s="6">
        <v>2720.8</v>
      </c>
      <c r="J10" s="6">
        <v>2725.24</v>
      </c>
      <c r="K10" s="16">
        <v>16975.14</v>
      </c>
      <c r="L10" s="63">
        <v>72524.86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</row>
    <row r="11" spans="1:236" x14ac:dyDescent="0.25">
      <c r="A11" s="46" t="s">
        <v>14</v>
      </c>
      <c r="B11" s="13">
        <v>1</v>
      </c>
      <c r="C11" s="8"/>
      <c r="D11" s="46"/>
      <c r="E11" s="46"/>
      <c r="F11" s="8">
        <f>SUM(F10:F10)</f>
        <v>89500</v>
      </c>
      <c r="G11" s="64">
        <f t="shared" ref="G11:K11" si="0">SUM(G10:G10)</f>
        <v>2568.65</v>
      </c>
      <c r="H11" s="8">
        <f t="shared" si="0"/>
        <v>8960.4500000000007</v>
      </c>
      <c r="I11" s="8">
        <f t="shared" si="0"/>
        <v>2720.8</v>
      </c>
      <c r="J11" s="8">
        <f t="shared" si="0"/>
        <v>2725.24</v>
      </c>
      <c r="K11" s="8">
        <f t="shared" si="0"/>
        <v>16975.14</v>
      </c>
      <c r="L11" s="64">
        <f>F11-K11</f>
        <v>72524.86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</row>
    <row r="12" spans="1:236" s="53" customFormat="1" x14ac:dyDescent="0.25">
      <c r="B12" s="14"/>
      <c r="C12" s="12"/>
      <c r="D12" s="44"/>
      <c r="E12" s="44"/>
      <c r="F12" s="12"/>
      <c r="G12" s="70"/>
      <c r="H12" s="12"/>
      <c r="I12" s="12"/>
      <c r="J12" s="12"/>
      <c r="K12" s="12"/>
      <c r="L12" s="70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</row>
    <row r="13" spans="1:236" s="53" customFormat="1" x14ac:dyDescent="0.25">
      <c r="A13" s="44" t="s">
        <v>130</v>
      </c>
      <c r="B13" s="14"/>
      <c r="C13" s="12"/>
      <c r="D13" s="44"/>
      <c r="E13" s="44"/>
      <c r="F13" s="12"/>
      <c r="G13" s="70"/>
      <c r="H13" s="12"/>
      <c r="I13" s="12"/>
      <c r="J13" s="12"/>
      <c r="K13" s="12"/>
      <c r="L13" s="70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</row>
    <row r="14" spans="1:236" s="50" customFormat="1" x14ac:dyDescent="0.25">
      <c r="A14" s="50" t="s">
        <v>131</v>
      </c>
      <c r="B14" s="25" t="s">
        <v>56</v>
      </c>
      <c r="C14" s="26" t="s">
        <v>74</v>
      </c>
      <c r="D14" s="27">
        <v>44409</v>
      </c>
      <c r="E14" s="159" t="s">
        <v>116</v>
      </c>
      <c r="F14" s="26">
        <v>133000</v>
      </c>
      <c r="G14" s="71">
        <v>3817.1</v>
      </c>
      <c r="H14" s="26">
        <v>19867.79</v>
      </c>
      <c r="I14" s="26">
        <v>4043.2</v>
      </c>
      <c r="J14" s="26">
        <v>14629.64</v>
      </c>
      <c r="K14" s="26">
        <v>42357.73</v>
      </c>
      <c r="L14" s="71">
        <v>90642.27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236" s="46" customFormat="1" x14ac:dyDescent="0.25">
      <c r="A15" s="46" t="s">
        <v>14</v>
      </c>
      <c r="B15" s="13">
        <v>1</v>
      </c>
      <c r="C15" s="8"/>
      <c r="D15" s="158"/>
      <c r="F15" s="8">
        <f t="shared" ref="F15:L15" si="1">F14</f>
        <v>133000</v>
      </c>
      <c r="G15" s="64">
        <f t="shared" si="1"/>
        <v>3817.1</v>
      </c>
      <c r="H15" s="8">
        <f t="shared" si="1"/>
        <v>19867.79</v>
      </c>
      <c r="I15" s="8">
        <f t="shared" si="1"/>
        <v>4043.2</v>
      </c>
      <c r="J15" s="8">
        <f t="shared" si="1"/>
        <v>14629.64</v>
      </c>
      <c r="K15" s="8">
        <f t="shared" si="1"/>
        <v>42357.73</v>
      </c>
      <c r="L15" s="64">
        <f t="shared" si="1"/>
        <v>90642.27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7" spans="1:236" ht="11.25" customHeight="1" x14ac:dyDescent="0.25">
      <c r="A17" s="42" t="s">
        <v>46</v>
      </c>
      <c r="B17" s="42"/>
      <c r="C17" s="42"/>
      <c r="D17" s="88"/>
      <c r="E17" s="42"/>
      <c r="F17" s="42"/>
      <c r="G17" s="66"/>
      <c r="H17" s="42"/>
      <c r="I17" s="42"/>
      <c r="J17" s="42"/>
      <c r="K17" s="42"/>
      <c r="L17" s="66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</row>
    <row r="18" spans="1:236" s="35" customFormat="1" ht="11.25" customHeight="1" x14ac:dyDescent="0.25">
      <c r="A18" s="4" t="s">
        <v>78</v>
      </c>
      <c r="B18" s="5" t="s">
        <v>93</v>
      </c>
      <c r="C18" s="5" t="s">
        <v>74</v>
      </c>
      <c r="D18" s="151" t="s">
        <v>102</v>
      </c>
      <c r="E18" s="11" t="s">
        <v>116</v>
      </c>
      <c r="F18" s="49">
        <v>40000</v>
      </c>
      <c r="G18" s="189">
        <v>1148</v>
      </c>
      <c r="H18" s="36">
        <v>442.65</v>
      </c>
      <c r="I18" s="36">
        <v>1216</v>
      </c>
      <c r="J18" s="36">
        <v>4025</v>
      </c>
      <c r="K18" s="36">
        <v>6831.65</v>
      </c>
      <c r="L18" s="67">
        <v>33168.35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</row>
    <row r="19" spans="1:236" s="35" customFormat="1" ht="11.25" customHeight="1" x14ac:dyDescent="0.25">
      <c r="A19" s="4" t="s">
        <v>139</v>
      </c>
      <c r="B19" s="5" t="s">
        <v>141</v>
      </c>
      <c r="C19" s="5" t="s">
        <v>74</v>
      </c>
      <c r="D19" s="151" t="s">
        <v>140</v>
      </c>
      <c r="E19" s="11" t="s">
        <v>116</v>
      </c>
      <c r="F19" s="49">
        <v>87500</v>
      </c>
      <c r="G19" s="189">
        <v>2511.25</v>
      </c>
      <c r="H19" s="36">
        <v>9165.06</v>
      </c>
      <c r="I19" s="36">
        <v>2660</v>
      </c>
      <c r="J19" s="36">
        <v>25</v>
      </c>
      <c r="K19" s="36">
        <v>14361.31</v>
      </c>
      <c r="L19" s="67">
        <v>73138.69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</row>
    <row r="20" spans="1:236" x14ac:dyDescent="0.25">
      <c r="A20" s="4" t="s">
        <v>71</v>
      </c>
      <c r="B20" s="5" t="s">
        <v>72</v>
      </c>
      <c r="C20" s="6" t="s">
        <v>73</v>
      </c>
      <c r="D20" s="4" t="s">
        <v>103</v>
      </c>
      <c r="E20" s="11" t="s">
        <v>116</v>
      </c>
      <c r="F20" s="7">
        <v>75000</v>
      </c>
      <c r="G20" s="63">
        <v>2152.5</v>
      </c>
      <c r="H20" s="6">
        <v>6309.38</v>
      </c>
      <c r="I20" s="6">
        <v>2280</v>
      </c>
      <c r="J20" s="6">
        <v>25</v>
      </c>
      <c r="K20" s="6">
        <v>10766.88</v>
      </c>
      <c r="L20" s="63">
        <v>64233.120000000003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</row>
    <row r="21" spans="1:236" x14ac:dyDescent="0.25">
      <c r="A21" s="46" t="s">
        <v>14</v>
      </c>
      <c r="B21" s="13">
        <v>3</v>
      </c>
      <c r="C21" s="8"/>
      <c r="D21" s="46"/>
      <c r="E21" s="46"/>
      <c r="F21" s="8">
        <f>F18+F19+F20</f>
        <v>202500</v>
      </c>
      <c r="G21" s="64">
        <f>SUM(G18:G20)</f>
        <v>5811.75</v>
      </c>
      <c r="H21" s="8">
        <f>SUM(H18:H20)</f>
        <v>15917.09</v>
      </c>
      <c r="I21" s="8">
        <f>SUM(I18:I20)</f>
        <v>6156</v>
      </c>
      <c r="J21" s="8">
        <f>SUM(J18:J20)</f>
        <v>4075</v>
      </c>
      <c r="K21" s="8">
        <f>SUM(K18:K20)</f>
        <v>31959.839999999997</v>
      </c>
      <c r="L21" s="64">
        <f>L19+L18+L20</f>
        <v>170540.16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</row>
    <row r="23" spans="1:236" s="53" customFormat="1" x14ac:dyDescent="0.25">
      <c r="A23" s="44" t="s">
        <v>79</v>
      </c>
      <c r="B23" s="14"/>
      <c r="C23" s="12"/>
      <c r="D23" s="44"/>
      <c r="E23" s="44"/>
      <c r="F23" s="26"/>
      <c r="G23" s="71"/>
      <c r="H23" s="26"/>
      <c r="I23" s="26"/>
      <c r="J23" s="26"/>
      <c r="K23" s="26"/>
      <c r="L23" s="71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</row>
    <row r="24" spans="1:236" s="53" customFormat="1" x14ac:dyDescent="0.25">
      <c r="A24" s="50" t="s">
        <v>80</v>
      </c>
      <c r="B24" s="25" t="s">
        <v>16</v>
      </c>
      <c r="C24" s="26" t="s">
        <v>74</v>
      </c>
      <c r="D24" s="27">
        <v>44348</v>
      </c>
      <c r="E24" s="11" t="s">
        <v>116</v>
      </c>
      <c r="F24" s="26">
        <v>60000</v>
      </c>
      <c r="G24" s="71">
        <v>1722</v>
      </c>
      <c r="H24" s="26">
        <v>3486.68</v>
      </c>
      <c r="I24" s="26">
        <v>1824</v>
      </c>
      <c r="J24" s="26">
        <v>25</v>
      </c>
      <c r="K24" s="26">
        <v>7057.68</v>
      </c>
      <c r="L24" s="71">
        <v>52942.32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</row>
    <row r="25" spans="1:236" s="53" customFormat="1" x14ac:dyDescent="0.25">
      <c r="A25" s="50" t="s">
        <v>122</v>
      </c>
      <c r="B25" s="25" t="s">
        <v>123</v>
      </c>
      <c r="C25" s="26" t="s">
        <v>73</v>
      </c>
      <c r="D25" s="27">
        <v>44542</v>
      </c>
      <c r="E25" s="11" t="s">
        <v>116</v>
      </c>
      <c r="F25" s="26">
        <v>60000</v>
      </c>
      <c r="G25" s="71">
        <v>1722</v>
      </c>
      <c r="H25" s="26">
        <v>3486.68</v>
      </c>
      <c r="I25" s="26">
        <v>1824</v>
      </c>
      <c r="J25" s="26">
        <v>1582.6</v>
      </c>
      <c r="K25" s="26">
        <v>8615.2800000000007</v>
      </c>
      <c r="L25" s="71">
        <v>51384.72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</row>
    <row r="26" spans="1:236" s="44" customFormat="1" x14ac:dyDescent="0.25">
      <c r="A26" s="46" t="s">
        <v>14</v>
      </c>
      <c r="B26" s="13">
        <v>2</v>
      </c>
      <c r="C26" s="8"/>
      <c r="D26" s="46"/>
      <c r="E26" s="46"/>
      <c r="F26" s="8">
        <f>F24+F25</f>
        <v>120000</v>
      </c>
      <c r="G26" s="64">
        <f>G24+G25</f>
        <v>3444</v>
      </c>
      <c r="H26" s="8">
        <f>H24+H25</f>
        <v>6973.36</v>
      </c>
      <c r="I26" s="8">
        <f>I24+I25</f>
        <v>3648</v>
      </c>
      <c r="J26" s="8">
        <f>J24+J25</f>
        <v>1607.6</v>
      </c>
      <c r="K26" s="8">
        <f>K25+K24</f>
        <v>15672.960000000001</v>
      </c>
      <c r="L26" s="64">
        <f>L24+L25</f>
        <v>104327.04000000001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</row>
    <row r="28" spans="1:236" s="44" customFormat="1" x14ac:dyDescent="0.25">
      <c r="A28" s="44" t="s">
        <v>107</v>
      </c>
      <c r="B28" s="14"/>
      <c r="C28" s="12"/>
      <c r="F28" s="12"/>
      <c r="G28" s="70"/>
      <c r="H28" s="12"/>
      <c r="I28" s="12"/>
      <c r="J28" s="12"/>
      <c r="K28" s="12"/>
      <c r="L28" s="70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</row>
    <row r="29" spans="1:236" s="50" customFormat="1" x14ac:dyDescent="0.25">
      <c r="A29" s="50" t="s">
        <v>108</v>
      </c>
      <c r="B29" s="25" t="s">
        <v>86</v>
      </c>
      <c r="C29" s="26" t="s">
        <v>74</v>
      </c>
      <c r="D29" s="27">
        <v>44470</v>
      </c>
      <c r="E29" s="11" t="s">
        <v>116</v>
      </c>
      <c r="F29" s="26">
        <v>89500</v>
      </c>
      <c r="G29" s="71">
        <v>2568.65</v>
      </c>
      <c r="H29" s="26">
        <v>9635.51</v>
      </c>
      <c r="I29" s="26">
        <v>2720.8</v>
      </c>
      <c r="J29" s="26">
        <v>25</v>
      </c>
      <c r="K29" s="26">
        <v>14949.96</v>
      </c>
      <c r="L29" s="71">
        <v>74550.039999999994</v>
      </c>
    </row>
    <row r="30" spans="1:236" s="101" customFormat="1" x14ac:dyDescent="0.25">
      <c r="A30" s="101" t="s">
        <v>14</v>
      </c>
      <c r="B30" s="137">
        <v>1</v>
      </c>
      <c r="C30" s="107"/>
      <c r="F30" s="107">
        <f t="shared" ref="F30:L30" si="2">F29</f>
        <v>89500</v>
      </c>
      <c r="G30" s="108">
        <f t="shared" si="2"/>
        <v>2568.65</v>
      </c>
      <c r="H30" s="107">
        <f t="shared" si="2"/>
        <v>9635.51</v>
      </c>
      <c r="I30" s="107">
        <f t="shared" si="2"/>
        <v>2720.8</v>
      </c>
      <c r="J30" s="107">
        <f t="shared" si="2"/>
        <v>25</v>
      </c>
      <c r="K30" s="107">
        <f t="shared" si="2"/>
        <v>14949.96</v>
      </c>
      <c r="L30" s="108">
        <f t="shared" si="2"/>
        <v>74550.039999999994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</row>
    <row r="31" spans="1:236" s="45" customFormat="1" x14ac:dyDescent="0.25">
      <c r="B31" s="19"/>
      <c r="C31" s="20"/>
      <c r="F31" s="20"/>
      <c r="G31" s="69"/>
      <c r="H31" s="20"/>
      <c r="I31" s="20"/>
      <c r="J31" s="20"/>
      <c r="K31" s="20"/>
      <c r="L31" s="69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</row>
    <row r="32" spans="1:236" s="45" customFormat="1" x14ac:dyDescent="0.25">
      <c r="A32" s="45" t="s">
        <v>22</v>
      </c>
      <c r="B32" s="19"/>
      <c r="C32" s="20"/>
      <c r="F32" s="20"/>
      <c r="G32" s="69"/>
      <c r="H32" s="20"/>
      <c r="I32" s="20"/>
      <c r="J32" s="20"/>
      <c r="K32" s="20"/>
      <c r="L32" s="69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</row>
    <row r="33" spans="1:236" s="52" customFormat="1" x14ac:dyDescent="0.25">
      <c r="A33" s="52" t="s">
        <v>55</v>
      </c>
      <c r="B33" s="21" t="s">
        <v>56</v>
      </c>
      <c r="C33" s="22" t="s">
        <v>74</v>
      </c>
      <c r="D33" s="27">
        <v>44244</v>
      </c>
      <c r="E33" s="27" t="s">
        <v>116</v>
      </c>
      <c r="F33" s="22">
        <v>133000</v>
      </c>
      <c r="G33" s="68">
        <v>3817.1</v>
      </c>
      <c r="H33" s="22">
        <v>19192.73</v>
      </c>
      <c r="I33" s="22">
        <v>4043.2</v>
      </c>
      <c r="J33" s="22">
        <v>16395.14</v>
      </c>
      <c r="K33" s="22">
        <f>+G33+H33+I33+J33</f>
        <v>43448.17</v>
      </c>
      <c r="L33" s="68">
        <f>+F33-K33</f>
        <v>89551.83</v>
      </c>
    </row>
    <row r="34" spans="1:236" x14ac:dyDescent="0.25">
      <c r="A34" s="46" t="s">
        <v>14</v>
      </c>
      <c r="B34" s="13">
        <v>1</v>
      </c>
      <c r="C34" s="8"/>
      <c r="D34" s="46"/>
      <c r="E34" s="46"/>
      <c r="F34" s="8">
        <f t="shared" ref="F34:L34" si="3">F33</f>
        <v>133000</v>
      </c>
      <c r="G34" s="64">
        <f t="shared" si="3"/>
        <v>3817.1</v>
      </c>
      <c r="H34" s="8">
        <f t="shared" si="3"/>
        <v>19192.73</v>
      </c>
      <c r="I34" s="8">
        <f t="shared" si="3"/>
        <v>4043.2</v>
      </c>
      <c r="J34" s="8">
        <f t="shared" si="3"/>
        <v>16395.14</v>
      </c>
      <c r="K34" s="8">
        <f t="shared" si="3"/>
        <v>43448.17</v>
      </c>
      <c r="L34" s="64">
        <f t="shared" si="3"/>
        <v>89551.83</v>
      </c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</row>
    <row r="36" spans="1:236" s="51" customFormat="1" x14ac:dyDescent="0.25">
      <c r="A36" s="45" t="s">
        <v>175</v>
      </c>
      <c r="B36" s="19"/>
      <c r="C36" s="20"/>
      <c r="D36" s="45"/>
      <c r="E36" s="45"/>
      <c r="F36" s="20"/>
      <c r="G36" s="69"/>
      <c r="H36" s="20"/>
      <c r="I36" s="20"/>
      <c r="J36" s="20"/>
      <c r="K36" s="20"/>
      <c r="L36" s="69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</row>
    <row r="37" spans="1:236" s="53" customFormat="1" x14ac:dyDescent="0.25">
      <c r="A37" s="50" t="s">
        <v>81</v>
      </c>
      <c r="B37" s="25" t="s">
        <v>82</v>
      </c>
      <c r="C37" s="26" t="s">
        <v>73</v>
      </c>
      <c r="D37" s="27">
        <v>44287</v>
      </c>
      <c r="E37" s="11" t="s">
        <v>116</v>
      </c>
      <c r="F37" s="26">
        <v>44000</v>
      </c>
      <c r="G37" s="71">
        <v>1262.8</v>
      </c>
      <c r="H37" s="26">
        <v>1007.19</v>
      </c>
      <c r="I37" s="26">
        <v>1337.6</v>
      </c>
      <c r="J37" s="26">
        <v>25</v>
      </c>
      <c r="K37" s="26">
        <v>3632.59</v>
      </c>
      <c r="L37" s="71">
        <v>40367.410000000003</v>
      </c>
      <c r="O37" s="43"/>
      <c r="P37" s="43"/>
      <c r="Q37" s="43"/>
      <c r="R37" s="43"/>
      <c r="S37" s="43"/>
      <c r="T37" s="43"/>
      <c r="U37" s="43"/>
      <c r="V37" s="43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</row>
    <row r="38" spans="1:236" s="44" customFormat="1" x14ac:dyDescent="0.25">
      <c r="A38" s="46" t="s">
        <v>14</v>
      </c>
      <c r="B38" s="13">
        <v>1</v>
      </c>
      <c r="C38" s="8"/>
      <c r="D38" s="46"/>
      <c r="E38" s="46"/>
      <c r="F38" s="8">
        <f t="shared" ref="F38:L38" si="4">F37</f>
        <v>44000</v>
      </c>
      <c r="G38" s="64">
        <f t="shared" si="4"/>
        <v>1262.8</v>
      </c>
      <c r="H38" s="8">
        <f t="shared" si="4"/>
        <v>1007.19</v>
      </c>
      <c r="I38" s="8">
        <f t="shared" si="4"/>
        <v>1337.6</v>
      </c>
      <c r="J38" s="8">
        <f t="shared" si="4"/>
        <v>25</v>
      </c>
      <c r="K38" s="8">
        <f t="shared" si="4"/>
        <v>3632.59</v>
      </c>
      <c r="L38" s="64">
        <f t="shared" si="4"/>
        <v>40367.410000000003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236" s="44" customFormat="1" x14ac:dyDescent="0.25">
      <c r="B39" s="14"/>
      <c r="C39" s="12"/>
      <c r="F39" s="12"/>
      <c r="G39" s="70"/>
      <c r="H39" s="12"/>
      <c r="I39" s="12"/>
      <c r="J39" s="12"/>
      <c r="K39" s="12"/>
      <c r="L39" s="70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1:236" s="44" customFormat="1" x14ac:dyDescent="0.25">
      <c r="A40" s="42" t="s">
        <v>54</v>
      </c>
      <c r="B40" s="42"/>
      <c r="C40" s="42"/>
      <c r="D40" s="42"/>
      <c r="E40" s="42"/>
      <c r="F40" s="42"/>
      <c r="G40" s="66"/>
      <c r="H40" s="42"/>
      <c r="I40" s="42"/>
      <c r="J40" s="42"/>
      <c r="K40" s="42"/>
      <c r="L40" s="66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236" x14ac:dyDescent="0.25">
      <c r="A41" s="43" t="s">
        <v>36</v>
      </c>
      <c r="B41" s="3" t="s">
        <v>37</v>
      </c>
      <c r="C41" s="6" t="s">
        <v>74</v>
      </c>
      <c r="D41" s="10">
        <v>44276</v>
      </c>
      <c r="E41" s="11" t="s">
        <v>116</v>
      </c>
      <c r="F41" s="7">
        <v>40000</v>
      </c>
      <c r="G41" s="63">
        <f>F41*0.0287</f>
        <v>1148</v>
      </c>
      <c r="H41" s="6">
        <v>442.65</v>
      </c>
      <c r="I41" s="6">
        <v>1216</v>
      </c>
      <c r="J41" s="6">
        <v>1124.5999999999999</v>
      </c>
      <c r="K41" s="6">
        <v>3931.25</v>
      </c>
      <c r="L41" s="63">
        <v>36068.75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</row>
    <row r="42" spans="1:236" s="44" customFormat="1" x14ac:dyDescent="0.25">
      <c r="A42" s="4" t="s">
        <v>40</v>
      </c>
      <c r="B42" s="5" t="s">
        <v>16</v>
      </c>
      <c r="C42" s="6" t="s">
        <v>73</v>
      </c>
      <c r="D42" s="10">
        <v>44276</v>
      </c>
      <c r="E42" s="11" t="s">
        <v>116</v>
      </c>
      <c r="F42" s="7">
        <v>40000</v>
      </c>
      <c r="G42" s="63">
        <f>F42*0.0287</f>
        <v>1148</v>
      </c>
      <c r="H42" s="6">
        <v>442.65</v>
      </c>
      <c r="I42" s="6">
        <v>1216</v>
      </c>
      <c r="J42" s="6">
        <v>2974.6</v>
      </c>
      <c r="K42" s="6">
        <v>5781.25</v>
      </c>
      <c r="L42" s="63">
        <v>34218.75</v>
      </c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</row>
    <row r="43" spans="1:236" s="44" customFormat="1" x14ac:dyDescent="0.25">
      <c r="A43" s="46" t="s">
        <v>14</v>
      </c>
      <c r="B43" s="13">
        <v>2</v>
      </c>
      <c r="C43" s="8"/>
      <c r="D43" s="46"/>
      <c r="E43" s="46"/>
      <c r="F43" s="8">
        <f>SUM(F41:F42)</f>
        <v>80000</v>
      </c>
      <c r="G43" s="64">
        <f t="shared" ref="G43:K43" si="5">SUM(G41:G42)</f>
        <v>2296</v>
      </c>
      <c r="H43" s="8">
        <f t="shared" si="5"/>
        <v>885.3</v>
      </c>
      <c r="I43" s="8">
        <f t="shared" si="5"/>
        <v>2432</v>
      </c>
      <c r="J43" s="8">
        <f>SUM(J41:J42)</f>
        <v>4099.2</v>
      </c>
      <c r="K43" s="8">
        <f t="shared" si="5"/>
        <v>9712.5</v>
      </c>
      <c r="L43" s="64">
        <f>SUM(L41:L42)</f>
        <v>70287.5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</row>
    <row r="44" spans="1:236" s="44" customFormat="1" x14ac:dyDescent="0.25">
      <c r="B44" s="14"/>
      <c r="G44" s="72"/>
      <c r="L44" s="72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1:236" s="25" customFormat="1" x14ac:dyDescent="0.25">
      <c r="A45" s="42" t="s">
        <v>57</v>
      </c>
      <c r="B45" s="5"/>
      <c r="C45" s="5"/>
      <c r="D45" s="5"/>
      <c r="E45" s="5"/>
      <c r="F45" s="5"/>
      <c r="G45" s="73"/>
      <c r="H45" s="5"/>
      <c r="I45" s="5"/>
      <c r="J45" s="5"/>
      <c r="K45" s="5"/>
      <c r="L45" s="7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</row>
    <row r="46" spans="1:236" s="44" customFormat="1" x14ac:dyDescent="0.25">
      <c r="A46" s="4" t="s">
        <v>95</v>
      </c>
      <c r="B46" s="5" t="s">
        <v>96</v>
      </c>
      <c r="C46" s="5" t="s">
        <v>74</v>
      </c>
      <c r="D46" s="11">
        <v>44348</v>
      </c>
      <c r="E46" s="11" t="s">
        <v>116</v>
      </c>
      <c r="F46" s="7">
        <v>40000</v>
      </c>
      <c r="G46" s="63">
        <f>F46*0.0287</f>
        <v>1148</v>
      </c>
      <c r="H46" s="6">
        <v>442.65</v>
      </c>
      <c r="I46" s="6">
        <f>F46*0.0304</f>
        <v>1216</v>
      </c>
      <c r="J46" s="6">
        <v>3256.92</v>
      </c>
      <c r="K46" s="6">
        <v>5861.05</v>
      </c>
      <c r="L46" s="63">
        <v>34138.949999999997</v>
      </c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</row>
    <row r="47" spans="1:236" s="44" customFormat="1" x14ac:dyDescent="0.25">
      <c r="A47" s="4" t="s">
        <v>38</v>
      </c>
      <c r="B47" s="5" t="s">
        <v>39</v>
      </c>
      <c r="C47" s="6" t="s">
        <v>74</v>
      </c>
      <c r="D47" s="10">
        <v>44276</v>
      </c>
      <c r="E47" s="11" t="s">
        <v>116</v>
      </c>
      <c r="F47" s="7">
        <v>40000</v>
      </c>
      <c r="G47" s="63">
        <f>F47*0.0287</f>
        <v>1148</v>
      </c>
      <c r="H47" s="6">
        <v>240.13</v>
      </c>
      <c r="I47" s="6">
        <f>F47*0.0304</f>
        <v>1216</v>
      </c>
      <c r="J47" s="6">
        <v>5237.3999999999996</v>
      </c>
      <c r="K47" s="6">
        <v>8044.05</v>
      </c>
      <c r="L47" s="63">
        <v>31955.95</v>
      </c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</row>
    <row r="48" spans="1:236" s="44" customFormat="1" x14ac:dyDescent="0.25">
      <c r="A48" s="46" t="s">
        <v>14</v>
      </c>
      <c r="B48" s="13">
        <v>2</v>
      </c>
      <c r="C48" s="8"/>
      <c r="D48" s="46"/>
      <c r="E48" s="46"/>
      <c r="F48" s="8">
        <f t="shared" ref="F48:K48" si="6">SUM(F46:F47)</f>
        <v>80000</v>
      </c>
      <c r="G48" s="64">
        <f t="shared" si="6"/>
        <v>2296</v>
      </c>
      <c r="H48" s="8">
        <f t="shared" si="6"/>
        <v>682.78</v>
      </c>
      <c r="I48" s="8">
        <f t="shared" si="6"/>
        <v>2432</v>
      </c>
      <c r="J48" s="8">
        <f t="shared" si="6"/>
        <v>8494.32</v>
      </c>
      <c r="K48" s="8">
        <f t="shared" si="6"/>
        <v>13905.1</v>
      </c>
      <c r="L48" s="64">
        <f>SUM(L47:L47)+L46</f>
        <v>66094.899999999994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</row>
    <row r="49" spans="1:236" s="44" customFormat="1" x14ac:dyDescent="0.25">
      <c r="B49" s="14"/>
      <c r="G49" s="72"/>
      <c r="L49" s="72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</row>
    <row r="50" spans="1:236" s="44" customFormat="1" x14ac:dyDescent="0.25">
      <c r="A50" s="42" t="s">
        <v>58</v>
      </c>
      <c r="B50" s="42"/>
      <c r="C50" s="42"/>
      <c r="D50" s="42"/>
      <c r="E50" s="42"/>
      <c r="F50" s="42"/>
      <c r="G50" s="66"/>
      <c r="H50" s="42"/>
      <c r="I50" s="42"/>
      <c r="J50" s="42"/>
      <c r="K50" s="42"/>
      <c r="L50" s="66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</row>
    <row r="51" spans="1:236" s="44" customFormat="1" x14ac:dyDescent="0.25">
      <c r="A51" s="4" t="s">
        <v>18</v>
      </c>
      <c r="B51" s="5" t="s">
        <v>16</v>
      </c>
      <c r="C51" s="6" t="s">
        <v>74</v>
      </c>
      <c r="D51" s="11">
        <v>44256</v>
      </c>
      <c r="E51" s="11" t="s">
        <v>116</v>
      </c>
      <c r="F51" s="7">
        <v>40000</v>
      </c>
      <c r="G51" s="63">
        <f>F51*0.0287</f>
        <v>1148</v>
      </c>
      <c r="H51" s="6">
        <v>442.65</v>
      </c>
      <c r="I51" s="6">
        <v>1216</v>
      </c>
      <c r="J51" s="6">
        <v>4163.33</v>
      </c>
      <c r="K51" s="6">
        <v>6969.98</v>
      </c>
      <c r="L51" s="63">
        <v>33030.019999999997</v>
      </c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</row>
    <row r="52" spans="1:236" s="44" customFormat="1" x14ac:dyDescent="0.25">
      <c r="A52" s="46" t="s">
        <v>14</v>
      </c>
      <c r="B52" s="13">
        <v>1</v>
      </c>
      <c r="C52" s="8"/>
      <c r="D52" s="46"/>
      <c r="E52" s="46"/>
      <c r="F52" s="8">
        <f>SUM(F51:F51)</f>
        <v>40000</v>
      </c>
      <c r="G52" s="64">
        <f t="shared" ref="G52:K52" si="7">SUM(G51:G51)</f>
        <v>1148</v>
      </c>
      <c r="H52" s="8">
        <f t="shared" si="7"/>
        <v>442.65</v>
      </c>
      <c r="I52" s="8">
        <f t="shared" si="7"/>
        <v>1216</v>
      </c>
      <c r="J52" s="8">
        <f t="shared" si="7"/>
        <v>4163.33</v>
      </c>
      <c r="K52" s="8">
        <f t="shared" si="7"/>
        <v>6969.98</v>
      </c>
      <c r="L52" s="64">
        <f>SUM(L51:L51)</f>
        <v>33030.019999999997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</row>
    <row r="54" spans="1:236" s="44" customFormat="1" x14ac:dyDescent="0.25">
      <c r="A54" s="44" t="s">
        <v>83</v>
      </c>
      <c r="B54" s="25"/>
      <c r="C54" s="12"/>
      <c r="F54" s="12"/>
      <c r="G54" s="70"/>
      <c r="H54" s="12"/>
      <c r="I54" s="12"/>
      <c r="J54" s="12"/>
      <c r="K54" s="12"/>
      <c r="L54" s="70"/>
      <c r="O54" s="43"/>
      <c r="P54" s="43"/>
      <c r="Q54" s="43"/>
      <c r="R54" s="43"/>
      <c r="S54" s="43"/>
      <c r="T54" s="43"/>
      <c r="U54" s="43"/>
      <c r="V54" s="43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236" s="44" customFormat="1" x14ac:dyDescent="0.25">
      <c r="A55" s="50" t="s">
        <v>84</v>
      </c>
      <c r="B55" s="25" t="s">
        <v>17</v>
      </c>
      <c r="C55" s="26" t="s">
        <v>73</v>
      </c>
      <c r="D55" s="27">
        <v>44362</v>
      </c>
      <c r="E55" s="11" t="s">
        <v>116</v>
      </c>
      <c r="F55" s="26">
        <v>33000</v>
      </c>
      <c r="G55" s="71">
        <v>947.1</v>
      </c>
      <c r="H55" s="26">
        <v>0</v>
      </c>
      <c r="I55" s="26">
        <v>1003.2</v>
      </c>
      <c r="J55" s="26">
        <v>25</v>
      </c>
      <c r="K55" s="26">
        <v>1975.3</v>
      </c>
      <c r="L55" s="71">
        <v>31024.7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236" s="44" customFormat="1" x14ac:dyDescent="0.25">
      <c r="A56" s="46" t="s">
        <v>14</v>
      </c>
      <c r="B56" s="13">
        <v>1</v>
      </c>
      <c r="C56" s="8"/>
      <c r="D56" s="28">
        <v>44362</v>
      </c>
      <c r="E56" s="28"/>
      <c r="F56" s="8">
        <f>F55</f>
        <v>33000</v>
      </c>
      <c r="G56" s="64">
        <f>G55</f>
        <v>947.1</v>
      </c>
      <c r="H56" s="8">
        <f>H55</f>
        <v>0</v>
      </c>
      <c r="I56" s="8">
        <f>I55</f>
        <v>1003.2</v>
      </c>
      <c r="J56" s="8">
        <f>J55</f>
        <v>25</v>
      </c>
      <c r="K56" s="8">
        <v>1975.3</v>
      </c>
      <c r="L56" s="64">
        <f>L55</f>
        <v>31024.7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236" x14ac:dyDescent="0.25">
      <c r="A57" s="91"/>
      <c r="B57" s="177"/>
      <c r="C57" s="177"/>
      <c r="D57" s="177"/>
      <c r="E57" s="177"/>
      <c r="F57" s="177"/>
      <c r="G57" s="66"/>
      <c r="H57" s="177"/>
      <c r="I57" s="177"/>
      <c r="J57" s="177"/>
      <c r="K57" s="177"/>
      <c r="L57" s="66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</row>
    <row r="58" spans="1:236" x14ac:dyDescent="0.25">
      <c r="A58" s="91" t="s">
        <v>59</v>
      </c>
      <c r="B58" s="42"/>
      <c r="C58" s="42"/>
      <c r="D58" s="42"/>
      <c r="E58" s="42"/>
      <c r="F58" s="42"/>
      <c r="G58" s="66"/>
      <c r="H58" s="42"/>
      <c r="I58" s="42"/>
      <c r="J58" s="42"/>
      <c r="K58" s="42"/>
      <c r="L58" s="66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</row>
    <row r="59" spans="1:236" ht="12.75" customHeight="1" x14ac:dyDescent="0.25">
      <c r="A59" s="4" t="s">
        <v>28</v>
      </c>
      <c r="B59" s="5" t="s">
        <v>56</v>
      </c>
      <c r="C59" s="6" t="s">
        <v>74</v>
      </c>
      <c r="D59" s="11">
        <v>44279</v>
      </c>
      <c r="E59" s="11" t="s">
        <v>116</v>
      </c>
      <c r="F59" s="7">
        <v>133000</v>
      </c>
      <c r="G59" s="63">
        <f>F59*0.0287</f>
        <v>3817.1</v>
      </c>
      <c r="H59" s="6">
        <v>19867.79</v>
      </c>
      <c r="I59" s="6">
        <f>F59*0.0304</f>
        <v>4043.2</v>
      </c>
      <c r="J59" s="6">
        <v>903.4</v>
      </c>
      <c r="K59" s="6">
        <v>28631.49</v>
      </c>
      <c r="L59" s="63">
        <f>F59-K59</f>
        <v>104368.51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</row>
    <row r="60" spans="1:236" ht="12.75" customHeight="1" x14ac:dyDescent="0.25">
      <c r="A60" s="4" t="s">
        <v>75</v>
      </c>
      <c r="B60" s="5" t="s">
        <v>16</v>
      </c>
      <c r="C60" s="6" t="s">
        <v>74</v>
      </c>
      <c r="D60" s="11">
        <v>44287</v>
      </c>
      <c r="E60" s="11" t="s">
        <v>116</v>
      </c>
      <c r="F60" s="7">
        <v>60000</v>
      </c>
      <c r="G60" s="63">
        <v>1722</v>
      </c>
      <c r="H60" s="6">
        <v>3486.68</v>
      </c>
      <c r="I60" s="6">
        <v>1824</v>
      </c>
      <c r="J60" s="6">
        <v>25</v>
      </c>
      <c r="K60" s="6">
        <v>7057.68</v>
      </c>
      <c r="L60" s="63">
        <v>52942.32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</row>
    <row r="61" spans="1:236" ht="12.75" customHeight="1" x14ac:dyDescent="0.25">
      <c r="A61" s="4" t="s">
        <v>142</v>
      </c>
      <c r="B61" s="5" t="s">
        <v>143</v>
      </c>
      <c r="C61" s="6" t="s">
        <v>74</v>
      </c>
      <c r="D61" s="11">
        <v>44593</v>
      </c>
      <c r="E61" s="11" t="s">
        <v>116</v>
      </c>
      <c r="F61" s="7">
        <v>26700</v>
      </c>
      <c r="G61" s="63">
        <v>766.29</v>
      </c>
      <c r="H61" s="6">
        <v>0</v>
      </c>
      <c r="I61" s="6">
        <v>811.68</v>
      </c>
      <c r="J61" s="6">
        <v>25</v>
      </c>
      <c r="K61" s="6">
        <v>1602.97</v>
      </c>
      <c r="L61" s="63">
        <v>25097.03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</row>
    <row r="62" spans="1:236" ht="12.75" customHeight="1" x14ac:dyDescent="0.25">
      <c r="A62" s="4" t="s">
        <v>144</v>
      </c>
      <c r="B62" s="5" t="s">
        <v>145</v>
      </c>
      <c r="C62" s="6" t="s">
        <v>74</v>
      </c>
      <c r="D62" s="11">
        <v>44593</v>
      </c>
      <c r="E62" s="11" t="s">
        <v>116</v>
      </c>
      <c r="F62" s="7">
        <v>85000</v>
      </c>
      <c r="G62" s="63">
        <v>2439.5</v>
      </c>
      <c r="H62" s="6">
        <v>8576.99</v>
      </c>
      <c r="I62" s="6">
        <v>2584</v>
      </c>
      <c r="J62" s="6">
        <v>25</v>
      </c>
      <c r="K62" s="6">
        <v>13625.49</v>
      </c>
      <c r="L62" s="63">
        <v>71374.509999999995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</row>
    <row r="63" spans="1:236" ht="12.75" customHeight="1" x14ac:dyDescent="0.25">
      <c r="A63" s="4" t="s">
        <v>146</v>
      </c>
      <c r="B63" s="5" t="s">
        <v>16</v>
      </c>
      <c r="C63" s="6" t="s">
        <v>74</v>
      </c>
      <c r="D63" s="11">
        <v>44594</v>
      </c>
      <c r="E63" s="11" t="s">
        <v>116</v>
      </c>
      <c r="F63" s="7">
        <v>60000</v>
      </c>
      <c r="G63" s="63">
        <v>1722</v>
      </c>
      <c r="H63" s="6">
        <v>3486.68</v>
      </c>
      <c r="I63" s="6">
        <v>1824</v>
      </c>
      <c r="J63" s="6">
        <v>25</v>
      </c>
      <c r="K63" s="6">
        <v>7057.68</v>
      </c>
      <c r="L63" s="63">
        <v>52942.32</v>
      </c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1:236" s="106" customFormat="1" ht="12.75" customHeight="1" x14ac:dyDescent="0.25">
      <c r="A64" s="46" t="s">
        <v>14</v>
      </c>
      <c r="B64" s="140">
        <v>5</v>
      </c>
      <c r="C64" s="104"/>
      <c r="D64" s="105"/>
      <c r="E64" s="105"/>
      <c r="F64" s="8">
        <f>SUM(F59:F63)</f>
        <v>364700</v>
      </c>
      <c r="G64" s="64">
        <f>SUM(G59:G63)</f>
        <v>10466.89</v>
      </c>
      <c r="H64" s="183">
        <f>SUM(H59:H63)</f>
        <v>35418.14</v>
      </c>
      <c r="I64" s="8">
        <f>I63+I62+I61+I60+I59</f>
        <v>11086.880000000001</v>
      </c>
      <c r="J64" s="8">
        <f>SUM(J59:J59)+J60+J61+J62+J63</f>
        <v>1003.4</v>
      </c>
      <c r="K64" s="8">
        <f>SUM(K59:K59)+K60+K61+K62+K63</f>
        <v>57975.31</v>
      </c>
      <c r="L64" s="64">
        <f>SUM(L59:L59)+L60+L62+L61+L63</f>
        <v>306724.68999999994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</row>
    <row r="65" spans="1:236" s="53" customFormat="1" ht="12.75" customHeight="1" x14ac:dyDescent="0.25">
      <c r="A65" s="44"/>
      <c r="B65" s="152"/>
      <c r="C65" s="99"/>
      <c r="D65" s="100"/>
      <c r="E65" s="100"/>
      <c r="F65" s="12"/>
      <c r="G65" s="70"/>
      <c r="H65" s="12"/>
      <c r="I65" s="12"/>
      <c r="J65" s="12"/>
      <c r="K65" s="12"/>
      <c r="L65" s="70"/>
    </row>
    <row r="66" spans="1:236" ht="18" customHeight="1" x14ac:dyDescent="0.25">
      <c r="A66" s="42" t="s">
        <v>60</v>
      </c>
      <c r="B66" s="122"/>
      <c r="C66" s="12"/>
      <c r="D66" s="44"/>
      <c r="E66" s="44"/>
      <c r="F66" s="12"/>
      <c r="G66" s="70"/>
      <c r="H66" s="12"/>
      <c r="I66" s="12"/>
      <c r="J66" s="12"/>
      <c r="K66" s="12"/>
      <c r="L66" s="70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</row>
    <row r="67" spans="1:236" ht="12.75" customHeight="1" x14ac:dyDescent="0.25">
      <c r="A67" s="4" t="s">
        <v>43</v>
      </c>
      <c r="B67" s="5" t="s">
        <v>56</v>
      </c>
      <c r="C67" s="6" t="s">
        <v>74</v>
      </c>
      <c r="D67" s="10">
        <v>44276</v>
      </c>
      <c r="E67" s="11" t="s">
        <v>116</v>
      </c>
      <c r="F67" s="7">
        <v>89500</v>
      </c>
      <c r="G67" s="63">
        <f>F67*0.0287</f>
        <v>2568.65</v>
      </c>
      <c r="H67" s="6">
        <v>9635.51</v>
      </c>
      <c r="I67" s="6">
        <f>F67*0.0304</f>
        <v>2720.8</v>
      </c>
      <c r="J67" s="6">
        <v>25</v>
      </c>
      <c r="K67" s="6">
        <f>+J67+I67+H67+G67</f>
        <v>14949.960000000001</v>
      </c>
      <c r="L67" s="63">
        <f>F67-K67</f>
        <v>74550.039999999994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</row>
    <row r="68" spans="1:236" ht="18" customHeight="1" x14ac:dyDescent="0.25">
      <c r="A68" s="46" t="s">
        <v>14</v>
      </c>
      <c r="B68" s="24">
        <v>1</v>
      </c>
      <c r="C68" s="8"/>
      <c r="D68" s="46"/>
      <c r="E68" s="46"/>
      <c r="F68" s="8">
        <f t="shared" ref="F68:K68" si="8">SUM(F67:F67)</f>
        <v>89500</v>
      </c>
      <c r="G68" s="64">
        <f t="shared" si="8"/>
        <v>2568.65</v>
      </c>
      <c r="H68" s="8">
        <f t="shared" si="8"/>
        <v>9635.51</v>
      </c>
      <c r="I68" s="8">
        <f t="shared" si="8"/>
        <v>2720.8</v>
      </c>
      <c r="J68" s="8">
        <f t="shared" si="8"/>
        <v>25</v>
      </c>
      <c r="K68" s="8">
        <f t="shared" si="8"/>
        <v>14949.960000000001</v>
      </c>
      <c r="L68" s="64">
        <f>SUM(L67:L67)</f>
        <v>74550.039999999994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1:236" s="44" customFormat="1" x14ac:dyDescent="0.25">
      <c r="B69" s="14"/>
      <c r="C69" s="12"/>
      <c r="F69" s="12"/>
      <c r="G69" s="70"/>
      <c r="H69" s="12"/>
      <c r="I69" s="12"/>
      <c r="J69" s="12"/>
      <c r="K69" s="12"/>
      <c r="L69" s="70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</row>
    <row r="70" spans="1:236" s="44" customFormat="1" x14ac:dyDescent="0.25">
      <c r="A70" s="42" t="s">
        <v>61</v>
      </c>
      <c r="B70" s="14"/>
      <c r="C70" s="12"/>
      <c r="F70" s="12"/>
      <c r="G70" s="70"/>
      <c r="H70" s="12"/>
      <c r="I70" s="12"/>
      <c r="J70" s="12"/>
      <c r="K70" s="12"/>
      <c r="L70" s="70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</row>
    <row r="71" spans="1:236" ht="12.75" customHeight="1" x14ac:dyDescent="0.25">
      <c r="A71" s="4" t="s">
        <v>23</v>
      </c>
      <c r="B71" s="5" t="s">
        <v>24</v>
      </c>
      <c r="C71" s="6" t="s">
        <v>74</v>
      </c>
      <c r="D71" s="11">
        <v>44245</v>
      </c>
      <c r="E71" s="11" t="s">
        <v>116</v>
      </c>
      <c r="F71" s="7">
        <v>165000</v>
      </c>
      <c r="G71" s="63">
        <f>F71*0.0287</f>
        <v>4735.5</v>
      </c>
      <c r="H71" s="6">
        <v>27463.39</v>
      </c>
      <c r="I71" s="6">
        <v>4943.8</v>
      </c>
      <c r="J71" s="6">
        <v>25</v>
      </c>
      <c r="K71" s="6">
        <v>37117.339999999997</v>
      </c>
      <c r="L71" s="63">
        <v>127882.66</v>
      </c>
    </row>
    <row r="72" spans="1:236" ht="18" customHeight="1" x14ac:dyDescent="0.25">
      <c r="A72" s="46" t="s">
        <v>14</v>
      </c>
      <c r="B72" s="13">
        <v>1</v>
      </c>
      <c r="C72" s="8"/>
      <c r="D72" s="46"/>
      <c r="E72" s="46"/>
      <c r="F72" s="8">
        <f>SUM(F71:F71)</f>
        <v>165000</v>
      </c>
      <c r="G72" s="64">
        <f t="shared" ref="G72:K72" si="9">SUM(G71:G71)</f>
        <v>4735.5</v>
      </c>
      <c r="H72" s="8">
        <v>27413.040000000001</v>
      </c>
      <c r="I72" s="8">
        <f t="shared" si="9"/>
        <v>4943.8</v>
      </c>
      <c r="J72" s="8">
        <f t="shared" si="9"/>
        <v>25</v>
      </c>
      <c r="K72" s="8">
        <f t="shared" si="9"/>
        <v>37117.339999999997</v>
      </c>
      <c r="L72" s="64">
        <f>SUM(L71:L71)</f>
        <v>127882.66</v>
      </c>
    </row>
    <row r="73" spans="1:236" ht="18" customHeight="1" x14ac:dyDescent="0.25">
      <c r="B73" s="14"/>
      <c r="C73" s="12"/>
      <c r="D73" s="44"/>
      <c r="E73" s="44"/>
      <c r="F73" s="12"/>
      <c r="G73" s="70"/>
      <c r="H73" s="12"/>
      <c r="I73" s="12"/>
      <c r="J73" s="12"/>
      <c r="K73" s="12"/>
      <c r="L73" s="70"/>
    </row>
    <row r="74" spans="1:236" ht="18" customHeight="1" x14ac:dyDescent="0.25">
      <c r="A74" s="42" t="s">
        <v>62</v>
      </c>
      <c r="B74" s="14"/>
      <c r="C74" s="12"/>
      <c r="D74" s="44"/>
      <c r="E74" s="44"/>
      <c r="F74" s="12"/>
      <c r="G74" s="70"/>
      <c r="H74" s="12"/>
      <c r="I74" s="12"/>
      <c r="J74" s="12"/>
      <c r="K74" s="12"/>
      <c r="L74" s="70"/>
    </row>
    <row r="75" spans="1:236" ht="12.75" customHeight="1" x14ac:dyDescent="0.25">
      <c r="A75" s="4" t="s">
        <v>25</v>
      </c>
      <c r="B75" s="5" t="s">
        <v>20</v>
      </c>
      <c r="C75" s="6" t="s">
        <v>74</v>
      </c>
      <c r="D75" s="11">
        <v>44268</v>
      </c>
      <c r="E75" s="11" t="s">
        <v>116</v>
      </c>
      <c r="F75" s="7">
        <v>89500</v>
      </c>
      <c r="G75" s="63">
        <f>F75*0.0287</f>
        <v>2568.65</v>
      </c>
      <c r="H75" s="6">
        <v>9297.98</v>
      </c>
      <c r="I75" s="6">
        <f>F75*0.0304</f>
        <v>2720.8</v>
      </c>
      <c r="J75" s="6">
        <v>3857.12</v>
      </c>
      <c r="K75" s="6">
        <v>18444.55</v>
      </c>
      <c r="L75" s="63">
        <f>F75-K75</f>
        <v>71055.45</v>
      </c>
    </row>
    <row r="76" spans="1:236" ht="12.75" customHeight="1" x14ac:dyDescent="0.25">
      <c r="A76" s="4" t="s">
        <v>63</v>
      </c>
      <c r="B76" s="5" t="s">
        <v>64</v>
      </c>
      <c r="C76" s="6" t="s">
        <v>74</v>
      </c>
      <c r="D76" s="11">
        <v>44242</v>
      </c>
      <c r="E76" s="11" t="s">
        <v>116</v>
      </c>
      <c r="F76" s="7">
        <v>32000</v>
      </c>
      <c r="G76" s="63">
        <f>F76*0.0287</f>
        <v>918.4</v>
      </c>
      <c r="H76" s="6">
        <v>0</v>
      </c>
      <c r="I76" s="6">
        <f>F76*0.0304</f>
        <v>972.8</v>
      </c>
      <c r="J76" s="6">
        <v>25</v>
      </c>
      <c r="K76" s="184">
        <v>1916.2</v>
      </c>
      <c r="L76" s="63">
        <v>30083.8</v>
      </c>
    </row>
    <row r="77" spans="1:236" ht="18" customHeight="1" x14ac:dyDescent="0.25">
      <c r="A77" s="46" t="s">
        <v>14</v>
      </c>
      <c r="B77" s="13">
        <v>2</v>
      </c>
      <c r="C77" s="8"/>
      <c r="D77" s="46"/>
      <c r="E77" s="46"/>
      <c r="F77" s="8">
        <f>SUM(F75:F76)</f>
        <v>121500</v>
      </c>
      <c r="G77" s="64">
        <f t="shared" ref="G77:K77" si="10">SUM(G75:G76)</f>
        <v>3487.05</v>
      </c>
      <c r="H77" s="8">
        <f t="shared" si="10"/>
        <v>9297.98</v>
      </c>
      <c r="I77" s="8">
        <f t="shared" si="10"/>
        <v>3693.6000000000004</v>
      </c>
      <c r="J77" s="8">
        <f t="shared" si="10"/>
        <v>3882.12</v>
      </c>
      <c r="K77" s="8">
        <f t="shared" si="10"/>
        <v>20360.75</v>
      </c>
      <c r="L77" s="64">
        <f>SUM(L75:L76)</f>
        <v>101139.25</v>
      </c>
    </row>
    <row r="78" spans="1:236" s="44" customFormat="1" x14ac:dyDescent="0.25">
      <c r="B78" s="91"/>
      <c r="C78" s="91"/>
      <c r="D78" s="91"/>
      <c r="E78" s="91"/>
      <c r="F78" s="91"/>
      <c r="G78" s="157"/>
      <c r="H78" s="91"/>
      <c r="I78" s="91"/>
      <c r="J78" s="91"/>
      <c r="K78" s="91"/>
      <c r="L78" s="157"/>
    </row>
    <row r="79" spans="1:236" s="44" customFormat="1" x14ac:dyDescent="0.25">
      <c r="A79" s="44" t="s">
        <v>128</v>
      </c>
      <c r="B79" s="91"/>
      <c r="C79" s="91"/>
      <c r="D79" s="91"/>
      <c r="E79" s="91"/>
      <c r="F79" s="91"/>
      <c r="G79" s="157"/>
      <c r="H79" s="91"/>
      <c r="I79" s="91"/>
      <c r="J79" s="91"/>
      <c r="K79" s="91"/>
      <c r="L79" s="157"/>
    </row>
    <row r="80" spans="1:236" ht="15" customHeight="1" x14ac:dyDescent="0.25">
      <c r="A80" s="4" t="s">
        <v>26</v>
      </c>
      <c r="B80" s="5" t="s">
        <v>27</v>
      </c>
      <c r="C80" s="6" t="s">
        <v>74</v>
      </c>
      <c r="D80" s="11">
        <v>44268</v>
      </c>
      <c r="E80" s="11" t="s">
        <v>116</v>
      </c>
      <c r="F80" s="7">
        <v>58000</v>
      </c>
      <c r="G80" s="63">
        <v>1664.6</v>
      </c>
      <c r="H80" s="6">
        <v>3110.32</v>
      </c>
      <c r="I80" s="6">
        <v>1763.2</v>
      </c>
      <c r="J80" s="6">
        <v>25</v>
      </c>
      <c r="K80" s="6">
        <v>6663.12</v>
      </c>
      <c r="L80" s="63">
        <f>F80-K80</f>
        <v>51336.88</v>
      </c>
      <c r="M80" s="51"/>
      <c r="N80" s="51"/>
    </row>
    <row r="81" spans="1:668" ht="18" customHeight="1" x14ac:dyDescent="0.25">
      <c r="A81" s="46" t="s">
        <v>14</v>
      </c>
      <c r="B81" s="13">
        <v>1</v>
      </c>
      <c r="C81" s="8"/>
      <c r="D81" s="46"/>
      <c r="E81" s="46"/>
      <c r="F81" s="8">
        <f>SUM(F80:F80)</f>
        <v>58000</v>
      </c>
      <c r="G81" s="64">
        <f t="shared" ref="G81:K81" si="11">SUM(G80:G80)</f>
        <v>1664.6</v>
      </c>
      <c r="H81" s="8">
        <f t="shared" si="11"/>
        <v>3110.32</v>
      </c>
      <c r="I81" s="8">
        <f t="shared" si="11"/>
        <v>1763.2</v>
      </c>
      <c r="J81" s="8">
        <v>125</v>
      </c>
      <c r="K81" s="8">
        <f t="shared" si="11"/>
        <v>6663.12</v>
      </c>
      <c r="L81" s="64">
        <f>SUM(L80:L80)</f>
        <v>51336.88</v>
      </c>
      <c r="M81" s="51"/>
      <c r="N81" s="51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3" spans="1:668" s="44" customFormat="1" x14ac:dyDescent="0.25">
      <c r="A83" s="42" t="s">
        <v>65</v>
      </c>
      <c r="B83" s="14"/>
      <c r="C83" s="12"/>
      <c r="F83" s="12"/>
      <c r="G83" s="70"/>
      <c r="H83" s="12"/>
      <c r="I83" s="12"/>
      <c r="J83" s="12"/>
      <c r="K83" s="12"/>
      <c r="L83" s="70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</row>
    <row r="84" spans="1:668" ht="12.75" customHeight="1" x14ac:dyDescent="0.25">
      <c r="A84" s="4" t="s">
        <v>19</v>
      </c>
      <c r="B84" s="5" t="s">
        <v>20</v>
      </c>
      <c r="C84" s="6" t="s">
        <v>74</v>
      </c>
      <c r="D84" s="11">
        <v>44256</v>
      </c>
      <c r="E84" s="11" t="s">
        <v>116</v>
      </c>
      <c r="F84" s="7">
        <v>106500</v>
      </c>
      <c r="G84" s="63">
        <f>F84*0.0287</f>
        <v>3056.55</v>
      </c>
      <c r="H84" s="6">
        <v>13634.33</v>
      </c>
      <c r="I84" s="6">
        <f>F84*0.0304</f>
        <v>3237.6</v>
      </c>
      <c r="J84" s="6">
        <v>25</v>
      </c>
      <c r="K84" s="6">
        <v>19953.48</v>
      </c>
      <c r="L84" s="63">
        <f>F84-K84</f>
        <v>86546.52</v>
      </c>
    </row>
    <row r="85" spans="1:668" ht="18" customHeight="1" x14ac:dyDescent="0.25">
      <c r="A85" s="46" t="s">
        <v>14</v>
      </c>
      <c r="B85" s="13">
        <v>1</v>
      </c>
      <c r="C85" s="8"/>
      <c r="D85" s="46"/>
      <c r="E85" s="46"/>
      <c r="F85" s="8">
        <f t="shared" ref="F85:K85" si="12">SUM(F84:F84)</f>
        <v>106500</v>
      </c>
      <c r="G85" s="64">
        <f t="shared" si="12"/>
        <v>3056.55</v>
      </c>
      <c r="H85" s="8">
        <f t="shared" si="12"/>
        <v>13634.33</v>
      </c>
      <c r="I85" s="8">
        <f t="shared" si="12"/>
        <v>3237.6</v>
      </c>
      <c r="J85" s="8">
        <f t="shared" si="12"/>
        <v>25</v>
      </c>
      <c r="K85" s="8">
        <f t="shared" si="12"/>
        <v>19953.48</v>
      </c>
      <c r="L85" s="64">
        <f>F85-K85</f>
        <v>86546.52</v>
      </c>
    </row>
    <row r="86" spans="1:668" s="53" customFormat="1" ht="12.75" customHeight="1" x14ac:dyDescent="0.25">
      <c r="A86" s="44"/>
      <c r="B86" s="152"/>
      <c r="C86" s="99"/>
      <c r="D86" s="100"/>
      <c r="E86" s="100"/>
      <c r="F86" s="12"/>
      <c r="G86" s="70"/>
      <c r="H86" s="12"/>
      <c r="I86" s="12"/>
      <c r="J86" s="12"/>
      <c r="K86" s="12"/>
      <c r="L86" s="70"/>
    </row>
    <row r="87" spans="1:668" ht="18" customHeight="1" x14ac:dyDescent="0.25">
      <c r="A87" s="45" t="s">
        <v>94</v>
      </c>
      <c r="B87" s="14"/>
      <c r="C87" s="12"/>
      <c r="D87" s="44"/>
      <c r="E87" s="44"/>
      <c r="F87" s="43"/>
      <c r="G87" s="190"/>
      <c r="H87" s="43"/>
      <c r="I87" s="43"/>
      <c r="J87" s="43"/>
      <c r="K87" s="43"/>
      <c r="L87" s="43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668" s="52" customFormat="1" ht="18" customHeight="1" x14ac:dyDescent="0.25">
      <c r="A88" s="52" t="s">
        <v>85</v>
      </c>
      <c r="B88" s="21" t="s">
        <v>86</v>
      </c>
      <c r="C88" s="22" t="s">
        <v>74</v>
      </c>
      <c r="D88" s="23">
        <v>44348</v>
      </c>
      <c r="E88" s="11" t="s">
        <v>116</v>
      </c>
      <c r="F88" s="22">
        <v>100000</v>
      </c>
      <c r="G88" s="68">
        <v>2870</v>
      </c>
      <c r="H88" s="22">
        <v>12105.37</v>
      </c>
      <c r="I88" s="22">
        <v>3040</v>
      </c>
      <c r="J88" s="22">
        <v>25</v>
      </c>
      <c r="K88" s="22">
        <v>18040.37</v>
      </c>
      <c r="L88" s="68">
        <v>81959.63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</row>
    <row r="89" spans="1:668" ht="18" customHeight="1" x14ac:dyDescent="0.25">
      <c r="A89" s="46" t="s">
        <v>14</v>
      </c>
      <c r="B89" s="24">
        <v>1</v>
      </c>
      <c r="C89" s="8"/>
      <c r="D89" s="46"/>
      <c r="E89" s="46"/>
      <c r="F89" s="8">
        <f t="shared" ref="F89:K89" si="13">SUM(F88:F88)</f>
        <v>100000</v>
      </c>
      <c r="G89" s="64">
        <f t="shared" si="13"/>
        <v>2870</v>
      </c>
      <c r="H89" s="8">
        <f t="shared" si="13"/>
        <v>12105.37</v>
      </c>
      <c r="I89" s="8">
        <f t="shared" si="13"/>
        <v>3040</v>
      </c>
      <c r="J89" s="8">
        <f t="shared" si="13"/>
        <v>25</v>
      </c>
      <c r="K89" s="8">
        <f t="shared" si="13"/>
        <v>18040.37</v>
      </c>
      <c r="L89" s="64">
        <f>SUM(L88:L88)</f>
        <v>81959.63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</row>
    <row r="90" spans="1:668" s="53" customFormat="1" ht="12.75" customHeight="1" x14ac:dyDescent="0.25">
      <c r="A90" s="44"/>
      <c r="B90" s="152"/>
      <c r="C90" s="99"/>
      <c r="D90" s="100"/>
      <c r="E90" s="100"/>
      <c r="F90" s="12"/>
      <c r="G90" s="70"/>
      <c r="H90" s="12"/>
      <c r="I90" s="12"/>
      <c r="J90" s="12"/>
      <c r="K90" s="12"/>
      <c r="L90" s="70"/>
    </row>
    <row r="91" spans="1:668" s="44" customFormat="1" x14ac:dyDescent="0.25">
      <c r="A91" s="42" t="s">
        <v>66</v>
      </c>
      <c r="B91" s="178"/>
      <c r="C91" s="178"/>
      <c r="D91" s="178"/>
      <c r="E91" s="178"/>
      <c r="F91" s="178"/>
      <c r="G91" s="66"/>
      <c r="H91" s="178"/>
      <c r="I91" s="178"/>
      <c r="J91" s="178"/>
      <c r="K91" s="178"/>
      <c r="L91" s="66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  <c r="OR91" s="43"/>
      <c r="OS91" s="43"/>
      <c r="OT91" s="43"/>
      <c r="OU91" s="43"/>
      <c r="OV91" s="43"/>
      <c r="OW91" s="43"/>
      <c r="OX91" s="43"/>
      <c r="OY91" s="43"/>
      <c r="OZ91" s="43"/>
      <c r="PA91" s="43"/>
      <c r="PB91" s="43"/>
      <c r="PC91" s="43"/>
      <c r="PD91" s="43"/>
      <c r="PE91" s="43"/>
      <c r="PF91" s="43"/>
      <c r="PG91" s="43"/>
      <c r="PH91" s="43"/>
      <c r="PI91" s="43"/>
      <c r="PJ91" s="43"/>
      <c r="PK91" s="43"/>
      <c r="PL91" s="43"/>
      <c r="PM91" s="43"/>
      <c r="PN91" s="43"/>
      <c r="PO91" s="43"/>
      <c r="PP91" s="43"/>
      <c r="PQ91" s="43"/>
      <c r="PR91" s="43"/>
      <c r="PS91" s="43"/>
      <c r="PT91" s="43"/>
      <c r="PU91" s="43"/>
      <c r="PV91" s="43"/>
      <c r="PW91" s="43"/>
      <c r="PX91" s="43"/>
      <c r="PY91" s="43"/>
      <c r="PZ91" s="43"/>
      <c r="QA91" s="43"/>
      <c r="QB91" s="43"/>
      <c r="QC91" s="43"/>
      <c r="QD91" s="43"/>
      <c r="QE91" s="43"/>
      <c r="QF91" s="43"/>
      <c r="QG91" s="43"/>
      <c r="QH91" s="43"/>
      <c r="QI91" s="43"/>
      <c r="QJ91" s="43"/>
      <c r="QK91" s="43"/>
      <c r="QL91" s="43"/>
      <c r="QM91" s="43"/>
      <c r="QN91" s="43"/>
      <c r="QO91" s="43"/>
      <c r="QP91" s="43"/>
      <c r="QQ91" s="43"/>
      <c r="QR91" s="43"/>
      <c r="QS91" s="43"/>
      <c r="QT91" s="43"/>
      <c r="QU91" s="43"/>
      <c r="QV91" s="43"/>
      <c r="QW91" s="43"/>
      <c r="QX91" s="43"/>
      <c r="QY91" s="43"/>
      <c r="QZ91" s="43"/>
      <c r="RA91" s="43"/>
      <c r="RB91" s="43"/>
      <c r="RC91" s="43"/>
      <c r="RD91" s="43"/>
      <c r="RE91" s="43"/>
      <c r="RF91" s="43"/>
      <c r="RG91" s="43"/>
      <c r="RH91" s="43"/>
      <c r="RI91" s="43"/>
      <c r="RJ91" s="43"/>
      <c r="RK91" s="43"/>
      <c r="RL91" s="43"/>
      <c r="RM91" s="43"/>
      <c r="RN91" s="43"/>
      <c r="RO91" s="43"/>
      <c r="RP91" s="43"/>
      <c r="RQ91" s="43"/>
      <c r="RR91" s="43"/>
      <c r="RS91" s="43"/>
      <c r="RT91" s="43"/>
      <c r="RU91" s="43"/>
      <c r="RV91" s="43"/>
      <c r="RW91" s="43"/>
      <c r="RX91" s="43"/>
      <c r="RY91" s="43"/>
      <c r="RZ91" s="43"/>
      <c r="SA91" s="43"/>
      <c r="SB91" s="43"/>
      <c r="SC91" s="43"/>
      <c r="SD91" s="43"/>
      <c r="SE91" s="43"/>
      <c r="SF91" s="43"/>
      <c r="SG91" s="43"/>
      <c r="SH91" s="43"/>
      <c r="SI91" s="43"/>
      <c r="SJ91" s="43"/>
      <c r="SK91" s="43"/>
      <c r="SL91" s="43"/>
      <c r="SM91" s="43"/>
      <c r="SN91" s="43"/>
      <c r="SO91" s="43"/>
      <c r="SP91" s="43"/>
      <c r="SQ91" s="43"/>
      <c r="SR91" s="43"/>
      <c r="SS91" s="43"/>
      <c r="ST91" s="43"/>
      <c r="SU91" s="43"/>
      <c r="SV91" s="43"/>
      <c r="SW91" s="43"/>
      <c r="SX91" s="43"/>
      <c r="SY91" s="43"/>
      <c r="SZ91" s="43"/>
      <c r="TA91" s="43"/>
      <c r="TB91" s="43"/>
      <c r="TC91" s="43"/>
      <c r="TD91" s="43"/>
      <c r="TE91" s="43"/>
      <c r="TF91" s="43"/>
      <c r="TG91" s="43"/>
      <c r="TH91" s="43"/>
      <c r="TI91" s="43"/>
      <c r="TJ91" s="43"/>
      <c r="TK91" s="43"/>
      <c r="TL91" s="43"/>
      <c r="TM91" s="43"/>
      <c r="TN91" s="43"/>
      <c r="TO91" s="43"/>
      <c r="TP91" s="43"/>
      <c r="TQ91" s="43"/>
      <c r="TR91" s="43"/>
      <c r="TS91" s="43"/>
      <c r="TT91" s="43"/>
      <c r="TU91" s="43"/>
      <c r="TV91" s="43"/>
      <c r="TW91" s="43"/>
      <c r="TX91" s="43"/>
      <c r="TY91" s="43"/>
      <c r="TZ91" s="43"/>
      <c r="UA91" s="43"/>
      <c r="UB91" s="43"/>
      <c r="UC91" s="43"/>
      <c r="UD91" s="43"/>
      <c r="UE91" s="43"/>
      <c r="UF91" s="43"/>
      <c r="UG91" s="43"/>
      <c r="UH91" s="43"/>
      <c r="UI91" s="43"/>
      <c r="UJ91" s="43"/>
      <c r="UK91" s="43"/>
      <c r="UL91" s="43"/>
      <c r="UM91" s="43"/>
      <c r="UN91" s="43"/>
      <c r="UO91" s="43"/>
      <c r="UP91" s="43"/>
      <c r="UQ91" s="43"/>
      <c r="UR91" s="43"/>
      <c r="US91" s="43"/>
      <c r="UT91" s="43"/>
      <c r="UU91" s="43"/>
      <c r="UV91" s="43"/>
      <c r="UW91" s="43"/>
      <c r="UX91" s="43"/>
      <c r="UY91" s="43"/>
      <c r="UZ91" s="43"/>
      <c r="VA91" s="43"/>
      <c r="VB91" s="43"/>
      <c r="VC91" s="43"/>
      <c r="VD91" s="43"/>
      <c r="VE91" s="43"/>
      <c r="VF91" s="43"/>
      <c r="VG91" s="43"/>
      <c r="VH91" s="43"/>
      <c r="VI91" s="43"/>
      <c r="VJ91" s="43"/>
      <c r="VK91" s="43"/>
      <c r="VL91" s="43"/>
      <c r="VM91" s="43"/>
      <c r="VN91" s="43"/>
      <c r="VO91" s="43"/>
      <c r="VP91" s="43"/>
      <c r="VQ91" s="43"/>
      <c r="VR91" s="43"/>
      <c r="VS91" s="43"/>
      <c r="VT91" s="43"/>
      <c r="VU91" s="43"/>
      <c r="VV91" s="43"/>
      <c r="VW91" s="43"/>
      <c r="VX91" s="43"/>
      <c r="VY91" s="43"/>
      <c r="VZ91" s="43"/>
      <c r="WA91" s="43"/>
      <c r="WB91" s="43"/>
      <c r="WC91" s="43"/>
      <c r="WD91" s="43"/>
      <c r="WE91" s="43"/>
      <c r="WF91" s="43"/>
      <c r="WG91" s="43"/>
      <c r="WH91" s="43"/>
      <c r="WI91" s="43"/>
      <c r="WJ91" s="43"/>
      <c r="WK91" s="43"/>
      <c r="WL91" s="43"/>
      <c r="WM91" s="43"/>
      <c r="WN91" s="43"/>
      <c r="WO91" s="43"/>
      <c r="WP91" s="43"/>
      <c r="WQ91" s="43"/>
      <c r="WR91" s="43"/>
      <c r="WS91" s="43"/>
      <c r="WT91" s="43"/>
      <c r="WU91" s="43"/>
      <c r="WV91" s="43"/>
      <c r="WW91" s="43"/>
      <c r="WX91" s="43"/>
      <c r="WY91" s="43"/>
      <c r="WZ91" s="43"/>
      <c r="XA91" s="43"/>
      <c r="XB91" s="43"/>
      <c r="XC91" s="43"/>
      <c r="XD91" s="43"/>
      <c r="XE91" s="43"/>
      <c r="XF91" s="43"/>
      <c r="XG91" s="43"/>
      <c r="XH91" s="43"/>
      <c r="XI91" s="43"/>
      <c r="XJ91" s="43"/>
      <c r="XK91" s="43"/>
      <c r="XL91" s="43"/>
      <c r="XM91" s="43"/>
      <c r="XN91" s="43"/>
      <c r="XO91" s="43"/>
      <c r="XP91" s="43"/>
      <c r="XQ91" s="43"/>
      <c r="XR91" s="43"/>
      <c r="XS91" s="43"/>
      <c r="XT91" s="43"/>
      <c r="XU91" s="43"/>
      <c r="XV91" s="43"/>
      <c r="XW91" s="43"/>
      <c r="XX91" s="43"/>
      <c r="XY91" s="43"/>
      <c r="XZ91" s="43"/>
      <c r="YA91" s="43"/>
      <c r="YB91" s="43"/>
      <c r="YC91" s="43"/>
      <c r="YD91" s="43"/>
      <c r="YE91" s="43"/>
      <c r="YF91" s="43"/>
      <c r="YG91" s="43"/>
      <c r="YH91" s="43"/>
      <c r="YI91" s="43"/>
      <c r="YJ91" s="43"/>
      <c r="YK91" s="43"/>
      <c r="YL91" s="43"/>
      <c r="YM91" s="43"/>
      <c r="YN91" s="43"/>
      <c r="YO91" s="43"/>
      <c r="YP91" s="43"/>
      <c r="YQ91" s="43"/>
      <c r="YR91" s="43"/>
    </row>
    <row r="92" spans="1:668" ht="12.75" customHeight="1" x14ac:dyDescent="0.25">
      <c r="A92" s="4" t="s">
        <v>41</v>
      </c>
      <c r="B92" s="5" t="s">
        <v>42</v>
      </c>
      <c r="C92" s="6" t="s">
        <v>74</v>
      </c>
      <c r="D92" s="11">
        <v>44286</v>
      </c>
      <c r="E92" s="11" t="s">
        <v>116</v>
      </c>
      <c r="F92" s="7">
        <v>50000</v>
      </c>
      <c r="G92" s="63">
        <f>F92*0.0287</f>
        <v>1435</v>
      </c>
      <c r="H92" s="6">
        <v>1854</v>
      </c>
      <c r="I92" s="6">
        <f>F92*0.0304</f>
        <v>1520</v>
      </c>
      <c r="J92" s="6">
        <v>25</v>
      </c>
      <c r="K92" s="6">
        <v>4834</v>
      </c>
      <c r="L92" s="63">
        <v>45166</v>
      </c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</row>
    <row r="93" spans="1:668" ht="12.75" customHeight="1" x14ac:dyDescent="0.25">
      <c r="A93" s="4" t="s">
        <v>76</v>
      </c>
      <c r="B93" s="5" t="s">
        <v>42</v>
      </c>
      <c r="C93" s="6" t="s">
        <v>73</v>
      </c>
      <c r="D93" s="11">
        <v>44256</v>
      </c>
      <c r="E93" s="11" t="s">
        <v>116</v>
      </c>
      <c r="F93" s="7">
        <v>35000</v>
      </c>
      <c r="G93" s="63">
        <v>1004.5</v>
      </c>
      <c r="H93" s="6">
        <v>0</v>
      </c>
      <c r="I93" s="6">
        <v>1064</v>
      </c>
      <c r="J93" s="6">
        <v>7487.21</v>
      </c>
      <c r="K93" s="6">
        <v>9555.7099999999991</v>
      </c>
      <c r="L93" s="63">
        <v>25444.29</v>
      </c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</row>
    <row r="94" spans="1:668" ht="18" customHeight="1" x14ac:dyDescent="0.25">
      <c r="A94" s="46" t="s">
        <v>14</v>
      </c>
      <c r="B94" s="13">
        <v>2</v>
      </c>
      <c r="C94" s="8"/>
      <c r="D94" s="46"/>
      <c r="E94" s="46"/>
      <c r="F94" s="8">
        <f>SUM(F92:F92)+F93</f>
        <v>85000</v>
      </c>
      <c r="G94" s="64">
        <f>SUM(G92:G92)+G93</f>
        <v>2439.5</v>
      </c>
      <c r="H94" s="8">
        <f>SUM(H92:H92)+H93</f>
        <v>1854</v>
      </c>
      <c r="I94" s="8">
        <f>SUM(I92:I92)+I93</f>
        <v>2584</v>
      </c>
      <c r="J94" s="8">
        <f>SUM(J92:J93)</f>
        <v>7512.21</v>
      </c>
      <c r="K94" s="8">
        <f>SUM(K92:K92)+K93</f>
        <v>14389.71</v>
      </c>
      <c r="L94" s="64">
        <f>SUM(L92:L92)+L93</f>
        <v>70610.290000000008</v>
      </c>
      <c r="IA94" s="56"/>
      <c r="IB94" s="56"/>
    </row>
    <row r="96" spans="1:668" s="51" customFormat="1" ht="18" customHeight="1" x14ac:dyDescent="0.25">
      <c r="A96" s="45" t="s">
        <v>124</v>
      </c>
      <c r="B96" s="19"/>
      <c r="C96" s="20"/>
      <c r="D96" s="45"/>
      <c r="E96" s="45"/>
      <c r="F96" s="20"/>
      <c r="G96" s="69"/>
      <c r="H96" s="20"/>
      <c r="I96" s="20"/>
      <c r="J96" s="20"/>
      <c r="K96" s="20"/>
      <c r="L96" s="69"/>
      <c r="IA96" s="131"/>
      <c r="IB96" s="131"/>
    </row>
    <row r="97" spans="1:668" ht="12.75" customHeight="1" x14ac:dyDescent="0.25">
      <c r="A97" s="4" t="s">
        <v>106</v>
      </c>
      <c r="B97" s="5" t="s">
        <v>31</v>
      </c>
      <c r="C97" s="6" t="s">
        <v>73</v>
      </c>
      <c r="D97" s="11">
        <v>44440</v>
      </c>
      <c r="E97" s="11" t="s">
        <v>116</v>
      </c>
      <c r="F97" s="7">
        <v>165000</v>
      </c>
      <c r="G97" s="63">
        <f>F97*0.0287</f>
        <v>4735.5</v>
      </c>
      <c r="H97" s="6">
        <v>27413.040000000001</v>
      </c>
      <c r="I97" s="6">
        <v>4943.8</v>
      </c>
      <c r="J97" s="6">
        <v>25</v>
      </c>
      <c r="K97" s="6">
        <v>37117.339999999997</v>
      </c>
      <c r="L97" s="63">
        <v>127882.66</v>
      </c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IA97" s="56"/>
      <c r="IB97" s="56"/>
    </row>
    <row r="98" spans="1:668" s="57" customFormat="1" ht="18" customHeight="1" x14ac:dyDescent="0.25">
      <c r="A98" s="101" t="s">
        <v>14</v>
      </c>
      <c r="B98" s="137">
        <v>1</v>
      </c>
      <c r="C98" s="107"/>
      <c r="D98" s="101"/>
      <c r="E98" s="101"/>
      <c r="F98" s="107">
        <f t="shared" ref="F98:L98" si="14">F97</f>
        <v>165000</v>
      </c>
      <c r="G98" s="108">
        <f t="shared" si="14"/>
        <v>4735.5</v>
      </c>
      <c r="H98" s="107">
        <f>H97</f>
        <v>27413.040000000001</v>
      </c>
      <c r="I98" s="107">
        <f t="shared" si="14"/>
        <v>4943.8</v>
      </c>
      <c r="J98" s="107">
        <f t="shared" si="14"/>
        <v>25</v>
      </c>
      <c r="K98" s="107">
        <f t="shared" si="14"/>
        <v>37117.339999999997</v>
      </c>
      <c r="L98" s="108">
        <f t="shared" si="14"/>
        <v>127882.66</v>
      </c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IA98" s="136"/>
      <c r="IB98" s="136"/>
    </row>
    <row r="100" spans="1:668" s="44" customFormat="1" ht="15.75" x14ac:dyDescent="0.25">
      <c r="A100" s="42" t="s">
        <v>105</v>
      </c>
      <c r="B100" s="42"/>
      <c r="C100" s="42"/>
      <c r="D100" s="42"/>
      <c r="E100" s="42"/>
      <c r="F100" s="42"/>
      <c r="G100" s="66"/>
      <c r="H100" s="42"/>
      <c r="I100" s="42"/>
      <c r="J100" s="42"/>
      <c r="K100" s="42"/>
      <c r="L100" s="6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56"/>
      <c r="IB100" s="56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43"/>
      <c r="NA100" s="43"/>
      <c r="NB100" s="43"/>
      <c r="NC100" s="43"/>
      <c r="ND100" s="43"/>
      <c r="NE100" s="43"/>
      <c r="NF100" s="43"/>
      <c r="NG100" s="43"/>
      <c r="NH100" s="43"/>
      <c r="NI100" s="43"/>
      <c r="NJ100" s="43"/>
      <c r="NK100" s="43"/>
      <c r="NL100" s="43"/>
      <c r="NM100" s="43"/>
      <c r="NN100" s="43"/>
      <c r="NO100" s="43"/>
      <c r="NP100" s="43"/>
      <c r="NQ100" s="43"/>
      <c r="NR100" s="43"/>
      <c r="NS100" s="43"/>
      <c r="NT100" s="43"/>
      <c r="NU100" s="43"/>
      <c r="NV100" s="43"/>
      <c r="NW100" s="43"/>
      <c r="NX100" s="43"/>
      <c r="NY100" s="43"/>
      <c r="NZ100" s="43"/>
      <c r="OA100" s="43"/>
      <c r="OB100" s="43"/>
      <c r="OC100" s="43"/>
      <c r="OD100" s="43"/>
      <c r="OE100" s="43"/>
      <c r="OF100" s="43"/>
      <c r="OG100" s="43"/>
      <c r="OH100" s="43"/>
      <c r="OI100" s="43"/>
      <c r="OJ100" s="43"/>
      <c r="OK100" s="43"/>
      <c r="OL100" s="43"/>
      <c r="OM100" s="43"/>
      <c r="ON100" s="43"/>
      <c r="OO100" s="43"/>
      <c r="OP100" s="43"/>
      <c r="OQ100" s="43"/>
      <c r="OR100" s="43"/>
      <c r="OS100" s="43"/>
      <c r="OT100" s="43"/>
      <c r="OU100" s="43"/>
      <c r="OV100" s="43"/>
      <c r="OW100" s="43"/>
      <c r="OX100" s="43"/>
      <c r="OY100" s="43"/>
      <c r="OZ100" s="43"/>
      <c r="PA100" s="43"/>
      <c r="PB100" s="43"/>
      <c r="PC100" s="43"/>
      <c r="PD100" s="43"/>
      <c r="PE100" s="43"/>
      <c r="PF100" s="43"/>
      <c r="PG100" s="43"/>
      <c r="PH100" s="43"/>
      <c r="PI100" s="43"/>
      <c r="PJ100" s="43"/>
      <c r="PK100" s="43"/>
      <c r="PL100" s="43"/>
      <c r="PM100" s="43"/>
      <c r="PN100" s="43"/>
      <c r="PO100" s="43"/>
      <c r="PP100" s="43"/>
      <c r="PQ100" s="43"/>
      <c r="PR100" s="43"/>
      <c r="PS100" s="43"/>
      <c r="PT100" s="43"/>
      <c r="PU100" s="43"/>
      <c r="PV100" s="43"/>
      <c r="PW100" s="43"/>
      <c r="PX100" s="43"/>
      <c r="PY100" s="43"/>
      <c r="PZ100" s="43"/>
      <c r="QA100" s="43"/>
      <c r="QB100" s="43"/>
      <c r="QC100" s="43"/>
      <c r="QD100" s="43"/>
      <c r="QE100" s="43"/>
      <c r="QF100" s="43"/>
      <c r="QG100" s="43"/>
      <c r="QH100" s="43"/>
      <c r="QI100" s="43"/>
      <c r="QJ100" s="43"/>
      <c r="QK100" s="43"/>
      <c r="QL100" s="43"/>
      <c r="QM100" s="43"/>
      <c r="QN100" s="43"/>
      <c r="QO100" s="43"/>
      <c r="QP100" s="43"/>
      <c r="QQ100" s="43"/>
      <c r="QR100" s="43"/>
      <c r="QS100" s="43"/>
      <c r="QT100" s="43"/>
      <c r="QU100" s="43"/>
      <c r="QV100" s="43"/>
      <c r="QW100" s="43"/>
      <c r="QX100" s="43"/>
      <c r="QY100" s="43"/>
      <c r="QZ100" s="43"/>
      <c r="RA100" s="43"/>
      <c r="RB100" s="43"/>
      <c r="RC100" s="43"/>
      <c r="RD100" s="43"/>
      <c r="RE100" s="43"/>
      <c r="RF100" s="43"/>
      <c r="RG100" s="43"/>
      <c r="RH100" s="43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3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43"/>
      <c r="UN100" s="43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3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3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</row>
    <row r="101" spans="1:668" s="44" customFormat="1" ht="15.75" x14ac:dyDescent="0.25">
      <c r="A101" s="4" t="s">
        <v>97</v>
      </c>
      <c r="B101" s="5" t="s">
        <v>98</v>
      </c>
      <c r="C101" s="5" t="s">
        <v>73</v>
      </c>
      <c r="D101" s="11">
        <v>44317</v>
      </c>
      <c r="E101" s="11" t="s">
        <v>116</v>
      </c>
      <c r="F101" s="7">
        <v>32000</v>
      </c>
      <c r="G101" s="63">
        <f t="shared" ref="G101:G103" si="15">F101*0.0287</f>
        <v>918.4</v>
      </c>
      <c r="H101" s="6">
        <v>0</v>
      </c>
      <c r="I101" s="36">
        <v>972.8</v>
      </c>
      <c r="J101" s="37">
        <v>25</v>
      </c>
      <c r="K101" s="6">
        <v>1916.2</v>
      </c>
      <c r="L101" s="63">
        <v>30083.8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56"/>
      <c r="IB101" s="56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43"/>
      <c r="MW101" s="43"/>
      <c r="MX101" s="43"/>
      <c r="MY101" s="43"/>
      <c r="MZ101" s="43"/>
      <c r="NA101" s="43"/>
      <c r="NB101" s="43"/>
      <c r="NC101" s="43"/>
      <c r="ND101" s="43"/>
      <c r="NE101" s="43"/>
      <c r="NF101" s="43"/>
      <c r="NG101" s="43"/>
      <c r="NH101" s="43"/>
      <c r="NI101" s="43"/>
      <c r="NJ101" s="43"/>
      <c r="NK101" s="43"/>
      <c r="NL101" s="43"/>
      <c r="NM101" s="43"/>
      <c r="NN101" s="43"/>
      <c r="NO101" s="43"/>
      <c r="NP101" s="43"/>
      <c r="NQ101" s="43"/>
      <c r="NR101" s="43"/>
      <c r="NS101" s="43"/>
      <c r="NT101" s="43"/>
      <c r="NU101" s="43"/>
      <c r="NV101" s="43"/>
      <c r="NW101" s="43"/>
      <c r="NX101" s="43"/>
      <c r="NY101" s="43"/>
      <c r="NZ101" s="43"/>
      <c r="OA101" s="43"/>
      <c r="OB101" s="43"/>
      <c r="OC101" s="43"/>
      <c r="OD101" s="43"/>
      <c r="OE101" s="43"/>
      <c r="OF101" s="43"/>
      <c r="OG101" s="43"/>
      <c r="OH101" s="43"/>
      <c r="OI101" s="43"/>
      <c r="OJ101" s="43"/>
      <c r="OK101" s="43"/>
      <c r="OL101" s="43"/>
      <c r="OM101" s="43"/>
      <c r="ON101" s="43"/>
      <c r="OO101" s="43"/>
      <c r="OP101" s="43"/>
      <c r="OQ101" s="43"/>
      <c r="OR101" s="43"/>
      <c r="OS101" s="43"/>
      <c r="OT101" s="43"/>
      <c r="OU101" s="43"/>
      <c r="OV101" s="43"/>
      <c r="OW101" s="43"/>
      <c r="OX101" s="43"/>
      <c r="OY101" s="43"/>
      <c r="OZ101" s="43"/>
      <c r="PA101" s="43"/>
      <c r="PB101" s="43"/>
      <c r="PC101" s="43"/>
      <c r="PD101" s="43"/>
      <c r="PE101" s="43"/>
      <c r="PF101" s="43"/>
      <c r="PG101" s="43"/>
      <c r="PH101" s="43"/>
      <c r="PI101" s="43"/>
      <c r="PJ101" s="43"/>
      <c r="PK101" s="43"/>
      <c r="PL101" s="43"/>
      <c r="PM101" s="43"/>
      <c r="PN101" s="43"/>
      <c r="PO101" s="43"/>
      <c r="PP101" s="43"/>
      <c r="PQ101" s="43"/>
      <c r="PR101" s="43"/>
      <c r="PS101" s="43"/>
      <c r="PT101" s="43"/>
      <c r="PU101" s="43"/>
      <c r="PV101" s="43"/>
      <c r="PW101" s="43"/>
      <c r="PX101" s="43"/>
      <c r="PY101" s="43"/>
      <c r="PZ101" s="43"/>
      <c r="QA101" s="43"/>
      <c r="QB101" s="43"/>
      <c r="QC101" s="43"/>
      <c r="QD101" s="43"/>
      <c r="QE101" s="43"/>
      <c r="QF101" s="43"/>
      <c r="QG101" s="43"/>
      <c r="QH101" s="43"/>
      <c r="QI101" s="43"/>
      <c r="QJ101" s="43"/>
      <c r="QK101" s="43"/>
      <c r="QL101" s="43"/>
      <c r="QM101" s="43"/>
      <c r="QN101" s="43"/>
      <c r="QO101" s="43"/>
      <c r="QP101" s="43"/>
      <c r="QQ101" s="43"/>
      <c r="QR101" s="43"/>
      <c r="QS101" s="43"/>
      <c r="QT101" s="43"/>
      <c r="QU101" s="43"/>
      <c r="QV101" s="43"/>
      <c r="QW101" s="43"/>
      <c r="QX101" s="43"/>
      <c r="QY101" s="43"/>
      <c r="QZ101" s="43"/>
      <c r="RA101" s="43"/>
      <c r="RB101" s="43"/>
      <c r="RC101" s="43"/>
      <c r="RD101" s="43"/>
      <c r="RE101" s="43"/>
      <c r="RF101" s="43"/>
      <c r="RG101" s="43"/>
      <c r="RH101" s="43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3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43"/>
      <c r="UN101" s="43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3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3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</row>
    <row r="102" spans="1:668" s="44" customFormat="1" ht="15.75" x14ac:dyDescent="0.25">
      <c r="A102" s="4" t="s">
        <v>99</v>
      </c>
      <c r="B102" s="5" t="s">
        <v>98</v>
      </c>
      <c r="C102" s="5" t="s">
        <v>73</v>
      </c>
      <c r="D102" s="11">
        <v>44318</v>
      </c>
      <c r="E102" s="11" t="s">
        <v>116</v>
      </c>
      <c r="F102" s="7">
        <v>32000</v>
      </c>
      <c r="G102" s="63">
        <f t="shared" si="15"/>
        <v>918.4</v>
      </c>
      <c r="H102" s="6">
        <v>0</v>
      </c>
      <c r="I102" s="36">
        <v>972.8</v>
      </c>
      <c r="J102" s="37">
        <v>25</v>
      </c>
      <c r="K102" s="6">
        <v>1916.2</v>
      </c>
      <c r="L102" s="63">
        <v>30083.8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56"/>
      <c r="IB102" s="56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</row>
    <row r="103" spans="1:668" s="44" customFormat="1" ht="15.75" x14ac:dyDescent="0.25">
      <c r="A103" s="4" t="s">
        <v>100</v>
      </c>
      <c r="B103" s="5" t="s">
        <v>98</v>
      </c>
      <c r="C103" s="5" t="s">
        <v>73</v>
      </c>
      <c r="D103" s="11">
        <v>44317</v>
      </c>
      <c r="E103" s="11" t="s">
        <v>116</v>
      </c>
      <c r="F103" s="7">
        <v>32000</v>
      </c>
      <c r="G103" s="63">
        <f t="shared" si="15"/>
        <v>918.4</v>
      </c>
      <c r="H103" s="6">
        <v>0</v>
      </c>
      <c r="I103" s="36">
        <v>972.8</v>
      </c>
      <c r="J103" s="37">
        <v>25</v>
      </c>
      <c r="K103" s="6">
        <v>1916.2</v>
      </c>
      <c r="L103" s="63">
        <v>30083.8</v>
      </c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56"/>
      <c r="IB103" s="56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</row>
    <row r="104" spans="1:668" ht="18" customHeight="1" x14ac:dyDescent="0.25">
      <c r="A104" s="46" t="s">
        <v>14</v>
      </c>
      <c r="B104" s="13">
        <v>3</v>
      </c>
      <c r="C104" s="8"/>
      <c r="D104" s="46"/>
      <c r="E104" s="46"/>
      <c r="F104" s="8">
        <f t="shared" ref="F104:L104" si="16">SUM(F101:F103)</f>
        <v>96000</v>
      </c>
      <c r="G104" s="64">
        <f t="shared" si="16"/>
        <v>2755.2</v>
      </c>
      <c r="H104" s="8">
        <f t="shared" si="16"/>
        <v>0</v>
      </c>
      <c r="I104" s="8">
        <f t="shared" si="16"/>
        <v>2918.3999999999996</v>
      </c>
      <c r="J104" s="8">
        <f t="shared" si="16"/>
        <v>75</v>
      </c>
      <c r="K104" s="8">
        <f t="shared" si="16"/>
        <v>5748.6</v>
      </c>
      <c r="L104" s="64">
        <f t="shared" si="16"/>
        <v>90251.4</v>
      </c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3"/>
      <c r="AS104" s="53"/>
      <c r="IA104" s="56"/>
      <c r="IB104" s="56"/>
    </row>
    <row r="105" spans="1:668" s="53" customFormat="1" ht="12.75" customHeight="1" x14ac:dyDescent="0.25">
      <c r="A105" s="44"/>
      <c r="B105" s="152"/>
      <c r="C105" s="99"/>
      <c r="D105" s="100"/>
      <c r="E105" s="100"/>
      <c r="F105" s="12"/>
      <c r="G105" s="70"/>
      <c r="H105" s="12"/>
      <c r="I105" s="12"/>
      <c r="J105" s="12"/>
      <c r="K105" s="12"/>
      <c r="L105" s="70"/>
    </row>
    <row r="106" spans="1:668" s="51" customFormat="1" ht="17.25" customHeight="1" x14ac:dyDescent="0.25">
      <c r="A106" s="45" t="s">
        <v>119</v>
      </c>
      <c r="B106" s="19"/>
      <c r="C106" s="20"/>
      <c r="D106" s="45"/>
      <c r="E106" s="45"/>
      <c r="F106" s="69"/>
      <c r="G106" s="69"/>
      <c r="H106" s="20"/>
      <c r="I106" s="20"/>
      <c r="J106" s="69"/>
      <c r="K106" s="20"/>
      <c r="L106" s="69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</row>
    <row r="107" spans="1:668" s="52" customFormat="1" ht="15.75" x14ac:dyDescent="0.25">
      <c r="A107" s="52" t="s">
        <v>121</v>
      </c>
      <c r="B107" s="21" t="s">
        <v>120</v>
      </c>
      <c r="C107" s="22" t="s">
        <v>73</v>
      </c>
      <c r="D107" s="23">
        <v>44487</v>
      </c>
      <c r="E107" s="21" t="s">
        <v>116</v>
      </c>
      <c r="F107" s="68">
        <v>90000</v>
      </c>
      <c r="G107" s="68">
        <v>2583</v>
      </c>
      <c r="H107" s="22">
        <v>9753.1200000000008</v>
      </c>
      <c r="I107" s="22">
        <v>2736</v>
      </c>
      <c r="J107" s="68">
        <v>25</v>
      </c>
      <c r="K107" s="22">
        <v>15097.12</v>
      </c>
      <c r="L107" s="68">
        <f>F107-K107</f>
        <v>74902.880000000005</v>
      </c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</row>
    <row r="108" spans="1:668" s="132" customFormat="1" ht="15.75" x14ac:dyDescent="0.25">
      <c r="A108" s="101" t="s">
        <v>14</v>
      </c>
      <c r="B108" s="137">
        <v>1</v>
      </c>
      <c r="C108" s="134"/>
      <c r="D108" s="135"/>
      <c r="E108" s="133"/>
      <c r="F108" s="108">
        <f t="shared" ref="F108:K108" si="17">F107</f>
        <v>90000</v>
      </c>
      <c r="G108" s="108">
        <f t="shared" si="17"/>
        <v>2583</v>
      </c>
      <c r="H108" s="107">
        <f t="shared" si="17"/>
        <v>9753.1200000000008</v>
      </c>
      <c r="I108" s="107">
        <f t="shared" si="17"/>
        <v>2736</v>
      </c>
      <c r="J108" s="108">
        <f t="shared" si="17"/>
        <v>25</v>
      </c>
      <c r="K108" s="107">
        <f t="shared" si="17"/>
        <v>15097.12</v>
      </c>
      <c r="L108" s="108">
        <f>L107</f>
        <v>74902.880000000005</v>
      </c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52"/>
      <c r="AO108" s="52"/>
      <c r="AP108" s="52"/>
      <c r="AQ108" s="52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 s="136"/>
      <c r="GO108" s="136"/>
      <c r="GP108" s="136"/>
      <c r="GQ108" s="136"/>
      <c r="GR108" s="136"/>
      <c r="GS108" s="136"/>
      <c r="GT108" s="136"/>
      <c r="GU108" s="136"/>
      <c r="GV108" s="136"/>
      <c r="GW108" s="136"/>
      <c r="GX108" s="136"/>
      <c r="GY108" s="136"/>
      <c r="GZ108" s="136"/>
      <c r="HA108" s="136"/>
      <c r="HB108" s="136"/>
      <c r="HC108" s="136"/>
      <c r="HD108" s="136"/>
      <c r="HE108" s="136"/>
      <c r="HF108" s="136"/>
      <c r="HG108" s="136"/>
      <c r="HH108" s="136"/>
      <c r="HI108" s="136"/>
      <c r="HJ108" s="136"/>
      <c r="HK108" s="136"/>
      <c r="HL108" s="136"/>
      <c r="HM108" s="136"/>
      <c r="HN108" s="136"/>
      <c r="HO108" s="136"/>
      <c r="HP108" s="136"/>
      <c r="HQ108" s="136"/>
      <c r="HR108" s="136"/>
      <c r="HS108" s="136"/>
      <c r="HT108" s="136"/>
      <c r="HU108" s="136"/>
      <c r="HV108" s="136"/>
      <c r="HW108" s="136"/>
      <c r="HX108" s="136"/>
      <c r="HY108" s="136"/>
      <c r="HZ108" s="136"/>
    </row>
    <row r="109" spans="1:668" s="53" customFormat="1" ht="12.75" customHeight="1" x14ac:dyDescent="0.25">
      <c r="A109" s="44"/>
      <c r="B109" s="152"/>
      <c r="C109" s="99"/>
      <c r="D109" s="100"/>
      <c r="E109" s="100"/>
      <c r="F109" s="12"/>
      <c r="G109" s="70"/>
      <c r="H109" s="12"/>
      <c r="I109" s="12"/>
      <c r="J109" s="12"/>
      <c r="K109" s="12"/>
      <c r="L109" s="70"/>
    </row>
    <row r="110" spans="1:668" s="51" customFormat="1" ht="17.25" customHeight="1" x14ac:dyDescent="0.25">
      <c r="A110" s="45" t="s">
        <v>176</v>
      </c>
      <c r="B110" s="19"/>
      <c r="C110" s="20"/>
      <c r="D110" s="45"/>
      <c r="E110" s="45"/>
      <c r="F110" s="69"/>
      <c r="G110" s="69"/>
      <c r="H110" s="20"/>
      <c r="I110" s="20"/>
      <c r="J110" s="69"/>
      <c r="K110" s="20"/>
      <c r="L110" s="69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</row>
    <row r="111" spans="1:668" s="50" customFormat="1" ht="12.75" customHeight="1" x14ac:dyDescent="0.25">
      <c r="A111" s="50" t="s">
        <v>153</v>
      </c>
      <c r="B111" s="98" t="s">
        <v>154</v>
      </c>
      <c r="C111" s="99" t="s">
        <v>73</v>
      </c>
      <c r="D111" s="100">
        <v>44593</v>
      </c>
      <c r="E111" s="100" t="s">
        <v>116</v>
      </c>
      <c r="F111" s="26">
        <v>110000</v>
      </c>
      <c r="G111" s="71">
        <v>3157</v>
      </c>
      <c r="H111" s="26">
        <v>14457.62</v>
      </c>
      <c r="I111" s="26">
        <v>3344</v>
      </c>
      <c r="J111" s="26">
        <v>3742</v>
      </c>
      <c r="K111" s="26">
        <v>24700.62</v>
      </c>
      <c r="L111" s="71">
        <v>85299.38</v>
      </c>
    </row>
    <row r="112" spans="1:668" s="132" customFormat="1" ht="15.75" x14ac:dyDescent="0.25">
      <c r="A112" s="101" t="s">
        <v>14</v>
      </c>
      <c r="B112" s="137">
        <v>1</v>
      </c>
      <c r="C112" s="134"/>
      <c r="D112" s="135"/>
      <c r="E112" s="133"/>
      <c r="F112" s="108">
        <f>SUM(F111)</f>
        <v>110000</v>
      </c>
      <c r="G112" s="108">
        <f t="shared" ref="G112:L112" si="18">SUM(G111)</f>
        <v>3157</v>
      </c>
      <c r="H112" s="108">
        <f t="shared" si="18"/>
        <v>14457.62</v>
      </c>
      <c r="I112" s="108">
        <f t="shared" si="18"/>
        <v>3344</v>
      </c>
      <c r="J112" s="108">
        <f t="shared" si="18"/>
        <v>3742</v>
      </c>
      <c r="K112" s="108">
        <f t="shared" si="18"/>
        <v>24700.62</v>
      </c>
      <c r="L112" s="108">
        <f t="shared" si="18"/>
        <v>85299.38</v>
      </c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52"/>
      <c r="AO112" s="52"/>
      <c r="AP112" s="52"/>
      <c r="AQ112" s="52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</row>
    <row r="113" spans="1:668" s="53" customFormat="1" ht="12.75" customHeight="1" x14ac:dyDescent="0.25">
      <c r="A113" s="44"/>
      <c r="B113" s="152"/>
      <c r="C113" s="99"/>
      <c r="D113" s="100"/>
      <c r="E113" s="100"/>
      <c r="F113" s="12"/>
      <c r="G113" s="70"/>
      <c r="H113" s="12"/>
      <c r="I113" s="12"/>
      <c r="J113" s="12"/>
      <c r="K113" s="12"/>
      <c r="L113" s="70"/>
    </row>
    <row r="114" spans="1:668" s="57" customFormat="1" ht="18" customHeight="1" x14ac:dyDescent="0.25">
      <c r="A114" s="92" t="s">
        <v>48</v>
      </c>
      <c r="B114" s="123"/>
      <c r="C114" s="124"/>
      <c r="D114" s="124"/>
      <c r="E114" s="124"/>
      <c r="F114" s="125"/>
      <c r="G114" s="126"/>
      <c r="H114" s="127"/>
      <c r="I114" s="128"/>
      <c r="J114" s="127"/>
      <c r="K114" s="127"/>
      <c r="L114" s="129"/>
      <c r="M114" s="51"/>
      <c r="N114" s="51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56"/>
      <c r="AS114" s="56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6"/>
      <c r="IW114" s="56"/>
      <c r="IX114" s="56"/>
      <c r="IY114" s="56"/>
      <c r="IZ114" s="56"/>
      <c r="JA114" s="56"/>
      <c r="JB114" s="56"/>
      <c r="JC114" s="56"/>
      <c r="JD114" s="56"/>
      <c r="JE114" s="56"/>
      <c r="JF114" s="56"/>
      <c r="JG114" s="56"/>
      <c r="JH114" s="56"/>
      <c r="JI114" s="56"/>
      <c r="JJ114" s="56"/>
      <c r="JK114" s="56"/>
      <c r="JL114" s="56"/>
      <c r="JM114" s="56"/>
      <c r="JN114" s="56"/>
      <c r="JO114" s="56"/>
      <c r="JP114" s="56"/>
      <c r="JQ114" s="56"/>
      <c r="JR114" s="56"/>
      <c r="JS114" s="56"/>
      <c r="JT114" s="56"/>
      <c r="JU114" s="56"/>
      <c r="JV114" s="56"/>
      <c r="JW114" s="56"/>
      <c r="JX114" s="56"/>
      <c r="JY114" s="56"/>
      <c r="JZ114" s="56"/>
      <c r="KA114" s="56"/>
      <c r="KB114" s="56"/>
      <c r="KC114" s="56"/>
      <c r="KD114" s="56"/>
      <c r="KE114" s="56"/>
      <c r="KF114" s="56"/>
      <c r="KG114" s="56"/>
      <c r="KH114" s="56"/>
      <c r="KI114" s="56"/>
      <c r="KJ114" s="56"/>
      <c r="KK114" s="56"/>
      <c r="KL114" s="56"/>
      <c r="KM114" s="56"/>
      <c r="KN114" s="56"/>
      <c r="KO114" s="56"/>
      <c r="KP114" s="56"/>
      <c r="KQ114" s="56"/>
      <c r="KR114" s="56"/>
      <c r="KS114" s="56"/>
      <c r="KT114" s="56"/>
      <c r="KU114" s="56"/>
      <c r="KV114" s="56"/>
      <c r="KW114" s="56"/>
      <c r="KX114" s="56"/>
      <c r="KY114" s="56"/>
      <c r="KZ114" s="56"/>
      <c r="LA114" s="56"/>
      <c r="LB114" s="56"/>
      <c r="LC114" s="56"/>
      <c r="LD114" s="56"/>
      <c r="LE114" s="56"/>
      <c r="LF114" s="56"/>
      <c r="LG114" s="56"/>
      <c r="LH114" s="56"/>
      <c r="LI114" s="56"/>
      <c r="LJ114" s="56"/>
      <c r="LK114" s="56"/>
      <c r="LL114" s="56"/>
      <c r="LM114" s="56"/>
      <c r="LN114" s="56"/>
      <c r="LO114" s="56"/>
      <c r="LP114" s="56"/>
      <c r="LQ114" s="56"/>
      <c r="LR114" s="56"/>
      <c r="LS114" s="56"/>
      <c r="LT114" s="56"/>
      <c r="LU114" s="56"/>
      <c r="LV114" s="56"/>
      <c r="LW114" s="56"/>
      <c r="LX114" s="56"/>
      <c r="LY114" s="56"/>
      <c r="LZ114" s="56"/>
      <c r="MA114" s="56"/>
      <c r="MB114" s="56"/>
      <c r="MC114" s="56"/>
      <c r="MD114" s="56"/>
      <c r="ME114" s="56"/>
      <c r="MF114" s="56"/>
      <c r="MG114" s="56"/>
      <c r="MH114" s="56"/>
      <c r="MI114" s="56"/>
      <c r="MJ114" s="56"/>
      <c r="MK114" s="56"/>
      <c r="ML114" s="56"/>
      <c r="MM114" s="56"/>
      <c r="MN114" s="56"/>
      <c r="MO114" s="56"/>
      <c r="MP114" s="56"/>
      <c r="MQ114" s="56"/>
      <c r="MR114" s="56"/>
      <c r="MS114" s="56"/>
      <c r="MT114" s="56"/>
      <c r="MU114" s="56"/>
      <c r="MV114" s="56"/>
      <c r="MW114" s="56"/>
      <c r="MX114" s="56"/>
      <c r="MY114" s="56"/>
      <c r="MZ114" s="56"/>
      <c r="NA114" s="56"/>
      <c r="NB114" s="56"/>
      <c r="NC114" s="56"/>
      <c r="ND114" s="56"/>
      <c r="NE114" s="56"/>
      <c r="NF114" s="56"/>
      <c r="NG114" s="56"/>
      <c r="NH114" s="56"/>
      <c r="NI114" s="56"/>
      <c r="NJ114" s="56"/>
      <c r="NK114" s="56"/>
      <c r="NL114" s="56"/>
      <c r="NM114" s="56"/>
      <c r="NN114" s="56"/>
      <c r="NO114" s="56"/>
      <c r="NP114" s="56"/>
      <c r="NQ114" s="56"/>
      <c r="NR114" s="56"/>
      <c r="NS114" s="56"/>
      <c r="NT114" s="56"/>
      <c r="NU114" s="56"/>
      <c r="NV114" s="56"/>
      <c r="NW114" s="56"/>
      <c r="NX114" s="56"/>
      <c r="NY114" s="56"/>
      <c r="NZ114" s="56"/>
      <c r="OA114" s="56"/>
      <c r="OB114" s="56"/>
      <c r="OC114" s="56"/>
      <c r="OD114" s="56"/>
      <c r="OE114" s="56"/>
      <c r="OF114" s="56"/>
      <c r="OG114" s="56"/>
      <c r="OH114" s="56"/>
      <c r="OI114" s="56"/>
      <c r="OJ114" s="56"/>
      <c r="OK114" s="56"/>
      <c r="OL114" s="56"/>
      <c r="OM114" s="56"/>
      <c r="ON114" s="56"/>
      <c r="OO114" s="56"/>
      <c r="OP114" s="56"/>
      <c r="OQ114" s="56"/>
      <c r="OR114" s="56"/>
      <c r="OS114" s="56"/>
      <c r="OT114" s="56"/>
      <c r="OU114" s="56"/>
      <c r="OV114" s="56"/>
      <c r="OW114" s="56"/>
      <c r="OX114" s="56"/>
      <c r="OY114" s="56"/>
      <c r="OZ114" s="56"/>
      <c r="PA114" s="56"/>
      <c r="PB114" s="56"/>
      <c r="PC114" s="56"/>
      <c r="PD114" s="56"/>
      <c r="PE114" s="56"/>
      <c r="PF114" s="56"/>
      <c r="PG114" s="56"/>
      <c r="PH114" s="56"/>
      <c r="PI114" s="56"/>
      <c r="PJ114" s="56"/>
      <c r="PK114" s="56"/>
      <c r="PL114" s="56"/>
      <c r="PM114" s="56"/>
      <c r="PN114" s="56"/>
      <c r="PO114" s="56"/>
      <c r="PP114" s="56"/>
      <c r="PQ114" s="56"/>
      <c r="PR114" s="56"/>
      <c r="PS114" s="56"/>
      <c r="PT114" s="56"/>
      <c r="PU114" s="56"/>
      <c r="PV114" s="56"/>
      <c r="PW114" s="56"/>
      <c r="PX114" s="56"/>
      <c r="PY114" s="56"/>
      <c r="PZ114" s="56"/>
      <c r="QA114" s="56"/>
      <c r="QB114" s="56"/>
      <c r="QC114" s="56"/>
      <c r="QD114" s="56"/>
      <c r="QE114" s="56"/>
      <c r="QF114" s="56"/>
      <c r="QG114" s="56"/>
      <c r="QH114" s="56"/>
      <c r="QI114" s="56"/>
      <c r="QJ114" s="56"/>
      <c r="QK114" s="56"/>
      <c r="QL114" s="56"/>
      <c r="QM114" s="56"/>
      <c r="QN114" s="56"/>
      <c r="QO114" s="56"/>
      <c r="QP114" s="56"/>
      <c r="QQ114" s="56"/>
      <c r="QR114" s="56"/>
      <c r="QS114" s="56"/>
      <c r="QT114" s="56"/>
      <c r="QU114" s="56"/>
      <c r="QV114" s="56"/>
      <c r="QW114" s="56"/>
      <c r="QX114" s="56"/>
      <c r="QY114" s="56"/>
      <c r="QZ114" s="56"/>
      <c r="RA114" s="56"/>
      <c r="RB114" s="56"/>
      <c r="RC114" s="56"/>
      <c r="RD114" s="56"/>
      <c r="RE114" s="56"/>
      <c r="RF114" s="56"/>
      <c r="RG114" s="56"/>
      <c r="RH114" s="56"/>
      <c r="RI114" s="56"/>
      <c r="RJ114" s="56"/>
      <c r="RK114" s="56"/>
      <c r="RL114" s="56"/>
      <c r="RM114" s="56"/>
      <c r="RN114" s="56"/>
      <c r="RO114" s="56"/>
      <c r="RP114" s="56"/>
      <c r="RQ114" s="56"/>
      <c r="RR114" s="56"/>
      <c r="RS114" s="56"/>
      <c r="RT114" s="56"/>
      <c r="RU114" s="56"/>
      <c r="RV114" s="56"/>
      <c r="RW114" s="56"/>
      <c r="RX114" s="56"/>
      <c r="RY114" s="56"/>
      <c r="RZ114" s="56"/>
      <c r="SA114" s="56"/>
      <c r="SB114" s="56"/>
      <c r="SC114" s="56"/>
      <c r="SD114" s="56"/>
      <c r="SE114" s="56"/>
      <c r="SF114" s="56"/>
      <c r="SG114" s="56"/>
      <c r="SH114" s="56"/>
      <c r="SI114" s="56"/>
      <c r="SJ114" s="56"/>
      <c r="SK114" s="56"/>
      <c r="SL114" s="56"/>
      <c r="SM114" s="56"/>
      <c r="SN114" s="56"/>
      <c r="SO114" s="56"/>
      <c r="SP114" s="56"/>
      <c r="SQ114" s="56"/>
      <c r="SR114" s="56"/>
      <c r="SS114" s="56"/>
      <c r="ST114" s="56"/>
      <c r="SU114" s="56"/>
      <c r="SV114" s="56"/>
      <c r="SW114" s="56"/>
      <c r="SX114" s="56"/>
      <c r="SY114" s="56"/>
      <c r="SZ114" s="56"/>
      <c r="TA114" s="56"/>
      <c r="TB114" s="56"/>
      <c r="TC114" s="56"/>
      <c r="TD114" s="56"/>
      <c r="TE114" s="56"/>
      <c r="TF114" s="56"/>
      <c r="TG114" s="56"/>
      <c r="TH114" s="56"/>
      <c r="TI114" s="56"/>
      <c r="TJ114" s="56"/>
      <c r="TK114" s="56"/>
      <c r="TL114" s="56"/>
      <c r="TM114" s="56"/>
      <c r="TN114" s="56"/>
      <c r="TO114" s="56"/>
      <c r="TP114" s="56"/>
      <c r="TQ114" s="56"/>
      <c r="TR114" s="56"/>
      <c r="TS114" s="56"/>
      <c r="TT114" s="56"/>
      <c r="TU114" s="56"/>
      <c r="TV114" s="56"/>
      <c r="TW114" s="56"/>
      <c r="TX114" s="56"/>
      <c r="TY114" s="56"/>
      <c r="TZ114" s="56"/>
      <c r="UA114" s="56"/>
      <c r="UB114" s="56"/>
      <c r="UC114" s="56"/>
      <c r="UD114" s="56"/>
      <c r="UE114" s="56"/>
      <c r="UF114" s="56"/>
      <c r="UG114" s="56"/>
      <c r="UH114" s="56"/>
      <c r="UI114" s="56"/>
      <c r="UJ114" s="56"/>
      <c r="UK114" s="56"/>
      <c r="UL114" s="56"/>
      <c r="UM114" s="56"/>
      <c r="UN114" s="56"/>
      <c r="UO114" s="56"/>
      <c r="UP114" s="56"/>
      <c r="UQ114" s="56"/>
      <c r="UR114" s="56"/>
      <c r="US114" s="56"/>
      <c r="UT114" s="56"/>
      <c r="UU114" s="56"/>
      <c r="UV114" s="56"/>
      <c r="UW114" s="56"/>
      <c r="UX114" s="56"/>
      <c r="UY114" s="56"/>
      <c r="UZ114" s="56"/>
      <c r="VA114" s="56"/>
      <c r="VB114" s="56"/>
      <c r="VC114" s="56"/>
      <c r="VD114" s="56"/>
      <c r="VE114" s="56"/>
      <c r="VF114" s="56"/>
      <c r="VG114" s="56"/>
      <c r="VH114" s="56"/>
      <c r="VI114" s="56"/>
      <c r="VJ114" s="56"/>
      <c r="VK114" s="56"/>
      <c r="VL114" s="56"/>
      <c r="VM114" s="56"/>
      <c r="VN114" s="56"/>
      <c r="VO114" s="56"/>
      <c r="VP114" s="56"/>
      <c r="VQ114" s="56"/>
      <c r="VR114" s="56"/>
      <c r="VS114" s="56"/>
      <c r="VT114" s="56"/>
      <c r="VU114" s="56"/>
      <c r="VV114" s="56"/>
      <c r="VW114" s="56"/>
      <c r="VX114" s="56"/>
      <c r="VY114" s="56"/>
      <c r="VZ114" s="56"/>
      <c r="WA114" s="56"/>
      <c r="WB114" s="56"/>
      <c r="WC114" s="56"/>
      <c r="WD114" s="56"/>
      <c r="WE114" s="56"/>
      <c r="WF114" s="56"/>
      <c r="WG114" s="56"/>
      <c r="WH114" s="56"/>
      <c r="WI114" s="56"/>
      <c r="WJ114" s="56"/>
      <c r="WK114" s="56"/>
      <c r="WL114" s="56"/>
      <c r="WM114" s="56"/>
      <c r="WN114" s="56"/>
      <c r="WO114" s="56"/>
      <c r="WP114" s="56"/>
      <c r="WQ114" s="56"/>
      <c r="WR114" s="56"/>
      <c r="WS114" s="56"/>
      <c r="WT114" s="56"/>
      <c r="WU114" s="56"/>
      <c r="WV114" s="56"/>
      <c r="WW114" s="56"/>
      <c r="WX114" s="56"/>
      <c r="WY114" s="56"/>
      <c r="WZ114" s="56"/>
      <c r="XA114" s="56"/>
      <c r="XB114" s="56"/>
      <c r="XC114" s="56"/>
      <c r="XD114" s="56"/>
      <c r="XE114" s="56"/>
      <c r="XF114" s="56"/>
      <c r="XG114" s="56"/>
      <c r="XH114" s="56"/>
      <c r="XI114" s="56"/>
      <c r="XJ114" s="56"/>
      <c r="XK114" s="56"/>
      <c r="XL114" s="56"/>
      <c r="XM114" s="56"/>
      <c r="XN114" s="56"/>
      <c r="XO114" s="56"/>
      <c r="XP114" s="56"/>
      <c r="XQ114" s="56"/>
      <c r="XR114" s="56"/>
      <c r="XS114" s="56"/>
      <c r="XT114" s="56"/>
      <c r="XU114" s="56"/>
      <c r="XV114" s="56"/>
      <c r="XW114" s="56"/>
      <c r="XX114" s="56"/>
      <c r="XY114" s="56"/>
      <c r="XZ114" s="56"/>
      <c r="YA114" s="56"/>
      <c r="YB114" s="56"/>
      <c r="YC114" s="56"/>
      <c r="YD114" s="56"/>
      <c r="YE114" s="56"/>
      <c r="YF114" s="56"/>
      <c r="YG114" s="56"/>
      <c r="YH114" s="56"/>
      <c r="YI114" s="56"/>
      <c r="YJ114" s="56"/>
      <c r="YK114" s="56"/>
      <c r="YL114" s="56"/>
      <c r="YM114" s="56"/>
      <c r="YN114" s="56"/>
      <c r="YO114" s="56"/>
      <c r="YP114" s="56"/>
      <c r="YQ114" s="56"/>
      <c r="YR114" s="56"/>
    </row>
    <row r="115" spans="1:668" ht="18" customHeight="1" x14ac:dyDescent="0.25">
      <c r="A115" s="34" t="s">
        <v>177</v>
      </c>
      <c r="B115" s="29" t="s">
        <v>16</v>
      </c>
      <c r="C115" s="82" t="s">
        <v>74</v>
      </c>
      <c r="D115" s="89">
        <v>44564</v>
      </c>
      <c r="E115" s="11" t="s">
        <v>116</v>
      </c>
      <c r="F115" s="176">
        <v>45000</v>
      </c>
      <c r="G115" s="82">
        <f>F115*0.0287</f>
        <v>1291.5</v>
      </c>
      <c r="H115" s="87">
        <v>1148.33</v>
      </c>
      <c r="I115" s="87">
        <f>F115*0.0304</f>
        <v>1368</v>
      </c>
      <c r="J115" s="130">
        <v>25</v>
      </c>
      <c r="K115" s="87">
        <v>3832.83</v>
      </c>
      <c r="L115" s="67">
        <v>41167.17</v>
      </c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56"/>
      <c r="AS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6"/>
      <c r="IT115" s="56"/>
      <c r="IU115" s="56"/>
      <c r="IV115" s="56"/>
      <c r="IW115" s="56"/>
      <c r="IX115" s="56"/>
      <c r="IY115" s="56"/>
      <c r="IZ115" s="56"/>
      <c r="JA115" s="56"/>
      <c r="JB115" s="56"/>
      <c r="JC115" s="56"/>
      <c r="JD115" s="56"/>
      <c r="JE115" s="56"/>
      <c r="JF115" s="56"/>
      <c r="JG115" s="56"/>
      <c r="JH115" s="56"/>
      <c r="JI115" s="56"/>
      <c r="JJ115" s="56"/>
      <c r="JK115" s="56"/>
      <c r="JL115" s="56"/>
      <c r="JM115" s="56"/>
      <c r="JN115" s="56"/>
      <c r="JO115" s="56"/>
      <c r="JP115" s="56"/>
      <c r="JQ115" s="56"/>
      <c r="JR115" s="56"/>
      <c r="JS115" s="56"/>
      <c r="JT115" s="56"/>
      <c r="JU115" s="56"/>
      <c r="JV115" s="56"/>
      <c r="JW115" s="56"/>
      <c r="JX115" s="56"/>
      <c r="JY115" s="56"/>
      <c r="JZ115" s="56"/>
      <c r="KA115" s="56"/>
      <c r="KB115" s="56"/>
      <c r="KC115" s="56"/>
      <c r="KD115" s="56"/>
      <c r="KE115" s="56"/>
      <c r="KF115" s="56"/>
      <c r="KG115" s="56"/>
      <c r="KH115" s="56"/>
      <c r="KI115" s="56"/>
      <c r="KJ115" s="56"/>
      <c r="KK115" s="56"/>
      <c r="KL115" s="56"/>
      <c r="KM115" s="56"/>
      <c r="KN115" s="56"/>
      <c r="KO115" s="56"/>
      <c r="KP115" s="56"/>
      <c r="KQ115" s="56"/>
      <c r="KR115" s="56"/>
      <c r="KS115" s="56"/>
      <c r="KT115" s="56"/>
      <c r="KU115" s="56"/>
      <c r="KV115" s="56"/>
      <c r="KW115" s="56"/>
      <c r="KX115" s="56"/>
      <c r="KY115" s="56"/>
      <c r="KZ115" s="56"/>
      <c r="LA115" s="56"/>
      <c r="LB115" s="56"/>
      <c r="LC115" s="56"/>
      <c r="LD115" s="56"/>
      <c r="LE115" s="56"/>
      <c r="LF115" s="56"/>
      <c r="LG115" s="56"/>
      <c r="LH115" s="56"/>
      <c r="LI115" s="56"/>
      <c r="LJ115" s="56"/>
      <c r="LK115" s="56"/>
      <c r="LL115" s="56"/>
      <c r="LM115" s="56"/>
      <c r="LN115" s="56"/>
      <c r="LO115" s="56"/>
      <c r="LP115" s="56"/>
      <c r="LQ115" s="56"/>
      <c r="LR115" s="56"/>
      <c r="LS115" s="56"/>
      <c r="LT115" s="56"/>
      <c r="LU115" s="56"/>
      <c r="LV115" s="56"/>
      <c r="LW115" s="56"/>
      <c r="LX115" s="56"/>
      <c r="LY115" s="56"/>
      <c r="LZ115" s="56"/>
      <c r="MA115" s="56"/>
      <c r="MB115" s="56"/>
      <c r="MC115" s="56"/>
      <c r="MD115" s="56"/>
      <c r="ME115" s="56"/>
      <c r="MF115" s="56"/>
      <c r="MG115" s="56"/>
      <c r="MH115" s="56"/>
      <c r="MI115" s="56"/>
      <c r="MJ115" s="56"/>
      <c r="MK115" s="56"/>
      <c r="ML115" s="56"/>
      <c r="MM115" s="56"/>
      <c r="MN115" s="56"/>
      <c r="MO115" s="56"/>
      <c r="MP115" s="56"/>
      <c r="MQ115" s="56"/>
      <c r="MR115" s="56"/>
      <c r="MS115" s="56"/>
      <c r="MT115" s="56"/>
      <c r="MU115" s="56"/>
      <c r="MV115" s="56"/>
      <c r="MW115" s="56"/>
      <c r="MX115" s="56"/>
      <c r="MY115" s="56"/>
      <c r="MZ115" s="56"/>
      <c r="NA115" s="56"/>
      <c r="NB115" s="56"/>
      <c r="NC115" s="56"/>
      <c r="ND115" s="56"/>
      <c r="NE115" s="56"/>
      <c r="NF115" s="56"/>
      <c r="NG115" s="56"/>
      <c r="NH115" s="56"/>
      <c r="NI115" s="56"/>
      <c r="NJ115" s="56"/>
      <c r="NK115" s="56"/>
      <c r="NL115" s="56"/>
      <c r="NM115" s="56"/>
      <c r="NN115" s="56"/>
      <c r="NO115" s="56"/>
      <c r="NP115" s="56"/>
      <c r="NQ115" s="56"/>
      <c r="NR115" s="56"/>
      <c r="NS115" s="56"/>
      <c r="NT115" s="56"/>
      <c r="NU115" s="56"/>
      <c r="NV115" s="56"/>
      <c r="NW115" s="56"/>
      <c r="NX115" s="56"/>
      <c r="NY115" s="56"/>
      <c r="NZ115" s="56"/>
      <c r="OA115" s="56"/>
      <c r="OB115" s="56"/>
      <c r="OC115" s="56"/>
      <c r="OD115" s="56"/>
      <c r="OE115" s="56"/>
      <c r="OF115" s="56"/>
      <c r="OG115" s="56"/>
      <c r="OH115" s="56"/>
      <c r="OI115" s="56"/>
      <c r="OJ115" s="56"/>
      <c r="OK115" s="56"/>
      <c r="OL115" s="56"/>
      <c r="OM115" s="56"/>
      <c r="ON115" s="56"/>
      <c r="OO115" s="56"/>
      <c r="OP115" s="56"/>
      <c r="OQ115" s="56"/>
      <c r="OR115" s="56"/>
      <c r="OS115" s="56"/>
      <c r="OT115" s="56"/>
      <c r="OU115" s="56"/>
      <c r="OV115" s="56"/>
      <c r="OW115" s="56"/>
      <c r="OX115" s="56"/>
      <c r="OY115" s="56"/>
      <c r="OZ115" s="56"/>
      <c r="PA115" s="56"/>
      <c r="PB115" s="56"/>
      <c r="PC115" s="56"/>
      <c r="PD115" s="56"/>
      <c r="PE115" s="56"/>
      <c r="PF115" s="56"/>
      <c r="PG115" s="56"/>
      <c r="PH115" s="56"/>
      <c r="PI115" s="56"/>
      <c r="PJ115" s="56"/>
      <c r="PK115" s="56"/>
      <c r="PL115" s="56"/>
      <c r="PM115" s="56"/>
      <c r="PN115" s="56"/>
      <c r="PO115" s="56"/>
      <c r="PP115" s="56"/>
      <c r="PQ115" s="56"/>
      <c r="PR115" s="56"/>
      <c r="PS115" s="56"/>
      <c r="PT115" s="56"/>
      <c r="PU115" s="56"/>
      <c r="PV115" s="56"/>
      <c r="PW115" s="56"/>
      <c r="PX115" s="56"/>
      <c r="PY115" s="56"/>
      <c r="PZ115" s="56"/>
      <c r="QA115" s="56"/>
      <c r="QB115" s="56"/>
      <c r="QC115" s="56"/>
      <c r="QD115" s="56"/>
      <c r="QE115" s="56"/>
      <c r="QF115" s="56"/>
      <c r="QG115" s="56"/>
      <c r="QH115" s="56"/>
      <c r="QI115" s="56"/>
      <c r="QJ115" s="56"/>
      <c r="QK115" s="56"/>
      <c r="QL115" s="56"/>
      <c r="QM115" s="56"/>
      <c r="QN115" s="56"/>
      <c r="QO115" s="56"/>
      <c r="QP115" s="56"/>
      <c r="QQ115" s="56"/>
      <c r="QR115" s="56"/>
      <c r="QS115" s="56"/>
      <c r="QT115" s="56"/>
      <c r="QU115" s="56"/>
      <c r="QV115" s="56"/>
      <c r="QW115" s="56"/>
      <c r="QX115" s="56"/>
      <c r="QY115" s="56"/>
      <c r="QZ115" s="56"/>
      <c r="RA115" s="56"/>
      <c r="RB115" s="56"/>
      <c r="RC115" s="56"/>
      <c r="RD115" s="56"/>
      <c r="RE115" s="56"/>
      <c r="RF115" s="56"/>
      <c r="RG115" s="56"/>
      <c r="RH115" s="56"/>
      <c r="RI115" s="56"/>
      <c r="RJ115" s="56"/>
      <c r="RK115" s="56"/>
      <c r="RL115" s="56"/>
      <c r="RM115" s="56"/>
      <c r="RN115" s="56"/>
      <c r="RO115" s="56"/>
      <c r="RP115" s="56"/>
      <c r="RQ115" s="56"/>
      <c r="RR115" s="56"/>
      <c r="RS115" s="56"/>
      <c r="RT115" s="56"/>
      <c r="RU115" s="56"/>
      <c r="RV115" s="56"/>
      <c r="RW115" s="56"/>
      <c r="RX115" s="56"/>
      <c r="RY115" s="56"/>
      <c r="RZ115" s="56"/>
      <c r="SA115" s="56"/>
      <c r="SB115" s="56"/>
      <c r="SC115" s="56"/>
      <c r="SD115" s="56"/>
      <c r="SE115" s="56"/>
      <c r="SF115" s="56"/>
      <c r="SG115" s="56"/>
      <c r="SH115" s="56"/>
      <c r="SI115" s="56"/>
      <c r="SJ115" s="56"/>
      <c r="SK115" s="56"/>
      <c r="SL115" s="56"/>
      <c r="SM115" s="56"/>
      <c r="SN115" s="56"/>
      <c r="SO115" s="56"/>
      <c r="SP115" s="56"/>
      <c r="SQ115" s="56"/>
      <c r="SR115" s="56"/>
      <c r="SS115" s="56"/>
      <c r="ST115" s="56"/>
      <c r="SU115" s="56"/>
      <c r="SV115" s="56"/>
      <c r="SW115" s="56"/>
      <c r="SX115" s="56"/>
      <c r="SY115" s="56"/>
      <c r="SZ115" s="56"/>
      <c r="TA115" s="56"/>
      <c r="TB115" s="56"/>
      <c r="TC115" s="56"/>
      <c r="TD115" s="56"/>
      <c r="TE115" s="56"/>
      <c r="TF115" s="56"/>
      <c r="TG115" s="56"/>
      <c r="TH115" s="56"/>
      <c r="TI115" s="56"/>
      <c r="TJ115" s="56"/>
      <c r="TK115" s="56"/>
      <c r="TL115" s="56"/>
      <c r="TM115" s="56"/>
      <c r="TN115" s="56"/>
      <c r="TO115" s="56"/>
      <c r="TP115" s="56"/>
      <c r="TQ115" s="56"/>
      <c r="TR115" s="56"/>
      <c r="TS115" s="56"/>
      <c r="TT115" s="56"/>
      <c r="TU115" s="56"/>
      <c r="TV115" s="56"/>
      <c r="TW115" s="56"/>
      <c r="TX115" s="56"/>
      <c r="TY115" s="56"/>
      <c r="TZ115" s="56"/>
      <c r="UA115" s="56"/>
      <c r="UB115" s="56"/>
      <c r="UC115" s="56"/>
      <c r="UD115" s="56"/>
      <c r="UE115" s="56"/>
      <c r="UF115" s="56"/>
      <c r="UG115" s="56"/>
      <c r="UH115" s="56"/>
      <c r="UI115" s="56"/>
      <c r="UJ115" s="56"/>
      <c r="UK115" s="56"/>
      <c r="UL115" s="56"/>
      <c r="UM115" s="56"/>
      <c r="UN115" s="56"/>
      <c r="UO115" s="56"/>
      <c r="UP115" s="56"/>
      <c r="UQ115" s="56"/>
      <c r="UR115" s="56"/>
      <c r="US115" s="56"/>
      <c r="UT115" s="56"/>
      <c r="UU115" s="56"/>
      <c r="UV115" s="56"/>
      <c r="UW115" s="56"/>
      <c r="UX115" s="56"/>
      <c r="UY115" s="56"/>
      <c r="UZ115" s="56"/>
      <c r="VA115" s="56"/>
      <c r="VB115" s="56"/>
      <c r="VC115" s="56"/>
      <c r="VD115" s="56"/>
      <c r="VE115" s="56"/>
      <c r="VF115" s="56"/>
      <c r="VG115" s="56"/>
      <c r="VH115" s="56"/>
      <c r="VI115" s="56"/>
      <c r="VJ115" s="56"/>
      <c r="VK115" s="56"/>
      <c r="VL115" s="56"/>
      <c r="VM115" s="56"/>
      <c r="VN115" s="56"/>
      <c r="VO115" s="56"/>
      <c r="VP115" s="56"/>
      <c r="VQ115" s="56"/>
      <c r="VR115" s="56"/>
      <c r="VS115" s="56"/>
      <c r="VT115" s="56"/>
      <c r="VU115" s="56"/>
      <c r="VV115" s="56"/>
      <c r="VW115" s="56"/>
      <c r="VX115" s="56"/>
      <c r="VY115" s="56"/>
      <c r="VZ115" s="56"/>
      <c r="WA115" s="56"/>
      <c r="WB115" s="56"/>
      <c r="WC115" s="56"/>
      <c r="WD115" s="56"/>
      <c r="WE115" s="56"/>
      <c r="WF115" s="56"/>
      <c r="WG115" s="56"/>
      <c r="WH115" s="56"/>
      <c r="WI115" s="56"/>
      <c r="WJ115" s="56"/>
      <c r="WK115" s="56"/>
      <c r="WL115" s="56"/>
      <c r="WM115" s="56"/>
      <c r="WN115" s="56"/>
      <c r="WO115" s="56"/>
      <c r="WP115" s="56"/>
      <c r="WQ115" s="56"/>
      <c r="WR115" s="56"/>
      <c r="WS115" s="56"/>
      <c r="WT115" s="56"/>
      <c r="WU115" s="56"/>
      <c r="WV115" s="56"/>
      <c r="WW115" s="56"/>
      <c r="WX115" s="56"/>
      <c r="WY115" s="56"/>
      <c r="WZ115" s="56"/>
      <c r="XA115" s="56"/>
      <c r="XB115" s="56"/>
      <c r="XC115" s="56"/>
      <c r="XD115" s="56"/>
      <c r="XE115" s="56"/>
      <c r="XF115" s="56"/>
      <c r="XG115" s="56"/>
      <c r="XH115" s="56"/>
      <c r="XI115" s="56"/>
      <c r="XJ115" s="56"/>
      <c r="XK115" s="56"/>
      <c r="XL115" s="56"/>
      <c r="XM115" s="56"/>
      <c r="XN115" s="56"/>
      <c r="XO115" s="56"/>
      <c r="XP115" s="56"/>
      <c r="XQ115" s="56"/>
      <c r="XR115" s="56"/>
      <c r="XS115" s="56"/>
      <c r="XT115" s="56"/>
      <c r="XU115" s="56"/>
      <c r="XV115" s="56"/>
      <c r="XW115" s="56"/>
      <c r="XX115" s="56"/>
      <c r="XY115" s="56"/>
      <c r="XZ115" s="56"/>
      <c r="YA115" s="56"/>
      <c r="YB115" s="56"/>
      <c r="YC115" s="56"/>
      <c r="YD115" s="56"/>
      <c r="YE115" s="56"/>
      <c r="YF115" s="56"/>
      <c r="YG115" s="56"/>
      <c r="YH115" s="56"/>
      <c r="YI115" s="56"/>
      <c r="YJ115" s="56"/>
      <c r="YK115" s="56"/>
      <c r="YL115" s="56"/>
      <c r="YM115" s="56"/>
      <c r="YN115" s="56"/>
      <c r="YO115" s="56"/>
      <c r="YP115" s="56"/>
      <c r="YQ115" s="56"/>
      <c r="YR115" s="56"/>
    </row>
    <row r="116" spans="1:668" ht="15.75" x14ac:dyDescent="0.25">
      <c r="A116" s="34" t="s">
        <v>21</v>
      </c>
      <c r="B116" s="29" t="s">
        <v>16</v>
      </c>
      <c r="C116" s="82" t="s">
        <v>74</v>
      </c>
      <c r="D116" s="89">
        <v>44440</v>
      </c>
      <c r="E116" s="11" t="s">
        <v>116</v>
      </c>
      <c r="F116" s="84">
        <v>45000</v>
      </c>
      <c r="G116" s="82">
        <f>F116*0.0287</f>
        <v>1291.5</v>
      </c>
      <c r="H116" s="87">
        <v>1148.33</v>
      </c>
      <c r="I116" s="87">
        <f>F116*0.0304</f>
        <v>1368</v>
      </c>
      <c r="J116" s="130">
        <v>25</v>
      </c>
      <c r="K116" s="87">
        <v>3832.83</v>
      </c>
      <c r="L116" s="67">
        <v>41167.17</v>
      </c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  <c r="IW116" s="56"/>
      <c r="IX116" s="56"/>
      <c r="IY116" s="56"/>
      <c r="IZ116" s="56"/>
      <c r="JA116" s="56"/>
      <c r="JB116" s="56"/>
      <c r="JC116" s="56"/>
      <c r="JD116" s="56"/>
      <c r="JE116" s="56"/>
      <c r="JF116" s="56"/>
      <c r="JG116" s="56"/>
      <c r="JH116" s="56"/>
      <c r="JI116" s="56"/>
      <c r="JJ116" s="56"/>
      <c r="JK116" s="56"/>
      <c r="JL116" s="56"/>
      <c r="JM116" s="56"/>
      <c r="JN116" s="56"/>
      <c r="JO116" s="56"/>
      <c r="JP116" s="56"/>
      <c r="JQ116" s="56"/>
      <c r="JR116" s="56"/>
      <c r="JS116" s="56"/>
      <c r="JT116" s="56"/>
      <c r="JU116" s="56"/>
      <c r="JV116" s="56"/>
      <c r="JW116" s="56"/>
      <c r="JX116" s="56"/>
      <c r="JY116" s="56"/>
      <c r="JZ116" s="56"/>
      <c r="KA116" s="56"/>
      <c r="KB116" s="56"/>
      <c r="KC116" s="56"/>
      <c r="KD116" s="56"/>
      <c r="KE116" s="56"/>
      <c r="KF116" s="56"/>
      <c r="KG116" s="56"/>
      <c r="KH116" s="56"/>
      <c r="KI116" s="56"/>
      <c r="KJ116" s="56"/>
      <c r="KK116" s="56"/>
      <c r="KL116" s="56"/>
      <c r="KM116" s="56"/>
      <c r="KN116" s="56"/>
      <c r="KO116" s="56"/>
      <c r="KP116" s="56"/>
      <c r="KQ116" s="56"/>
      <c r="KR116" s="56"/>
      <c r="KS116" s="56"/>
      <c r="KT116" s="56"/>
      <c r="KU116" s="56"/>
      <c r="KV116" s="56"/>
      <c r="KW116" s="56"/>
      <c r="KX116" s="56"/>
      <c r="KY116" s="56"/>
      <c r="KZ116" s="56"/>
      <c r="LA116" s="56"/>
      <c r="LB116" s="56"/>
      <c r="LC116" s="56"/>
      <c r="LD116" s="56"/>
      <c r="LE116" s="56"/>
      <c r="LF116" s="56"/>
      <c r="LG116" s="56"/>
      <c r="LH116" s="56"/>
      <c r="LI116" s="56"/>
      <c r="LJ116" s="56"/>
      <c r="LK116" s="56"/>
      <c r="LL116" s="56"/>
      <c r="LM116" s="56"/>
      <c r="LN116" s="56"/>
      <c r="LO116" s="56"/>
      <c r="LP116" s="56"/>
      <c r="LQ116" s="56"/>
      <c r="LR116" s="56"/>
      <c r="LS116" s="56"/>
      <c r="LT116" s="56"/>
      <c r="LU116" s="56"/>
      <c r="LV116" s="56"/>
      <c r="LW116" s="56"/>
      <c r="LX116" s="56"/>
      <c r="LY116" s="56"/>
      <c r="LZ116" s="56"/>
      <c r="MA116" s="56"/>
      <c r="MB116" s="56"/>
      <c r="MC116" s="56"/>
      <c r="MD116" s="56"/>
      <c r="ME116" s="56"/>
      <c r="MF116" s="56"/>
      <c r="MG116" s="56"/>
      <c r="MH116" s="56"/>
      <c r="MI116" s="56"/>
      <c r="MJ116" s="56"/>
      <c r="MK116" s="56"/>
      <c r="ML116" s="56"/>
      <c r="MM116" s="56"/>
      <c r="MN116" s="56"/>
      <c r="MO116" s="56"/>
      <c r="MP116" s="56"/>
      <c r="MQ116" s="56"/>
      <c r="MR116" s="56"/>
      <c r="MS116" s="56"/>
      <c r="MT116" s="56"/>
      <c r="MU116" s="56"/>
      <c r="MV116" s="56"/>
      <c r="MW116" s="56"/>
      <c r="MX116" s="56"/>
      <c r="MY116" s="56"/>
      <c r="MZ116" s="56"/>
      <c r="NA116" s="56"/>
      <c r="NB116" s="56"/>
      <c r="NC116" s="56"/>
      <c r="ND116" s="56"/>
      <c r="NE116" s="56"/>
      <c r="NF116" s="56"/>
      <c r="NG116" s="56"/>
      <c r="NH116" s="56"/>
      <c r="NI116" s="56"/>
      <c r="NJ116" s="56"/>
      <c r="NK116" s="56"/>
      <c r="NL116" s="56"/>
      <c r="NM116" s="56"/>
      <c r="NN116" s="56"/>
      <c r="NO116" s="56"/>
      <c r="NP116" s="56"/>
      <c r="NQ116" s="56"/>
      <c r="NR116" s="56"/>
      <c r="NS116" s="56"/>
      <c r="NT116" s="56"/>
      <c r="NU116" s="56"/>
      <c r="NV116" s="56"/>
      <c r="NW116" s="56"/>
      <c r="NX116" s="56"/>
      <c r="NY116" s="56"/>
      <c r="NZ116" s="56"/>
      <c r="OA116" s="56"/>
      <c r="OB116" s="56"/>
      <c r="OC116" s="56"/>
      <c r="OD116" s="56"/>
      <c r="OE116" s="56"/>
      <c r="OF116" s="56"/>
      <c r="OG116" s="56"/>
      <c r="OH116" s="56"/>
      <c r="OI116" s="56"/>
      <c r="OJ116" s="56"/>
      <c r="OK116" s="56"/>
      <c r="OL116" s="56"/>
      <c r="OM116" s="56"/>
      <c r="ON116" s="56"/>
      <c r="OO116" s="56"/>
      <c r="OP116" s="56"/>
      <c r="OQ116" s="56"/>
      <c r="OR116" s="56"/>
      <c r="OS116" s="56"/>
      <c r="OT116" s="56"/>
      <c r="OU116" s="56"/>
      <c r="OV116" s="56"/>
      <c r="OW116" s="56"/>
      <c r="OX116" s="56"/>
      <c r="OY116" s="56"/>
      <c r="OZ116" s="56"/>
      <c r="PA116" s="56"/>
      <c r="PB116" s="56"/>
      <c r="PC116" s="56"/>
      <c r="PD116" s="56"/>
      <c r="PE116" s="56"/>
      <c r="PF116" s="56"/>
      <c r="PG116" s="56"/>
      <c r="PH116" s="56"/>
      <c r="PI116" s="56"/>
      <c r="PJ116" s="56"/>
      <c r="PK116" s="56"/>
      <c r="PL116" s="56"/>
      <c r="PM116" s="56"/>
      <c r="PN116" s="56"/>
      <c r="PO116" s="56"/>
      <c r="PP116" s="56"/>
      <c r="PQ116" s="56"/>
      <c r="PR116" s="56"/>
      <c r="PS116" s="56"/>
      <c r="PT116" s="56"/>
      <c r="PU116" s="56"/>
      <c r="PV116" s="56"/>
      <c r="PW116" s="56"/>
      <c r="PX116" s="56"/>
      <c r="PY116" s="56"/>
      <c r="PZ116" s="56"/>
      <c r="QA116" s="56"/>
      <c r="QB116" s="56"/>
      <c r="QC116" s="56"/>
      <c r="QD116" s="56"/>
      <c r="QE116" s="56"/>
      <c r="QF116" s="56"/>
      <c r="QG116" s="56"/>
      <c r="QH116" s="56"/>
      <c r="QI116" s="56"/>
      <c r="QJ116" s="56"/>
      <c r="QK116" s="56"/>
      <c r="QL116" s="56"/>
      <c r="QM116" s="56"/>
      <c r="QN116" s="56"/>
      <c r="QO116" s="56"/>
      <c r="QP116" s="56"/>
      <c r="QQ116" s="56"/>
      <c r="QR116" s="56"/>
      <c r="QS116" s="56"/>
      <c r="QT116" s="56"/>
      <c r="QU116" s="56"/>
      <c r="QV116" s="56"/>
      <c r="QW116" s="56"/>
      <c r="QX116" s="56"/>
      <c r="QY116" s="56"/>
      <c r="QZ116" s="56"/>
      <c r="RA116" s="56"/>
      <c r="RB116" s="56"/>
      <c r="RC116" s="56"/>
      <c r="RD116" s="56"/>
      <c r="RE116" s="56"/>
      <c r="RF116" s="56"/>
      <c r="RG116" s="56"/>
      <c r="RH116" s="56"/>
      <c r="RI116" s="56"/>
      <c r="RJ116" s="56"/>
      <c r="RK116" s="56"/>
      <c r="RL116" s="56"/>
      <c r="RM116" s="56"/>
      <c r="RN116" s="56"/>
      <c r="RO116" s="56"/>
      <c r="RP116" s="56"/>
      <c r="RQ116" s="56"/>
      <c r="RR116" s="56"/>
      <c r="RS116" s="56"/>
      <c r="RT116" s="56"/>
      <c r="RU116" s="56"/>
      <c r="RV116" s="56"/>
      <c r="RW116" s="56"/>
      <c r="RX116" s="56"/>
      <c r="RY116" s="56"/>
      <c r="RZ116" s="56"/>
      <c r="SA116" s="56"/>
      <c r="SB116" s="56"/>
      <c r="SC116" s="56"/>
      <c r="SD116" s="56"/>
      <c r="SE116" s="56"/>
      <c r="SF116" s="56"/>
      <c r="SG116" s="56"/>
      <c r="SH116" s="56"/>
      <c r="SI116" s="56"/>
      <c r="SJ116" s="56"/>
      <c r="SK116" s="56"/>
      <c r="SL116" s="56"/>
      <c r="SM116" s="56"/>
      <c r="SN116" s="56"/>
      <c r="SO116" s="56"/>
      <c r="SP116" s="56"/>
      <c r="SQ116" s="56"/>
      <c r="SR116" s="56"/>
      <c r="SS116" s="56"/>
      <c r="ST116" s="56"/>
      <c r="SU116" s="56"/>
      <c r="SV116" s="56"/>
      <c r="SW116" s="56"/>
      <c r="SX116" s="56"/>
      <c r="SY116" s="56"/>
      <c r="SZ116" s="56"/>
      <c r="TA116" s="56"/>
      <c r="TB116" s="56"/>
      <c r="TC116" s="56"/>
      <c r="TD116" s="56"/>
      <c r="TE116" s="56"/>
      <c r="TF116" s="56"/>
      <c r="TG116" s="56"/>
      <c r="TH116" s="56"/>
      <c r="TI116" s="56"/>
      <c r="TJ116" s="56"/>
      <c r="TK116" s="56"/>
      <c r="TL116" s="56"/>
      <c r="TM116" s="56"/>
      <c r="TN116" s="56"/>
      <c r="TO116" s="56"/>
      <c r="TP116" s="56"/>
      <c r="TQ116" s="56"/>
      <c r="TR116" s="56"/>
      <c r="TS116" s="56"/>
      <c r="TT116" s="56"/>
      <c r="TU116" s="56"/>
      <c r="TV116" s="56"/>
      <c r="TW116" s="56"/>
      <c r="TX116" s="56"/>
      <c r="TY116" s="56"/>
      <c r="TZ116" s="56"/>
      <c r="UA116" s="56"/>
      <c r="UB116" s="56"/>
      <c r="UC116" s="56"/>
      <c r="UD116" s="56"/>
      <c r="UE116" s="56"/>
      <c r="UF116" s="56"/>
      <c r="UG116" s="56"/>
      <c r="UH116" s="56"/>
      <c r="UI116" s="56"/>
      <c r="UJ116" s="56"/>
      <c r="UK116" s="56"/>
      <c r="UL116" s="56"/>
      <c r="UM116" s="56"/>
      <c r="UN116" s="56"/>
      <c r="UO116" s="56"/>
      <c r="UP116" s="56"/>
      <c r="UQ116" s="56"/>
      <c r="UR116" s="56"/>
      <c r="US116" s="56"/>
      <c r="UT116" s="56"/>
      <c r="UU116" s="56"/>
      <c r="UV116" s="56"/>
      <c r="UW116" s="56"/>
      <c r="UX116" s="56"/>
      <c r="UY116" s="56"/>
      <c r="UZ116" s="56"/>
      <c r="VA116" s="56"/>
      <c r="VB116" s="56"/>
      <c r="VC116" s="56"/>
      <c r="VD116" s="56"/>
      <c r="VE116" s="56"/>
      <c r="VF116" s="56"/>
      <c r="VG116" s="56"/>
      <c r="VH116" s="56"/>
      <c r="VI116" s="56"/>
      <c r="VJ116" s="56"/>
      <c r="VK116" s="56"/>
      <c r="VL116" s="56"/>
      <c r="VM116" s="56"/>
      <c r="VN116" s="56"/>
      <c r="VO116" s="56"/>
      <c r="VP116" s="56"/>
      <c r="VQ116" s="56"/>
      <c r="VR116" s="56"/>
      <c r="VS116" s="56"/>
      <c r="VT116" s="56"/>
      <c r="VU116" s="56"/>
      <c r="VV116" s="56"/>
      <c r="VW116" s="56"/>
      <c r="VX116" s="56"/>
      <c r="VY116" s="56"/>
      <c r="VZ116" s="56"/>
      <c r="WA116" s="56"/>
      <c r="WB116" s="56"/>
      <c r="WC116" s="56"/>
      <c r="WD116" s="56"/>
      <c r="WE116" s="56"/>
      <c r="WF116" s="56"/>
      <c r="WG116" s="56"/>
      <c r="WH116" s="56"/>
      <c r="WI116" s="56"/>
      <c r="WJ116" s="56"/>
      <c r="WK116" s="56"/>
      <c r="WL116" s="56"/>
      <c r="WM116" s="56"/>
      <c r="WN116" s="56"/>
      <c r="WO116" s="56"/>
      <c r="WP116" s="56"/>
      <c r="WQ116" s="56"/>
      <c r="WR116" s="56"/>
      <c r="WS116" s="56"/>
      <c r="WT116" s="56"/>
      <c r="WU116" s="56"/>
      <c r="WV116" s="56"/>
      <c r="WW116" s="56"/>
      <c r="WX116" s="56"/>
      <c r="WY116" s="56"/>
      <c r="WZ116" s="56"/>
      <c r="XA116" s="56"/>
      <c r="XB116" s="56"/>
      <c r="XC116" s="56"/>
      <c r="XD116" s="56"/>
      <c r="XE116" s="56"/>
      <c r="XF116" s="56"/>
      <c r="XG116" s="56"/>
      <c r="XH116" s="56"/>
      <c r="XI116" s="56"/>
      <c r="XJ116" s="56"/>
      <c r="XK116" s="56"/>
      <c r="XL116" s="56"/>
      <c r="XM116" s="56"/>
      <c r="XN116" s="56"/>
      <c r="XO116" s="56"/>
      <c r="XP116" s="56"/>
      <c r="XQ116" s="56"/>
      <c r="XR116" s="56"/>
      <c r="XS116" s="56"/>
      <c r="XT116" s="56"/>
      <c r="XU116" s="56"/>
      <c r="XV116" s="56"/>
      <c r="XW116" s="56"/>
      <c r="XX116" s="56"/>
      <c r="XY116" s="56"/>
      <c r="XZ116" s="56"/>
      <c r="YA116" s="56"/>
      <c r="YB116" s="56"/>
      <c r="YC116" s="56"/>
      <c r="YD116" s="56"/>
      <c r="YE116" s="56"/>
      <c r="YF116" s="56"/>
      <c r="YG116" s="56"/>
      <c r="YH116" s="56"/>
      <c r="YI116" s="56"/>
      <c r="YJ116" s="56"/>
      <c r="YK116" s="56"/>
      <c r="YL116" s="56"/>
      <c r="YM116" s="56"/>
      <c r="YN116" s="56"/>
      <c r="YO116" s="56"/>
      <c r="YP116" s="56"/>
      <c r="YQ116" s="56"/>
      <c r="YR116" s="56"/>
    </row>
    <row r="117" spans="1:668" ht="15.75" x14ac:dyDescent="0.25">
      <c r="A117" s="34" t="s">
        <v>147</v>
      </c>
      <c r="B117" s="29" t="s">
        <v>149</v>
      </c>
      <c r="C117" s="82" t="s">
        <v>74</v>
      </c>
      <c r="D117" s="89">
        <v>44593</v>
      </c>
      <c r="E117" s="11" t="s">
        <v>116</v>
      </c>
      <c r="F117" s="84">
        <v>45000</v>
      </c>
      <c r="G117" s="82">
        <v>1291.5</v>
      </c>
      <c r="H117" s="87">
        <v>1148.33</v>
      </c>
      <c r="I117" s="87">
        <v>1368</v>
      </c>
      <c r="J117" s="130">
        <v>25</v>
      </c>
      <c r="K117" s="87">
        <v>3832.83</v>
      </c>
      <c r="L117" s="67">
        <v>41167.17</v>
      </c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6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6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6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  <c r="OW117" s="56"/>
      <c r="OX117" s="56"/>
      <c r="OY117" s="56"/>
      <c r="OZ117" s="56"/>
      <c r="PA117" s="56"/>
      <c r="PB117" s="56"/>
      <c r="PC117" s="56"/>
      <c r="PD117" s="56"/>
      <c r="PE117" s="56"/>
      <c r="PF117" s="56"/>
      <c r="PG117" s="56"/>
      <c r="PH117" s="56"/>
      <c r="PI117" s="56"/>
      <c r="PJ117" s="56"/>
      <c r="PK117" s="56"/>
      <c r="PL117" s="56"/>
      <c r="PM117" s="56"/>
      <c r="PN117" s="56"/>
      <c r="PO117" s="56"/>
      <c r="PP117" s="56"/>
      <c r="PQ117" s="56"/>
      <c r="PR117" s="56"/>
      <c r="PS117" s="56"/>
      <c r="PT117" s="56"/>
      <c r="PU117" s="56"/>
      <c r="PV117" s="56"/>
      <c r="PW117" s="56"/>
      <c r="PX117" s="56"/>
      <c r="PY117" s="56"/>
      <c r="PZ117" s="56"/>
      <c r="QA117" s="56"/>
      <c r="QB117" s="56"/>
      <c r="QC117" s="56"/>
      <c r="QD117" s="56"/>
      <c r="QE117" s="56"/>
      <c r="QF117" s="56"/>
      <c r="QG117" s="56"/>
      <c r="QH117" s="56"/>
      <c r="QI117" s="56"/>
      <c r="QJ117" s="56"/>
      <c r="QK117" s="56"/>
      <c r="QL117" s="56"/>
      <c r="QM117" s="56"/>
      <c r="QN117" s="56"/>
      <c r="QO117" s="56"/>
      <c r="QP117" s="56"/>
      <c r="QQ117" s="56"/>
      <c r="QR117" s="56"/>
      <c r="QS117" s="56"/>
      <c r="QT117" s="56"/>
      <c r="QU117" s="56"/>
      <c r="QV117" s="56"/>
      <c r="QW117" s="56"/>
      <c r="QX117" s="56"/>
      <c r="QY117" s="56"/>
      <c r="QZ117" s="56"/>
      <c r="RA117" s="56"/>
      <c r="RB117" s="56"/>
      <c r="RC117" s="56"/>
      <c r="RD117" s="56"/>
      <c r="RE117" s="56"/>
      <c r="RF117" s="56"/>
      <c r="RG117" s="56"/>
      <c r="RH117" s="56"/>
      <c r="RI117" s="56"/>
      <c r="RJ117" s="56"/>
      <c r="RK117" s="56"/>
      <c r="RL117" s="56"/>
      <c r="RM117" s="56"/>
      <c r="RN117" s="56"/>
      <c r="RO117" s="56"/>
      <c r="RP117" s="56"/>
      <c r="RQ117" s="56"/>
      <c r="RR117" s="56"/>
      <c r="RS117" s="56"/>
      <c r="RT117" s="56"/>
      <c r="RU117" s="56"/>
      <c r="RV117" s="56"/>
      <c r="RW117" s="56"/>
      <c r="RX117" s="56"/>
      <c r="RY117" s="56"/>
      <c r="RZ117" s="56"/>
      <c r="SA117" s="56"/>
      <c r="SB117" s="56"/>
      <c r="SC117" s="56"/>
      <c r="SD117" s="56"/>
      <c r="SE117" s="56"/>
      <c r="SF117" s="56"/>
      <c r="SG117" s="56"/>
      <c r="SH117" s="56"/>
      <c r="SI117" s="56"/>
      <c r="SJ117" s="56"/>
      <c r="SK117" s="56"/>
      <c r="SL117" s="56"/>
      <c r="SM117" s="56"/>
      <c r="SN117" s="56"/>
      <c r="SO117" s="56"/>
      <c r="SP117" s="56"/>
      <c r="SQ117" s="56"/>
      <c r="SR117" s="56"/>
      <c r="SS117" s="56"/>
      <c r="ST117" s="56"/>
      <c r="SU117" s="56"/>
      <c r="SV117" s="56"/>
      <c r="SW117" s="56"/>
      <c r="SX117" s="56"/>
      <c r="SY117" s="56"/>
      <c r="SZ117" s="56"/>
      <c r="TA117" s="56"/>
      <c r="TB117" s="56"/>
      <c r="TC117" s="56"/>
      <c r="TD117" s="56"/>
      <c r="TE117" s="56"/>
      <c r="TF117" s="56"/>
      <c r="TG117" s="56"/>
      <c r="TH117" s="56"/>
      <c r="TI117" s="56"/>
      <c r="TJ117" s="56"/>
      <c r="TK117" s="56"/>
      <c r="TL117" s="56"/>
      <c r="TM117" s="56"/>
      <c r="TN117" s="56"/>
      <c r="TO117" s="56"/>
      <c r="TP117" s="56"/>
      <c r="TQ117" s="56"/>
      <c r="TR117" s="56"/>
      <c r="TS117" s="56"/>
      <c r="TT117" s="56"/>
      <c r="TU117" s="56"/>
      <c r="TV117" s="56"/>
      <c r="TW117" s="56"/>
      <c r="TX117" s="56"/>
      <c r="TY117" s="56"/>
      <c r="TZ117" s="56"/>
      <c r="UA117" s="56"/>
      <c r="UB117" s="56"/>
      <c r="UC117" s="56"/>
      <c r="UD117" s="56"/>
      <c r="UE117" s="56"/>
      <c r="UF117" s="56"/>
      <c r="UG117" s="56"/>
      <c r="UH117" s="56"/>
      <c r="UI117" s="56"/>
      <c r="UJ117" s="56"/>
      <c r="UK117" s="56"/>
      <c r="UL117" s="56"/>
      <c r="UM117" s="56"/>
      <c r="UN117" s="56"/>
      <c r="UO117" s="56"/>
      <c r="UP117" s="56"/>
      <c r="UQ117" s="56"/>
      <c r="UR117" s="56"/>
      <c r="US117" s="56"/>
      <c r="UT117" s="56"/>
      <c r="UU117" s="56"/>
      <c r="UV117" s="56"/>
      <c r="UW117" s="56"/>
      <c r="UX117" s="56"/>
      <c r="UY117" s="56"/>
      <c r="UZ117" s="56"/>
      <c r="VA117" s="56"/>
      <c r="VB117" s="56"/>
      <c r="VC117" s="56"/>
      <c r="VD117" s="56"/>
      <c r="VE117" s="56"/>
      <c r="VF117" s="56"/>
      <c r="VG117" s="56"/>
      <c r="VH117" s="56"/>
      <c r="VI117" s="56"/>
      <c r="VJ117" s="56"/>
      <c r="VK117" s="56"/>
      <c r="VL117" s="56"/>
      <c r="VM117" s="56"/>
      <c r="VN117" s="56"/>
      <c r="VO117" s="56"/>
      <c r="VP117" s="56"/>
      <c r="VQ117" s="56"/>
      <c r="VR117" s="56"/>
      <c r="VS117" s="56"/>
      <c r="VT117" s="56"/>
      <c r="VU117" s="56"/>
      <c r="VV117" s="56"/>
      <c r="VW117" s="56"/>
      <c r="VX117" s="56"/>
      <c r="VY117" s="56"/>
      <c r="VZ117" s="56"/>
      <c r="WA117" s="56"/>
      <c r="WB117" s="56"/>
      <c r="WC117" s="56"/>
      <c r="WD117" s="56"/>
      <c r="WE117" s="56"/>
      <c r="WF117" s="56"/>
      <c r="WG117" s="56"/>
      <c r="WH117" s="56"/>
      <c r="WI117" s="56"/>
      <c r="WJ117" s="56"/>
      <c r="WK117" s="56"/>
      <c r="WL117" s="56"/>
      <c r="WM117" s="56"/>
      <c r="WN117" s="56"/>
      <c r="WO117" s="56"/>
      <c r="WP117" s="56"/>
      <c r="WQ117" s="56"/>
      <c r="WR117" s="56"/>
      <c r="WS117" s="56"/>
      <c r="WT117" s="56"/>
      <c r="WU117" s="56"/>
      <c r="WV117" s="56"/>
      <c r="WW117" s="56"/>
      <c r="WX117" s="56"/>
      <c r="WY117" s="56"/>
      <c r="WZ117" s="56"/>
      <c r="XA117" s="56"/>
      <c r="XB117" s="56"/>
      <c r="XC117" s="56"/>
      <c r="XD117" s="56"/>
      <c r="XE117" s="56"/>
      <c r="XF117" s="56"/>
      <c r="XG117" s="56"/>
      <c r="XH117" s="56"/>
      <c r="XI117" s="56"/>
      <c r="XJ117" s="56"/>
      <c r="XK117" s="56"/>
      <c r="XL117" s="56"/>
      <c r="XM117" s="56"/>
      <c r="XN117" s="56"/>
      <c r="XO117" s="56"/>
      <c r="XP117" s="56"/>
      <c r="XQ117" s="56"/>
      <c r="XR117" s="56"/>
      <c r="XS117" s="56"/>
      <c r="XT117" s="56"/>
      <c r="XU117" s="56"/>
      <c r="XV117" s="56"/>
      <c r="XW117" s="56"/>
      <c r="XX117" s="56"/>
      <c r="XY117" s="56"/>
      <c r="XZ117" s="56"/>
      <c r="YA117" s="56"/>
      <c r="YB117" s="56"/>
      <c r="YC117" s="56"/>
      <c r="YD117" s="56"/>
      <c r="YE117" s="56"/>
      <c r="YF117" s="56"/>
      <c r="YG117" s="56"/>
      <c r="YH117" s="56"/>
      <c r="YI117" s="56"/>
      <c r="YJ117" s="56"/>
      <c r="YK117" s="56"/>
      <c r="YL117" s="56"/>
      <c r="YM117" s="56"/>
      <c r="YN117" s="56"/>
      <c r="YO117" s="56"/>
      <c r="YP117" s="56"/>
      <c r="YQ117" s="56"/>
      <c r="YR117" s="56"/>
    </row>
    <row r="118" spans="1:668" ht="15.75" x14ac:dyDescent="0.25">
      <c r="A118" s="34" t="s">
        <v>148</v>
      </c>
      <c r="B118" s="29" t="s">
        <v>149</v>
      </c>
      <c r="C118" s="82" t="s">
        <v>74</v>
      </c>
      <c r="D118" s="89">
        <v>44594</v>
      </c>
      <c r="E118" s="11" t="s">
        <v>116</v>
      </c>
      <c r="F118" s="84">
        <v>45000</v>
      </c>
      <c r="G118" s="82">
        <v>1291.5</v>
      </c>
      <c r="H118" s="87">
        <v>1148.33</v>
      </c>
      <c r="I118" s="87">
        <v>1368</v>
      </c>
      <c r="J118" s="130">
        <v>25</v>
      </c>
      <c r="K118" s="87">
        <v>3832.83</v>
      </c>
      <c r="L118" s="67">
        <v>41167.17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6"/>
      <c r="JE118" s="56"/>
      <c r="JF118" s="56"/>
      <c r="JG118" s="56"/>
      <c r="JH118" s="56"/>
      <c r="JI118" s="56"/>
      <c r="JJ118" s="56"/>
      <c r="JK118" s="56"/>
      <c r="JL118" s="56"/>
      <c r="JM118" s="56"/>
      <c r="JN118" s="56"/>
      <c r="JO118" s="56"/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6"/>
      <c r="KA118" s="56"/>
      <c r="KB118" s="56"/>
      <c r="KC118" s="56"/>
      <c r="KD118" s="56"/>
      <c r="KE118" s="56"/>
      <c r="KF118" s="56"/>
      <c r="KG118" s="56"/>
      <c r="KH118" s="56"/>
      <c r="KI118" s="56"/>
      <c r="KJ118" s="56"/>
      <c r="KK118" s="56"/>
      <c r="KL118" s="56"/>
      <c r="KM118" s="56"/>
      <c r="KN118" s="56"/>
      <c r="KO118" s="56"/>
      <c r="KP118" s="56"/>
      <c r="KQ118" s="56"/>
      <c r="KR118" s="56"/>
      <c r="KS118" s="56"/>
      <c r="KT118" s="56"/>
      <c r="KU118" s="56"/>
      <c r="KV118" s="56"/>
      <c r="KW118" s="56"/>
      <c r="KX118" s="56"/>
      <c r="KY118" s="56"/>
      <c r="KZ118" s="56"/>
      <c r="LA118" s="56"/>
      <c r="LB118" s="56"/>
      <c r="LC118" s="56"/>
      <c r="LD118" s="56"/>
      <c r="LE118" s="56"/>
      <c r="LF118" s="56"/>
      <c r="LG118" s="56"/>
      <c r="LH118" s="56"/>
      <c r="LI118" s="56"/>
      <c r="LJ118" s="56"/>
      <c r="LK118" s="56"/>
      <c r="LL118" s="56"/>
      <c r="LM118" s="56"/>
      <c r="LN118" s="56"/>
      <c r="LO118" s="56"/>
      <c r="LP118" s="56"/>
      <c r="LQ118" s="56"/>
      <c r="LR118" s="56"/>
      <c r="LS118" s="56"/>
      <c r="LT118" s="56"/>
      <c r="LU118" s="56"/>
      <c r="LV118" s="56"/>
      <c r="LW118" s="56"/>
      <c r="LX118" s="56"/>
      <c r="LY118" s="56"/>
      <c r="LZ118" s="56"/>
      <c r="MA118" s="56"/>
      <c r="MB118" s="56"/>
      <c r="MC118" s="56"/>
      <c r="MD118" s="56"/>
      <c r="ME118" s="56"/>
      <c r="MF118" s="56"/>
      <c r="MG118" s="56"/>
      <c r="MH118" s="56"/>
      <c r="MI118" s="56"/>
      <c r="MJ118" s="56"/>
      <c r="MK118" s="56"/>
      <c r="ML118" s="56"/>
      <c r="MM118" s="56"/>
      <c r="MN118" s="56"/>
      <c r="MO118" s="56"/>
      <c r="MP118" s="56"/>
      <c r="MQ118" s="56"/>
      <c r="MR118" s="56"/>
      <c r="MS118" s="56"/>
      <c r="MT118" s="56"/>
      <c r="MU118" s="56"/>
      <c r="MV118" s="56"/>
      <c r="MW118" s="56"/>
      <c r="MX118" s="56"/>
      <c r="MY118" s="56"/>
      <c r="MZ118" s="56"/>
      <c r="NA118" s="56"/>
      <c r="NB118" s="56"/>
      <c r="NC118" s="56"/>
      <c r="ND118" s="56"/>
      <c r="NE118" s="56"/>
      <c r="NF118" s="56"/>
      <c r="NG118" s="56"/>
      <c r="NH118" s="56"/>
      <c r="NI118" s="56"/>
      <c r="NJ118" s="56"/>
      <c r="NK118" s="56"/>
      <c r="NL118" s="56"/>
      <c r="NM118" s="56"/>
      <c r="NN118" s="56"/>
      <c r="NO118" s="56"/>
      <c r="NP118" s="56"/>
      <c r="NQ118" s="56"/>
      <c r="NR118" s="56"/>
      <c r="NS118" s="56"/>
      <c r="NT118" s="56"/>
      <c r="NU118" s="56"/>
      <c r="NV118" s="56"/>
      <c r="NW118" s="56"/>
      <c r="NX118" s="56"/>
      <c r="NY118" s="56"/>
      <c r="NZ118" s="56"/>
      <c r="OA118" s="56"/>
      <c r="OB118" s="56"/>
      <c r="OC118" s="56"/>
      <c r="OD118" s="56"/>
      <c r="OE118" s="56"/>
      <c r="OF118" s="56"/>
      <c r="OG118" s="56"/>
      <c r="OH118" s="56"/>
      <c r="OI118" s="56"/>
      <c r="OJ118" s="56"/>
      <c r="OK118" s="56"/>
      <c r="OL118" s="56"/>
      <c r="OM118" s="56"/>
      <c r="ON118" s="56"/>
      <c r="OO118" s="56"/>
      <c r="OP118" s="56"/>
      <c r="OQ118" s="56"/>
      <c r="OR118" s="56"/>
      <c r="OS118" s="56"/>
      <c r="OT118" s="56"/>
      <c r="OU118" s="56"/>
      <c r="OV118" s="56"/>
      <c r="OW118" s="56"/>
      <c r="OX118" s="56"/>
      <c r="OY118" s="56"/>
      <c r="OZ118" s="56"/>
      <c r="PA118" s="56"/>
      <c r="PB118" s="56"/>
      <c r="PC118" s="56"/>
      <c r="PD118" s="56"/>
      <c r="PE118" s="56"/>
      <c r="PF118" s="56"/>
      <c r="PG118" s="56"/>
      <c r="PH118" s="56"/>
      <c r="PI118" s="56"/>
      <c r="PJ118" s="56"/>
      <c r="PK118" s="56"/>
      <c r="PL118" s="56"/>
      <c r="PM118" s="56"/>
      <c r="PN118" s="56"/>
      <c r="PO118" s="56"/>
      <c r="PP118" s="56"/>
      <c r="PQ118" s="56"/>
      <c r="PR118" s="56"/>
      <c r="PS118" s="56"/>
      <c r="PT118" s="56"/>
      <c r="PU118" s="56"/>
      <c r="PV118" s="56"/>
      <c r="PW118" s="56"/>
      <c r="PX118" s="56"/>
      <c r="PY118" s="56"/>
      <c r="PZ118" s="56"/>
      <c r="QA118" s="56"/>
      <c r="QB118" s="56"/>
      <c r="QC118" s="56"/>
      <c r="QD118" s="56"/>
      <c r="QE118" s="56"/>
      <c r="QF118" s="56"/>
      <c r="QG118" s="56"/>
      <c r="QH118" s="56"/>
      <c r="QI118" s="56"/>
      <c r="QJ118" s="56"/>
      <c r="QK118" s="56"/>
      <c r="QL118" s="56"/>
      <c r="QM118" s="56"/>
      <c r="QN118" s="56"/>
      <c r="QO118" s="56"/>
      <c r="QP118" s="56"/>
      <c r="QQ118" s="56"/>
      <c r="QR118" s="56"/>
      <c r="QS118" s="56"/>
      <c r="QT118" s="56"/>
      <c r="QU118" s="56"/>
      <c r="QV118" s="56"/>
      <c r="QW118" s="56"/>
      <c r="QX118" s="56"/>
      <c r="QY118" s="56"/>
      <c r="QZ118" s="56"/>
      <c r="RA118" s="56"/>
      <c r="RB118" s="56"/>
      <c r="RC118" s="56"/>
      <c r="RD118" s="56"/>
      <c r="RE118" s="56"/>
      <c r="RF118" s="56"/>
      <c r="RG118" s="56"/>
      <c r="RH118" s="56"/>
      <c r="RI118" s="56"/>
      <c r="RJ118" s="56"/>
      <c r="RK118" s="56"/>
      <c r="RL118" s="56"/>
      <c r="RM118" s="56"/>
      <c r="RN118" s="56"/>
      <c r="RO118" s="56"/>
      <c r="RP118" s="56"/>
      <c r="RQ118" s="56"/>
      <c r="RR118" s="56"/>
      <c r="RS118" s="56"/>
      <c r="RT118" s="56"/>
      <c r="RU118" s="56"/>
      <c r="RV118" s="56"/>
      <c r="RW118" s="56"/>
      <c r="RX118" s="56"/>
      <c r="RY118" s="56"/>
      <c r="RZ118" s="56"/>
      <c r="SA118" s="56"/>
      <c r="SB118" s="56"/>
      <c r="SC118" s="56"/>
      <c r="SD118" s="56"/>
      <c r="SE118" s="56"/>
      <c r="SF118" s="56"/>
      <c r="SG118" s="56"/>
      <c r="SH118" s="56"/>
      <c r="SI118" s="56"/>
      <c r="SJ118" s="56"/>
      <c r="SK118" s="56"/>
      <c r="SL118" s="56"/>
      <c r="SM118" s="56"/>
      <c r="SN118" s="56"/>
      <c r="SO118" s="56"/>
      <c r="SP118" s="56"/>
      <c r="SQ118" s="56"/>
      <c r="SR118" s="56"/>
      <c r="SS118" s="56"/>
      <c r="ST118" s="56"/>
      <c r="SU118" s="56"/>
      <c r="SV118" s="56"/>
      <c r="SW118" s="56"/>
      <c r="SX118" s="56"/>
      <c r="SY118" s="56"/>
      <c r="SZ118" s="56"/>
      <c r="TA118" s="56"/>
      <c r="TB118" s="56"/>
      <c r="TC118" s="56"/>
      <c r="TD118" s="56"/>
      <c r="TE118" s="56"/>
      <c r="TF118" s="56"/>
      <c r="TG118" s="56"/>
      <c r="TH118" s="56"/>
      <c r="TI118" s="56"/>
      <c r="TJ118" s="56"/>
      <c r="TK118" s="56"/>
      <c r="TL118" s="56"/>
      <c r="TM118" s="56"/>
      <c r="TN118" s="56"/>
      <c r="TO118" s="56"/>
      <c r="TP118" s="56"/>
      <c r="TQ118" s="56"/>
      <c r="TR118" s="56"/>
      <c r="TS118" s="56"/>
      <c r="TT118" s="56"/>
      <c r="TU118" s="56"/>
      <c r="TV118" s="56"/>
      <c r="TW118" s="56"/>
      <c r="TX118" s="56"/>
      <c r="TY118" s="56"/>
      <c r="TZ118" s="56"/>
      <c r="UA118" s="56"/>
      <c r="UB118" s="56"/>
      <c r="UC118" s="56"/>
      <c r="UD118" s="56"/>
      <c r="UE118" s="56"/>
      <c r="UF118" s="56"/>
      <c r="UG118" s="56"/>
      <c r="UH118" s="56"/>
      <c r="UI118" s="56"/>
      <c r="UJ118" s="56"/>
      <c r="UK118" s="56"/>
      <c r="UL118" s="56"/>
      <c r="UM118" s="56"/>
      <c r="UN118" s="56"/>
      <c r="UO118" s="56"/>
      <c r="UP118" s="56"/>
      <c r="UQ118" s="56"/>
      <c r="UR118" s="56"/>
      <c r="US118" s="56"/>
      <c r="UT118" s="56"/>
      <c r="UU118" s="56"/>
      <c r="UV118" s="56"/>
      <c r="UW118" s="56"/>
      <c r="UX118" s="56"/>
      <c r="UY118" s="56"/>
      <c r="UZ118" s="56"/>
      <c r="VA118" s="56"/>
      <c r="VB118" s="56"/>
      <c r="VC118" s="56"/>
      <c r="VD118" s="56"/>
      <c r="VE118" s="56"/>
      <c r="VF118" s="56"/>
      <c r="VG118" s="56"/>
      <c r="VH118" s="56"/>
      <c r="VI118" s="56"/>
      <c r="VJ118" s="56"/>
      <c r="VK118" s="56"/>
      <c r="VL118" s="56"/>
      <c r="VM118" s="56"/>
      <c r="VN118" s="56"/>
      <c r="VO118" s="56"/>
      <c r="VP118" s="56"/>
      <c r="VQ118" s="56"/>
      <c r="VR118" s="56"/>
      <c r="VS118" s="56"/>
      <c r="VT118" s="56"/>
      <c r="VU118" s="56"/>
      <c r="VV118" s="56"/>
      <c r="VW118" s="56"/>
      <c r="VX118" s="56"/>
      <c r="VY118" s="56"/>
      <c r="VZ118" s="56"/>
      <c r="WA118" s="56"/>
      <c r="WB118" s="56"/>
      <c r="WC118" s="56"/>
      <c r="WD118" s="56"/>
      <c r="WE118" s="56"/>
      <c r="WF118" s="56"/>
      <c r="WG118" s="56"/>
      <c r="WH118" s="56"/>
      <c r="WI118" s="56"/>
      <c r="WJ118" s="56"/>
      <c r="WK118" s="56"/>
      <c r="WL118" s="56"/>
      <c r="WM118" s="56"/>
      <c r="WN118" s="56"/>
      <c r="WO118" s="56"/>
      <c r="WP118" s="56"/>
      <c r="WQ118" s="56"/>
      <c r="WR118" s="56"/>
      <c r="WS118" s="56"/>
      <c r="WT118" s="56"/>
      <c r="WU118" s="56"/>
      <c r="WV118" s="56"/>
      <c r="WW118" s="56"/>
      <c r="WX118" s="56"/>
      <c r="WY118" s="56"/>
      <c r="WZ118" s="56"/>
      <c r="XA118" s="56"/>
      <c r="XB118" s="56"/>
      <c r="XC118" s="56"/>
      <c r="XD118" s="56"/>
      <c r="XE118" s="56"/>
      <c r="XF118" s="56"/>
      <c r="XG118" s="56"/>
      <c r="XH118" s="56"/>
      <c r="XI118" s="56"/>
      <c r="XJ118" s="56"/>
      <c r="XK118" s="56"/>
      <c r="XL118" s="56"/>
      <c r="XM118" s="56"/>
      <c r="XN118" s="56"/>
      <c r="XO118" s="56"/>
      <c r="XP118" s="56"/>
      <c r="XQ118" s="56"/>
      <c r="XR118" s="56"/>
      <c r="XS118" s="56"/>
      <c r="XT118" s="56"/>
      <c r="XU118" s="56"/>
      <c r="XV118" s="56"/>
      <c r="XW118" s="56"/>
      <c r="XX118" s="56"/>
      <c r="XY118" s="56"/>
      <c r="XZ118" s="56"/>
      <c r="YA118" s="56"/>
      <c r="YB118" s="56"/>
      <c r="YC118" s="56"/>
      <c r="YD118" s="56"/>
      <c r="YE118" s="56"/>
      <c r="YF118" s="56"/>
      <c r="YG118" s="56"/>
      <c r="YH118" s="56"/>
      <c r="YI118" s="56"/>
      <c r="YJ118" s="56"/>
      <c r="YK118" s="56"/>
      <c r="YL118" s="56"/>
      <c r="YM118" s="56"/>
      <c r="YN118" s="56"/>
      <c r="YO118" s="56"/>
      <c r="YP118" s="56"/>
      <c r="YQ118" s="56"/>
      <c r="YR118" s="56"/>
    </row>
    <row r="119" spans="1:668" s="53" customFormat="1" ht="15" customHeight="1" x14ac:dyDescent="0.25">
      <c r="A119" s="179" t="s">
        <v>14</v>
      </c>
      <c r="B119" s="141">
        <v>4</v>
      </c>
      <c r="C119" s="75"/>
      <c r="D119" s="81"/>
      <c r="E119" s="81"/>
      <c r="F119" s="86">
        <f>SUM(F115:F118)</f>
        <v>180000</v>
      </c>
      <c r="G119" s="94">
        <f>SUM(G115:G116)+G117+G118</f>
        <v>5166</v>
      </c>
      <c r="H119" s="86">
        <f>SUM(H115:H116)+H117+H118</f>
        <v>4593.32</v>
      </c>
      <c r="I119" s="86">
        <f>SUM(I115:I116)+I117+I118</f>
        <v>5472</v>
      </c>
      <c r="J119" s="86">
        <f>SUM(J115:J116)+J117+J118</f>
        <v>100</v>
      </c>
      <c r="K119" s="86">
        <f>K115+K116+K117+K118</f>
        <v>15331.32</v>
      </c>
      <c r="L119" s="169">
        <f>SUM(L115:L118)</f>
        <v>164668.68</v>
      </c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  <c r="IM119" s="113"/>
      <c r="IN119" s="113"/>
      <c r="IO119" s="113"/>
      <c r="IP119" s="113"/>
      <c r="IQ119" s="113"/>
      <c r="IR119" s="113"/>
      <c r="IS119" s="113"/>
      <c r="IT119" s="113"/>
      <c r="IU119" s="113"/>
      <c r="IV119" s="113"/>
      <c r="IW119" s="113"/>
      <c r="IX119" s="113"/>
      <c r="IY119" s="113"/>
      <c r="IZ119" s="113"/>
      <c r="JA119" s="113"/>
      <c r="JB119" s="113"/>
      <c r="JC119" s="113"/>
      <c r="JD119" s="113"/>
      <c r="JE119" s="113"/>
      <c r="JF119" s="113"/>
      <c r="JG119" s="113"/>
      <c r="JH119" s="113"/>
      <c r="JI119" s="113"/>
      <c r="JJ119" s="113"/>
      <c r="JK119" s="113"/>
      <c r="JL119" s="113"/>
      <c r="JM119" s="113"/>
      <c r="JN119" s="113"/>
      <c r="JO119" s="113"/>
      <c r="JP119" s="113"/>
      <c r="JQ119" s="113"/>
      <c r="JR119" s="113"/>
      <c r="JS119" s="113"/>
      <c r="JT119" s="113"/>
      <c r="JU119" s="113"/>
      <c r="JV119" s="113"/>
      <c r="JW119" s="113"/>
      <c r="JX119" s="113"/>
      <c r="JY119" s="113"/>
      <c r="JZ119" s="113"/>
      <c r="KA119" s="113"/>
      <c r="KB119" s="113"/>
      <c r="KC119" s="113"/>
      <c r="KD119" s="113"/>
      <c r="KE119" s="113"/>
      <c r="KF119" s="113"/>
      <c r="KG119" s="113"/>
      <c r="KH119" s="113"/>
      <c r="KI119" s="113"/>
      <c r="KJ119" s="113"/>
      <c r="KK119" s="113"/>
      <c r="KL119" s="113"/>
      <c r="KM119" s="113"/>
      <c r="KN119" s="113"/>
      <c r="KO119" s="113"/>
      <c r="KP119" s="113"/>
      <c r="KQ119" s="113"/>
      <c r="KR119" s="113"/>
      <c r="KS119" s="113"/>
      <c r="KT119" s="113"/>
      <c r="KU119" s="113"/>
      <c r="KV119" s="113"/>
      <c r="KW119" s="113"/>
      <c r="KX119" s="113"/>
      <c r="KY119" s="113"/>
      <c r="KZ119" s="113"/>
      <c r="LA119" s="113"/>
      <c r="LB119" s="113"/>
      <c r="LC119" s="113"/>
      <c r="LD119" s="113"/>
      <c r="LE119" s="113"/>
      <c r="LF119" s="113"/>
      <c r="LG119" s="113"/>
      <c r="LH119" s="113"/>
      <c r="LI119" s="113"/>
      <c r="LJ119" s="113"/>
      <c r="LK119" s="113"/>
      <c r="LL119" s="113"/>
      <c r="LM119" s="113"/>
      <c r="LN119" s="113"/>
      <c r="LO119" s="113"/>
      <c r="LP119" s="113"/>
      <c r="LQ119" s="113"/>
      <c r="LR119" s="113"/>
      <c r="LS119" s="113"/>
      <c r="LT119" s="113"/>
      <c r="LU119" s="113"/>
      <c r="LV119" s="113"/>
      <c r="LW119" s="113"/>
      <c r="LX119" s="113"/>
      <c r="LY119" s="113"/>
      <c r="LZ119" s="113"/>
      <c r="MA119" s="113"/>
      <c r="MB119" s="113"/>
      <c r="MC119" s="113"/>
      <c r="MD119" s="113"/>
      <c r="ME119" s="113"/>
      <c r="MF119" s="113"/>
      <c r="MG119" s="113"/>
      <c r="MH119" s="113"/>
      <c r="MI119" s="113"/>
      <c r="MJ119" s="113"/>
      <c r="MK119" s="113"/>
      <c r="ML119" s="113"/>
      <c r="MM119" s="113"/>
      <c r="MN119" s="113"/>
      <c r="MO119" s="113"/>
      <c r="MP119" s="113"/>
      <c r="MQ119" s="113"/>
      <c r="MR119" s="113"/>
      <c r="MS119" s="113"/>
      <c r="MT119" s="113"/>
      <c r="MU119" s="113"/>
      <c r="MV119" s="113"/>
      <c r="MW119" s="113"/>
      <c r="MX119" s="113"/>
      <c r="MY119" s="113"/>
      <c r="MZ119" s="113"/>
      <c r="NA119" s="113"/>
      <c r="NB119" s="113"/>
      <c r="NC119" s="113"/>
      <c r="ND119" s="113"/>
      <c r="NE119" s="113"/>
      <c r="NF119" s="113"/>
      <c r="NG119" s="113"/>
      <c r="NH119" s="113"/>
      <c r="NI119" s="113"/>
      <c r="NJ119" s="113"/>
      <c r="NK119" s="113"/>
      <c r="NL119" s="113"/>
      <c r="NM119" s="113"/>
      <c r="NN119" s="113"/>
      <c r="NO119" s="113"/>
      <c r="NP119" s="113"/>
      <c r="NQ119" s="113"/>
      <c r="NR119" s="113"/>
      <c r="NS119" s="113"/>
      <c r="NT119" s="113"/>
      <c r="NU119" s="113"/>
      <c r="NV119" s="113"/>
      <c r="NW119" s="113"/>
      <c r="NX119" s="113"/>
      <c r="NY119" s="113"/>
      <c r="NZ119" s="113"/>
      <c r="OA119" s="113"/>
      <c r="OB119" s="113"/>
      <c r="OC119" s="113"/>
      <c r="OD119" s="113"/>
      <c r="OE119" s="113"/>
      <c r="OF119" s="113"/>
      <c r="OG119" s="113"/>
      <c r="OH119" s="113"/>
      <c r="OI119" s="113"/>
      <c r="OJ119" s="113"/>
      <c r="OK119" s="113"/>
      <c r="OL119" s="113"/>
      <c r="OM119" s="113"/>
      <c r="ON119" s="113"/>
      <c r="OO119" s="113"/>
      <c r="OP119" s="113"/>
      <c r="OQ119" s="113"/>
      <c r="OR119" s="113"/>
      <c r="OS119" s="113"/>
      <c r="OT119" s="113"/>
      <c r="OU119" s="113"/>
      <c r="OV119" s="113"/>
      <c r="OW119" s="113"/>
      <c r="OX119" s="113"/>
      <c r="OY119" s="113"/>
      <c r="OZ119" s="113"/>
      <c r="PA119" s="113"/>
      <c r="PB119" s="113"/>
      <c r="PC119" s="113"/>
      <c r="PD119" s="113"/>
      <c r="PE119" s="113"/>
      <c r="PF119" s="113"/>
      <c r="PG119" s="113"/>
      <c r="PH119" s="113"/>
      <c r="PI119" s="113"/>
      <c r="PJ119" s="113"/>
      <c r="PK119" s="113"/>
      <c r="PL119" s="113"/>
      <c r="PM119" s="113"/>
      <c r="PN119" s="113"/>
      <c r="PO119" s="113"/>
      <c r="PP119" s="113"/>
      <c r="PQ119" s="113"/>
      <c r="PR119" s="113"/>
      <c r="PS119" s="113"/>
      <c r="PT119" s="113"/>
      <c r="PU119" s="113"/>
      <c r="PV119" s="113"/>
      <c r="PW119" s="113"/>
      <c r="PX119" s="113"/>
      <c r="PY119" s="113"/>
      <c r="PZ119" s="113"/>
      <c r="QA119" s="113"/>
      <c r="QB119" s="113"/>
      <c r="QC119" s="113"/>
      <c r="QD119" s="113"/>
      <c r="QE119" s="113"/>
      <c r="QF119" s="113"/>
      <c r="QG119" s="113"/>
      <c r="QH119" s="113"/>
      <c r="QI119" s="113"/>
      <c r="QJ119" s="113"/>
      <c r="QK119" s="113"/>
      <c r="QL119" s="113"/>
      <c r="QM119" s="113"/>
      <c r="QN119" s="113"/>
      <c r="QO119" s="113"/>
      <c r="QP119" s="113"/>
      <c r="QQ119" s="113"/>
      <c r="QR119" s="113"/>
      <c r="QS119" s="113"/>
      <c r="QT119" s="113"/>
      <c r="QU119" s="113"/>
      <c r="QV119" s="113"/>
      <c r="QW119" s="113"/>
      <c r="QX119" s="113"/>
      <c r="QY119" s="113"/>
      <c r="QZ119" s="113"/>
      <c r="RA119" s="113"/>
      <c r="RB119" s="113"/>
      <c r="RC119" s="113"/>
      <c r="RD119" s="113"/>
      <c r="RE119" s="113"/>
      <c r="RF119" s="113"/>
      <c r="RG119" s="113"/>
      <c r="RH119" s="113"/>
      <c r="RI119" s="113"/>
      <c r="RJ119" s="113"/>
      <c r="RK119" s="113"/>
      <c r="RL119" s="113"/>
      <c r="RM119" s="113"/>
      <c r="RN119" s="113"/>
      <c r="RO119" s="113"/>
      <c r="RP119" s="113"/>
      <c r="RQ119" s="113"/>
      <c r="RR119" s="113"/>
      <c r="RS119" s="113"/>
      <c r="RT119" s="113"/>
      <c r="RU119" s="113"/>
      <c r="RV119" s="113"/>
      <c r="RW119" s="113"/>
      <c r="RX119" s="113"/>
      <c r="RY119" s="113"/>
      <c r="RZ119" s="113"/>
      <c r="SA119" s="113"/>
      <c r="SB119" s="113"/>
      <c r="SC119" s="113"/>
      <c r="SD119" s="113"/>
      <c r="SE119" s="113"/>
      <c r="SF119" s="113"/>
      <c r="SG119" s="113"/>
      <c r="SH119" s="113"/>
      <c r="SI119" s="113"/>
      <c r="SJ119" s="113"/>
      <c r="SK119" s="113"/>
      <c r="SL119" s="113"/>
      <c r="SM119" s="113"/>
      <c r="SN119" s="113"/>
      <c r="SO119" s="113"/>
      <c r="SP119" s="113"/>
      <c r="SQ119" s="113"/>
      <c r="SR119" s="113"/>
      <c r="SS119" s="113"/>
      <c r="ST119" s="113"/>
      <c r="SU119" s="113"/>
      <c r="SV119" s="113"/>
      <c r="SW119" s="113"/>
      <c r="SX119" s="113"/>
      <c r="SY119" s="113"/>
      <c r="SZ119" s="113"/>
      <c r="TA119" s="113"/>
      <c r="TB119" s="113"/>
      <c r="TC119" s="113"/>
      <c r="TD119" s="113"/>
      <c r="TE119" s="113"/>
      <c r="TF119" s="113"/>
      <c r="TG119" s="113"/>
      <c r="TH119" s="113"/>
      <c r="TI119" s="113"/>
      <c r="TJ119" s="113"/>
      <c r="TK119" s="113"/>
      <c r="TL119" s="113"/>
      <c r="TM119" s="113"/>
      <c r="TN119" s="113"/>
      <c r="TO119" s="113"/>
      <c r="TP119" s="113"/>
      <c r="TQ119" s="113"/>
      <c r="TR119" s="113"/>
      <c r="TS119" s="113"/>
      <c r="TT119" s="113"/>
      <c r="TU119" s="113"/>
      <c r="TV119" s="113"/>
      <c r="TW119" s="113"/>
      <c r="TX119" s="113"/>
      <c r="TY119" s="113"/>
      <c r="TZ119" s="113"/>
      <c r="UA119" s="113"/>
      <c r="UB119" s="113"/>
      <c r="UC119" s="113"/>
      <c r="UD119" s="113"/>
      <c r="UE119" s="113"/>
      <c r="UF119" s="113"/>
      <c r="UG119" s="113"/>
      <c r="UH119" s="113"/>
      <c r="UI119" s="113"/>
      <c r="UJ119" s="113"/>
      <c r="UK119" s="113"/>
      <c r="UL119" s="113"/>
      <c r="UM119" s="113"/>
      <c r="UN119" s="113"/>
      <c r="UO119" s="113"/>
      <c r="UP119" s="113"/>
      <c r="UQ119" s="113"/>
      <c r="UR119" s="113"/>
      <c r="US119" s="113"/>
      <c r="UT119" s="113"/>
      <c r="UU119" s="113"/>
      <c r="UV119" s="113"/>
      <c r="UW119" s="113"/>
      <c r="UX119" s="113"/>
      <c r="UY119" s="113"/>
      <c r="UZ119" s="113"/>
      <c r="VA119" s="113"/>
      <c r="VB119" s="113"/>
      <c r="VC119" s="113"/>
      <c r="VD119" s="113"/>
      <c r="VE119" s="113"/>
      <c r="VF119" s="113"/>
      <c r="VG119" s="113"/>
      <c r="VH119" s="113"/>
      <c r="VI119" s="113"/>
      <c r="VJ119" s="113"/>
      <c r="VK119" s="113"/>
      <c r="VL119" s="113"/>
      <c r="VM119" s="113"/>
      <c r="VN119" s="113"/>
      <c r="VO119" s="113"/>
      <c r="VP119" s="113"/>
      <c r="VQ119" s="113"/>
      <c r="VR119" s="113"/>
      <c r="VS119" s="113"/>
      <c r="VT119" s="113"/>
      <c r="VU119" s="113"/>
      <c r="VV119" s="113"/>
      <c r="VW119" s="113"/>
      <c r="VX119" s="113"/>
      <c r="VY119" s="113"/>
      <c r="VZ119" s="113"/>
      <c r="WA119" s="113"/>
      <c r="WB119" s="113"/>
      <c r="WC119" s="113"/>
      <c r="WD119" s="113"/>
      <c r="WE119" s="113"/>
      <c r="WF119" s="113"/>
      <c r="WG119" s="113"/>
      <c r="WH119" s="113"/>
      <c r="WI119" s="113"/>
      <c r="WJ119" s="113"/>
      <c r="WK119" s="113"/>
      <c r="WL119" s="113"/>
      <c r="WM119" s="113"/>
      <c r="WN119" s="113"/>
      <c r="WO119" s="113"/>
      <c r="WP119" s="113"/>
      <c r="WQ119" s="113"/>
      <c r="WR119" s="113"/>
      <c r="WS119" s="113"/>
      <c r="WT119" s="113"/>
      <c r="WU119" s="113"/>
      <c r="WV119" s="113"/>
      <c r="WW119" s="113"/>
      <c r="WX119" s="113"/>
      <c r="WY119" s="113"/>
      <c r="WZ119" s="113"/>
      <c r="XA119" s="113"/>
      <c r="XB119" s="113"/>
      <c r="XC119" s="113"/>
      <c r="XD119" s="113"/>
      <c r="XE119" s="113"/>
      <c r="XF119" s="113"/>
      <c r="XG119" s="113"/>
      <c r="XH119" s="113"/>
      <c r="XI119" s="113"/>
      <c r="XJ119" s="113"/>
      <c r="XK119" s="113"/>
      <c r="XL119" s="113"/>
      <c r="XM119" s="113"/>
      <c r="XN119" s="113"/>
      <c r="XO119" s="113"/>
      <c r="XP119" s="113"/>
      <c r="XQ119" s="113"/>
      <c r="XR119" s="113"/>
      <c r="XS119" s="113"/>
      <c r="XT119" s="113"/>
      <c r="XU119" s="113"/>
      <c r="XV119" s="113"/>
      <c r="XW119" s="113"/>
      <c r="XX119" s="113"/>
      <c r="XY119" s="113"/>
      <c r="XZ119" s="113"/>
      <c r="YA119" s="113"/>
      <c r="YB119" s="113"/>
      <c r="YC119" s="113"/>
      <c r="YD119" s="113"/>
      <c r="YE119" s="113"/>
      <c r="YF119" s="113"/>
      <c r="YG119" s="113"/>
      <c r="YH119" s="113"/>
      <c r="YI119" s="113"/>
      <c r="YJ119" s="113"/>
      <c r="YK119" s="113"/>
      <c r="YL119" s="113"/>
      <c r="YM119" s="113"/>
      <c r="YN119" s="113"/>
      <c r="YO119" s="113"/>
      <c r="YP119" s="113"/>
      <c r="YQ119" s="113"/>
      <c r="YR119" s="113"/>
    </row>
    <row r="120" spans="1:668" s="53" customFormat="1" ht="12.75" customHeight="1" x14ac:dyDescent="0.25">
      <c r="A120" s="44"/>
      <c r="B120" s="152"/>
      <c r="C120" s="99"/>
      <c r="D120" s="100"/>
      <c r="E120" s="100"/>
      <c r="F120" s="12"/>
      <c r="G120" s="70"/>
      <c r="H120" s="12"/>
      <c r="I120" s="12"/>
      <c r="J120" s="12"/>
      <c r="K120" s="12"/>
      <c r="L120" s="70"/>
    </row>
    <row r="121" spans="1:668" s="53" customFormat="1" ht="12.75" customHeight="1" x14ac:dyDescent="0.25">
      <c r="A121" s="44" t="s">
        <v>125</v>
      </c>
      <c r="B121" s="152"/>
      <c r="C121" s="99"/>
      <c r="D121" s="100"/>
      <c r="E121" s="100"/>
      <c r="F121" s="12"/>
      <c r="G121" s="70"/>
      <c r="H121" s="12"/>
      <c r="I121" s="12"/>
      <c r="J121" s="12"/>
      <c r="K121" s="12"/>
      <c r="L121" s="70"/>
    </row>
    <row r="122" spans="1:668" s="50" customFormat="1" ht="18" customHeight="1" x14ac:dyDescent="0.25">
      <c r="A122" s="50" t="s">
        <v>126</v>
      </c>
      <c r="B122" s="98" t="s">
        <v>17</v>
      </c>
      <c r="C122" s="99" t="s">
        <v>74</v>
      </c>
      <c r="D122" s="100">
        <v>44562</v>
      </c>
      <c r="E122" s="100" t="s">
        <v>116</v>
      </c>
      <c r="F122" s="26">
        <v>40000</v>
      </c>
      <c r="G122" s="71">
        <v>1148</v>
      </c>
      <c r="H122" s="26">
        <v>442.65</v>
      </c>
      <c r="I122" s="26">
        <v>1216</v>
      </c>
      <c r="J122" s="26">
        <v>7025</v>
      </c>
      <c r="K122" s="26">
        <v>9831.65</v>
      </c>
      <c r="L122" s="71">
        <v>30168.35</v>
      </c>
    </row>
    <row r="123" spans="1:668" s="50" customFormat="1" ht="14.25" customHeight="1" x14ac:dyDescent="0.25">
      <c r="A123" s="50" t="s">
        <v>152</v>
      </c>
      <c r="B123" s="98" t="s">
        <v>118</v>
      </c>
      <c r="C123" s="99" t="s">
        <v>73</v>
      </c>
      <c r="D123" s="100">
        <v>44593</v>
      </c>
      <c r="E123" s="100" t="s">
        <v>116</v>
      </c>
      <c r="F123" s="26">
        <v>40000</v>
      </c>
      <c r="G123" s="71">
        <v>1148</v>
      </c>
      <c r="H123" s="26">
        <v>442.65</v>
      </c>
      <c r="I123" s="26">
        <v>1216</v>
      </c>
      <c r="J123" s="26">
        <v>25</v>
      </c>
      <c r="K123" s="26">
        <v>2831.65</v>
      </c>
      <c r="L123" s="71">
        <v>37168.35</v>
      </c>
    </row>
    <row r="124" spans="1:668" s="101" customFormat="1" ht="18.75" customHeight="1" x14ac:dyDescent="0.25">
      <c r="A124" s="101" t="s">
        <v>112</v>
      </c>
      <c r="B124" s="139">
        <v>2</v>
      </c>
      <c r="C124" s="155"/>
      <c r="D124" s="156"/>
      <c r="E124" s="156"/>
      <c r="F124" s="107">
        <f>SUM(F122:F123)</f>
        <v>80000</v>
      </c>
      <c r="G124" s="108">
        <f t="shared" ref="G124:L124" si="19">SUM(G122:G123)</f>
        <v>2296</v>
      </c>
      <c r="H124" s="107">
        <f t="shared" si="19"/>
        <v>885.3</v>
      </c>
      <c r="I124" s="107">
        <f t="shared" si="19"/>
        <v>2432</v>
      </c>
      <c r="J124" s="107">
        <f t="shared" si="19"/>
        <v>7050</v>
      </c>
      <c r="K124" s="107">
        <f t="shared" si="19"/>
        <v>12663.3</v>
      </c>
      <c r="L124" s="107">
        <f t="shared" si="19"/>
        <v>67336.7</v>
      </c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</row>
    <row r="125" spans="1:668" s="44" customFormat="1" ht="12.75" customHeight="1" x14ac:dyDescent="0.25">
      <c r="B125" s="152"/>
      <c r="C125" s="153"/>
      <c r="D125" s="154"/>
      <c r="E125" s="154"/>
      <c r="F125" s="12"/>
      <c r="G125" s="70"/>
      <c r="H125" s="12"/>
      <c r="I125" s="12"/>
      <c r="J125" s="12"/>
      <c r="K125" s="12"/>
      <c r="L125" s="70"/>
    </row>
    <row r="126" spans="1:668" s="57" customFormat="1" ht="18" customHeight="1" x14ac:dyDescent="0.25">
      <c r="A126" s="92" t="s">
        <v>178</v>
      </c>
      <c r="B126" s="123"/>
      <c r="C126" s="124"/>
      <c r="D126" s="124"/>
      <c r="E126" s="124"/>
      <c r="F126" s="125"/>
      <c r="G126" s="126"/>
      <c r="H126" s="127"/>
      <c r="I126" s="128"/>
      <c r="J126" s="127"/>
      <c r="K126" s="127"/>
      <c r="L126" s="129"/>
      <c r="M126" s="51"/>
      <c r="N126" s="51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56"/>
      <c r="AS126" s="56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  <c r="IR126" s="56"/>
      <c r="IS126" s="56"/>
      <c r="IT126" s="56"/>
      <c r="IU126" s="56"/>
      <c r="IV126" s="56"/>
      <c r="IW126" s="56"/>
      <c r="IX126" s="56"/>
      <c r="IY126" s="56"/>
      <c r="IZ126" s="56"/>
      <c r="JA126" s="56"/>
      <c r="JB126" s="56"/>
      <c r="JC126" s="56"/>
      <c r="JD126" s="56"/>
      <c r="JE126" s="56"/>
      <c r="JF126" s="56"/>
      <c r="JG126" s="56"/>
      <c r="JH126" s="56"/>
      <c r="JI126" s="56"/>
      <c r="JJ126" s="56"/>
      <c r="JK126" s="56"/>
      <c r="JL126" s="56"/>
      <c r="JM126" s="56"/>
      <c r="JN126" s="56"/>
      <c r="JO126" s="56"/>
      <c r="JP126" s="56"/>
      <c r="JQ126" s="56"/>
      <c r="JR126" s="56"/>
      <c r="JS126" s="56"/>
      <c r="JT126" s="56"/>
      <c r="JU126" s="56"/>
      <c r="JV126" s="56"/>
      <c r="JW126" s="56"/>
      <c r="JX126" s="56"/>
      <c r="JY126" s="56"/>
      <c r="JZ126" s="56"/>
      <c r="KA126" s="56"/>
      <c r="KB126" s="56"/>
      <c r="KC126" s="56"/>
      <c r="KD126" s="56"/>
      <c r="KE126" s="56"/>
      <c r="KF126" s="56"/>
      <c r="KG126" s="56"/>
      <c r="KH126" s="56"/>
      <c r="KI126" s="56"/>
      <c r="KJ126" s="56"/>
      <c r="KK126" s="56"/>
      <c r="KL126" s="56"/>
      <c r="KM126" s="56"/>
      <c r="KN126" s="56"/>
      <c r="KO126" s="56"/>
      <c r="KP126" s="56"/>
      <c r="KQ126" s="56"/>
      <c r="KR126" s="56"/>
      <c r="KS126" s="56"/>
      <c r="KT126" s="56"/>
      <c r="KU126" s="56"/>
      <c r="KV126" s="56"/>
      <c r="KW126" s="56"/>
      <c r="KX126" s="56"/>
      <c r="KY126" s="56"/>
      <c r="KZ126" s="56"/>
      <c r="LA126" s="56"/>
      <c r="LB126" s="56"/>
      <c r="LC126" s="56"/>
      <c r="LD126" s="56"/>
      <c r="LE126" s="56"/>
      <c r="LF126" s="56"/>
      <c r="LG126" s="56"/>
      <c r="LH126" s="56"/>
      <c r="LI126" s="56"/>
      <c r="LJ126" s="56"/>
      <c r="LK126" s="56"/>
      <c r="LL126" s="56"/>
      <c r="LM126" s="56"/>
      <c r="LN126" s="56"/>
      <c r="LO126" s="56"/>
      <c r="LP126" s="56"/>
      <c r="LQ126" s="56"/>
      <c r="LR126" s="56"/>
      <c r="LS126" s="56"/>
      <c r="LT126" s="56"/>
      <c r="LU126" s="56"/>
      <c r="LV126" s="56"/>
      <c r="LW126" s="56"/>
      <c r="LX126" s="56"/>
      <c r="LY126" s="56"/>
      <c r="LZ126" s="56"/>
      <c r="MA126" s="56"/>
      <c r="MB126" s="56"/>
      <c r="MC126" s="56"/>
      <c r="MD126" s="56"/>
      <c r="ME126" s="56"/>
      <c r="MF126" s="56"/>
      <c r="MG126" s="56"/>
      <c r="MH126" s="56"/>
      <c r="MI126" s="56"/>
      <c r="MJ126" s="56"/>
      <c r="MK126" s="56"/>
      <c r="ML126" s="56"/>
      <c r="MM126" s="56"/>
      <c r="MN126" s="56"/>
      <c r="MO126" s="56"/>
      <c r="MP126" s="56"/>
      <c r="MQ126" s="56"/>
      <c r="MR126" s="56"/>
      <c r="MS126" s="56"/>
      <c r="MT126" s="56"/>
      <c r="MU126" s="56"/>
      <c r="MV126" s="56"/>
      <c r="MW126" s="56"/>
      <c r="MX126" s="56"/>
      <c r="MY126" s="56"/>
      <c r="MZ126" s="56"/>
      <c r="NA126" s="56"/>
      <c r="NB126" s="56"/>
      <c r="NC126" s="56"/>
      <c r="ND126" s="56"/>
      <c r="NE126" s="56"/>
      <c r="NF126" s="56"/>
      <c r="NG126" s="56"/>
      <c r="NH126" s="56"/>
      <c r="NI126" s="56"/>
      <c r="NJ126" s="56"/>
      <c r="NK126" s="56"/>
      <c r="NL126" s="56"/>
      <c r="NM126" s="56"/>
      <c r="NN126" s="56"/>
      <c r="NO126" s="56"/>
      <c r="NP126" s="56"/>
      <c r="NQ126" s="56"/>
      <c r="NR126" s="56"/>
      <c r="NS126" s="56"/>
      <c r="NT126" s="56"/>
      <c r="NU126" s="56"/>
      <c r="NV126" s="56"/>
      <c r="NW126" s="56"/>
      <c r="NX126" s="56"/>
      <c r="NY126" s="56"/>
      <c r="NZ126" s="56"/>
      <c r="OA126" s="56"/>
      <c r="OB126" s="56"/>
      <c r="OC126" s="56"/>
      <c r="OD126" s="56"/>
      <c r="OE126" s="56"/>
      <c r="OF126" s="56"/>
      <c r="OG126" s="56"/>
      <c r="OH126" s="56"/>
      <c r="OI126" s="56"/>
      <c r="OJ126" s="56"/>
      <c r="OK126" s="56"/>
      <c r="OL126" s="56"/>
      <c r="OM126" s="56"/>
      <c r="ON126" s="56"/>
      <c r="OO126" s="56"/>
      <c r="OP126" s="56"/>
      <c r="OQ126" s="56"/>
      <c r="OR126" s="56"/>
      <c r="OS126" s="56"/>
      <c r="OT126" s="56"/>
      <c r="OU126" s="56"/>
      <c r="OV126" s="56"/>
      <c r="OW126" s="56"/>
      <c r="OX126" s="56"/>
      <c r="OY126" s="56"/>
      <c r="OZ126" s="56"/>
      <c r="PA126" s="56"/>
      <c r="PB126" s="56"/>
      <c r="PC126" s="56"/>
      <c r="PD126" s="56"/>
      <c r="PE126" s="56"/>
      <c r="PF126" s="56"/>
      <c r="PG126" s="56"/>
      <c r="PH126" s="56"/>
      <c r="PI126" s="56"/>
      <c r="PJ126" s="56"/>
      <c r="PK126" s="56"/>
      <c r="PL126" s="56"/>
      <c r="PM126" s="56"/>
      <c r="PN126" s="56"/>
      <c r="PO126" s="56"/>
      <c r="PP126" s="56"/>
      <c r="PQ126" s="56"/>
      <c r="PR126" s="56"/>
      <c r="PS126" s="56"/>
      <c r="PT126" s="56"/>
      <c r="PU126" s="56"/>
      <c r="PV126" s="56"/>
      <c r="PW126" s="56"/>
      <c r="PX126" s="56"/>
      <c r="PY126" s="56"/>
      <c r="PZ126" s="56"/>
      <c r="QA126" s="56"/>
      <c r="QB126" s="56"/>
      <c r="QC126" s="56"/>
      <c r="QD126" s="56"/>
      <c r="QE126" s="56"/>
      <c r="QF126" s="56"/>
      <c r="QG126" s="56"/>
      <c r="QH126" s="56"/>
      <c r="QI126" s="56"/>
      <c r="QJ126" s="56"/>
      <c r="QK126" s="56"/>
      <c r="QL126" s="56"/>
      <c r="QM126" s="56"/>
      <c r="QN126" s="56"/>
      <c r="QO126" s="56"/>
      <c r="QP126" s="56"/>
      <c r="QQ126" s="56"/>
      <c r="QR126" s="56"/>
      <c r="QS126" s="56"/>
      <c r="QT126" s="56"/>
      <c r="QU126" s="56"/>
      <c r="QV126" s="56"/>
      <c r="QW126" s="56"/>
      <c r="QX126" s="56"/>
      <c r="QY126" s="56"/>
      <c r="QZ126" s="56"/>
      <c r="RA126" s="56"/>
      <c r="RB126" s="56"/>
      <c r="RC126" s="56"/>
      <c r="RD126" s="56"/>
      <c r="RE126" s="56"/>
      <c r="RF126" s="56"/>
      <c r="RG126" s="56"/>
      <c r="RH126" s="56"/>
      <c r="RI126" s="56"/>
      <c r="RJ126" s="56"/>
      <c r="RK126" s="56"/>
      <c r="RL126" s="56"/>
      <c r="RM126" s="56"/>
      <c r="RN126" s="56"/>
      <c r="RO126" s="56"/>
      <c r="RP126" s="56"/>
      <c r="RQ126" s="56"/>
      <c r="RR126" s="56"/>
      <c r="RS126" s="56"/>
      <c r="RT126" s="56"/>
      <c r="RU126" s="56"/>
      <c r="RV126" s="56"/>
      <c r="RW126" s="56"/>
      <c r="RX126" s="56"/>
      <c r="RY126" s="56"/>
      <c r="RZ126" s="56"/>
      <c r="SA126" s="56"/>
      <c r="SB126" s="56"/>
      <c r="SC126" s="56"/>
      <c r="SD126" s="56"/>
      <c r="SE126" s="56"/>
      <c r="SF126" s="56"/>
      <c r="SG126" s="56"/>
      <c r="SH126" s="56"/>
      <c r="SI126" s="56"/>
      <c r="SJ126" s="56"/>
      <c r="SK126" s="56"/>
      <c r="SL126" s="56"/>
      <c r="SM126" s="56"/>
      <c r="SN126" s="56"/>
      <c r="SO126" s="56"/>
      <c r="SP126" s="56"/>
      <c r="SQ126" s="56"/>
      <c r="SR126" s="56"/>
      <c r="SS126" s="56"/>
      <c r="ST126" s="56"/>
      <c r="SU126" s="56"/>
      <c r="SV126" s="56"/>
      <c r="SW126" s="56"/>
      <c r="SX126" s="56"/>
      <c r="SY126" s="56"/>
      <c r="SZ126" s="56"/>
      <c r="TA126" s="56"/>
      <c r="TB126" s="56"/>
      <c r="TC126" s="56"/>
      <c r="TD126" s="56"/>
      <c r="TE126" s="56"/>
      <c r="TF126" s="56"/>
      <c r="TG126" s="56"/>
      <c r="TH126" s="56"/>
      <c r="TI126" s="56"/>
      <c r="TJ126" s="56"/>
      <c r="TK126" s="56"/>
      <c r="TL126" s="56"/>
      <c r="TM126" s="56"/>
      <c r="TN126" s="56"/>
      <c r="TO126" s="56"/>
      <c r="TP126" s="56"/>
      <c r="TQ126" s="56"/>
      <c r="TR126" s="56"/>
      <c r="TS126" s="56"/>
      <c r="TT126" s="56"/>
      <c r="TU126" s="56"/>
      <c r="TV126" s="56"/>
      <c r="TW126" s="56"/>
      <c r="TX126" s="56"/>
      <c r="TY126" s="56"/>
      <c r="TZ126" s="56"/>
      <c r="UA126" s="56"/>
      <c r="UB126" s="56"/>
      <c r="UC126" s="56"/>
      <c r="UD126" s="56"/>
      <c r="UE126" s="56"/>
      <c r="UF126" s="56"/>
      <c r="UG126" s="56"/>
      <c r="UH126" s="56"/>
      <c r="UI126" s="56"/>
      <c r="UJ126" s="56"/>
      <c r="UK126" s="56"/>
      <c r="UL126" s="56"/>
      <c r="UM126" s="56"/>
      <c r="UN126" s="56"/>
      <c r="UO126" s="56"/>
      <c r="UP126" s="56"/>
      <c r="UQ126" s="56"/>
      <c r="UR126" s="56"/>
      <c r="US126" s="56"/>
      <c r="UT126" s="56"/>
      <c r="UU126" s="56"/>
      <c r="UV126" s="56"/>
      <c r="UW126" s="56"/>
      <c r="UX126" s="56"/>
      <c r="UY126" s="56"/>
      <c r="UZ126" s="56"/>
      <c r="VA126" s="56"/>
      <c r="VB126" s="56"/>
      <c r="VC126" s="56"/>
      <c r="VD126" s="56"/>
      <c r="VE126" s="56"/>
      <c r="VF126" s="56"/>
      <c r="VG126" s="56"/>
      <c r="VH126" s="56"/>
      <c r="VI126" s="56"/>
      <c r="VJ126" s="56"/>
      <c r="VK126" s="56"/>
      <c r="VL126" s="56"/>
      <c r="VM126" s="56"/>
      <c r="VN126" s="56"/>
      <c r="VO126" s="56"/>
      <c r="VP126" s="56"/>
      <c r="VQ126" s="56"/>
      <c r="VR126" s="56"/>
      <c r="VS126" s="56"/>
      <c r="VT126" s="56"/>
      <c r="VU126" s="56"/>
      <c r="VV126" s="56"/>
      <c r="VW126" s="56"/>
      <c r="VX126" s="56"/>
      <c r="VY126" s="56"/>
      <c r="VZ126" s="56"/>
      <c r="WA126" s="56"/>
      <c r="WB126" s="56"/>
      <c r="WC126" s="56"/>
      <c r="WD126" s="56"/>
      <c r="WE126" s="56"/>
      <c r="WF126" s="56"/>
      <c r="WG126" s="56"/>
      <c r="WH126" s="56"/>
      <c r="WI126" s="56"/>
      <c r="WJ126" s="56"/>
      <c r="WK126" s="56"/>
      <c r="WL126" s="56"/>
      <c r="WM126" s="56"/>
      <c r="WN126" s="56"/>
      <c r="WO126" s="56"/>
      <c r="WP126" s="56"/>
      <c r="WQ126" s="56"/>
      <c r="WR126" s="56"/>
      <c r="WS126" s="56"/>
      <c r="WT126" s="56"/>
      <c r="WU126" s="56"/>
      <c r="WV126" s="56"/>
      <c r="WW126" s="56"/>
      <c r="WX126" s="56"/>
      <c r="WY126" s="56"/>
      <c r="WZ126" s="56"/>
      <c r="XA126" s="56"/>
      <c r="XB126" s="56"/>
      <c r="XC126" s="56"/>
      <c r="XD126" s="56"/>
      <c r="XE126" s="56"/>
      <c r="XF126" s="56"/>
      <c r="XG126" s="56"/>
      <c r="XH126" s="56"/>
      <c r="XI126" s="56"/>
      <c r="XJ126" s="56"/>
      <c r="XK126" s="56"/>
      <c r="XL126" s="56"/>
      <c r="XM126" s="56"/>
      <c r="XN126" s="56"/>
      <c r="XO126" s="56"/>
      <c r="XP126" s="56"/>
      <c r="XQ126" s="56"/>
      <c r="XR126" s="56"/>
      <c r="XS126" s="56"/>
      <c r="XT126" s="56"/>
      <c r="XU126" s="56"/>
      <c r="XV126" s="56"/>
      <c r="XW126" s="56"/>
      <c r="XX126" s="56"/>
      <c r="XY126" s="56"/>
      <c r="XZ126" s="56"/>
      <c r="YA126" s="56"/>
      <c r="YB126" s="56"/>
      <c r="YC126" s="56"/>
      <c r="YD126" s="56"/>
      <c r="YE126" s="56"/>
      <c r="YF126" s="56"/>
      <c r="YG126" s="56"/>
      <c r="YH126" s="56"/>
      <c r="YI126" s="56"/>
      <c r="YJ126" s="56"/>
      <c r="YK126" s="56"/>
      <c r="YL126" s="56"/>
      <c r="YM126" s="56"/>
      <c r="YN126" s="56"/>
      <c r="YO126" s="56"/>
      <c r="YP126" s="56"/>
      <c r="YQ126" s="56"/>
      <c r="YR126" s="56"/>
    </row>
    <row r="127" spans="1:668" ht="18" customHeight="1" x14ac:dyDescent="0.25">
      <c r="A127" s="34" t="s">
        <v>179</v>
      </c>
      <c r="B127" s="29" t="s">
        <v>180</v>
      </c>
      <c r="C127" s="82" t="s">
        <v>74</v>
      </c>
      <c r="D127" s="89">
        <v>44564</v>
      </c>
      <c r="E127" s="11" t="s">
        <v>116</v>
      </c>
      <c r="F127" s="176">
        <v>66000</v>
      </c>
      <c r="G127" s="82">
        <v>1894.2</v>
      </c>
      <c r="H127" s="87">
        <v>4615.76</v>
      </c>
      <c r="I127" s="87">
        <f>F127*0.0304</f>
        <v>2006.4</v>
      </c>
      <c r="J127" s="130">
        <v>25</v>
      </c>
      <c r="K127" s="87">
        <v>8541.36</v>
      </c>
      <c r="L127" s="67">
        <v>57458.64</v>
      </c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56"/>
      <c r="AS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  <c r="IW127" s="56"/>
      <c r="IX127" s="56"/>
      <c r="IY127" s="56"/>
      <c r="IZ127" s="56"/>
      <c r="JA127" s="56"/>
      <c r="JB127" s="56"/>
      <c r="JC127" s="56"/>
      <c r="JD127" s="56"/>
      <c r="JE127" s="56"/>
      <c r="JF127" s="56"/>
      <c r="JG127" s="56"/>
      <c r="JH127" s="56"/>
      <c r="JI127" s="56"/>
      <c r="JJ127" s="56"/>
      <c r="JK127" s="56"/>
      <c r="JL127" s="56"/>
      <c r="JM127" s="56"/>
      <c r="JN127" s="56"/>
      <c r="JO127" s="56"/>
      <c r="JP127" s="56"/>
      <c r="JQ127" s="56"/>
      <c r="JR127" s="56"/>
      <c r="JS127" s="56"/>
      <c r="JT127" s="56"/>
      <c r="JU127" s="56"/>
      <c r="JV127" s="56"/>
      <c r="JW127" s="56"/>
      <c r="JX127" s="56"/>
      <c r="JY127" s="56"/>
      <c r="JZ127" s="56"/>
      <c r="KA127" s="56"/>
      <c r="KB127" s="56"/>
      <c r="KC127" s="56"/>
      <c r="KD127" s="56"/>
      <c r="KE127" s="56"/>
      <c r="KF127" s="56"/>
      <c r="KG127" s="56"/>
      <c r="KH127" s="56"/>
      <c r="KI127" s="56"/>
      <c r="KJ127" s="56"/>
      <c r="KK127" s="56"/>
      <c r="KL127" s="56"/>
      <c r="KM127" s="56"/>
      <c r="KN127" s="56"/>
      <c r="KO127" s="56"/>
      <c r="KP127" s="56"/>
      <c r="KQ127" s="56"/>
      <c r="KR127" s="56"/>
      <c r="KS127" s="56"/>
      <c r="KT127" s="56"/>
      <c r="KU127" s="56"/>
      <c r="KV127" s="56"/>
      <c r="KW127" s="56"/>
      <c r="KX127" s="56"/>
      <c r="KY127" s="56"/>
      <c r="KZ127" s="56"/>
      <c r="LA127" s="56"/>
      <c r="LB127" s="56"/>
      <c r="LC127" s="56"/>
      <c r="LD127" s="56"/>
      <c r="LE127" s="56"/>
      <c r="LF127" s="56"/>
      <c r="LG127" s="56"/>
      <c r="LH127" s="56"/>
      <c r="LI127" s="56"/>
      <c r="LJ127" s="56"/>
      <c r="LK127" s="56"/>
      <c r="LL127" s="56"/>
      <c r="LM127" s="56"/>
      <c r="LN127" s="56"/>
      <c r="LO127" s="56"/>
      <c r="LP127" s="56"/>
      <c r="LQ127" s="56"/>
      <c r="LR127" s="56"/>
      <c r="LS127" s="56"/>
      <c r="LT127" s="56"/>
      <c r="LU127" s="56"/>
      <c r="LV127" s="56"/>
      <c r="LW127" s="56"/>
      <c r="LX127" s="56"/>
      <c r="LY127" s="56"/>
      <c r="LZ127" s="56"/>
      <c r="MA127" s="56"/>
      <c r="MB127" s="56"/>
      <c r="MC127" s="56"/>
      <c r="MD127" s="56"/>
      <c r="ME127" s="56"/>
      <c r="MF127" s="56"/>
      <c r="MG127" s="56"/>
      <c r="MH127" s="56"/>
      <c r="MI127" s="56"/>
      <c r="MJ127" s="56"/>
      <c r="MK127" s="56"/>
      <c r="ML127" s="56"/>
      <c r="MM127" s="56"/>
      <c r="MN127" s="56"/>
      <c r="MO127" s="56"/>
      <c r="MP127" s="56"/>
      <c r="MQ127" s="56"/>
      <c r="MR127" s="56"/>
      <c r="MS127" s="56"/>
      <c r="MT127" s="56"/>
      <c r="MU127" s="56"/>
      <c r="MV127" s="56"/>
      <c r="MW127" s="56"/>
      <c r="MX127" s="56"/>
      <c r="MY127" s="56"/>
      <c r="MZ127" s="56"/>
      <c r="NA127" s="56"/>
      <c r="NB127" s="56"/>
      <c r="NC127" s="56"/>
      <c r="ND127" s="56"/>
      <c r="NE127" s="56"/>
      <c r="NF127" s="56"/>
      <c r="NG127" s="56"/>
      <c r="NH127" s="56"/>
      <c r="NI127" s="56"/>
      <c r="NJ127" s="56"/>
      <c r="NK127" s="56"/>
      <c r="NL127" s="56"/>
      <c r="NM127" s="56"/>
      <c r="NN127" s="56"/>
      <c r="NO127" s="56"/>
      <c r="NP127" s="56"/>
      <c r="NQ127" s="56"/>
      <c r="NR127" s="56"/>
      <c r="NS127" s="56"/>
      <c r="NT127" s="56"/>
      <c r="NU127" s="56"/>
      <c r="NV127" s="56"/>
      <c r="NW127" s="56"/>
      <c r="NX127" s="56"/>
      <c r="NY127" s="56"/>
      <c r="NZ127" s="56"/>
      <c r="OA127" s="56"/>
      <c r="OB127" s="56"/>
      <c r="OC127" s="56"/>
      <c r="OD127" s="56"/>
      <c r="OE127" s="56"/>
      <c r="OF127" s="56"/>
      <c r="OG127" s="56"/>
      <c r="OH127" s="56"/>
      <c r="OI127" s="56"/>
      <c r="OJ127" s="56"/>
      <c r="OK127" s="56"/>
      <c r="OL127" s="56"/>
      <c r="OM127" s="56"/>
      <c r="ON127" s="56"/>
      <c r="OO127" s="56"/>
      <c r="OP127" s="56"/>
      <c r="OQ127" s="56"/>
      <c r="OR127" s="56"/>
      <c r="OS127" s="56"/>
      <c r="OT127" s="56"/>
      <c r="OU127" s="56"/>
      <c r="OV127" s="56"/>
      <c r="OW127" s="56"/>
      <c r="OX127" s="56"/>
      <c r="OY127" s="56"/>
      <c r="OZ127" s="56"/>
      <c r="PA127" s="56"/>
      <c r="PB127" s="56"/>
      <c r="PC127" s="56"/>
      <c r="PD127" s="56"/>
      <c r="PE127" s="56"/>
      <c r="PF127" s="56"/>
      <c r="PG127" s="56"/>
      <c r="PH127" s="56"/>
      <c r="PI127" s="56"/>
      <c r="PJ127" s="56"/>
      <c r="PK127" s="56"/>
      <c r="PL127" s="56"/>
      <c r="PM127" s="56"/>
      <c r="PN127" s="56"/>
      <c r="PO127" s="56"/>
      <c r="PP127" s="56"/>
      <c r="PQ127" s="56"/>
      <c r="PR127" s="56"/>
      <c r="PS127" s="56"/>
      <c r="PT127" s="56"/>
      <c r="PU127" s="56"/>
      <c r="PV127" s="56"/>
      <c r="PW127" s="56"/>
      <c r="PX127" s="56"/>
      <c r="PY127" s="56"/>
      <c r="PZ127" s="56"/>
      <c r="QA127" s="56"/>
      <c r="QB127" s="56"/>
      <c r="QC127" s="56"/>
      <c r="QD127" s="56"/>
      <c r="QE127" s="56"/>
      <c r="QF127" s="56"/>
      <c r="QG127" s="56"/>
      <c r="QH127" s="56"/>
      <c r="QI127" s="56"/>
      <c r="QJ127" s="56"/>
      <c r="QK127" s="56"/>
      <c r="QL127" s="56"/>
      <c r="QM127" s="56"/>
      <c r="QN127" s="56"/>
      <c r="QO127" s="56"/>
      <c r="QP127" s="56"/>
      <c r="QQ127" s="56"/>
      <c r="QR127" s="56"/>
      <c r="QS127" s="56"/>
      <c r="QT127" s="56"/>
      <c r="QU127" s="56"/>
      <c r="QV127" s="56"/>
      <c r="QW127" s="56"/>
      <c r="QX127" s="56"/>
      <c r="QY127" s="56"/>
      <c r="QZ127" s="56"/>
      <c r="RA127" s="56"/>
      <c r="RB127" s="56"/>
      <c r="RC127" s="56"/>
      <c r="RD127" s="56"/>
      <c r="RE127" s="56"/>
      <c r="RF127" s="56"/>
      <c r="RG127" s="56"/>
      <c r="RH127" s="56"/>
      <c r="RI127" s="56"/>
      <c r="RJ127" s="56"/>
      <c r="RK127" s="56"/>
      <c r="RL127" s="56"/>
      <c r="RM127" s="56"/>
      <c r="RN127" s="56"/>
      <c r="RO127" s="56"/>
      <c r="RP127" s="56"/>
      <c r="RQ127" s="56"/>
      <c r="RR127" s="56"/>
      <c r="RS127" s="56"/>
      <c r="RT127" s="56"/>
      <c r="RU127" s="56"/>
      <c r="RV127" s="56"/>
      <c r="RW127" s="56"/>
      <c r="RX127" s="56"/>
      <c r="RY127" s="56"/>
      <c r="RZ127" s="56"/>
      <c r="SA127" s="56"/>
      <c r="SB127" s="56"/>
      <c r="SC127" s="56"/>
      <c r="SD127" s="56"/>
      <c r="SE127" s="56"/>
      <c r="SF127" s="56"/>
      <c r="SG127" s="56"/>
      <c r="SH127" s="56"/>
      <c r="SI127" s="56"/>
      <c r="SJ127" s="56"/>
      <c r="SK127" s="56"/>
      <c r="SL127" s="56"/>
      <c r="SM127" s="56"/>
      <c r="SN127" s="56"/>
      <c r="SO127" s="56"/>
      <c r="SP127" s="56"/>
      <c r="SQ127" s="56"/>
      <c r="SR127" s="56"/>
      <c r="SS127" s="56"/>
      <c r="ST127" s="56"/>
      <c r="SU127" s="56"/>
      <c r="SV127" s="56"/>
      <c r="SW127" s="56"/>
      <c r="SX127" s="56"/>
      <c r="SY127" s="56"/>
      <c r="SZ127" s="56"/>
      <c r="TA127" s="56"/>
      <c r="TB127" s="56"/>
      <c r="TC127" s="56"/>
      <c r="TD127" s="56"/>
      <c r="TE127" s="56"/>
      <c r="TF127" s="56"/>
      <c r="TG127" s="56"/>
      <c r="TH127" s="56"/>
      <c r="TI127" s="56"/>
      <c r="TJ127" s="56"/>
      <c r="TK127" s="56"/>
      <c r="TL127" s="56"/>
      <c r="TM127" s="56"/>
      <c r="TN127" s="56"/>
      <c r="TO127" s="56"/>
      <c r="TP127" s="56"/>
      <c r="TQ127" s="56"/>
      <c r="TR127" s="56"/>
      <c r="TS127" s="56"/>
      <c r="TT127" s="56"/>
      <c r="TU127" s="56"/>
      <c r="TV127" s="56"/>
      <c r="TW127" s="56"/>
      <c r="TX127" s="56"/>
      <c r="TY127" s="56"/>
      <c r="TZ127" s="56"/>
      <c r="UA127" s="56"/>
      <c r="UB127" s="56"/>
      <c r="UC127" s="56"/>
      <c r="UD127" s="56"/>
      <c r="UE127" s="56"/>
      <c r="UF127" s="56"/>
      <c r="UG127" s="56"/>
      <c r="UH127" s="56"/>
      <c r="UI127" s="56"/>
      <c r="UJ127" s="56"/>
      <c r="UK127" s="56"/>
      <c r="UL127" s="56"/>
      <c r="UM127" s="56"/>
      <c r="UN127" s="56"/>
      <c r="UO127" s="56"/>
      <c r="UP127" s="56"/>
      <c r="UQ127" s="56"/>
      <c r="UR127" s="56"/>
      <c r="US127" s="56"/>
      <c r="UT127" s="56"/>
      <c r="UU127" s="56"/>
      <c r="UV127" s="56"/>
      <c r="UW127" s="56"/>
      <c r="UX127" s="56"/>
      <c r="UY127" s="56"/>
      <c r="UZ127" s="56"/>
      <c r="VA127" s="56"/>
      <c r="VB127" s="56"/>
      <c r="VC127" s="56"/>
      <c r="VD127" s="56"/>
      <c r="VE127" s="56"/>
      <c r="VF127" s="56"/>
      <c r="VG127" s="56"/>
      <c r="VH127" s="56"/>
      <c r="VI127" s="56"/>
      <c r="VJ127" s="56"/>
      <c r="VK127" s="56"/>
      <c r="VL127" s="56"/>
      <c r="VM127" s="56"/>
      <c r="VN127" s="56"/>
      <c r="VO127" s="56"/>
      <c r="VP127" s="56"/>
      <c r="VQ127" s="56"/>
      <c r="VR127" s="56"/>
      <c r="VS127" s="56"/>
      <c r="VT127" s="56"/>
      <c r="VU127" s="56"/>
      <c r="VV127" s="56"/>
      <c r="VW127" s="56"/>
      <c r="VX127" s="56"/>
      <c r="VY127" s="56"/>
      <c r="VZ127" s="56"/>
      <c r="WA127" s="56"/>
      <c r="WB127" s="56"/>
      <c r="WC127" s="56"/>
      <c r="WD127" s="56"/>
      <c r="WE127" s="56"/>
      <c r="WF127" s="56"/>
      <c r="WG127" s="56"/>
      <c r="WH127" s="56"/>
      <c r="WI127" s="56"/>
      <c r="WJ127" s="56"/>
      <c r="WK127" s="56"/>
      <c r="WL127" s="56"/>
      <c r="WM127" s="56"/>
      <c r="WN127" s="56"/>
      <c r="WO127" s="56"/>
      <c r="WP127" s="56"/>
      <c r="WQ127" s="56"/>
      <c r="WR127" s="56"/>
      <c r="WS127" s="56"/>
      <c r="WT127" s="56"/>
      <c r="WU127" s="56"/>
      <c r="WV127" s="56"/>
      <c r="WW127" s="56"/>
      <c r="WX127" s="56"/>
      <c r="WY127" s="56"/>
      <c r="WZ127" s="56"/>
      <c r="XA127" s="56"/>
      <c r="XB127" s="56"/>
      <c r="XC127" s="56"/>
      <c r="XD127" s="56"/>
      <c r="XE127" s="56"/>
      <c r="XF127" s="56"/>
      <c r="XG127" s="56"/>
      <c r="XH127" s="56"/>
      <c r="XI127" s="56"/>
      <c r="XJ127" s="56"/>
      <c r="XK127" s="56"/>
      <c r="XL127" s="56"/>
      <c r="XM127" s="56"/>
      <c r="XN127" s="56"/>
      <c r="XO127" s="56"/>
      <c r="XP127" s="56"/>
      <c r="XQ127" s="56"/>
      <c r="XR127" s="56"/>
      <c r="XS127" s="56"/>
      <c r="XT127" s="56"/>
      <c r="XU127" s="56"/>
      <c r="XV127" s="56"/>
      <c r="XW127" s="56"/>
      <c r="XX127" s="56"/>
      <c r="XY127" s="56"/>
      <c r="XZ127" s="56"/>
      <c r="YA127" s="56"/>
      <c r="YB127" s="56"/>
      <c r="YC127" s="56"/>
      <c r="YD127" s="56"/>
      <c r="YE127" s="56"/>
      <c r="YF127" s="56"/>
      <c r="YG127" s="56"/>
      <c r="YH127" s="56"/>
      <c r="YI127" s="56"/>
      <c r="YJ127" s="56"/>
      <c r="YK127" s="56"/>
      <c r="YL127" s="56"/>
      <c r="YM127" s="56"/>
      <c r="YN127" s="56"/>
      <c r="YO127" s="56"/>
      <c r="YP127" s="56"/>
      <c r="YQ127" s="56"/>
      <c r="YR127" s="56"/>
    </row>
    <row r="128" spans="1:668" ht="15.75" x14ac:dyDescent="0.25">
      <c r="A128" s="34" t="s">
        <v>181</v>
      </c>
      <c r="B128" s="29" t="s">
        <v>180</v>
      </c>
      <c r="C128" s="82" t="s">
        <v>74</v>
      </c>
      <c r="D128" s="89">
        <v>44440</v>
      </c>
      <c r="E128" s="11" t="s">
        <v>116</v>
      </c>
      <c r="F128" s="84">
        <v>60000</v>
      </c>
      <c r="G128" s="82">
        <f>F128*0.0287</f>
        <v>1722</v>
      </c>
      <c r="H128" s="87">
        <v>3486.68</v>
      </c>
      <c r="I128" s="87">
        <f>F128*0.0304</f>
        <v>1824</v>
      </c>
      <c r="J128" s="130">
        <v>25</v>
      </c>
      <c r="K128" s="87">
        <v>7057.68</v>
      </c>
      <c r="L128" s="67">
        <v>52942.32</v>
      </c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  <c r="IR128" s="56"/>
      <c r="IS128" s="56"/>
      <c r="IT128" s="56"/>
      <c r="IU128" s="56"/>
      <c r="IV128" s="56"/>
      <c r="IW128" s="56"/>
      <c r="IX128" s="56"/>
      <c r="IY128" s="56"/>
      <c r="IZ128" s="56"/>
      <c r="JA128" s="56"/>
      <c r="JB128" s="56"/>
      <c r="JC128" s="56"/>
      <c r="JD128" s="56"/>
      <c r="JE128" s="56"/>
      <c r="JF128" s="56"/>
      <c r="JG128" s="56"/>
      <c r="JH128" s="56"/>
      <c r="JI128" s="56"/>
      <c r="JJ128" s="56"/>
      <c r="JK128" s="56"/>
      <c r="JL128" s="56"/>
      <c r="JM128" s="56"/>
      <c r="JN128" s="56"/>
      <c r="JO128" s="56"/>
      <c r="JP128" s="56"/>
      <c r="JQ128" s="56"/>
      <c r="JR128" s="56"/>
      <c r="JS128" s="56"/>
      <c r="JT128" s="56"/>
      <c r="JU128" s="56"/>
      <c r="JV128" s="56"/>
      <c r="JW128" s="56"/>
      <c r="JX128" s="56"/>
      <c r="JY128" s="56"/>
      <c r="JZ128" s="56"/>
      <c r="KA128" s="56"/>
      <c r="KB128" s="56"/>
      <c r="KC128" s="56"/>
      <c r="KD128" s="56"/>
      <c r="KE128" s="56"/>
      <c r="KF128" s="56"/>
      <c r="KG128" s="56"/>
      <c r="KH128" s="56"/>
      <c r="KI128" s="56"/>
      <c r="KJ128" s="56"/>
      <c r="KK128" s="56"/>
      <c r="KL128" s="56"/>
      <c r="KM128" s="56"/>
      <c r="KN128" s="56"/>
      <c r="KO128" s="56"/>
      <c r="KP128" s="56"/>
      <c r="KQ128" s="56"/>
      <c r="KR128" s="56"/>
      <c r="KS128" s="56"/>
      <c r="KT128" s="56"/>
      <c r="KU128" s="56"/>
      <c r="KV128" s="56"/>
      <c r="KW128" s="56"/>
      <c r="KX128" s="56"/>
      <c r="KY128" s="56"/>
      <c r="KZ128" s="56"/>
      <c r="LA128" s="56"/>
      <c r="LB128" s="56"/>
      <c r="LC128" s="56"/>
      <c r="LD128" s="56"/>
      <c r="LE128" s="56"/>
      <c r="LF128" s="56"/>
      <c r="LG128" s="56"/>
      <c r="LH128" s="56"/>
      <c r="LI128" s="56"/>
      <c r="LJ128" s="56"/>
      <c r="LK128" s="56"/>
      <c r="LL128" s="56"/>
      <c r="LM128" s="56"/>
      <c r="LN128" s="56"/>
      <c r="LO128" s="56"/>
      <c r="LP128" s="56"/>
      <c r="LQ128" s="56"/>
      <c r="LR128" s="56"/>
      <c r="LS128" s="56"/>
      <c r="LT128" s="56"/>
      <c r="LU128" s="56"/>
      <c r="LV128" s="56"/>
      <c r="LW128" s="56"/>
      <c r="LX128" s="56"/>
      <c r="LY128" s="56"/>
      <c r="LZ128" s="56"/>
      <c r="MA128" s="56"/>
      <c r="MB128" s="56"/>
      <c r="MC128" s="56"/>
      <c r="MD128" s="56"/>
      <c r="ME128" s="56"/>
      <c r="MF128" s="56"/>
      <c r="MG128" s="56"/>
      <c r="MH128" s="56"/>
      <c r="MI128" s="56"/>
      <c r="MJ128" s="56"/>
      <c r="MK128" s="56"/>
      <c r="ML128" s="56"/>
      <c r="MM128" s="56"/>
      <c r="MN128" s="56"/>
      <c r="MO128" s="56"/>
      <c r="MP128" s="56"/>
      <c r="MQ128" s="56"/>
      <c r="MR128" s="56"/>
      <c r="MS128" s="56"/>
      <c r="MT128" s="56"/>
      <c r="MU128" s="56"/>
      <c r="MV128" s="56"/>
      <c r="MW128" s="56"/>
      <c r="MX128" s="56"/>
      <c r="MY128" s="56"/>
      <c r="MZ128" s="56"/>
      <c r="NA128" s="56"/>
      <c r="NB128" s="56"/>
      <c r="NC128" s="56"/>
      <c r="ND128" s="56"/>
      <c r="NE128" s="56"/>
      <c r="NF128" s="56"/>
      <c r="NG128" s="56"/>
      <c r="NH128" s="56"/>
      <c r="NI128" s="56"/>
      <c r="NJ128" s="56"/>
      <c r="NK128" s="56"/>
      <c r="NL128" s="56"/>
      <c r="NM128" s="56"/>
      <c r="NN128" s="56"/>
      <c r="NO128" s="56"/>
      <c r="NP128" s="56"/>
      <c r="NQ128" s="56"/>
      <c r="NR128" s="56"/>
      <c r="NS128" s="56"/>
      <c r="NT128" s="56"/>
      <c r="NU128" s="56"/>
      <c r="NV128" s="56"/>
      <c r="NW128" s="56"/>
      <c r="NX128" s="56"/>
      <c r="NY128" s="56"/>
      <c r="NZ128" s="56"/>
      <c r="OA128" s="56"/>
      <c r="OB128" s="56"/>
      <c r="OC128" s="56"/>
      <c r="OD128" s="56"/>
      <c r="OE128" s="56"/>
      <c r="OF128" s="56"/>
      <c r="OG128" s="56"/>
      <c r="OH128" s="56"/>
      <c r="OI128" s="56"/>
      <c r="OJ128" s="56"/>
      <c r="OK128" s="56"/>
      <c r="OL128" s="56"/>
      <c r="OM128" s="56"/>
      <c r="ON128" s="56"/>
      <c r="OO128" s="56"/>
      <c r="OP128" s="56"/>
      <c r="OQ128" s="56"/>
      <c r="OR128" s="56"/>
      <c r="OS128" s="56"/>
      <c r="OT128" s="56"/>
      <c r="OU128" s="56"/>
      <c r="OV128" s="56"/>
      <c r="OW128" s="56"/>
      <c r="OX128" s="56"/>
      <c r="OY128" s="56"/>
      <c r="OZ128" s="56"/>
      <c r="PA128" s="56"/>
      <c r="PB128" s="56"/>
      <c r="PC128" s="56"/>
      <c r="PD128" s="56"/>
      <c r="PE128" s="56"/>
      <c r="PF128" s="56"/>
      <c r="PG128" s="56"/>
      <c r="PH128" s="56"/>
      <c r="PI128" s="56"/>
      <c r="PJ128" s="56"/>
      <c r="PK128" s="56"/>
      <c r="PL128" s="56"/>
      <c r="PM128" s="56"/>
      <c r="PN128" s="56"/>
      <c r="PO128" s="56"/>
      <c r="PP128" s="56"/>
      <c r="PQ128" s="56"/>
      <c r="PR128" s="56"/>
      <c r="PS128" s="56"/>
      <c r="PT128" s="56"/>
      <c r="PU128" s="56"/>
      <c r="PV128" s="56"/>
      <c r="PW128" s="56"/>
      <c r="PX128" s="56"/>
      <c r="PY128" s="56"/>
      <c r="PZ128" s="56"/>
      <c r="QA128" s="56"/>
      <c r="QB128" s="56"/>
      <c r="QC128" s="56"/>
      <c r="QD128" s="56"/>
      <c r="QE128" s="56"/>
      <c r="QF128" s="56"/>
      <c r="QG128" s="56"/>
      <c r="QH128" s="56"/>
      <c r="QI128" s="56"/>
      <c r="QJ128" s="56"/>
      <c r="QK128" s="56"/>
      <c r="QL128" s="56"/>
      <c r="QM128" s="56"/>
      <c r="QN128" s="56"/>
      <c r="QO128" s="56"/>
      <c r="QP128" s="56"/>
      <c r="QQ128" s="56"/>
      <c r="QR128" s="56"/>
      <c r="QS128" s="56"/>
      <c r="QT128" s="56"/>
      <c r="QU128" s="56"/>
      <c r="QV128" s="56"/>
      <c r="QW128" s="56"/>
      <c r="QX128" s="56"/>
      <c r="QY128" s="56"/>
      <c r="QZ128" s="56"/>
      <c r="RA128" s="56"/>
      <c r="RB128" s="56"/>
      <c r="RC128" s="56"/>
      <c r="RD128" s="56"/>
      <c r="RE128" s="56"/>
      <c r="RF128" s="56"/>
      <c r="RG128" s="56"/>
      <c r="RH128" s="56"/>
      <c r="RI128" s="56"/>
      <c r="RJ128" s="56"/>
      <c r="RK128" s="56"/>
      <c r="RL128" s="56"/>
      <c r="RM128" s="56"/>
      <c r="RN128" s="56"/>
      <c r="RO128" s="56"/>
      <c r="RP128" s="56"/>
      <c r="RQ128" s="56"/>
      <c r="RR128" s="56"/>
      <c r="RS128" s="56"/>
      <c r="RT128" s="56"/>
      <c r="RU128" s="56"/>
      <c r="RV128" s="56"/>
      <c r="RW128" s="56"/>
      <c r="RX128" s="56"/>
      <c r="RY128" s="56"/>
      <c r="RZ128" s="56"/>
      <c r="SA128" s="56"/>
      <c r="SB128" s="56"/>
      <c r="SC128" s="56"/>
      <c r="SD128" s="56"/>
      <c r="SE128" s="56"/>
      <c r="SF128" s="56"/>
      <c r="SG128" s="56"/>
      <c r="SH128" s="56"/>
      <c r="SI128" s="56"/>
      <c r="SJ128" s="56"/>
      <c r="SK128" s="56"/>
      <c r="SL128" s="56"/>
      <c r="SM128" s="56"/>
      <c r="SN128" s="56"/>
      <c r="SO128" s="56"/>
      <c r="SP128" s="56"/>
      <c r="SQ128" s="56"/>
      <c r="SR128" s="56"/>
      <c r="SS128" s="56"/>
      <c r="ST128" s="56"/>
      <c r="SU128" s="56"/>
      <c r="SV128" s="56"/>
      <c r="SW128" s="56"/>
      <c r="SX128" s="56"/>
      <c r="SY128" s="56"/>
      <c r="SZ128" s="56"/>
      <c r="TA128" s="56"/>
      <c r="TB128" s="56"/>
      <c r="TC128" s="56"/>
      <c r="TD128" s="56"/>
      <c r="TE128" s="56"/>
      <c r="TF128" s="56"/>
      <c r="TG128" s="56"/>
      <c r="TH128" s="56"/>
      <c r="TI128" s="56"/>
      <c r="TJ128" s="56"/>
      <c r="TK128" s="56"/>
      <c r="TL128" s="56"/>
      <c r="TM128" s="56"/>
      <c r="TN128" s="56"/>
      <c r="TO128" s="56"/>
      <c r="TP128" s="56"/>
      <c r="TQ128" s="56"/>
      <c r="TR128" s="56"/>
      <c r="TS128" s="56"/>
      <c r="TT128" s="56"/>
      <c r="TU128" s="56"/>
      <c r="TV128" s="56"/>
      <c r="TW128" s="56"/>
      <c r="TX128" s="56"/>
      <c r="TY128" s="56"/>
      <c r="TZ128" s="56"/>
      <c r="UA128" s="56"/>
      <c r="UB128" s="56"/>
      <c r="UC128" s="56"/>
      <c r="UD128" s="56"/>
      <c r="UE128" s="56"/>
      <c r="UF128" s="56"/>
      <c r="UG128" s="56"/>
      <c r="UH128" s="56"/>
      <c r="UI128" s="56"/>
      <c r="UJ128" s="56"/>
      <c r="UK128" s="56"/>
      <c r="UL128" s="56"/>
      <c r="UM128" s="56"/>
      <c r="UN128" s="56"/>
      <c r="UO128" s="56"/>
      <c r="UP128" s="56"/>
      <c r="UQ128" s="56"/>
      <c r="UR128" s="56"/>
      <c r="US128" s="56"/>
      <c r="UT128" s="56"/>
      <c r="UU128" s="56"/>
      <c r="UV128" s="56"/>
      <c r="UW128" s="56"/>
      <c r="UX128" s="56"/>
      <c r="UY128" s="56"/>
      <c r="UZ128" s="56"/>
      <c r="VA128" s="56"/>
      <c r="VB128" s="56"/>
      <c r="VC128" s="56"/>
      <c r="VD128" s="56"/>
      <c r="VE128" s="56"/>
      <c r="VF128" s="56"/>
      <c r="VG128" s="56"/>
      <c r="VH128" s="56"/>
      <c r="VI128" s="56"/>
      <c r="VJ128" s="56"/>
      <c r="VK128" s="56"/>
      <c r="VL128" s="56"/>
      <c r="VM128" s="56"/>
      <c r="VN128" s="56"/>
      <c r="VO128" s="56"/>
      <c r="VP128" s="56"/>
      <c r="VQ128" s="56"/>
      <c r="VR128" s="56"/>
      <c r="VS128" s="56"/>
      <c r="VT128" s="56"/>
      <c r="VU128" s="56"/>
      <c r="VV128" s="56"/>
      <c r="VW128" s="56"/>
      <c r="VX128" s="56"/>
      <c r="VY128" s="56"/>
      <c r="VZ128" s="56"/>
      <c r="WA128" s="56"/>
      <c r="WB128" s="56"/>
      <c r="WC128" s="56"/>
      <c r="WD128" s="56"/>
      <c r="WE128" s="56"/>
      <c r="WF128" s="56"/>
      <c r="WG128" s="56"/>
      <c r="WH128" s="56"/>
      <c r="WI128" s="56"/>
      <c r="WJ128" s="56"/>
      <c r="WK128" s="56"/>
      <c r="WL128" s="56"/>
      <c r="WM128" s="56"/>
      <c r="WN128" s="56"/>
      <c r="WO128" s="56"/>
      <c r="WP128" s="56"/>
      <c r="WQ128" s="56"/>
      <c r="WR128" s="56"/>
      <c r="WS128" s="56"/>
      <c r="WT128" s="56"/>
      <c r="WU128" s="56"/>
      <c r="WV128" s="56"/>
      <c r="WW128" s="56"/>
      <c r="WX128" s="56"/>
      <c r="WY128" s="56"/>
      <c r="WZ128" s="56"/>
      <c r="XA128" s="56"/>
      <c r="XB128" s="56"/>
      <c r="XC128" s="56"/>
      <c r="XD128" s="56"/>
      <c r="XE128" s="56"/>
      <c r="XF128" s="56"/>
      <c r="XG128" s="56"/>
      <c r="XH128" s="56"/>
      <c r="XI128" s="56"/>
      <c r="XJ128" s="56"/>
      <c r="XK128" s="56"/>
      <c r="XL128" s="56"/>
      <c r="XM128" s="56"/>
      <c r="XN128" s="56"/>
      <c r="XO128" s="56"/>
      <c r="XP128" s="56"/>
      <c r="XQ128" s="56"/>
      <c r="XR128" s="56"/>
      <c r="XS128" s="56"/>
      <c r="XT128" s="56"/>
      <c r="XU128" s="56"/>
      <c r="XV128" s="56"/>
      <c r="XW128" s="56"/>
      <c r="XX128" s="56"/>
      <c r="XY128" s="56"/>
      <c r="XZ128" s="56"/>
      <c r="YA128" s="56"/>
      <c r="YB128" s="56"/>
      <c r="YC128" s="56"/>
      <c r="YD128" s="56"/>
      <c r="YE128" s="56"/>
      <c r="YF128" s="56"/>
      <c r="YG128" s="56"/>
      <c r="YH128" s="56"/>
      <c r="YI128" s="56"/>
      <c r="YJ128" s="56"/>
      <c r="YK128" s="56"/>
      <c r="YL128" s="56"/>
      <c r="YM128" s="56"/>
      <c r="YN128" s="56"/>
      <c r="YO128" s="56"/>
      <c r="YP128" s="56"/>
      <c r="YQ128" s="56"/>
      <c r="YR128" s="56"/>
    </row>
    <row r="129" spans="1:668" ht="15.75" x14ac:dyDescent="0.25">
      <c r="A129" s="34" t="s">
        <v>183</v>
      </c>
      <c r="B129" s="29" t="s">
        <v>180</v>
      </c>
      <c r="C129" s="82" t="s">
        <v>74</v>
      </c>
      <c r="D129" s="89">
        <v>44593</v>
      </c>
      <c r="E129" s="11" t="s">
        <v>116</v>
      </c>
      <c r="F129" s="176">
        <v>60000</v>
      </c>
      <c r="G129" s="82">
        <v>1722</v>
      </c>
      <c r="H129" s="87">
        <v>3486.68</v>
      </c>
      <c r="I129" s="87">
        <v>1824</v>
      </c>
      <c r="J129" s="130">
        <v>25</v>
      </c>
      <c r="K129" s="87">
        <v>7057.68</v>
      </c>
      <c r="L129" s="67">
        <v>52942.32</v>
      </c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  <c r="IR129" s="56"/>
      <c r="IS129" s="56"/>
      <c r="IT129" s="56"/>
      <c r="IU129" s="56"/>
      <c r="IV129" s="56"/>
      <c r="IW129" s="56"/>
      <c r="IX129" s="56"/>
      <c r="IY129" s="56"/>
      <c r="IZ129" s="56"/>
      <c r="JA129" s="56"/>
      <c r="JB129" s="56"/>
      <c r="JC129" s="56"/>
      <c r="JD129" s="56"/>
      <c r="JE129" s="56"/>
      <c r="JF129" s="56"/>
      <c r="JG129" s="56"/>
      <c r="JH129" s="56"/>
      <c r="JI129" s="56"/>
      <c r="JJ129" s="56"/>
      <c r="JK129" s="56"/>
      <c r="JL129" s="56"/>
      <c r="JM129" s="56"/>
      <c r="JN129" s="56"/>
      <c r="JO129" s="56"/>
      <c r="JP129" s="56"/>
      <c r="JQ129" s="56"/>
      <c r="JR129" s="56"/>
      <c r="JS129" s="56"/>
      <c r="JT129" s="56"/>
      <c r="JU129" s="56"/>
      <c r="JV129" s="56"/>
      <c r="JW129" s="56"/>
      <c r="JX129" s="56"/>
      <c r="JY129" s="56"/>
      <c r="JZ129" s="56"/>
      <c r="KA129" s="56"/>
      <c r="KB129" s="56"/>
      <c r="KC129" s="56"/>
      <c r="KD129" s="56"/>
      <c r="KE129" s="56"/>
      <c r="KF129" s="56"/>
      <c r="KG129" s="56"/>
      <c r="KH129" s="56"/>
      <c r="KI129" s="56"/>
      <c r="KJ129" s="56"/>
      <c r="KK129" s="56"/>
      <c r="KL129" s="56"/>
      <c r="KM129" s="56"/>
      <c r="KN129" s="56"/>
      <c r="KO129" s="56"/>
      <c r="KP129" s="56"/>
      <c r="KQ129" s="56"/>
      <c r="KR129" s="56"/>
      <c r="KS129" s="56"/>
      <c r="KT129" s="56"/>
      <c r="KU129" s="56"/>
      <c r="KV129" s="56"/>
      <c r="KW129" s="56"/>
      <c r="KX129" s="56"/>
      <c r="KY129" s="56"/>
      <c r="KZ129" s="56"/>
      <c r="LA129" s="56"/>
      <c r="LB129" s="56"/>
      <c r="LC129" s="56"/>
      <c r="LD129" s="56"/>
      <c r="LE129" s="56"/>
      <c r="LF129" s="56"/>
      <c r="LG129" s="56"/>
      <c r="LH129" s="56"/>
      <c r="LI129" s="56"/>
      <c r="LJ129" s="56"/>
      <c r="LK129" s="56"/>
      <c r="LL129" s="56"/>
      <c r="LM129" s="56"/>
      <c r="LN129" s="56"/>
      <c r="LO129" s="56"/>
      <c r="LP129" s="56"/>
      <c r="LQ129" s="56"/>
      <c r="LR129" s="56"/>
      <c r="LS129" s="56"/>
      <c r="LT129" s="56"/>
      <c r="LU129" s="56"/>
      <c r="LV129" s="56"/>
      <c r="LW129" s="56"/>
      <c r="LX129" s="56"/>
      <c r="LY129" s="56"/>
      <c r="LZ129" s="56"/>
      <c r="MA129" s="56"/>
      <c r="MB129" s="56"/>
      <c r="MC129" s="56"/>
      <c r="MD129" s="56"/>
      <c r="ME129" s="56"/>
      <c r="MF129" s="56"/>
      <c r="MG129" s="56"/>
      <c r="MH129" s="56"/>
      <c r="MI129" s="56"/>
      <c r="MJ129" s="56"/>
      <c r="MK129" s="56"/>
      <c r="ML129" s="56"/>
      <c r="MM129" s="56"/>
      <c r="MN129" s="56"/>
      <c r="MO129" s="56"/>
      <c r="MP129" s="56"/>
      <c r="MQ129" s="56"/>
      <c r="MR129" s="56"/>
      <c r="MS129" s="56"/>
      <c r="MT129" s="56"/>
      <c r="MU129" s="56"/>
      <c r="MV129" s="56"/>
      <c r="MW129" s="56"/>
      <c r="MX129" s="56"/>
      <c r="MY129" s="56"/>
      <c r="MZ129" s="56"/>
      <c r="NA129" s="56"/>
      <c r="NB129" s="56"/>
      <c r="NC129" s="56"/>
      <c r="ND129" s="56"/>
      <c r="NE129" s="56"/>
      <c r="NF129" s="56"/>
      <c r="NG129" s="56"/>
      <c r="NH129" s="56"/>
      <c r="NI129" s="56"/>
      <c r="NJ129" s="56"/>
      <c r="NK129" s="56"/>
      <c r="NL129" s="56"/>
      <c r="NM129" s="56"/>
      <c r="NN129" s="56"/>
      <c r="NO129" s="56"/>
      <c r="NP129" s="56"/>
      <c r="NQ129" s="56"/>
      <c r="NR129" s="56"/>
      <c r="NS129" s="56"/>
      <c r="NT129" s="56"/>
      <c r="NU129" s="56"/>
      <c r="NV129" s="56"/>
      <c r="NW129" s="56"/>
      <c r="NX129" s="56"/>
      <c r="NY129" s="56"/>
      <c r="NZ129" s="56"/>
      <c r="OA129" s="56"/>
      <c r="OB129" s="56"/>
      <c r="OC129" s="56"/>
      <c r="OD129" s="56"/>
      <c r="OE129" s="56"/>
      <c r="OF129" s="56"/>
      <c r="OG129" s="56"/>
      <c r="OH129" s="56"/>
      <c r="OI129" s="56"/>
      <c r="OJ129" s="56"/>
      <c r="OK129" s="56"/>
      <c r="OL129" s="56"/>
      <c r="OM129" s="56"/>
      <c r="ON129" s="56"/>
      <c r="OO129" s="56"/>
      <c r="OP129" s="56"/>
      <c r="OQ129" s="56"/>
      <c r="OR129" s="56"/>
      <c r="OS129" s="56"/>
      <c r="OT129" s="56"/>
      <c r="OU129" s="56"/>
      <c r="OV129" s="56"/>
      <c r="OW129" s="56"/>
      <c r="OX129" s="56"/>
      <c r="OY129" s="56"/>
      <c r="OZ129" s="56"/>
      <c r="PA129" s="56"/>
      <c r="PB129" s="56"/>
      <c r="PC129" s="56"/>
      <c r="PD129" s="56"/>
      <c r="PE129" s="56"/>
      <c r="PF129" s="56"/>
      <c r="PG129" s="56"/>
      <c r="PH129" s="56"/>
      <c r="PI129" s="56"/>
      <c r="PJ129" s="56"/>
      <c r="PK129" s="56"/>
      <c r="PL129" s="56"/>
      <c r="PM129" s="56"/>
      <c r="PN129" s="56"/>
      <c r="PO129" s="56"/>
      <c r="PP129" s="56"/>
      <c r="PQ129" s="56"/>
      <c r="PR129" s="56"/>
      <c r="PS129" s="56"/>
      <c r="PT129" s="56"/>
      <c r="PU129" s="56"/>
      <c r="PV129" s="56"/>
      <c r="PW129" s="56"/>
      <c r="PX129" s="56"/>
      <c r="PY129" s="56"/>
      <c r="PZ129" s="56"/>
      <c r="QA129" s="56"/>
      <c r="QB129" s="56"/>
      <c r="QC129" s="56"/>
      <c r="QD129" s="56"/>
      <c r="QE129" s="56"/>
      <c r="QF129" s="56"/>
      <c r="QG129" s="56"/>
      <c r="QH129" s="56"/>
      <c r="QI129" s="56"/>
      <c r="QJ129" s="56"/>
      <c r="QK129" s="56"/>
      <c r="QL129" s="56"/>
      <c r="QM129" s="56"/>
      <c r="QN129" s="56"/>
      <c r="QO129" s="56"/>
      <c r="QP129" s="56"/>
      <c r="QQ129" s="56"/>
      <c r="QR129" s="56"/>
      <c r="QS129" s="56"/>
      <c r="QT129" s="56"/>
      <c r="QU129" s="56"/>
      <c r="QV129" s="56"/>
      <c r="QW129" s="56"/>
      <c r="QX129" s="56"/>
      <c r="QY129" s="56"/>
      <c r="QZ129" s="56"/>
      <c r="RA129" s="56"/>
      <c r="RB129" s="56"/>
      <c r="RC129" s="56"/>
      <c r="RD129" s="56"/>
      <c r="RE129" s="56"/>
      <c r="RF129" s="56"/>
      <c r="RG129" s="56"/>
      <c r="RH129" s="56"/>
      <c r="RI129" s="56"/>
      <c r="RJ129" s="56"/>
      <c r="RK129" s="56"/>
      <c r="RL129" s="56"/>
      <c r="RM129" s="56"/>
      <c r="RN129" s="56"/>
      <c r="RO129" s="56"/>
      <c r="RP129" s="56"/>
      <c r="RQ129" s="56"/>
      <c r="RR129" s="56"/>
      <c r="RS129" s="56"/>
      <c r="RT129" s="56"/>
      <c r="RU129" s="56"/>
      <c r="RV129" s="56"/>
      <c r="RW129" s="56"/>
      <c r="RX129" s="56"/>
      <c r="RY129" s="56"/>
      <c r="RZ129" s="56"/>
      <c r="SA129" s="56"/>
      <c r="SB129" s="56"/>
      <c r="SC129" s="56"/>
      <c r="SD129" s="56"/>
      <c r="SE129" s="56"/>
      <c r="SF129" s="56"/>
      <c r="SG129" s="56"/>
      <c r="SH129" s="56"/>
      <c r="SI129" s="56"/>
      <c r="SJ129" s="56"/>
      <c r="SK129" s="56"/>
      <c r="SL129" s="56"/>
      <c r="SM129" s="56"/>
      <c r="SN129" s="56"/>
      <c r="SO129" s="56"/>
      <c r="SP129" s="56"/>
      <c r="SQ129" s="56"/>
      <c r="SR129" s="56"/>
      <c r="SS129" s="56"/>
      <c r="ST129" s="56"/>
      <c r="SU129" s="56"/>
      <c r="SV129" s="56"/>
      <c r="SW129" s="56"/>
      <c r="SX129" s="56"/>
      <c r="SY129" s="56"/>
      <c r="SZ129" s="56"/>
      <c r="TA129" s="56"/>
      <c r="TB129" s="56"/>
      <c r="TC129" s="56"/>
      <c r="TD129" s="56"/>
      <c r="TE129" s="56"/>
      <c r="TF129" s="56"/>
      <c r="TG129" s="56"/>
      <c r="TH129" s="56"/>
      <c r="TI129" s="56"/>
      <c r="TJ129" s="56"/>
      <c r="TK129" s="56"/>
      <c r="TL129" s="56"/>
      <c r="TM129" s="56"/>
      <c r="TN129" s="56"/>
      <c r="TO129" s="56"/>
      <c r="TP129" s="56"/>
      <c r="TQ129" s="56"/>
      <c r="TR129" s="56"/>
      <c r="TS129" s="56"/>
      <c r="TT129" s="56"/>
      <c r="TU129" s="56"/>
      <c r="TV129" s="56"/>
      <c r="TW129" s="56"/>
      <c r="TX129" s="56"/>
      <c r="TY129" s="56"/>
      <c r="TZ129" s="56"/>
      <c r="UA129" s="56"/>
      <c r="UB129" s="56"/>
      <c r="UC129" s="56"/>
      <c r="UD129" s="56"/>
      <c r="UE129" s="56"/>
      <c r="UF129" s="56"/>
      <c r="UG129" s="56"/>
      <c r="UH129" s="56"/>
      <c r="UI129" s="56"/>
      <c r="UJ129" s="56"/>
      <c r="UK129" s="56"/>
      <c r="UL129" s="56"/>
      <c r="UM129" s="56"/>
      <c r="UN129" s="56"/>
      <c r="UO129" s="56"/>
      <c r="UP129" s="56"/>
      <c r="UQ129" s="56"/>
      <c r="UR129" s="56"/>
      <c r="US129" s="56"/>
      <c r="UT129" s="56"/>
      <c r="UU129" s="56"/>
      <c r="UV129" s="56"/>
      <c r="UW129" s="56"/>
      <c r="UX129" s="56"/>
      <c r="UY129" s="56"/>
      <c r="UZ129" s="56"/>
      <c r="VA129" s="56"/>
      <c r="VB129" s="56"/>
      <c r="VC129" s="56"/>
      <c r="VD129" s="56"/>
      <c r="VE129" s="56"/>
      <c r="VF129" s="56"/>
      <c r="VG129" s="56"/>
      <c r="VH129" s="56"/>
      <c r="VI129" s="56"/>
      <c r="VJ129" s="56"/>
      <c r="VK129" s="56"/>
      <c r="VL129" s="56"/>
      <c r="VM129" s="56"/>
      <c r="VN129" s="56"/>
      <c r="VO129" s="56"/>
      <c r="VP129" s="56"/>
      <c r="VQ129" s="56"/>
      <c r="VR129" s="56"/>
      <c r="VS129" s="56"/>
      <c r="VT129" s="56"/>
      <c r="VU129" s="56"/>
      <c r="VV129" s="56"/>
      <c r="VW129" s="56"/>
      <c r="VX129" s="56"/>
      <c r="VY129" s="56"/>
      <c r="VZ129" s="56"/>
      <c r="WA129" s="56"/>
      <c r="WB129" s="56"/>
      <c r="WC129" s="56"/>
      <c r="WD129" s="56"/>
      <c r="WE129" s="56"/>
      <c r="WF129" s="56"/>
      <c r="WG129" s="56"/>
      <c r="WH129" s="56"/>
      <c r="WI129" s="56"/>
      <c r="WJ129" s="56"/>
      <c r="WK129" s="56"/>
      <c r="WL129" s="56"/>
      <c r="WM129" s="56"/>
      <c r="WN129" s="56"/>
      <c r="WO129" s="56"/>
      <c r="WP129" s="56"/>
      <c r="WQ129" s="56"/>
      <c r="WR129" s="56"/>
      <c r="WS129" s="56"/>
      <c r="WT129" s="56"/>
      <c r="WU129" s="56"/>
      <c r="WV129" s="56"/>
      <c r="WW129" s="56"/>
      <c r="WX129" s="56"/>
      <c r="WY129" s="56"/>
      <c r="WZ129" s="56"/>
      <c r="XA129" s="56"/>
      <c r="XB129" s="56"/>
      <c r="XC129" s="56"/>
      <c r="XD129" s="56"/>
      <c r="XE129" s="56"/>
      <c r="XF129" s="56"/>
      <c r="XG129" s="56"/>
      <c r="XH129" s="56"/>
      <c r="XI129" s="56"/>
      <c r="XJ129" s="56"/>
      <c r="XK129" s="56"/>
      <c r="XL129" s="56"/>
      <c r="XM129" s="56"/>
      <c r="XN129" s="56"/>
      <c r="XO129" s="56"/>
      <c r="XP129" s="56"/>
      <c r="XQ129" s="56"/>
      <c r="XR129" s="56"/>
      <c r="XS129" s="56"/>
      <c r="XT129" s="56"/>
      <c r="XU129" s="56"/>
      <c r="XV129" s="56"/>
      <c r="XW129" s="56"/>
      <c r="XX129" s="56"/>
      <c r="XY129" s="56"/>
      <c r="XZ129" s="56"/>
      <c r="YA129" s="56"/>
      <c r="YB129" s="56"/>
      <c r="YC129" s="56"/>
      <c r="YD129" s="56"/>
      <c r="YE129" s="56"/>
      <c r="YF129" s="56"/>
      <c r="YG129" s="56"/>
      <c r="YH129" s="56"/>
      <c r="YI129" s="56"/>
      <c r="YJ129" s="56"/>
      <c r="YK129" s="56"/>
      <c r="YL129" s="56"/>
      <c r="YM129" s="56"/>
      <c r="YN129" s="56"/>
      <c r="YO129" s="56"/>
      <c r="YP129" s="56"/>
      <c r="YQ129" s="56"/>
      <c r="YR129" s="56"/>
    </row>
    <row r="130" spans="1:668" ht="15.75" x14ac:dyDescent="0.25">
      <c r="A130" s="34" t="s">
        <v>184</v>
      </c>
      <c r="B130" s="29" t="s">
        <v>182</v>
      </c>
      <c r="C130" s="82" t="s">
        <v>74</v>
      </c>
      <c r="D130" s="89">
        <v>44594</v>
      </c>
      <c r="E130" s="11" t="s">
        <v>116</v>
      </c>
      <c r="F130" s="84">
        <v>60000</v>
      </c>
      <c r="G130" s="82">
        <v>1722</v>
      </c>
      <c r="H130" s="87">
        <v>3486.68</v>
      </c>
      <c r="I130" s="87">
        <v>1824</v>
      </c>
      <c r="J130" s="130">
        <v>25</v>
      </c>
      <c r="K130" s="87">
        <v>7057.68</v>
      </c>
      <c r="L130" s="67">
        <v>52942.32</v>
      </c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6"/>
      <c r="IT130" s="56"/>
      <c r="IU130" s="56"/>
      <c r="IV130" s="56"/>
      <c r="IW130" s="56"/>
      <c r="IX130" s="56"/>
      <c r="IY130" s="56"/>
      <c r="IZ130" s="56"/>
      <c r="JA130" s="56"/>
      <c r="JB130" s="56"/>
      <c r="JC130" s="56"/>
      <c r="JD130" s="56"/>
      <c r="JE130" s="56"/>
      <c r="JF130" s="56"/>
      <c r="JG130" s="56"/>
      <c r="JH130" s="56"/>
      <c r="JI130" s="56"/>
      <c r="JJ130" s="56"/>
      <c r="JK130" s="56"/>
      <c r="JL130" s="56"/>
      <c r="JM130" s="56"/>
      <c r="JN130" s="56"/>
      <c r="JO130" s="56"/>
      <c r="JP130" s="56"/>
      <c r="JQ130" s="56"/>
      <c r="JR130" s="56"/>
      <c r="JS130" s="56"/>
      <c r="JT130" s="56"/>
      <c r="JU130" s="56"/>
      <c r="JV130" s="56"/>
      <c r="JW130" s="56"/>
      <c r="JX130" s="56"/>
      <c r="JY130" s="56"/>
      <c r="JZ130" s="56"/>
      <c r="KA130" s="56"/>
      <c r="KB130" s="56"/>
      <c r="KC130" s="56"/>
      <c r="KD130" s="56"/>
      <c r="KE130" s="56"/>
      <c r="KF130" s="56"/>
      <c r="KG130" s="56"/>
      <c r="KH130" s="56"/>
      <c r="KI130" s="56"/>
      <c r="KJ130" s="56"/>
      <c r="KK130" s="56"/>
      <c r="KL130" s="56"/>
      <c r="KM130" s="56"/>
      <c r="KN130" s="56"/>
      <c r="KO130" s="56"/>
      <c r="KP130" s="56"/>
      <c r="KQ130" s="56"/>
      <c r="KR130" s="56"/>
      <c r="KS130" s="56"/>
      <c r="KT130" s="56"/>
      <c r="KU130" s="56"/>
      <c r="KV130" s="56"/>
      <c r="KW130" s="56"/>
      <c r="KX130" s="56"/>
      <c r="KY130" s="56"/>
      <c r="KZ130" s="56"/>
      <c r="LA130" s="56"/>
      <c r="LB130" s="56"/>
      <c r="LC130" s="56"/>
      <c r="LD130" s="56"/>
      <c r="LE130" s="56"/>
      <c r="LF130" s="56"/>
      <c r="LG130" s="56"/>
      <c r="LH130" s="56"/>
      <c r="LI130" s="56"/>
      <c r="LJ130" s="56"/>
      <c r="LK130" s="56"/>
      <c r="LL130" s="56"/>
      <c r="LM130" s="56"/>
      <c r="LN130" s="56"/>
      <c r="LO130" s="56"/>
      <c r="LP130" s="56"/>
      <c r="LQ130" s="56"/>
      <c r="LR130" s="56"/>
      <c r="LS130" s="56"/>
      <c r="LT130" s="56"/>
      <c r="LU130" s="56"/>
      <c r="LV130" s="56"/>
      <c r="LW130" s="56"/>
      <c r="LX130" s="56"/>
      <c r="LY130" s="56"/>
      <c r="LZ130" s="56"/>
      <c r="MA130" s="56"/>
      <c r="MB130" s="56"/>
      <c r="MC130" s="56"/>
      <c r="MD130" s="56"/>
      <c r="ME130" s="56"/>
      <c r="MF130" s="56"/>
      <c r="MG130" s="56"/>
      <c r="MH130" s="56"/>
      <c r="MI130" s="56"/>
      <c r="MJ130" s="56"/>
      <c r="MK130" s="56"/>
      <c r="ML130" s="56"/>
      <c r="MM130" s="56"/>
      <c r="MN130" s="56"/>
      <c r="MO130" s="56"/>
      <c r="MP130" s="56"/>
      <c r="MQ130" s="56"/>
      <c r="MR130" s="56"/>
      <c r="MS130" s="56"/>
      <c r="MT130" s="56"/>
      <c r="MU130" s="56"/>
      <c r="MV130" s="56"/>
      <c r="MW130" s="56"/>
      <c r="MX130" s="56"/>
      <c r="MY130" s="56"/>
      <c r="MZ130" s="56"/>
      <c r="NA130" s="56"/>
      <c r="NB130" s="56"/>
      <c r="NC130" s="56"/>
      <c r="ND130" s="56"/>
      <c r="NE130" s="56"/>
      <c r="NF130" s="56"/>
      <c r="NG130" s="56"/>
      <c r="NH130" s="56"/>
      <c r="NI130" s="56"/>
      <c r="NJ130" s="56"/>
      <c r="NK130" s="56"/>
      <c r="NL130" s="56"/>
      <c r="NM130" s="56"/>
      <c r="NN130" s="56"/>
      <c r="NO130" s="56"/>
      <c r="NP130" s="56"/>
      <c r="NQ130" s="56"/>
      <c r="NR130" s="56"/>
      <c r="NS130" s="56"/>
      <c r="NT130" s="56"/>
      <c r="NU130" s="56"/>
      <c r="NV130" s="56"/>
      <c r="NW130" s="56"/>
      <c r="NX130" s="56"/>
      <c r="NY130" s="56"/>
      <c r="NZ130" s="56"/>
      <c r="OA130" s="56"/>
      <c r="OB130" s="56"/>
      <c r="OC130" s="56"/>
      <c r="OD130" s="56"/>
      <c r="OE130" s="56"/>
      <c r="OF130" s="56"/>
      <c r="OG130" s="56"/>
      <c r="OH130" s="56"/>
      <c r="OI130" s="56"/>
      <c r="OJ130" s="56"/>
      <c r="OK130" s="56"/>
      <c r="OL130" s="56"/>
      <c r="OM130" s="56"/>
      <c r="ON130" s="56"/>
      <c r="OO130" s="56"/>
      <c r="OP130" s="56"/>
      <c r="OQ130" s="56"/>
      <c r="OR130" s="56"/>
      <c r="OS130" s="56"/>
      <c r="OT130" s="56"/>
      <c r="OU130" s="56"/>
      <c r="OV130" s="56"/>
      <c r="OW130" s="56"/>
      <c r="OX130" s="56"/>
      <c r="OY130" s="56"/>
      <c r="OZ130" s="56"/>
      <c r="PA130" s="56"/>
      <c r="PB130" s="56"/>
      <c r="PC130" s="56"/>
      <c r="PD130" s="56"/>
      <c r="PE130" s="56"/>
      <c r="PF130" s="56"/>
      <c r="PG130" s="56"/>
      <c r="PH130" s="56"/>
      <c r="PI130" s="56"/>
      <c r="PJ130" s="56"/>
      <c r="PK130" s="56"/>
      <c r="PL130" s="56"/>
      <c r="PM130" s="56"/>
      <c r="PN130" s="56"/>
      <c r="PO130" s="56"/>
      <c r="PP130" s="56"/>
      <c r="PQ130" s="56"/>
      <c r="PR130" s="56"/>
      <c r="PS130" s="56"/>
      <c r="PT130" s="56"/>
      <c r="PU130" s="56"/>
      <c r="PV130" s="56"/>
      <c r="PW130" s="56"/>
      <c r="PX130" s="56"/>
      <c r="PY130" s="56"/>
      <c r="PZ130" s="56"/>
      <c r="QA130" s="56"/>
      <c r="QB130" s="56"/>
      <c r="QC130" s="56"/>
      <c r="QD130" s="56"/>
      <c r="QE130" s="56"/>
      <c r="QF130" s="56"/>
      <c r="QG130" s="56"/>
      <c r="QH130" s="56"/>
      <c r="QI130" s="56"/>
      <c r="QJ130" s="56"/>
      <c r="QK130" s="56"/>
      <c r="QL130" s="56"/>
      <c r="QM130" s="56"/>
      <c r="QN130" s="56"/>
      <c r="QO130" s="56"/>
      <c r="QP130" s="56"/>
      <c r="QQ130" s="56"/>
      <c r="QR130" s="56"/>
      <c r="QS130" s="56"/>
      <c r="QT130" s="56"/>
      <c r="QU130" s="56"/>
      <c r="QV130" s="56"/>
      <c r="QW130" s="56"/>
      <c r="QX130" s="56"/>
      <c r="QY130" s="56"/>
      <c r="QZ130" s="56"/>
      <c r="RA130" s="56"/>
      <c r="RB130" s="56"/>
      <c r="RC130" s="56"/>
      <c r="RD130" s="56"/>
      <c r="RE130" s="56"/>
      <c r="RF130" s="56"/>
      <c r="RG130" s="56"/>
      <c r="RH130" s="56"/>
      <c r="RI130" s="56"/>
      <c r="RJ130" s="56"/>
      <c r="RK130" s="56"/>
      <c r="RL130" s="56"/>
      <c r="RM130" s="56"/>
      <c r="RN130" s="56"/>
      <c r="RO130" s="56"/>
      <c r="RP130" s="56"/>
      <c r="RQ130" s="56"/>
      <c r="RR130" s="56"/>
      <c r="RS130" s="56"/>
      <c r="RT130" s="56"/>
      <c r="RU130" s="56"/>
      <c r="RV130" s="56"/>
      <c r="RW130" s="56"/>
      <c r="RX130" s="56"/>
      <c r="RY130" s="56"/>
      <c r="RZ130" s="56"/>
      <c r="SA130" s="56"/>
      <c r="SB130" s="56"/>
      <c r="SC130" s="56"/>
      <c r="SD130" s="56"/>
      <c r="SE130" s="56"/>
      <c r="SF130" s="56"/>
      <c r="SG130" s="56"/>
      <c r="SH130" s="56"/>
      <c r="SI130" s="56"/>
      <c r="SJ130" s="56"/>
      <c r="SK130" s="56"/>
      <c r="SL130" s="56"/>
      <c r="SM130" s="56"/>
      <c r="SN130" s="56"/>
      <c r="SO130" s="56"/>
      <c r="SP130" s="56"/>
      <c r="SQ130" s="56"/>
      <c r="SR130" s="56"/>
      <c r="SS130" s="56"/>
      <c r="ST130" s="56"/>
      <c r="SU130" s="56"/>
      <c r="SV130" s="56"/>
      <c r="SW130" s="56"/>
      <c r="SX130" s="56"/>
      <c r="SY130" s="56"/>
      <c r="SZ130" s="56"/>
      <c r="TA130" s="56"/>
      <c r="TB130" s="56"/>
      <c r="TC130" s="56"/>
      <c r="TD130" s="56"/>
      <c r="TE130" s="56"/>
      <c r="TF130" s="56"/>
      <c r="TG130" s="56"/>
      <c r="TH130" s="56"/>
      <c r="TI130" s="56"/>
      <c r="TJ130" s="56"/>
      <c r="TK130" s="56"/>
      <c r="TL130" s="56"/>
      <c r="TM130" s="56"/>
      <c r="TN130" s="56"/>
      <c r="TO130" s="56"/>
      <c r="TP130" s="56"/>
      <c r="TQ130" s="56"/>
      <c r="TR130" s="56"/>
      <c r="TS130" s="56"/>
      <c r="TT130" s="56"/>
      <c r="TU130" s="56"/>
      <c r="TV130" s="56"/>
      <c r="TW130" s="56"/>
      <c r="TX130" s="56"/>
      <c r="TY130" s="56"/>
      <c r="TZ130" s="56"/>
      <c r="UA130" s="56"/>
      <c r="UB130" s="56"/>
      <c r="UC130" s="56"/>
      <c r="UD130" s="56"/>
      <c r="UE130" s="56"/>
      <c r="UF130" s="56"/>
      <c r="UG130" s="56"/>
      <c r="UH130" s="56"/>
      <c r="UI130" s="56"/>
      <c r="UJ130" s="56"/>
      <c r="UK130" s="56"/>
      <c r="UL130" s="56"/>
      <c r="UM130" s="56"/>
      <c r="UN130" s="56"/>
      <c r="UO130" s="56"/>
      <c r="UP130" s="56"/>
      <c r="UQ130" s="56"/>
      <c r="UR130" s="56"/>
      <c r="US130" s="56"/>
      <c r="UT130" s="56"/>
      <c r="UU130" s="56"/>
      <c r="UV130" s="56"/>
      <c r="UW130" s="56"/>
      <c r="UX130" s="56"/>
      <c r="UY130" s="56"/>
      <c r="UZ130" s="56"/>
      <c r="VA130" s="56"/>
      <c r="VB130" s="56"/>
      <c r="VC130" s="56"/>
      <c r="VD130" s="56"/>
      <c r="VE130" s="56"/>
      <c r="VF130" s="56"/>
      <c r="VG130" s="56"/>
      <c r="VH130" s="56"/>
      <c r="VI130" s="56"/>
      <c r="VJ130" s="56"/>
      <c r="VK130" s="56"/>
      <c r="VL130" s="56"/>
      <c r="VM130" s="56"/>
      <c r="VN130" s="56"/>
      <c r="VO130" s="56"/>
      <c r="VP130" s="56"/>
      <c r="VQ130" s="56"/>
      <c r="VR130" s="56"/>
      <c r="VS130" s="56"/>
      <c r="VT130" s="56"/>
      <c r="VU130" s="56"/>
      <c r="VV130" s="56"/>
      <c r="VW130" s="56"/>
      <c r="VX130" s="56"/>
      <c r="VY130" s="56"/>
      <c r="VZ130" s="56"/>
      <c r="WA130" s="56"/>
      <c r="WB130" s="56"/>
      <c r="WC130" s="56"/>
      <c r="WD130" s="56"/>
      <c r="WE130" s="56"/>
      <c r="WF130" s="56"/>
      <c r="WG130" s="56"/>
      <c r="WH130" s="56"/>
      <c r="WI130" s="56"/>
      <c r="WJ130" s="56"/>
      <c r="WK130" s="56"/>
      <c r="WL130" s="56"/>
      <c r="WM130" s="56"/>
      <c r="WN130" s="56"/>
      <c r="WO130" s="56"/>
      <c r="WP130" s="56"/>
      <c r="WQ130" s="56"/>
      <c r="WR130" s="56"/>
      <c r="WS130" s="56"/>
      <c r="WT130" s="56"/>
      <c r="WU130" s="56"/>
      <c r="WV130" s="56"/>
      <c r="WW130" s="56"/>
      <c r="WX130" s="56"/>
      <c r="WY130" s="56"/>
      <c r="WZ130" s="56"/>
      <c r="XA130" s="56"/>
      <c r="XB130" s="56"/>
      <c r="XC130" s="56"/>
      <c r="XD130" s="56"/>
      <c r="XE130" s="56"/>
      <c r="XF130" s="56"/>
      <c r="XG130" s="56"/>
      <c r="XH130" s="56"/>
      <c r="XI130" s="56"/>
      <c r="XJ130" s="56"/>
      <c r="XK130" s="56"/>
      <c r="XL130" s="56"/>
      <c r="XM130" s="56"/>
      <c r="XN130" s="56"/>
      <c r="XO130" s="56"/>
      <c r="XP130" s="56"/>
      <c r="XQ130" s="56"/>
      <c r="XR130" s="56"/>
      <c r="XS130" s="56"/>
      <c r="XT130" s="56"/>
      <c r="XU130" s="56"/>
      <c r="XV130" s="56"/>
      <c r="XW130" s="56"/>
      <c r="XX130" s="56"/>
      <c r="XY130" s="56"/>
      <c r="XZ130" s="56"/>
      <c r="YA130" s="56"/>
      <c r="YB130" s="56"/>
      <c r="YC130" s="56"/>
      <c r="YD130" s="56"/>
      <c r="YE130" s="56"/>
      <c r="YF130" s="56"/>
      <c r="YG130" s="56"/>
      <c r="YH130" s="56"/>
      <c r="YI130" s="56"/>
      <c r="YJ130" s="56"/>
      <c r="YK130" s="56"/>
      <c r="YL130" s="56"/>
      <c r="YM130" s="56"/>
      <c r="YN130" s="56"/>
      <c r="YO130" s="56"/>
      <c r="YP130" s="56"/>
      <c r="YQ130" s="56"/>
      <c r="YR130" s="56"/>
    </row>
    <row r="131" spans="1:668" s="53" customFormat="1" ht="15" customHeight="1" x14ac:dyDescent="0.25">
      <c r="A131" s="179" t="s">
        <v>14</v>
      </c>
      <c r="B131" s="141">
        <v>4</v>
      </c>
      <c r="C131" s="75"/>
      <c r="D131" s="81"/>
      <c r="E131" s="81"/>
      <c r="F131" s="86">
        <f>SUM(F127:F130)</f>
        <v>246000</v>
      </c>
      <c r="G131" s="94">
        <f>SUM(G127:G128)+G129+G130</f>
        <v>7060.2</v>
      </c>
      <c r="H131" s="86">
        <f>SUM(H127:H128)+H129+H130</f>
        <v>15075.800000000001</v>
      </c>
      <c r="I131" s="86">
        <f>SUM(I127:I128)+I129+I130</f>
        <v>7478.4</v>
      </c>
      <c r="J131" s="86">
        <f>SUM(J127:J128)+J129+J130</f>
        <v>100</v>
      </c>
      <c r="K131" s="86">
        <f>K127+K128+K129+K130</f>
        <v>29714.400000000001</v>
      </c>
      <c r="L131" s="169">
        <f>SUM(L127:L130)</f>
        <v>216285.6</v>
      </c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IC131" s="113"/>
      <c r="ID131" s="113"/>
      <c r="IE131" s="113"/>
      <c r="IF131" s="113"/>
      <c r="IG131" s="113"/>
      <c r="IH131" s="113"/>
      <c r="II131" s="113"/>
      <c r="IJ131" s="113"/>
      <c r="IK131" s="113"/>
      <c r="IL131" s="113"/>
      <c r="IM131" s="113"/>
      <c r="IN131" s="113"/>
      <c r="IO131" s="113"/>
      <c r="IP131" s="113"/>
      <c r="IQ131" s="113"/>
      <c r="IR131" s="113"/>
      <c r="IS131" s="113"/>
      <c r="IT131" s="113"/>
      <c r="IU131" s="113"/>
      <c r="IV131" s="113"/>
      <c r="IW131" s="113"/>
      <c r="IX131" s="113"/>
      <c r="IY131" s="113"/>
      <c r="IZ131" s="113"/>
      <c r="JA131" s="113"/>
      <c r="JB131" s="113"/>
      <c r="JC131" s="113"/>
      <c r="JD131" s="113"/>
      <c r="JE131" s="113"/>
      <c r="JF131" s="113"/>
      <c r="JG131" s="113"/>
      <c r="JH131" s="113"/>
      <c r="JI131" s="113"/>
      <c r="JJ131" s="113"/>
      <c r="JK131" s="113"/>
      <c r="JL131" s="113"/>
      <c r="JM131" s="113"/>
      <c r="JN131" s="113"/>
      <c r="JO131" s="113"/>
      <c r="JP131" s="113"/>
      <c r="JQ131" s="113"/>
      <c r="JR131" s="113"/>
      <c r="JS131" s="113"/>
      <c r="JT131" s="113"/>
      <c r="JU131" s="113"/>
      <c r="JV131" s="113"/>
      <c r="JW131" s="113"/>
      <c r="JX131" s="113"/>
      <c r="JY131" s="113"/>
      <c r="JZ131" s="113"/>
      <c r="KA131" s="113"/>
      <c r="KB131" s="113"/>
      <c r="KC131" s="113"/>
      <c r="KD131" s="113"/>
      <c r="KE131" s="113"/>
      <c r="KF131" s="113"/>
      <c r="KG131" s="113"/>
      <c r="KH131" s="113"/>
      <c r="KI131" s="113"/>
      <c r="KJ131" s="113"/>
      <c r="KK131" s="113"/>
      <c r="KL131" s="113"/>
      <c r="KM131" s="113"/>
      <c r="KN131" s="113"/>
      <c r="KO131" s="113"/>
      <c r="KP131" s="113"/>
      <c r="KQ131" s="113"/>
      <c r="KR131" s="113"/>
      <c r="KS131" s="113"/>
      <c r="KT131" s="113"/>
      <c r="KU131" s="113"/>
      <c r="KV131" s="113"/>
      <c r="KW131" s="113"/>
      <c r="KX131" s="113"/>
      <c r="KY131" s="113"/>
      <c r="KZ131" s="113"/>
      <c r="LA131" s="113"/>
      <c r="LB131" s="113"/>
      <c r="LC131" s="113"/>
      <c r="LD131" s="113"/>
      <c r="LE131" s="113"/>
      <c r="LF131" s="113"/>
      <c r="LG131" s="113"/>
      <c r="LH131" s="113"/>
      <c r="LI131" s="113"/>
      <c r="LJ131" s="113"/>
      <c r="LK131" s="113"/>
      <c r="LL131" s="113"/>
      <c r="LM131" s="113"/>
      <c r="LN131" s="113"/>
      <c r="LO131" s="113"/>
      <c r="LP131" s="113"/>
      <c r="LQ131" s="113"/>
      <c r="LR131" s="113"/>
      <c r="LS131" s="113"/>
      <c r="LT131" s="113"/>
      <c r="LU131" s="113"/>
      <c r="LV131" s="113"/>
      <c r="LW131" s="113"/>
      <c r="LX131" s="113"/>
      <c r="LY131" s="113"/>
      <c r="LZ131" s="113"/>
      <c r="MA131" s="113"/>
      <c r="MB131" s="113"/>
      <c r="MC131" s="113"/>
      <c r="MD131" s="113"/>
      <c r="ME131" s="113"/>
      <c r="MF131" s="113"/>
      <c r="MG131" s="113"/>
      <c r="MH131" s="113"/>
      <c r="MI131" s="113"/>
      <c r="MJ131" s="113"/>
      <c r="MK131" s="113"/>
      <c r="ML131" s="113"/>
      <c r="MM131" s="113"/>
      <c r="MN131" s="113"/>
      <c r="MO131" s="113"/>
      <c r="MP131" s="113"/>
      <c r="MQ131" s="113"/>
      <c r="MR131" s="113"/>
      <c r="MS131" s="113"/>
      <c r="MT131" s="113"/>
      <c r="MU131" s="113"/>
      <c r="MV131" s="113"/>
      <c r="MW131" s="113"/>
      <c r="MX131" s="113"/>
      <c r="MY131" s="113"/>
      <c r="MZ131" s="113"/>
      <c r="NA131" s="113"/>
      <c r="NB131" s="113"/>
      <c r="NC131" s="113"/>
      <c r="ND131" s="113"/>
      <c r="NE131" s="113"/>
      <c r="NF131" s="113"/>
      <c r="NG131" s="113"/>
      <c r="NH131" s="113"/>
      <c r="NI131" s="113"/>
      <c r="NJ131" s="113"/>
      <c r="NK131" s="113"/>
      <c r="NL131" s="113"/>
      <c r="NM131" s="113"/>
      <c r="NN131" s="113"/>
      <c r="NO131" s="113"/>
      <c r="NP131" s="113"/>
      <c r="NQ131" s="113"/>
      <c r="NR131" s="113"/>
      <c r="NS131" s="113"/>
      <c r="NT131" s="113"/>
      <c r="NU131" s="113"/>
      <c r="NV131" s="113"/>
      <c r="NW131" s="113"/>
      <c r="NX131" s="113"/>
      <c r="NY131" s="113"/>
      <c r="NZ131" s="113"/>
      <c r="OA131" s="113"/>
      <c r="OB131" s="113"/>
      <c r="OC131" s="113"/>
      <c r="OD131" s="113"/>
      <c r="OE131" s="113"/>
      <c r="OF131" s="113"/>
      <c r="OG131" s="113"/>
      <c r="OH131" s="113"/>
      <c r="OI131" s="113"/>
      <c r="OJ131" s="113"/>
      <c r="OK131" s="113"/>
      <c r="OL131" s="113"/>
      <c r="OM131" s="113"/>
      <c r="ON131" s="113"/>
      <c r="OO131" s="113"/>
      <c r="OP131" s="113"/>
      <c r="OQ131" s="113"/>
      <c r="OR131" s="113"/>
      <c r="OS131" s="113"/>
      <c r="OT131" s="113"/>
      <c r="OU131" s="113"/>
      <c r="OV131" s="113"/>
      <c r="OW131" s="113"/>
      <c r="OX131" s="113"/>
      <c r="OY131" s="113"/>
      <c r="OZ131" s="113"/>
      <c r="PA131" s="113"/>
      <c r="PB131" s="113"/>
      <c r="PC131" s="113"/>
      <c r="PD131" s="113"/>
      <c r="PE131" s="113"/>
      <c r="PF131" s="113"/>
      <c r="PG131" s="113"/>
      <c r="PH131" s="113"/>
      <c r="PI131" s="113"/>
      <c r="PJ131" s="113"/>
      <c r="PK131" s="113"/>
      <c r="PL131" s="113"/>
      <c r="PM131" s="113"/>
      <c r="PN131" s="113"/>
      <c r="PO131" s="113"/>
      <c r="PP131" s="113"/>
      <c r="PQ131" s="113"/>
      <c r="PR131" s="113"/>
      <c r="PS131" s="113"/>
      <c r="PT131" s="113"/>
      <c r="PU131" s="113"/>
      <c r="PV131" s="113"/>
      <c r="PW131" s="113"/>
      <c r="PX131" s="113"/>
      <c r="PY131" s="113"/>
      <c r="PZ131" s="113"/>
      <c r="QA131" s="113"/>
      <c r="QB131" s="113"/>
      <c r="QC131" s="113"/>
      <c r="QD131" s="113"/>
      <c r="QE131" s="113"/>
      <c r="QF131" s="113"/>
      <c r="QG131" s="113"/>
      <c r="QH131" s="113"/>
      <c r="QI131" s="113"/>
      <c r="QJ131" s="113"/>
      <c r="QK131" s="113"/>
      <c r="QL131" s="113"/>
      <c r="QM131" s="113"/>
      <c r="QN131" s="113"/>
      <c r="QO131" s="113"/>
      <c r="QP131" s="113"/>
      <c r="QQ131" s="113"/>
      <c r="QR131" s="113"/>
      <c r="QS131" s="113"/>
      <c r="QT131" s="113"/>
      <c r="QU131" s="113"/>
      <c r="QV131" s="113"/>
      <c r="QW131" s="113"/>
      <c r="QX131" s="113"/>
      <c r="QY131" s="113"/>
      <c r="QZ131" s="113"/>
      <c r="RA131" s="113"/>
      <c r="RB131" s="113"/>
      <c r="RC131" s="113"/>
      <c r="RD131" s="113"/>
      <c r="RE131" s="113"/>
      <c r="RF131" s="113"/>
      <c r="RG131" s="113"/>
      <c r="RH131" s="113"/>
      <c r="RI131" s="113"/>
      <c r="RJ131" s="113"/>
      <c r="RK131" s="113"/>
      <c r="RL131" s="113"/>
      <c r="RM131" s="113"/>
      <c r="RN131" s="113"/>
      <c r="RO131" s="113"/>
      <c r="RP131" s="113"/>
      <c r="RQ131" s="113"/>
      <c r="RR131" s="113"/>
      <c r="RS131" s="113"/>
      <c r="RT131" s="113"/>
      <c r="RU131" s="113"/>
      <c r="RV131" s="113"/>
      <c r="RW131" s="113"/>
      <c r="RX131" s="113"/>
      <c r="RY131" s="113"/>
      <c r="RZ131" s="113"/>
      <c r="SA131" s="113"/>
      <c r="SB131" s="113"/>
      <c r="SC131" s="113"/>
      <c r="SD131" s="113"/>
      <c r="SE131" s="113"/>
      <c r="SF131" s="113"/>
      <c r="SG131" s="113"/>
      <c r="SH131" s="113"/>
      <c r="SI131" s="113"/>
      <c r="SJ131" s="113"/>
      <c r="SK131" s="113"/>
      <c r="SL131" s="113"/>
      <c r="SM131" s="113"/>
      <c r="SN131" s="113"/>
      <c r="SO131" s="113"/>
      <c r="SP131" s="113"/>
      <c r="SQ131" s="113"/>
      <c r="SR131" s="113"/>
      <c r="SS131" s="113"/>
      <c r="ST131" s="113"/>
      <c r="SU131" s="113"/>
      <c r="SV131" s="113"/>
      <c r="SW131" s="113"/>
      <c r="SX131" s="113"/>
      <c r="SY131" s="113"/>
      <c r="SZ131" s="113"/>
      <c r="TA131" s="113"/>
      <c r="TB131" s="113"/>
      <c r="TC131" s="113"/>
      <c r="TD131" s="113"/>
      <c r="TE131" s="113"/>
      <c r="TF131" s="113"/>
      <c r="TG131" s="113"/>
      <c r="TH131" s="113"/>
      <c r="TI131" s="113"/>
      <c r="TJ131" s="113"/>
      <c r="TK131" s="113"/>
      <c r="TL131" s="113"/>
      <c r="TM131" s="113"/>
      <c r="TN131" s="113"/>
      <c r="TO131" s="113"/>
      <c r="TP131" s="113"/>
      <c r="TQ131" s="113"/>
      <c r="TR131" s="113"/>
      <c r="TS131" s="113"/>
      <c r="TT131" s="113"/>
      <c r="TU131" s="113"/>
      <c r="TV131" s="113"/>
      <c r="TW131" s="113"/>
      <c r="TX131" s="113"/>
      <c r="TY131" s="113"/>
      <c r="TZ131" s="113"/>
      <c r="UA131" s="113"/>
      <c r="UB131" s="113"/>
      <c r="UC131" s="113"/>
      <c r="UD131" s="113"/>
      <c r="UE131" s="113"/>
      <c r="UF131" s="113"/>
      <c r="UG131" s="113"/>
      <c r="UH131" s="113"/>
      <c r="UI131" s="113"/>
      <c r="UJ131" s="113"/>
      <c r="UK131" s="113"/>
      <c r="UL131" s="113"/>
      <c r="UM131" s="113"/>
      <c r="UN131" s="113"/>
      <c r="UO131" s="113"/>
      <c r="UP131" s="113"/>
      <c r="UQ131" s="113"/>
      <c r="UR131" s="113"/>
      <c r="US131" s="113"/>
      <c r="UT131" s="113"/>
      <c r="UU131" s="113"/>
      <c r="UV131" s="113"/>
      <c r="UW131" s="113"/>
      <c r="UX131" s="113"/>
      <c r="UY131" s="113"/>
      <c r="UZ131" s="113"/>
      <c r="VA131" s="113"/>
      <c r="VB131" s="113"/>
      <c r="VC131" s="113"/>
      <c r="VD131" s="113"/>
      <c r="VE131" s="113"/>
      <c r="VF131" s="113"/>
      <c r="VG131" s="113"/>
      <c r="VH131" s="113"/>
      <c r="VI131" s="113"/>
      <c r="VJ131" s="113"/>
      <c r="VK131" s="113"/>
      <c r="VL131" s="113"/>
      <c r="VM131" s="113"/>
      <c r="VN131" s="113"/>
      <c r="VO131" s="113"/>
      <c r="VP131" s="113"/>
      <c r="VQ131" s="113"/>
      <c r="VR131" s="113"/>
      <c r="VS131" s="113"/>
      <c r="VT131" s="113"/>
      <c r="VU131" s="113"/>
      <c r="VV131" s="113"/>
      <c r="VW131" s="113"/>
      <c r="VX131" s="113"/>
      <c r="VY131" s="113"/>
      <c r="VZ131" s="113"/>
      <c r="WA131" s="113"/>
      <c r="WB131" s="113"/>
      <c r="WC131" s="113"/>
      <c r="WD131" s="113"/>
      <c r="WE131" s="113"/>
      <c r="WF131" s="113"/>
      <c r="WG131" s="113"/>
      <c r="WH131" s="113"/>
      <c r="WI131" s="113"/>
      <c r="WJ131" s="113"/>
      <c r="WK131" s="113"/>
      <c r="WL131" s="113"/>
      <c r="WM131" s="113"/>
      <c r="WN131" s="113"/>
      <c r="WO131" s="113"/>
      <c r="WP131" s="113"/>
      <c r="WQ131" s="113"/>
      <c r="WR131" s="113"/>
      <c r="WS131" s="113"/>
      <c r="WT131" s="113"/>
      <c r="WU131" s="113"/>
      <c r="WV131" s="113"/>
      <c r="WW131" s="113"/>
      <c r="WX131" s="113"/>
      <c r="WY131" s="113"/>
      <c r="WZ131" s="113"/>
      <c r="XA131" s="113"/>
      <c r="XB131" s="113"/>
      <c r="XC131" s="113"/>
      <c r="XD131" s="113"/>
      <c r="XE131" s="113"/>
      <c r="XF131" s="113"/>
      <c r="XG131" s="113"/>
      <c r="XH131" s="113"/>
      <c r="XI131" s="113"/>
      <c r="XJ131" s="113"/>
      <c r="XK131" s="113"/>
      <c r="XL131" s="113"/>
      <c r="XM131" s="113"/>
      <c r="XN131" s="113"/>
      <c r="XO131" s="113"/>
      <c r="XP131" s="113"/>
      <c r="XQ131" s="113"/>
      <c r="XR131" s="113"/>
      <c r="XS131" s="113"/>
      <c r="XT131" s="113"/>
      <c r="XU131" s="113"/>
      <c r="XV131" s="113"/>
      <c r="XW131" s="113"/>
      <c r="XX131" s="113"/>
      <c r="XY131" s="113"/>
      <c r="XZ131" s="113"/>
      <c r="YA131" s="113"/>
      <c r="YB131" s="113"/>
      <c r="YC131" s="113"/>
      <c r="YD131" s="113"/>
      <c r="YE131" s="113"/>
      <c r="YF131" s="113"/>
      <c r="YG131" s="113"/>
      <c r="YH131" s="113"/>
      <c r="YI131" s="113"/>
      <c r="YJ131" s="113"/>
      <c r="YK131" s="113"/>
      <c r="YL131" s="113"/>
      <c r="YM131" s="113"/>
      <c r="YN131" s="113"/>
      <c r="YO131" s="113"/>
      <c r="YP131" s="113"/>
      <c r="YQ131" s="113"/>
      <c r="YR131" s="113"/>
    </row>
    <row r="132" spans="1:668" s="44" customFormat="1" ht="12.75" customHeight="1" x14ac:dyDescent="0.25">
      <c r="B132" s="152"/>
      <c r="C132" s="153"/>
      <c r="D132" s="154"/>
      <c r="E132" s="154"/>
      <c r="F132" s="12"/>
      <c r="G132" s="70"/>
      <c r="H132" s="12"/>
      <c r="I132" s="12"/>
      <c r="J132" s="12"/>
      <c r="K132" s="12"/>
      <c r="L132" s="70"/>
    </row>
    <row r="133" spans="1:668" s="53" customFormat="1" ht="12.75" customHeight="1" x14ac:dyDescent="0.25">
      <c r="A133" s="44" t="s">
        <v>109</v>
      </c>
      <c r="B133" s="98"/>
      <c r="C133" s="99"/>
      <c r="D133" s="100"/>
      <c r="E133" s="11"/>
      <c r="F133" s="26"/>
      <c r="G133" s="71"/>
      <c r="H133" s="26"/>
      <c r="I133" s="26"/>
      <c r="J133" s="26"/>
      <c r="K133" s="26"/>
      <c r="L133" s="71"/>
    </row>
    <row r="134" spans="1:668" s="53" customFormat="1" ht="12.75" customHeight="1" x14ac:dyDescent="0.25">
      <c r="A134" s="50" t="s">
        <v>111</v>
      </c>
      <c r="B134" s="98" t="s">
        <v>110</v>
      </c>
      <c r="C134" s="99" t="s">
        <v>73</v>
      </c>
      <c r="D134" s="100">
        <v>44470</v>
      </c>
      <c r="E134" s="11" t="s">
        <v>116</v>
      </c>
      <c r="F134" s="26">
        <v>44000</v>
      </c>
      <c r="G134" s="71">
        <v>1262.8</v>
      </c>
      <c r="H134" s="26">
        <v>1007.19</v>
      </c>
      <c r="I134" s="26">
        <v>1337.6</v>
      </c>
      <c r="J134" s="26">
        <v>25</v>
      </c>
      <c r="K134" s="26">
        <v>3632.59</v>
      </c>
      <c r="L134" s="71">
        <v>40367.410000000003</v>
      </c>
    </row>
    <row r="135" spans="1:668" s="57" customFormat="1" ht="12.75" customHeight="1" x14ac:dyDescent="0.25">
      <c r="A135" s="101" t="s">
        <v>112</v>
      </c>
      <c r="B135" s="139">
        <v>1</v>
      </c>
      <c r="C135" s="102"/>
      <c r="D135" s="103"/>
      <c r="E135" s="103"/>
      <c r="F135" s="107">
        <v>44000</v>
      </c>
      <c r="G135" s="108">
        <v>1262.8</v>
      </c>
      <c r="H135" s="107">
        <v>1007.19</v>
      </c>
      <c r="I135" s="107">
        <v>1337.6</v>
      </c>
      <c r="J135" s="107">
        <f>J134</f>
        <v>25</v>
      </c>
      <c r="K135" s="107">
        <v>3632.59</v>
      </c>
      <c r="L135" s="108">
        <f>L134</f>
        <v>40367.410000000003</v>
      </c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</row>
    <row r="136" spans="1:668" ht="18" customHeight="1" x14ac:dyDescent="0.25">
      <c r="B136" s="14"/>
      <c r="C136" s="12"/>
      <c r="D136" s="44"/>
      <c r="E136" s="44"/>
      <c r="F136" s="43"/>
      <c r="G136" s="190"/>
      <c r="H136" s="43"/>
      <c r="I136" s="43"/>
      <c r="J136" s="43"/>
      <c r="K136" s="43"/>
      <c r="L136" s="43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</row>
    <row r="137" spans="1:668" x14ac:dyDescent="0.25">
      <c r="A137" s="42" t="s">
        <v>29</v>
      </c>
      <c r="B137" s="3"/>
      <c r="C137" s="47"/>
      <c r="D137" s="43"/>
      <c r="E137" s="43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</row>
    <row r="138" spans="1:668" ht="18" customHeight="1" x14ac:dyDescent="0.25">
      <c r="A138" s="4" t="s">
        <v>44</v>
      </c>
      <c r="B138" s="5" t="s">
        <v>45</v>
      </c>
      <c r="C138" s="6" t="s">
        <v>73</v>
      </c>
      <c r="D138" s="11">
        <v>44276</v>
      </c>
      <c r="E138" s="11" t="s">
        <v>116</v>
      </c>
      <c r="F138" s="7">
        <v>85000</v>
      </c>
      <c r="G138" s="63">
        <f>F138*0.0287</f>
        <v>2439.5</v>
      </c>
      <c r="H138" s="6">
        <v>8576.99</v>
      </c>
      <c r="I138" s="6">
        <v>2584</v>
      </c>
      <c r="J138" s="6">
        <v>3045</v>
      </c>
      <c r="K138" s="6">
        <v>16645.490000000002</v>
      </c>
      <c r="L138" s="63">
        <f>F138-K138</f>
        <v>68354.509999999995</v>
      </c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</row>
    <row r="139" spans="1:668" ht="18" customHeight="1" x14ac:dyDescent="0.25">
      <c r="A139" s="4" t="s">
        <v>30</v>
      </c>
      <c r="B139" s="5" t="s">
        <v>31</v>
      </c>
      <c r="C139" s="6" t="s">
        <v>73</v>
      </c>
      <c r="D139" s="11">
        <v>43839</v>
      </c>
      <c r="E139" s="11" t="s">
        <v>116</v>
      </c>
      <c r="F139" s="7">
        <v>165000</v>
      </c>
      <c r="G139" s="63">
        <f>F139*0.0287</f>
        <v>4735.5</v>
      </c>
      <c r="H139" s="6">
        <v>27413.040000000001</v>
      </c>
      <c r="I139" s="6">
        <v>4943.8</v>
      </c>
      <c r="J139" s="6">
        <v>5675</v>
      </c>
      <c r="K139" s="6">
        <v>42767.34</v>
      </c>
      <c r="L139" s="63">
        <v>122232.66</v>
      </c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</row>
    <row r="140" spans="1:668" ht="18" customHeight="1" x14ac:dyDescent="0.25">
      <c r="A140" s="4" t="s">
        <v>150</v>
      </c>
      <c r="B140" s="5" t="s">
        <v>151</v>
      </c>
      <c r="C140" s="6" t="s">
        <v>74</v>
      </c>
      <c r="D140" s="11">
        <v>44593</v>
      </c>
      <c r="E140" s="11" t="s">
        <v>116</v>
      </c>
      <c r="F140" s="7">
        <v>40000</v>
      </c>
      <c r="G140" s="63">
        <v>1148</v>
      </c>
      <c r="H140" s="6">
        <v>442.65</v>
      </c>
      <c r="I140" s="6">
        <f t="shared" ref="I140" si="20">F140*0.0304</f>
        <v>1216</v>
      </c>
      <c r="J140" s="6">
        <v>25</v>
      </c>
      <c r="K140" s="6">
        <v>2831.65</v>
      </c>
      <c r="L140" s="63">
        <v>37168.35</v>
      </c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</row>
    <row r="141" spans="1:668" ht="19.5" customHeight="1" x14ac:dyDescent="0.25">
      <c r="A141" s="46" t="s">
        <v>14</v>
      </c>
      <c r="B141" s="13">
        <v>3</v>
      </c>
      <c r="C141" s="8"/>
      <c r="D141" s="46"/>
      <c r="E141" s="46"/>
      <c r="F141" s="8">
        <f t="shared" ref="F141:L141" si="21">SUM(F138:F140)</f>
        <v>290000</v>
      </c>
      <c r="G141" s="64">
        <f t="shared" si="21"/>
        <v>8323</v>
      </c>
      <c r="H141" s="8">
        <f t="shared" si="21"/>
        <v>36432.68</v>
      </c>
      <c r="I141" s="8">
        <f t="shared" si="21"/>
        <v>8743.7999999999993</v>
      </c>
      <c r="J141" s="8">
        <f t="shared" si="21"/>
        <v>8745</v>
      </c>
      <c r="K141" s="8">
        <f t="shared" si="21"/>
        <v>62244.480000000003</v>
      </c>
      <c r="L141" s="64">
        <f t="shared" si="21"/>
        <v>227755.51999999999</v>
      </c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</row>
    <row r="143" spans="1:668" ht="15.75" x14ac:dyDescent="0.25">
      <c r="A143" s="42" t="s">
        <v>68</v>
      </c>
      <c r="B143" s="3"/>
      <c r="C143" s="47"/>
      <c r="D143" s="43"/>
      <c r="E143" s="4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3"/>
      <c r="AS143" s="3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</row>
    <row r="144" spans="1:668" ht="15.75" x14ac:dyDescent="0.25">
      <c r="A144" s="40" t="s">
        <v>77</v>
      </c>
      <c r="B144" s="5" t="s">
        <v>16</v>
      </c>
      <c r="C144" s="6" t="s">
        <v>73</v>
      </c>
      <c r="D144" s="11">
        <v>44270</v>
      </c>
      <c r="E144" s="11" t="s">
        <v>116</v>
      </c>
      <c r="F144" s="7">
        <v>43000</v>
      </c>
      <c r="G144" s="63">
        <v>1234.0999999999999</v>
      </c>
      <c r="H144" s="6">
        <v>866.06</v>
      </c>
      <c r="I144" s="6">
        <v>1307.2</v>
      </c>
      <c r="J144" s="6">
        <v>25</v>
      </c>
      <c r="K144" s="6">
        <v>3432.36</v>
      </c>
      <c r="L144" s="63">
        <v>39567.64</v>
      </c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</row>
    <row r="145" spans="1:234" ht="15.75" x14ac:dyDescent="0.25">
      <c r="A145" s="40" t="s">
        <v>155</v>
      </c>
      <c r="B145" s="5" t="s">
        <v>16</v>
      </c>
      <c r="C145" s="6" t="s">
        <v>73</v>
      </c>
      <c r="D145" s="11">
        <v>44593</v>
      </c>
      <c r="E145" s="11" t="s">
        <v>116</v>
      </c>
      <c r="F145" s="7">
        <v>35000</v>
      </c>
      <c r="G145" s="63">
        <v>1004.5</v>
      </c>
      <c r="H145" s="6">
        <v>0</v>
      </c>
      <c r="I145" s="6">
        <v>1064</v>
      </c>
      <c r="J145" s="6">
        <v>25</v>
      </c>
      <c r="K145" s="6">
        <v>2093.5</v>
      </c>
      <c r="L145" s="63">
        <v>32906.5</v>
      </c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</row>
    <row r="146" spans="1:234" ht="15.75" x14ac:dyDescent="0.25">
      <c r="A146" s="40" t="s">
        <v>185</v>
      </c>
      <c r="B146" s="5" t="s">
        <v>56</v>
      </c>
      <c r="C146" s="6" t="s">
        <v>74</v>
      </c>
      <c r="D146" s="11">
        <v>44593</v>
      </c>
      <c r="E146" s="11" t="s">
        <v>116</v>
      </c>
      <c r="F146" s="7">
        <v>125000</v>
      </c>
      <c r="G146" s="63">
        <v>3587.5</v>
      </c>
      <c r="H146" s="6">
        <v>17985.990000000002</v>
      </c>
      <c r="I146" s="6">
        <v>3800</v>
      </c>
      <c r="J146" s="6">
        <v>25</v>
      </c>
      <c r="K146" s="6">
        <v>25398.49</v>
      </c>
      <c r="L146" s="63">
        <v>99601.51</v>
      </c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</row>
    <row r="147" spans="1:234" ht="15.75" x14ac:dyDescent="0.25">
      <c r="A147" s="40" t="s">
        <v>186</v>
      </c>
      <c r="B147" s="5" t="s">
        <v>16</v>
      </c>
      <c r="C147" s="6" t="s">
        <v>73</v>
      </c>
      <c r="D147" s="11">
        <v>44593</v>
      </c>
      <c r="E147" s="11" t="s">
        <v>116</v>
      </c>
      <c r="F147" s="7">
        <v>35000</v>
      </c>
      <c r="G147" s="63">
        <v>1004.5</v>
      </c>
      <c r="H147" s="6">
        <v>0</v>
      </c>
      <c r="I147" s="6">
        <v>1064</v>
      </c>
      <c r="J147" s="6">
        <v>25</v>
      </c>
      <c r="K147" s="6">
        <v>2093.5</v>
      </c>
      <c r="L147" s="63">
        <v>32906.5</v>
      </c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</row>
    <row r="148" spans="1:234" ht="15.75" x14ac:dyDescent="0.25">
      <c r="A148" s="46" t="s">
        <v>14</v>
      </c>
      <c r="B148" s="13">
        <v>4</v>
      </c>
      <c r="C148" s="8"/>
      <c r="D148" s="46"/>
      <c r="E148" s="46"/>
      <c r="F148" s="8">
        <f t="shared" ref="F148:L148" si="22">SUM(F144:F147)</f>
        <v>238000</v>
      </c>
      <c r="G148" s="64">
        <f t="shared" si="22"/>
        <v>6830.6</v>
      </c>
      <c r="H148" s="8">
        <f t="shared" si="22"/>
        <v>18852.050000000003</v>
      </c>
      <c r="I148" s="8">
        <f t="shared" si="22"/>
        <v>7235.2</v>
      </c>
      <c r="J148" s="8">
        <f t="shared" si="22"/>
        <v>100</v>
      </c>
      <c r="K148" s="8">
        <f t="shared" si="22"/>
        <v>33017.850000000006</v>
      </c>
      <c r="L148" s="64">
        <f t="shared" si="22"/>
        <v>204982.15</v>
      </c>
      <c r="M148" s="53"/>
      <c r="N148" s="53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</row>
    <row r="150" spans="1:234" s="53" customFormat="1" ht="15.75" x14ac:dyDescent="0.25">
      <c r="A150" s="44" t="s">
        <v>156</v>
      </c>
      <c r="B150" s="14"/>
      <c r="C150" s="12"/>
      <c r="D150" s="44"/>
      <c r="E150" s="44"/>
      <c r="F150" s="12"/>
      <c r="G150" s="70"/>
      <c r="H150" s="12"/>
      <c r="I150" s="12"/>
      <c r="J150" s="12"/>
      <c r="K150" s="12"/>
      <c r="L150" s="70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  <c r="GV150" s="113"/>
      <c r="GW150" s="113"/>
      <c r="GX150" s="113"/>
      <c r="GY150" s="113"/>
      <c r="GZ150" s="113"/>
      <c r="HA150" s="113"/>
      <c r="HB150" s="113"/>
      <c r="HC150" s="113"/>
      <c r="HD150" s="113"/>
      <c r="HE150" s="113"/>
      <c r="HF150" s="113"/>
      <c r="HG150" s="113"/>
      <c r="HH150" s="113"/>
      <c r="HI150" s="113"/>
      <c r="HJ150" s="113"/>
      <c r="HK150" s="113"/>
      <c r="HL150" s="113"/>
      <c r="HM150" s="113"/>
      <c r="HN150" s="113"/>
      <c r="HO150" s="113"/>
      <c r="HP150" s="113"/>
      <c r="HQ150" s="113"/>
      <c r="HR150" s="113"/>
      <c r="HS150" s="113"/>
      <c r="HT150" s="113"/>
      <c r="HU150" s="113"/>
      <c r="HV150" s="113"/>
      <c r="HW150" s="113"/>
      <c r="HX150" s="113"/>
      <c r="HY150" s="113"/>
      <c r="HZ150" s="113"/>
    </row>
    <row r="151" spans="1:234" s="50" customFormat="1" ht="15.75" x14ac:dyDescent="0.25">
      <c r="A151" s="50" t="s">
        <v>157</v>
      </c>
      <c r="B151" s="25" t="s">
        <v>17</v>
      </c>
      <c r="C151" s="26" t="s">
        <v>73</v>
      </c>
      <c r="D151" s="27">
        <v>44594</v>
      </c>
      <c r="E151" s="159" t="s">
        <v>116</v>
      </c>
      <c r="F151" s="26">
        <v>25000</v>
      </c>
      <c r="G151" s="71">
        <v>717.5</v>
      </c>
      <c r="H151" s="26">
        <v>0</v>
      </c>
      <c r="I151" s="26">
        <v>760</v>
      </c>
      <c r="J151" s="26">
        <v>25</v>
      </c>
      <c r="K151" s="26">
        <v>1502.5</v>
      </c>
      <c r="L151" s="71">
        <v>23497.5</v>
      </c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</row>
    <row r="152" spans="1:234" s="50" customFormat="1" ht="15.75" x14ac:dyDescent="0.25">
      <c r="A152" s="50" t="s">
        <v>158</v>
      </c>
      <c r="B152" s="25" t="s">
        <v>16</v>
      </c>
      <c r="C152" s="26" t="s">
        <v>74</v>
      </c>
      <c r="D152" s="27">
        <v>44594</v>
      </c>
      <c r="E152" s="159" t="s">
        <v>116</v>
      </c>
      <c r="F152" s="26">
        <v>35000</v>
      </c>
      <c r="G152" s="71">
        <v>1004.5</v>
      </c>
      <c r="H152" s="26">
        <v>0</v>
      </c>
      <c r="I152" s="26">
        <v>1064</v>
      </c>
      <c r="J152" s="26">
        <v>25</v>
      </c>
      <c r="K152" s="26">
        <v>2093.5</v>
      </c>
      <c r="L152" s="71">
        <v>32906.5</v>
      </c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</row>
    <row r="153" spans="1:234" s="50" customFormat="1" ht="15.75" x14ac:dyDescent="0.25">
      <c r="A153" s="50" t="s">
        <v>159</v>
      </c>
      <c r="B153" s="25" t="s">
        <v>16</v>
      </c>
      <c r="C153" s="26" t="s">
        <v>74</v>
      </c>
      <c r="D153" s="27">
        <v>44594</v>
      </c>
      <c r="E153" s="159" t="s">
        <v>116</v>
      </c>
      <c r="F153" s="26">
        <v>35000</v>
      </c>
      <c r="G153" s="71">
        <v>1004.5</v>
      </c>
      <c r="H153" s="26">
        <v>0</v>
      </c>
      <c r="I153" s="26">
        <v>1064</v>
      </c>
      <c r="J153" s="26">
        <v>25</v>
      </c>
      <c r="K153" s="26">
        <v>2093.5</v>
      </c>
      <c r="L153" s="71">
        <v>32906.5</v>
      </c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</row>
    <row r="154" spans="1:234" s="50" customFormat="1" ht="15.75" x14ac:dyDescent="0.25">
      <c r="A154" s="50" t="s">
        <v>160</v>
      </c>
      <c r="B154" s="25" t="s">
        <v>161</v>
      </c>
      <c r="C154" s="26" t="s">
        <v>74</v>
      </c>
      <c r="D154" s="27">
        <v>44594</v>
      </c>
      <c r="E154" s="159" t="s">
        <v>116</v>
      </c>
      <c r="F154" s="26">
        <v>25000</v>
      </c>
      <c r="G154" s="71">
        <v>717.5</v>
      </c>
      <c r="H154" s="26">
        <v>0</v>
      </c>
      <c r="I154" s="26">
        <v>760</v>
      </c>
      <c r="J154" s="26">
        <v>25</v>
      </c>
      <c r="K154" s="26">
        <v>1502.5</v>
      </c>
      <c r="L154" s="71">
        <v>23497.5</v>
      </c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</row>
    <row r="155" spans="1:234" s="50" customFormat="1" ht="15.75" x14ac:dyDescent="0.25">
      <c r="A155" s="50" t="s">
        <v>187</v>
      </c>
      <c r="B155" s="25" t="s">
        <v>56</v>
      </c>
      <c r="C155" s="26" t="s">
        <v>73</v>
      </c>
      <c r="D155" s="27">
        <v>44594</v>
      </c>
      <c r="E155" s="159" t="s">
        <v>116</v>
      </c>
      <c r="F155" s="26">
        <v>100000</v>
      </c>
      <c r="G155" s="71">
        <v>2870</v>
      </c>
      <c r="H155" s="26">
        <v>12105.37</v>
      </c>
      <c r="I155" s="26">
        <v>3040</v>
      </c>
      <c r="J155" s="26">
        <v>25</v>
      </c>
      <c r="K155" s="26">
        <v>18040.37</v>
      </c>
      <c r="L155" s="71">
        <v>81959.63</v>
      </c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</row>
    <row r="156" spans="1:234" s="101" customFormat="1" ht="15.75" x14ac:dyDescent="0.25">
      <c r="A156" s="101" t="s">
        <v>14</v>
      </c>
      <c r="B156" s="137">
        <v>5</v>
      </c>
      <c r="C156" s="107"/>
      <c r="D156" s="163"/>
      <c r="E156" s="164"/>
      <c r="F156" s="107">
        <f>SUM(F151:F155)</f>
        <v>220000</v>
      </c>
      <c r="G156" s="108">
        <f t="shared" ref="G156:L156" si="23">SUM(G151:G155)</f>
        <v>6314</v>
      </c>
      <c r="H156" s="107">
        <f t="shared" si="23"/>
        <v>12105.37</v>
      </c>
      <c r="I156" s="107">
        <f t="shared" si="23"/>
        <v>6688</v>
      </c>
      <c r="J156" s="107">
        <f t="shared" si="23"/>
        <v>125</v>
      </c>
      <c r="K156" s="107">
        <f t="shared" si="23"/>
        <v>25232.37</v>
      </c>
      <c r="L156" s="107">
        <f t="shared" si="23"/>
        <v>194767.63</v>
      </c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  <c r="FF156" s="165"/>
      <c r="FG156" s="165"/>
      <c r="FH156" s="165"/>
      <c r="FI156" s="165"/>
      <c r="FJ156" s="165"/>
      <c r="FK156" s="165"/>
      <c r="FL156" s="165"/>
      <c r="FM156" s="165"/>
      <c r="FN156" s="165"/>
      <c r="FO156" s="165"/>
      <c r="FP156" s="165"/>
      <c r="FQ156" s="165"/>
      <c r="FR156" s="165"/>
      <c r="FS156" s="165"/>
      <c r="FT156" s="165"/>
      <c r="FU156" s="165"/>
      <c r="FV156" s="165"/>
      <c r="FW156" s="165"/>
      <c r="FX156" s="165"/>
      <c r="FY156" s="165"/>
      <c r="FZ156" s="165"/>
      <c r="GA156" s="165"/>
      <c r="GB156" s="165"/>
      <c r="GC156" s="165"/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5"/>
      <c r="HE156" s="165"/>
      <c r="HF156" s="165"/>
      <c r="HG156" s="165"/>
      <c r="HH156" s="165"/>
      <c r="HI156" s="165"/>
      <c r="HJ156" s="165"/>
      <c r="HK156" s="165"/>
      <c r="HL156" s="165"/>
      <c r="HM156" s="165"/>
      <c r="HN156" s="165"/>
      <c r="HO156" s="165"/>
      <c r="HP156" s="165"/>
      <c r="HQ156" s="165"/>
      <c r="HR156" s="165"/>
      <c r="HS156" s="165"/>
      <c r="HT156" s="165"/>
      <c r="HU156" s="165"/>
      <c r="HV156" s="165"/>
      <c r="HW156" s="165"/>
      <c r="HX156" s="165"/>
      <c r="HY156" s="165"/>
      <c r="HZ156" s="165"/>
    </row>
    <row r="158" spans="1:234" ht="15.75" x14ac:dyDescent="0.25">
      <c r="A158" s="42" t="s">
        <v>69</v>
      </c>
      <c r="C158" s="47"/>
      <c r="F158" s="65"/>
      <c r="J158" s="65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</row>
    <row r="159" spans="1:234" ht="15.75" x14ac:dyDescent="0.25">
      <c r="A159" s="4" t="s">
        <v>33</v>
      </c>
      <c r="B159" s="5" t="s">
        <v>27</v>
      </c>
      <c r="C159" s="6" t="s">
        <v>74</v>
      </c>
      <c r="D159" s="11">
        <v>44283</v>
      </c>
      <c r="E159" s="11" t="s">
        <v>116</v>
      </c>
      <c r="F159" s="80">
        <v>125000</v>
      </c>
      <c r="G159" s="63">
        <f>F159*0.0287</f>
        <v>3587.5</v>
      </c>
      <c r="H159" s="6">
        <v>17985.990000000002</v>
      </c>
      <c r="I159" s="6">
        <f>F159*0.0304</f>
        <v>3800</v>
      </c>
      <c r="J159" s="63">
        <v>6746</v>
      </c>
      <c r="K159" s="6">
        <v>32119.49</v>
      </c>
      <c r="L159" s="63">
        <v>92880.51</v>
      </c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</row>
    <row r="160" spans="1:234" ht="15.75" x14ac:dyDescent="0.25">
      <c r="A160" s="4" t="s">
        <v>47</v>
      </c>
      <c r="B160" s="5" t="s">
        <v>16</v>
      </c>
      <c r="C160" s="6" t="s">
        <v>74</v>
      </c>
      <c r="D160" s="11">
        <v>44197</v>
      </c>
      <c r="E160" s="11" t="s">
        <v>116</v>
      </c>
      <c r="F160" s="80">
        <v>45000</v>
      </c>
      <c r="G160" s="63">
        <f>F160*0.0287</f>
        <v>1291.5</v>
      </c>
      <c r="H160" s="6">
        <v>1148.33</v>
      </c>
      <c r="I160" s="6">
        <f>F160*0.0304</f>
        <v>1368</v>
      </c>
      <c r="J160" s="63">
        <v>1750</v>
      </c>
      <c r="K160" s="6">
        <v>5557.83</v>
      </c>
      <c r="L160" s="63">
        <f>F160-K160</f>
        <v>39442.17</v>
      </c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</row>
    <row r="161" spans="1:668" ht="15.75" x14ac:dyDescent="0.25">
      <c r="A161" s="4" t="s">
        <v>117</v>
      </c>
      <c r="B161" s="5" t="s">
        <v>118</v>
      </c>
      <c r="C161" s="6" t="s">
        <v>74</v>
      </c>
      <c r="D161" s="11">
        <v>44470</v>
      </c>
      <c r="E161" s="11" t="s">
        <v>116</v>
      </c>
      <c r="F161" s="80">
        <v>35000</v>
      </c>
      <c r="G161" s="63">
        <v>1004.5</v>
      </c>
      <c r="H161" s="6">
        <v>0</v>
      </c>
      <c r="I161" s="6">
        <v>1064</v>
      </c>
      <c r="J161" s="63">
        <v>2900</v>
      </c>
      <c r="K161" s="6">
        <v>4968.5</v>
      </c>
      <c r="L161" s="63">
        <f>F161-K161</f>
        <v>30031.5</v>
      </c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</row>
    <row r="162" spans="1:668" ht="15.75" x14ac:dyDescent="0.25">
      <c r="A162" s="4" t="s">
        <v>188</v>
      </c>
      <c r="B162" s="5" t="s">
        <v>16</v>
      </c>
      <c r="C162" s="6" t="s">
        <v>74</v>
      </c>
      <c r="D162" s="11">
        <v>44470</v>
      </c>
      <c r="E162" s="11" t="s">
        <v>116</v>
      </c>
      <c r="F162" s="80">
        <v>40000</v>
      </c>
      <c r="G162" s="63">
        <v>1148</v>
      </c>
      <c r="H162" s="6">
        <v>442.65</v>
      </c>
      <c r="I162" s="6">
        <v>1216</v>
      </c>
      <c r="J162" s="63">
        <v>25</v>
      </c>
      <c r="K162" s="6">
        <v>2831.65</v>
      </c>
      <c r="L162" s="63">
        <f>F162-K162</f>
        <v>37168.35</v>
      </c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</row>
    <row r="163" spans="1:668" ht="15.75" x14ac:dyDescent="0.25">
      <c r="A163" s="4" t="s">
        <v>189</v>
      </c>
      <c r="B163" s="5" t="s">
        <v>16</v>
      </c>
      <c r="C163" s="6" t="s">
        <v>73</v>
      </c>
      <c r="D163" s="11">
        <v>44470</v>
      </c>
      <c r="E163" s="11" t="s">
        <v>116</v>
      </c>
      <c r="F163" s="80">
        <v>40000</v>
      </c>
      <c r="G163" s="63">
        <v>1148</v>
      </c>
      <c r="H163" s="6">
        <v>442.65</v>
      </c>
      <c r="I163" s="6">
        <v>1216</v>
      </c>
      <c r="J163" s="63">
        <v>25</v>
      </c>
      <c r="K163" s="6">
        <v>2831.65</v>
      </c>
      <c r="L163" s="63">
        <f>F163-K163</f>
        <v>37168.35</v>
      </c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</row>
    <row r="164" spans="1:668" ht="15.75" x14ac:dyDescent="0.25">
      <c r="A164" s="46" t="s">
        <v>14</v>
      </c>
      <c r="B164" s="13">
        <v>5</v>
      </c>
      <c r="C164" s="8"/>
      <c r="D164" s="46"/>
      <c r="E164" s="46"/>
      <c r="F164" s="64">
        <f>SUM(F159:F163)</f>
        <v>285000</v>
      </c>
      <c r="G164" s="64">
        <f>SUM(G159:G163)</f>
        <v>8179.5</v>
      </c>
      <c r="H164" s="8">
        <f t="shared" ref="H164:L164" si="24">SUM(H159:H163)</f>
        <v>20019.620000000003</v>
      </c>
      <c r="I164" s="8">
        <f t="shared" si="24"/>
        <v>8664</v>
      </c>
      <c r="J164" s="8">
        <f t="shared" si="24"/>
        <v>11446</v>
      </c>
      <c r="K164" s="8">
        <f t="shared" si="24"/>
        <v>48309.120000000003</v>
      </c>
      <c r="L164" s="8">
        <f t="shared" si="24"/>
        <v>236690.88</v>
      </c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</row>
    <row r="166" spans="1:668" ht="15.75" x14ac:dyDescent="0.25">
      <c r="A166" s="42" t="s">
        <v>70</v>
      </c>
      <c r="B166" s="178"/>
      <c r="C166" s="178"/>
      <c r="D166" s="178"/>
      <c r="E166" s="178"/>
      <c r="F166" s="66"/>
      <c r="G166" s="66"/>
      <c r="H166" s="178"/>
      <c r="I166" s="178"/>
      <c r="J166" s="66"/>
      <c r="K166" s="178"/>
      <c r="L166" s="66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6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6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6"/>
      <c r="KA166" s="56"/>
      <c r="KB166" s="56"/>
      <c r="KC166" s="56"/>
      <c r="KD166" s="56"/>
      <c r="KE166" s="56"/>
      <c r="KF166" s="56"/>
      <c r="KG166" s="56"/>
      <c r="KH166" s="56"/>
      <c r="KI166" s="56"/>
      <c r="KJ166" s="56"/>
      <c r="KK166" s="56"/>
      <c r="KL166" s="56"/>
      <c r="KM166" s="56"/>
      <c r="KN166" s="56"/>
      <c r="KO166" s="56"/>
      <c r="KP166" s="56"/>
      <c r="KQ166" s="56"/>
      <c r="KR166" s="56"/>
      <c r="KS166" s="56"/>
      <c r="KT166" s="56"/>
      <c r="KU166" s="56"/>
      <c r="KV166" s="56"/>
      <c r="KW166" s="56"/>
      <c r="KX166" s="56"/>
      <c r="KY166" s="56"/>
      <c r="KZ166" s="56"/>
      <c r="LA166" s="56"/>
      <c r="LB166" s="56"/>
      <c r="LC166" s="56"/>
      <c r="LD166" s="56"/>
      <c r="LE166" s="56"/>
      <c r="LF166" s="56"/>
      <c r="LG166" s="56"/>
      <c r="LH166" s="56"/>
      <c r="LI166" s="56"/>
      <c r="LJ166" s="56"/>
      <c r="LK166" s="56"/>
      <c r="LL166" s="56"/>
      <c r="LM166" s="56"/>
      <c r="LN166" s="56"/>
      <c r="LO166" s="56"/>
      <c r="LP166" s="56"/>
      <c r="LQ166" s="56"/>
      <c r="LR166" s="56"/>
      <c r="LS166" s="56"/>
      <c r="LT166" s="56"/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  <c r="OL166" s="56"/>
      <c r="OM166" s="56"/>
      <c r="ON166" s="56"/>
      <c r="OO166" s="56"/>
      <c r="OP166" s="56"/>
      <c r="OQ166" s="56"/>
      <c r="OR166" s="56"/>
      <c r="OS166" s="56"/>
      <c r="OT166" s="56"/>
      <c r="OU166" s="56"/>
      <c r="OV166" s="56"/>
      <c r="OW166" s="56"/>
      <c r="OX166" s="56"/>
      <c r="OY166" s="56"/>
      <c r="OZ166" s="56"/>
      <c r="PA166" s="56"/>
      <c r="PB166" s="56"/>
      <c r="PC166" s="56"/>
      <c r="PD166" s="56"/>
      <c r="PE166" s="56"/>
      <c r="PF166" s="56"/>
      <c r="PG166" s="56"/>
      <c r="PH166" s="56"/>
      <c r="PI166" s="56"/>
      <c r="PJ166" s="56"/>
      <c r="PK166" s="56"/>
      <c r="PL166" s="56"/>
      <c r="PM166" s="56"/>
      <c r="PN166" s="56"/>
      <c r="PO166" s="56"/>
      <c r="PP166" s="56"/>
      <c r="PQ166" s="56"/>
      <c r="PR166" s="56"/>
      <c r="PS166" s="56"/>
      <c r="PT166" s="56"/>
      <c r="PU166" s="56"/>
      <c r="PV166" s="56"/>
      <c r="PW166" s="56"/>
      <c r="PX166" s="56"/>
      <c r="PY166" s="56"/>
      <c r="PZ166" s="56"/>
      <c r="QA166" s="56"/>
      <c r="QB166" s="56"/>
      <c r="QC166" s="56"/>
      <c r="QD166" s="56"/>
      <c r="QE166" s="56"/>
      <c r="QF166" s="56"/>
      <c r="QG166" s="56"/>
      <c r="QH166" s="56"/>
      <c r="QI166" s="56"/>
      <c r="QJ166" s="56"/>
      <c r="QK166" s="56"/>
      <c r="QL166" s="56"/>
      <c r="QM166" s="56"/>
      <c r="QN166" s="56"/>
      <c r="QO166" s="56"/>
      <c r="QP166" s="56"/>
      <c r="QQ166" s="56"/>
      <c r="QR166" s="56"/>
      <c r="QS166" s="56"/>
      <c r="QT166" s="56"/>
      <c r="QU166" s="56"/>
      <c r="QV166" s="56"/>
      <c r="QW166" s="56"/>
      <c r="QX166" s="56"/>
      <c r="QY166" s="56"/>
      <c r="QZ166" s="56"/>
      <c r="RA166" s="56"/>
      <c r="RB166" s="56"/>
      <c r="RC166" s="56"/>
      <c r="RD166" s="56"/>
      <c r="RE166" s="56"/>
      <c r="RF166" s="56"/>
      <c r="RG166" s="56"/>
      <c r="RH166" s="56"/>
      <c r="RI166" s="56"/>
      <c r="RJ166" s="56"/>
      <c r="RK166" s="56"/>
      <c r="RL166" s="56"/>
      <c r="RM166" s="56"/>
      <c r="RN166" s="56"/>
      <c r="RO166" s="56"/>
      <c r="RP166" s="56"/>
      <c r="RQ166" s="56"/>
      <c r="RR166" s="56"/>
      <c r="RS166" s="56"/>
      <c r="RT166" s="56"/>
      <c r="RU166" s="56"/>
      <c r="RV166" s="56"/>
      <c r="RW166" s="56"/>
      <c r="RX166" s="56"/>
      <c r="RY166" s="56"/>
      <c r="RZ166" s="56"/>
      <c r="SA166" s="56"/>
      <c r="SB166" s="56"/>
      <c r="SC166" s="56"/>
      <c r="SD166" s="56"/>
      <c r="SE166" s="56"/>
      <c r="SF166" s="56"/>
      <c r="SG166" s="56"/>
      <c r="SH166" s="56"/>
      <c r="SI166" s="56"/>
      <c r="SJ166" s="56"/>
      <c r="SK166" s="56"/>
      <c r="SL166" s="56"/>
      <c r="SM166" s="56"/>
      <c r="SN166" s="56"/>
      <c r="SO166" s="56"/>
      <c r="SP166" s="56"/>
      <c r="SQ166" s="56"/>
      <c r="SR166" s="56"/>
      <c r="SS166" s="56"/>
      <c r="ST166" s="56"/>
      <c r="SU166" s="56"/>
      <c r="SV166" s="56"/>
      <c r="SW166" s="56"/>
      <c r="SX166" s="56"/>
      <c r="SY166" s="56"/>
      <c r="SZ166" s="56"/>
      <c r="TA166" s="56"/>
      <c r="TB166" s="56"/>
      <c r="TC166" s="56"/>
      <c r="TD166" s="56"/>
      <c r="TE166" s="56"/>
      <c r="TF166" s="56"/>
      <c r="TG166" s="56"/>
      <c r="TH166" s="56"/>
      <c r="TI166" s="56"/>
      <c r="TJ166" s="56"/>
      <c r="TK166" s="56"/>
      <c r="TL166" s="56"/>
      <c r="TM166" s="56"/>
      <c r="TN166" s="56"/>
      <c r="TO166" s="56"/>
      <c r="TP166" s="56"/>
      <c r="TQ166" s="56"/>
      <c r="TR166" s="56"/>
      <c r="TS166" s="56"/>
      <c r="TT166" s="56"/>
      <c r="TU166" s="56"/>
      <c r="TV166" s="56"/>
      <c r="TW166" s="56"/>
      <c r="TX166" s="56"/>
      <c r="TY166" s="56"/>
      <c r="TZ166" s="56"/>
      <c r="UA166" s="56"/>
      <c r="UB166" s="56"/>
      <c r="UC166" s="56"/>
      <c r="UD166" s="56"/>
      <c r="UE166" s="56"/>
      <c r="UF166" s="56"/>
      <c r="UG166" s="56"/>
      <c r="UH166" s="56"/>
      <c r="UI166" s="56"/>
      <c r="UJ166" s="56"/>
      <c r="UK166" s="56"/>
      <c r="UL166" s="56"/>
      <c r="UM166" s="56"/>
      <c r="UN166" s="56"/>
      <c r="UO166" s="56"/>
      <c r="UP166" s="56"/>
      <c r="UQ166" s="56"/>
      <c r="UR166" s="56"/>
      <c r="US166" s="56"/>
      <c r="UT166" s="56"/>
      <c r="UU166" s="56"/>
      <c r="UV166" s="56"/>
      <c r="UW166" s="56"/>
      <c r="UX166" s="56"/>
      <c r="UY166" s="56"/>
      <c r="UZ166" s="56"/>
      <c r="VA166" s="56"/>
      <c r="VB166" s="56"/>
      <c r="VC166" s="56"/>
      <c r="VD166" s="56"/>
      <c r="VE166" s="56"/>
      <c r="VF166" s="56"/>
      <c r="VG166" s="56"/>
      <c r="VH166" s="56"/>
      <c r="VI166" s="56"/>
      <c r="VJ166" s="56"/>
      <c r="VK166" s="56"/>
      <c r="VL166" s="56"/>
      <c r="VM166" s="56"/>
      <c r="VN166" s="56"/>
      <c r="VO166" s="56"/>
      <c r="VP166" s="56"/>
      <c r="VQ166" s="56"/>
      <c r="VR166" s="56"/>
      <c r="VS166" s="56"/>
      <c r="VT166" s="56"/>
      <c r="VU166" s="56"/>
      <c r="VV166" s="56"/>
      <c r="VW166" s="56"/>
      <c r="VX166" s="56"/>
      <c r="VY166" s="56"/>
      <c r="VZ166" s="56"/>
      <c r="WA166" s="56"/>
      <c r="WB166" s="56"/>
      <c r="WC166" s="56"/>
      <c r="WD166" s="56"/>
      <c r="WE166" s="56"/>
      <c r="WF166" s="56"/>
      <c r="WG166" s="56"/>
      <c r="WH166" s="56"/>
      <c r="WI166" s="56"/>
      <c r="WJ166" s="56"/>
      <c r="WK166" s="56"/>
      <c r="WL166" s="56"/>
      <c r="WM166" s="56"/>
      <c r="WN166" s="56"/>
      <c r="WO166" s="56"/>
      <c r="WP166" s="56"/>
      <c r="WQ166" s="56"/>
      <c r="WR166" s="56"/>
      <c r="WS166" s="56"/>
      <c r="WT166" s="56"/>
      <c r="WU166" s="56"/>
      <c r="WV166" s="56"/>
      <c r="WW166" s="56"/>
      <c r="WX166" s="56"/>
      <c r="WY166" s="56"/>
      <c r="WZ166" s="56"/>
      <c r="XA166" s="56"/>
      <c r="XB166" s="56"/>
      <c r="XC166" s="56"/>
      <c r="XD166" s="56"/>
      <c r="XE166" s="56"/>
      <c r="XF166" s="56"/>
      <c r="XG166" s="56"/>
      <c r="XH166" s="56"/>
      <c r="XI166" s="56"/>
      <c r="XJ166" s="56"/>
      <c r="XK166" s="56"/>
      <c r="XL166" s="56"/>
      <c r="XM166" s="56"/>
      <c r="XN166" s="56"/>
      <c r="XO166" s="56"/>
      <c r="XP166" s="56"/>
      <c r="XQ166" s="56"/>
      <c r="XR166" s="56"/>
      <c r="XS166" s="56"/>
      <c r="XT166" s="56"/>
      <c r="XU166" s="56"/>
      <c r="XV166" s="56"/>
      <c r="XW166" s="56"/>
      <c r="XX166" s="56"/>
      <c r="XY166" s="56"/>
      <c r="XZ166" s="56"/>
      <c r="YA166" s="56"/>
      <c r="YB166" s="56"/>
      <c r="YC166" s="56"/>
      <c r="YD166" s="56"/>
      <c r="YE166" s="56"/>
      <c r="YF166" s="56"/>
      <c r="YG166" s="56"/>
      <c r="YH166" s="56"/>
      <c r="YI166" s="56"/>
      <c r="YJ166" s="56"/>
      <c r="YK166" s="56"/>
      <c r="YL166" s="56"/>
      <c r="YM166" s="56"/>
      <c r="YN166" s="56"/>
      <c r="YO166" s="56"/>
      <c r="YP166" s="56"/>
      <c r="YQ166" s="56"/>
      <c r="YR166" s="56"/>
    </row>
    <row r="167" spans="1:668" ht="18" customHeight="1" x14ac:dyDescent="0.25">
      <c r="A167" s="4" t="s">
        <v>32</v>
      </c>
      <c r="B167" s="5" t="s">
        <v>17</v>
      </c>
      <c r="C167" s="6" t="s">
        <v>73</v>
      </c>
      <c r="D167" s="11">
        <v>44276</v>
      </c>
      <c r="E167" s="11" t="s">
        <v>116</v>
      </c>
      <c r="F167" s="80">
        <v>36500</v>
      </c>
      <c r="G167" s="63">
        <f>F167*0.0287</f>
        <v>1047.55</v>
      </c>
      <c r="H167" s="6">
        <v>0</v>
      </c>
      <c r="I167" s="6">
        <f>F167*0.0304</f>
        <v>1109.5999999999999</v>
      </c>
      <c r="J167" s="63">
        <v>937.5</v>
      </c>
      <c r="K167" s="6">
        <v>3094.65</v>
      </c>
      <c r="L167" s="63">
        <v>33405.35</v>
      </c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6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6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6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  <c r="OW167" s="56"/>
      <c r="OX167" s="56"/>
      <c r="OY167" s="56"/>
      <c r="OZ167" s="56"/>
      <c r="PA167" s="56"/>
      <c r="PB167" s="56"/>
      <c r="PC167" s="56"/>
      <c r="PD167" s="56"/>
      <c r="PE167" s="56"/>
      <c r="PF167" s="56"/>
      <c r="PG167" s="56"/>
      <c r="PH167" s="56"/>
      <c r="PI167" s="56"/>
      <c r="PJ167" s="56"/>
      <c r="PK167" s="56"/>
      <c r="PL167" s="56"/>
      <c r="PM167" s="56"/>
      <c r="PN167" s="56"/>
      <c r="PO167" s="56"/>
      <c r="PP167" s="56"/>
      <c r="PQ167" s="56"/>
      <c r="PR167" s="56"/>
      <c r="PS167" s="56"/>
      <c r="PT167" s="56"/>
      <c r="PU167" s="56"/>
      <c r="PV167" s="56"/>
      <c r="PW167" s="56"/>
      <c r="PX167" s="56"/>
      <c r="PY167" s="56"/>
      <c r="PZ167" s="56"/>
      <c r="QA167" s="56"/>
      <c r="QB167" s="56"/>
      <c r="QC167" s="56"/>
      <c r="QD167" s="56"/>
      <c r="QE167" s="56"/>
      <c r="QF167" s="56"/>
      <c r="QG167" s="56"/>
      <c r="QH167" s="56"/>
      <c r="QI167" s="56"/>
      <c r="QJ167" s="56"/>
      <c r="QK167" s="56"/>
      <c r="QL167" s="56"/>
      <c r="QM167" s="56"/>
      <c r="QN167" s="56"/>
      <c r="QO167" s="56"/>
      <c r="QP167" s="56"/>
      <c r="QQ167" s="56"/>
      <c r="QR167" s="56"/>
      <c r="QS167" s="56"/>
      <c r="QT167" s="56"/>
      <c r="QU167" s="56"/>
      <c r="QV167" s="56"/>
      <c r="QW167" s="56"/>
      <c r="QX167" s="56"/>
      <c r="QY167" s="56"/>
      <c r="QZ167" s="56"/>
      <c r="RA167" s="56"/>
      <c r="RB167" s="56"/>
      <c r="RC167" s="56"/>
      <c r="RD167" s="56"/>
      <c r="RE167" s="56"/>
      <c r="RF167" s="56"/>
      <c r="RG167" s="56"/>
      <c r="RH167" s="56"/>
      <c r="RI167" s="56"/>
      <c r="RJ167" s="56"/>
      <c r="RK167" s="56"/>
      <c r="RL167" s="56"/>
      <c r="RM167" s="56"/>
      <c r="RN167" s="56"/>
      <c r="RO167" s="56"/>
      <c r="RP167" s="56"/>
      <c r="RQ167" s="56"/>
      <c r="RR167" s="56"/>
      <c r="RS167" s="56"/>
      <c r="RT167" s="56"/>
      <c r="RU167" s="56"/>
      <c r="RV167" s="56"/>
      <c r="RW167" s="56"/>
      <c r="RX167" s="56"/>
      <c r="RY167" s="56"/>
      <c r="RZ167" s="56"/>
      <c r="SA167" s="56"/>
      <c r="SB167" s="56"/>
      <c r="SC167" s="56"/>
      <c r="SD167" s="56"/>
      <c r="SE167" s="56"/>
      <c r="SF167" s="56"/>
      <c r="SG167" s="56"/>
      <c r="SH167" s="56"/>
      <c r="SI167" s="56"/>
      <c r="SJ167" s="56"/>
      <c r="SK167" s="56"/>
      <c r="SL167" s="56"/>
      <c r="SM167" s="56"/>
      <c r="SN167" s="56"/>
      <c r="SO167" s="56"/>
      <c r="SP167" s="56"/>
      <c r="SQ167" s="56"/>
      <c r="SR167" s="56"/>
      <c r="SS167" s="56"/>
      <c r="ST167" s="56"/>
      <c r="SU167" s="56"/>
      <c r="SV167" s="56"/>
      <c r="SW167" s="56"/>
      <c r="SX167" s="56"/>
      <c r="SY167" s="56"/>
      <c r="SZ167" s="56"/>
      <c r="TA167" s="56"/>
      <c r="TB167" s="56"/>
      <c r="TC167" s="56"/>
      <c r="TD167" s="56"/>
      <c r="TE167" s="56"/>
      <c r="TF167" s="56"/>
      <c r="TG167" s="56"/>
      <c r="TH167" s="56"/>
      <c r="TI167" s="56"/>
      <c r="TJ167" s="56"/>
      <c r="TK167" s="56"/>
      <c r="TL167" s="56"/>
      <c r="TM167" s="56"/>
      <c r="TN167" s="56"/>
      <c r="TO167" s="56"/>
      <c r="TP167" s="56"/>
      <c r="TQ167" s="56"/>
      <c r="TR167" s="56"/>
      <c r="TS167" s="56"/>
      <c r="TT167" s="56"/>
      <c r="TU167" s="56"/>
      <c r="TV167" s="56"/>
      <c r="TW167" s="56"/>
      <c r="TX167" s="56"/>
      <c r="TY167" s="56"/>
      <c r="TZ167" s="56"/>
      <c r="UA167" s="56"/>
      <c r="UB167" s="56"/>
      <c r="UC167" s="56"/>
      <c r="UD167" s="56"/>
      <c r="UE167" s="56"/>
      <c r="UF167" s="56"/>
      <c r="UG167" s="56"/>
      <c r="UH167" s="56"/>
      <c r="UI167" s="56"/>
      <c r="UJ167" s="56"/>
      <c r="UK167" s="56"/>
      <c r="UL167" s="56"/>
      <c r="UM167" s="56"/>
      <c r="UN167" s="56"/>
      <c r="UO167" s="56"/>
      <c r="UP167" s="56"/>
      <c r="UQ167" s="56"/>
      <c r="UR167" s="56"/>
      <c r="US167" s="56"/>
      <c r="UT167" s="56"/>
      <c r="UU167" s="56"/>
      <c r="UV167" s="56"/>
      <c r="UW167" s="56"/>
      <c r="UX167" s="56"/>
      <c r="UY167" s="56"/>
      <c r="UZ167" s="56"/>
      <c r="VA167" s="56"/>
      <c r="VB167" s="56"/>
      <c r="VC167" s="56"/>
      <c r="VD167" s="56"/>
      <c r="VE167" s="56"/>
      <c r="VF167" s="56"/>
      <c r="VG167" s="56"/>
      <c r="VH167" s="56"/>
      <c r="VI167" s="56"/>
      <c r="VJ167" s="56"/>
      <c r="VK167" s="56"/>
      <c r="VL167" s="56"/>
      <c r="VM167" s="56"/>
      <c r="VN167" s="56"/>
      <c r="VO167" s="56"/>
      <c r="VP167" s="56"/>
      <c r="VQ167" s="56"/>
      <c r="VR167" s="56"/>
      <c r="VS167" s="56"/>
      <c r="VT167" s="56"/>
      <c r="VU167" s="56"/>
      <c r="VV167" s="56"/>
      <c r="VW167" s="56"/>
      <c r="VX167" s="56"/>
      <c r="VY167" s="56"/>
      <c r="VZ167" s="56"/>
      <c r="WA167" s="56"/>
      <c r="WB167" s="56"/>
      <c r="WC167" s="56"/>
      <c r="WD167" s="56"/>
      <c r="WE167" s="56"/>
      <c r="WF167" s="56"/>
      <c r="WG167" s="56"/>
      <c r="WH167" s="56"/>
      <c r="WI167" s="56"/>
      <c r="WJ167" s="56"/>
      <c r="WK167" s="56"/>
      <c r="WL167" s="56"/>
      <c r="WM167" s="56"/>
      <c r="WN167" s="56"/>
      <c r="WO167" s="56"/>
      <c r="WP167" s="56"/>
      <c r="WQ167" s="56"/>
      <c r="WR167" s="56"/>
      <c r="WS167" s="56"/>
      <c r="WT167" s="56"/>
      <c r="WU167" s="56"/>
      <c r="WV167" s="56"/>
      <c r="WW167" s="56"/>
      <c r="WX167" s="56"/>
      <c r="WY167" s="56"/>
      <c r="WZ167" s="56"/>
      <c r="XA167" s="56"/>
      <c r="XB167" s="56"/>
      <c r="XC167" s="56"/>
      <c r="XD167" s="56"/>
      <c r="XE167" s="56"/>
      <c r="XF167" s="56"/>
      <c r="XG167" s="56"/>
      <c r="XH167" s="56"/>
      <c r="XI167" s="56"/>
      <c r="XJ167" s="56"/>
      <c r="XK167" s="56"/>
      <c r="XL167" s="56"/>
      <c r="XM167" s="56"/>
      <c r="XN167" s="56"/>
      <c r="XO167" s="56"/>
      <c r="XP167" s="56"/>
      <c r="XQ167" s="56"/>
      <c r="XR167" s="56"/>
      <c r="XS167" s="56"/>
      <c r="XT167" s="56"/>
      <c r="XU167" s="56"/>
      <c r="XV167" s="56"/>
      <c r="XW167" s="56"/>
      <c r="XX167" s="56"/>
      <c r="XY167" s="56"/>
      <c r="XZ167" s="56"/>
      <c r="YA167" s="56"/>
      <c r="YB167" s="56"/>
      <c r="YC167" s="56"/>
      <c r="YD167" s="56"/>
      <c r="YE167" s="56"/>
      <c r="YF167" s="56"/>
      <c r="YG167" s="56"/>
      <c r="YH167" s="56"/>
      <c r="YI167" s="56"/>
      <c r="YJ167" s="56"/>
      <c r="YK167" s="56"/>
      <c r="YL167" s="56"/>
      <c r="YM167" s="56"/>
      <c r="YN167" s="56"/>
      <c r="YO167" s="56"/>
      <c r="YP167" s="56"/>
      <c r="YQ167" s="56"/>
      <c r="YR167" s="56"/>
    </row>
    <row r="168" spans="1:668" ht="18" customHeight="1" x14ac:dyDescent="0.25">
      <c r="A168" s="4" t="s">
        <v>190</v>
      </c>
      <c r="B168" s="5" t="s">
        <v>56</v>
      </c>
      <c r="C168" s="6" t="s">
        <v>74</v>
      </c>
      <c r="D168" s="11">
        <v>44276</v>
      </c>
      <c r="E168" s="11" t="s">
        <v>116</v>
      </c>
      <c r="F168" s="80">
        <v>100000</v>
      </c>
      <c r="G168" s="63">
        <f>F168*0.0287</f>
        <v>2870</v>
      </c>
      <c r="H168" s="6">
        <v>12105.37</v>
      </c>
      <c r="I168" s="6">
        <f>F168*0.0304</f>
        <v>3040</v>
      </c>
      <c r="J168" s="63">
        <v>25</v>
      </c>
      <c r="K168" s="6">
        <v>18040.37</v>
      </c>
      <c r="L168" s="63">
        <v>81959.63</v>
      </c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6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6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6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6"/>
      <c r="PI168" s="56"/>
      <c r="PJ168" s="56"/>
      <c r="PK168" s="56"/>
      <c r="PL168" s="56"/>
      <c r="PM168" s="56"/>
      <c r="PN168" s="56"/>
      <c r="PO168" s="56"/>
      <c r="PP168" s="56"/>
      <c r="PQ168" s="56"/>
      <c r="PR168" s="56"/>
      <c r="PS168" s="56"/>
      <c r="PT168" s="56"/>
      <c r="PU168" s="56"/>
      <c r="PV168" s="56"/>
      <c r="PW168" s="56"/>
      <c r="PX168" s="56"/>
      <c r="PY168" s="56"/>
      <c r="PZ168" s="56"/>
      <c r="QA168" s="56"/>
      <c r="QB168" s="56"/>
      <c r="QC168" s="56"/>
      <c r="QD168" s="56"/>
      <c r="QE168" s="56"/>
      <c r="QF168" s="56"/>
      <c r="QG168" s="56"/>
      <c r="QH168" s="56"/>
      <c r="QI168" s="56"/>
      <c r="QJ168" s="56"/>
      <c r="QK168" s="56"/>
      <c r="QL168" s="56"/>
      <c r="QM168" s="56"/>
      <c r="QN168" s="56"/>
      <c r="QO168" s="56"/>
      <c r="QP168" s="56"/>
      <c r="QQ168" s="56"/>
      <c r="QR168" s="56"/>
      <c r="QS168" s="56"/>
      <c r="QT168" s="56"/>
      <c r="QU168" s="56"/>
      <c r="QV168" s="56"/>
      <c r="QW168" s="56"/>
      <c r="QX168" s="56"/>
      <c r="QY168" s="56"/>
      <c r="QZ168" s="56"/>
      <c r="RA168" s="56"/>
      <c r="RB168" s="56"/>
      <c r="RC168" s="56"/>
      <c r="RD168" s="56"/>
      <c r="RE168" s="56"/>
      <c r="RF168" s="56"/>
      <c r="RG168" s="56"/>
      <c r="RH168" s="56"/>
      <c r="RI168" s="56"/>
      <c r="RJ168" s="56"/>
      <c r="RK168" s="56"/>
      <c r="RL168" s="56"/>
      <c r="RM168" s="56"/>
      <c r="RN168" s="56"/>
      <c r="RO168" s="56"/>
      <c r="RP168" s="56"/>
      <c r="RQ168" s="56"/>
      <c r="RR168" s="56"/>
      <c r="RS168" s="56"/>
      <c r="RT168" s="56"/>
      <c r="RU168" s="56"/>
      <c r="RV168" s="56"/>
      <c r="RW168" s="56"/>
      <c r="RX168" s="56"/>
      <c r="RY168" s="56"/>
      <c r="RZ168" s="56"/>
      <c r="SA168" s="56"/>
      <c r="SB168" s="56"/>
      <c r="SC168" s="56"/>
      <c r="SD168" s="56"/>
      <c r="SE168" s="56"/>
      <c r="SF168" s="56"/>
      <c r="SG168" s="56"/>
      <c r="SH168" s="56"/>
      <c r="SI168" s="56"/>
      <c r="SJ168" s="56"/>
      <c r="SK168" s="56"/>
      <c r="SL168" s="56"/>
      <c r="SM168" s="56"/>
      <c r="SN168" s="56"/>
      <c r="SO168" s="56"/>
      <c r="SP168" s="56"/>
      <c r="SQ168" s="56"/>
      <c r="SR168" s="56"/>
      <c r="SS168" s="56"/>
      <c r="ST168" s="56"/>
      <c r="SU168" s="56"/>
      <c r="SV168" s="56"/>
      <c r="SW168" s="56"/>
      <c r="SX168" s="56"/>
      <c r="SY168" s="56"/>
      <c r="SZ168" s="56"/>
      <c r="TA168" s="56"/>
      <c r="TB168" s="56"/>
      <c r="TC168" s="56"/>
      <c r="TD168" s="56"/>
      <c r="TE168" s="56"/>
      <c r="TF168" s="56"/>
      <c r="TG168" s="56"/>
      <c r="TH168" s="56"/>
      <c r="TI168" s="56"/>
      <c r="TJ168" s="56"/>
      <c r="TK168" s="56"/>
      <c r="TL168" s="56"/>
      <c r="TM168" s="56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6"/>
      <c r="UR168" s="56"/>
      <c r="US168" s="56"/>
      <c r="UT168" s="56"/>
      <c r="UU168" s="56"/>
      <c r="UV168" s="56"/>
      <c r="UW168" s="56"/>
      <c r="UX168" s="56"/>
      <c r="UY168" s="56"/>
      <c r="UZ168" s="56"/>
      <c r="VA168" s="56"/>
      <c r="VB168" s="56"/>
      <c r="VC168" s="56"/>
      <c r="VD168" s="56"/>
      <c r="VE168" s="56"/>
      <c r="VF168" s="56"/>
      <c r="VG168" s="56"/>
      <c r="VH168" s="56"/>
      <c r="VI168" s="56"/>
      <c r="VJ168" s="56"/>
      <c r="VK168" s="56"/>
      <c r="VL168" s="56"/>
      <c r="VM168" s="56"/>
      <c r="VN168" s="56"/>
      <c r="VO168" s="56"/>
      <c r="VP168" s="56"/>
      <c r="VQ168" s="56"/>
      <c r="VR168" s="56"/>
      <c r="VS168" s="56"/>
      <c r="VT168" s="56"/>
      <c r="VU168" s="56"/>
      <c r="VV168" s="56"/>
      <c r="VW168" s="56"/>
      <c r="VX168" s="56"/>
      <c r="VY168" s="56"/>
      <c r="VZ168" s="56"/>
      <c r="WA168" s="56"/>
      <c r="WB168" s="56"/>
      <c r="WC168" s="56"/>
      <c r="WD168" s="56"/>
      <c r="WE168" s="56"/>
      <c r="WF168" s="56"/>
      <c r="WG168" s="56"/>
      <c r="WH168" s="56"/>
      <c r="WI168" s="56"/>
      <c r="WJ168" s="56"/>
      <c r="WK168" s="56"/>
      <c r="WL168" s="56"/>
      <c r="WM168" s="56"/>
      <c r="WN168" s="56"/>
      <c r="WO168" s="56"/>
      <c r="WP168" s="56"/>
      <c r="WQ168" s="56"/>
      <c r="WR168" s="56"/>
      <c r="WS168" s="56"/>
      <c r="WT168" s="56"/>
      <c r="WU168" s="56"/>
      <c r="WV168" s="56"/>
      <c r="WW168" s="56"/>
      <c r="WX168" s="56"/>
      <c r="WY168" s="56"/>
      <c r="WZ168" s="56"/>
      <c r="XA168" s="56"/>
      <c r="XB168" s="56"/>
      <c r="XC168" s="56"/>
      <c r="XD168" s="56"/>
      <c r="XE168" s="56"/>
      <c r="XF168" s="56"/>
      <c r="XG168" s="56"/>
      <c r="XH168" s="56"/>
      <c r="XI168" s="56"/>
      <c r="XJ168" s="56"/>
      <c r="XK168" s="56"/>
      <c r="XL168" s="56"/>
      <c r="XM168" s="56"/>
      <c r="XN168" s="56"/>
      <c r="XO168" s="56"/>
      <c r="XP168" s="56"/>
      <c r="XQ168" s="56"/>
      <c r="XR168" s="56"/>
      <c r="XS168" s="56"/>
      <c r="XT168" s="56"/>
      <c r="XU168" s="56"/>
      <c r="XV168" s="56"/>
      <c r="XW168" s="56"/>
      <c r="XX168" s="56"/>
      <c r="XY168" s="56"/>
      <c r="XZ168" s="56"/>
      <c r="YA168" s="56"/>
      <c r="YB168" s="56"/>
      <c r="YC168" s="56"/>
      <c r="YD168" s="56"/>
      <c r="YE168" s="56"/>
      <c r="YF168" s="56"/>
      <c r="YG168" s="56"/>
      <c r="YH168" s="56"/>
      <c r="YI168" s="56"/>
      <c r="YJ168" s="56"/>
      <c r="YK168" s="56"/>
      <c r="YL168" s="56"/>
      <c r="YM168" s="56"/>
      <c r="YN168" s="56"/>
      <c r="YO168" s="56"/>
      <c r="YP168" s="56"/>
      <c r="YQ168" s="56"/>
      <c r="YR168" s="56"/>
    </row>
    <row r="169" spans="1:668" ht="19.5" customHeight="1" x14ac:dyDescent="0.25">
      <c r="A169" s="46" t="s">
        <v>14</v>
      </c>
      <c r="B169" s="13">
        <v>2</v>
      </c>
      <c r="C169" s="13"/>
      <c r="D169" s="46"/>
      <c r="E169" s="46"/>
      <c r="F169" s="74">
        <f>SUM(F167:F168)</f>
        <v>136500</v>
      </c>
      <c r="G169" s="74">
        <f t="shared" ref="G169:L169" si="25">SUM(G167:G168)</f>
        <v>3917.55</v>
      </c>
      <c r="H169" s="74">
        <f t="shared" si="25"/>
        <v>12105.37</v>
      </c>
      <c r="I169" s="74">
        <f t="shared" si="25"/>
        <v>4149.6000000000004</v>
      </c>
      <c r="J169" s="74">
        <f t="shared" si="25"/>
        <v>962.5</v>
      </c>
      <c r="K169" s="74">
        <f t="shared" si="25"/>
        <v>21135.02</v>
      </c>
      <c r="L169" s="74">
        <f t="shared" si="25"/>
        <v>115364.98000000001</v>
      </c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6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6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6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  <c r="OW169" s="56"/>
      <c r="OX169" s="56"/>
      <c r="OY169" s="56"/>
      <c r="OZ169" s="56"/>
      <c r="PA169" s="56"/>
      <c r="PB169" s="56"/>
      <c r="PC169" s="56"/>
      <c r="PD169" s="56"/>
      <c r="PE169" s="56"/>
      <c r="PF169" s="56"/>
      <c r="PG169" s="56"/>
      <c r="PH169" s="56"/>
      <c r="PI169" s="56"/>
      <c r="PJ169" s="56"/>
      <c r="PK169" s="56"/>
      <c r="PL169" s="56"/>
      <c r="PM169" s="56"/>
      <c r="PN169" s="56"/>
      <c r="PO169" s="56"/>
      <c r="PP169" s="56"/>
      <c r="PQ169" s="56"/>
      <c r="PR169" s="56"/>
      <c r="PS169" s="56"/>
      <c r="PT169" s="56"/>
      <c r="PU169" s="56"/>
      <c r="PV169" s="56"/>
      <c r="PW169" s="56"/>
      <c r="PX169" s="56"/>
      <c r="PY169" s="56"/>
      <c r="PZ169" s="56"/>
      <c r="QA169" s="56"/>
      <c r="QB169" s="56"/>
      <c r="QC169" s="56"/>
      <c r="QD169" s="56"/>
      <c r="QE169" s="56"/>
      <c r="QF169" s="56"/>
      <c r="QG169" s="56"/>
      <c r="QH169" s="56"/>
      <c r="QI169" s="56"/>
      <c r="QJ169" s="56"/>
      <c r="QK169" s="56"/>
      <c r="QL169" s="56"/>
      <c r="QM169" s="56"/>
      <c r="QN169" s="56"/>
      <c r="QO169" s="56"/>
      <c r="QP169" s="56"/>
      <c r="QQ169" s="56"/>
      <c r="QR169" s="56"/>
      <c r="QS169" s="56"/>
      <c r="QT169" s="56"/>
      <c r="QU169" s="56"/>
      <c r="QV169" s="56"/>
      <c r="QW169" s="56"/>
      <c r="QX169" s="56"/>
      <c r="QY169" s="56"/>
      <c r="QZ169" s="56"/>
      <c r="RA169" s="56"/>
      <c r="RB169" s="56"/>
      <c r="RC169" s="56"/>
      <c r="RD169" s="56"/>
      <c r="RE169" s="56"/>
      <c r="RF169" s="56"/>
      <c r="RG169" s="56"/>
      <c r="RH169" s="56"/>
      <c r="RI169" s="56"/>
      <c r="RJ169" s="56"/>
      <c r="RK169" s="56"/>
      <c r="RL169" s="56"/>
      <c r="RM169" s="56"/>
      <c r="RN169" s="56"/>
      <c r="RO169" s="56"/>
      <c r="RP169" s="56"/>
      <c r="RQ169" s="56"/>
      <c r="RR169" s="56"/>
      <c r="RS169" s="56"/>
      <c r="RT169" s="56"/>
      <c r="RU169" s="56"/>
      <c r="RV169" s="56"/>
      <c r="RW169" s="56"/>
      <c r="RX169" s="56"/>
      <c r="RY169" s="56"/>
      <c r="RZ169" s="56"/>
      <c r="SA169" s="56"/>
      <c r="SB169" s="56"/>
      <c r="SC169" s="56"/>
      <c r="SD169" s="56"/>
      <c r="SE169" s="56"/>
      <c r="SF169" s="56"/>
      <c r="SG169" s="56"/>
      <c r="SH169" s="56"/>
      <c r="SI169" s="56"/>
      <c r="SJ169" s="56"/>
      <c r="SK169" s="56"/>
      <c r="SL169" s="56"/>
      <c r="SM169" s="56"/>
      <c r="SN169" s="56"/>
      <c r="SO169" s="56"/>
      <c r="SP169" s="56"/>
      <c r="SQ169" s="56"/>
      <c r="SR169" s="56"/>
      <c r="SS169" s="56"/>
      <c r="ST169" s="56"/>
      <c r="SU169" s="56"/>
      <c r="SV169" s="56"/>
      <c r="SW169" s="56"/>
      <c r="SX169" s="56"/>
      <c r="SY169" s="56"/>
      <c r="SZ169" s="56"/>
      <c r="TA169" s="56"/>
      <c r="TB169" s="56"/>
      <c r="TC169" s="56"/>
      <c r="TD169" s="56"/>
      <c r="TE169" s="56"/>
      <c r="TF169" s="56"/>
      <c r="TG169" s="56"/>
      <c r="TH169" s="56"/>
      <c r="TI169" s="56"/>
      <c r="TJ169" s="56"/>
      <c r="TK169" s="56"/>
      <c r="TL169" s="56"/>
      <c r="TM169" s="56"/>
      <c r="TN169" s="56"/>
      <c r="TO169" s="56"/>
      <c r="TP169" s="56"/>
      <c r="TQ169" s="56"/>
      <c r="TR169" s="56"/>
      <c r="TS169" s="56"/>
      <c r="TT169" s="56"/>
      <c r="TU169" s="56"/>
      <c r="TV169" s="56"/>
      <c r="TW169" s="56"/>
      <c r="TX169" s="56"/>
      <c r="TY169" s="56"/>
      <c r="TZ169" s="56"/>
      <c r="UA169" s="56"/>
      <c r="UB169" s="56"/>
      <c r="UC169" s="56"/>
      <c r="UD169" s="56"/>
      <c r="UE169" s="56"/>
      <c r="UF169" s="56"/>
      <c r="UG169" s="56"/>
      <c r="UH169" s="56"/>
      <c r="UI169" s="56"/>
      <c r="UJ169" s="56"/>
      <c r="UK169" s="56"/>
      <c r="UL169" s="56"/>
      <c r="UM169" s="56"/>
      <c r="UN169" s="56"/>
      <c r="UO169" s="56"/>
      <c r="UP169" s="56"/>
      <c r="UQ169" s="56"/>
      <c r="UR169" s="56"/>
      <c r="US169" s="56"/>
      <c r="UT169" s="56"/>
      <c r="UU169" s="56"/>
      <c r="UV169" s="56"/>
      <c r="UW169" s="56"/>
      <c r="UX169" s="56"/>
      <c r="UY169" s="56"/>
      <c r="UZ169" s="56"/>
      <c r="VA169" s="56"/>
      <c r="VB169" s="56"/>
      <c r="VC169" s="56"/>
      <c r="VD169" s="56"/>
      <c r="VE169" s="56"/>
      <c r="VF169" s="56"/>
      <c r="VG169" s="56"/>
      <c r="VH169" s="56"/>
      <c r="VI169" s="56"/>
      <c r="VJ169" s="56"/>
      <c r="VK169" s="56"/>
      <c r="VL169" s="56"/>
      <c r="VM169" s="56"/>
      <c r="VN169" s="56"/>
      <c r="VO169" s="56"/>
      <c r="VP169" s="56"/>
      <c r="VQ169" s="56"/>
      <c r="VR169" s="56"/>
      <c r="VS169" s="56"/>
      <c r="VT169" s="56"/>
      <c r="VU169" s="56"/>
      <c r="VV169" s="56"/>
      <c r="VW169" s="56"/>
      <c r="VX169" s="56"/>
      <c r="VY169" s="56"/>
      <c r="VZ169" s="56"/>
      <c r="WA169" s="56"/>
      <c r="WB169" s="56"/>
      <c r="WC169" s="56"/>
      <c r="WD169" s="56"/>
      <c r="WE169" s="56"/>
      <c r="WF169" s="56"/>
      <c r="WG169" s="56"/>
      <c r="WH169" s="56"/>
      <c r="WI169" s="56"/>
      <c r="WJ169" s="56"/>
      <c r="WK169" s="56"/>
      <c r="WL169" s="56"/>
      <c r="WM169" s="56"/>
      <c r="WN169" s="56"/>
      <c r="WO169" s="56"/>
      <c r="WP169" s="56"/>
      <c r="WQ169" s="56"/>
      <c r="WR169" s="56"/>
      <c r="WS169" s="56"/>
      <c r="WT169" s="56"/>
      <c r="WU169" s="56"/>
      <c r="WV169" s="56"/>
      <c r="WW169" s="56"/>
      <c r="WX169" s="56"/>
      <c r="WY169" s="56"/>
      <c r="WZ169" s="56"/>
      <c r="XA169" s="56"/>
      <c r="XB169" s="56"/>
      <c r="XC169" s="56"/>
      <c r="XD169" s="56"/>
      <c r="XE169" s="56"/>
      <c r="XF169" s="56"/>
      <c r="XG169" s="56"/>
      <c r="XH169" s="56"/>
      <c r="XI169" s="56"/>
      <c r="XJ169" s="56"/>
      <c r="XK169" s="56"/>
      <c r="XL169" s="56"/>
      <c r="XM169" s="56"/>
      <c r="XN169" s="56"/>
      <c r="XO169" s="56"/>
      <c r="XP169" s="56"/>
      <c r="XQ169" s="56"/>
      <c r="XR169" s="56"/>
      <c r="XS169" s="56"/>
      <c r="XT169" s="56"/>
      <c r="XU169" s="56"/>
      <c r="XV169" s="56"/>
      <c r="XW169" s="56"/>
      <c r="XX169" s="56"/>
      <c r="XY169" s="56"/>
      <c r="XZ169" s="56"/>
      <c r="YA169" s="56"/>
      <c r="YB169" s="56"/>
      <c r="YC169" s="56"/>
      <c r="YD169" s="56"/>
      <c r="YE169" s="56"/>
      <c r="YF169" s="56"/>
      <c r="YG169" s="56"/>
      <c r="YH169" s="56"/>
      <c r="YI169" s="56"/>
      <c r="YJ169" s="56"/>
      <c r="YK169" s="56"/>
      <c r="YL169" s="56"/>
      <c r="YM169" s="56"/>
      <c r="YN169" s="56"/>
      <c r="YO169" s="56"/>
      <c r="YP169" s="56"/>
      <c r="YQ169" s="56"/>
      <c r="YR169" s="56"/>
    </row>
    <row r="171" spans="1:668" s="53" customFormat="1" x14ac:dyDescent="0.25">
      <c r="A171" s="44" t="s">
        <v>89</v>
      </c>
      <c r="C171" s="12"/>
      <c r="D171" s="44"/>
      <c r="E171" s="44"/>
      <c r="F171" s="70"/>
      <c r="G171" s="70"/>
      <c r="H171" s="12"/>
      <c r="I171" s="12"/>
      <c r="J171" s="70"/>
      <c r="K171" s="12"/>
      <c r="L171" s="70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</row>
    <row r="172" spans="1:668" s="50" customFormat="1" ht="15" customHeight="1" x14ac:dyDescent="0.25">
      <c r="A172" s="50" t="s">
        <v>90</v>
      </c>
      <c r="B172" s="25" t="s">
        <v>16</v>
      </c>
      <c r="C172" s="26" t="s">
        <v>73</v>
      </c>
      <c r="D172" s="27">
        <v>44348</v>
      </c>
      <c r="E172" s="11" t="s">
        <v>116</v>
      </c>
      <c r="F172" s="71">
        <v>38000</v>
      </c>
      <c r="G172" s="71">
        <v>1090.5999999999999</v>
      </c>
      <c r="H172" s="26">
        <v>160.38</v>
      </c>
      <c r="I172" s="26">
        <v>1155.2</v>
      </c>
      <c r="J172" s="71">
        <v>25</v>
      </c>
      <c r="K172" s="26">
        <v>2431.1799999999998</v>
      </c>
      <c r="L172" s="71">
        <v>35568.82</v>
      </c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  <c r="IW172" s="43"/>
      <c r="IX172" s="43"/>
      <c r="IY172" s="43"/>
      <c r="IZ172" s="43"/>
      <c r="JA172" s="43"/>
      <c r="JB172" s="43"/>
      <c r="JC172" s="43"/>
      <c r="JD172" s="43"/>
      <c r="JE172" s="43"/>
      <c r="JF172" s="43"/>
      <c r="JG172" s="43"/>
      <c r="JH172" s="43"/>
      <c r="JI172" s="43"/>
      <c r="JJ172" s="43"/>
      <c r="JK172" s="43"/>
      <c r="JL172" s="43"/>
      <c r="JM172" s="43"/>
      <c r="JN172" s="43"/>
      <c r="JO172" s="43"/>
      <c r="JP172" s="43"/>
      <c r="JQ172" s="43"/>
      <c r="JR172" s="43"/>
      <c r="JS172" s="43"/>
      <c r="JT172" s="43"/>
      <c r="JU172" s="43"/>
      <c r="JV172" s="43"/>
      <c r="JW172" s="43"/>
      <c r="JX172" s="43"/>
      <c r="JY172" s="43"/>
      <c r="JZ172" s="43"/>
      <c r="KA172" s="43"/>
      <c r="KB172" s="43"/>
      <c r="KC172" s="43"/>
      <c r="KD172" s="43"/>
      <c r="KE172" s="43"/>
      <c r="KF172" s="43"/>
      <c r="KG172" s="43"/>
      <c r="KH172" s="43"/>
      <c r="KI172" s="43"/>
      <c r="KJ172" s="43"/>
      <c r="KK172" s="43"/>
      <c r="KL172" s="43"/>
      <c r="KM172" s="43"/>
      <c r="KN172" s="43"/>
      <c r="KO172" s="43"/>
      <c r="KP172" s="43"/>
      <c r="KQ172" s="43"/>
      <c r="KR172" s="43"/>
      <c r="KS172" s="43"/>
      <c r="KT172" s="43"/>
      <c r="KU172" s="43"/>
      <c r="KV172" s="43"/>
      <c r="KW172" s="43"/>
      <c r="KX172" s="43"/>
      <c r="KY172" s="43"/>
      <c r="KZ172" s="43"/>
      <c r="LA172" s="43"/>
      <c r="LB172" s="43"/>
      <c r="LC172" s="43"/>
      <c r="LD172" s="43"/>
      <c r="LE172" s="43"/>
      <c r="LF172" s="43"/>
      <c r="LG172" s="43"/>
      <c r="LH172" s="43"/>
      <c r="LI172" s="43"/>
      <c r="LJ172" s="43"/>
      <c r="LK172" s="43"/>
      <c r="LL172" s="43"/>
      <c r="LM172" s="43"/>
      <c r="LN172" s="43"/>
      <c r="LO172" s="43"/>
      <c r="LP172" s="43"/>
      <c r="LQ172" s="43"/>
      <c r="LR172" s="43"/>
      <c r="LS172" s="43"/>
      <c r="LT172" s="43"/>
      <c r="LU172" s="43"/>
      <c r="LV172" s="43"/>
      <c r="LW172" s="43"/>
      <c r="LX172" s="43"/>
      <c r="LY172" s="43"/>
      <c r="LZ172" s="43"/>
      <c r="MA172" s="43"/>
      <c r="MB172" s="43"/>
      <c r="MC172" s="43"/>
      <c r="MD172" s="43"/>
      <c r="ME172" s="43"/>
      <c r="MF172" s="43"/>
      <c r="MG172" s="43"/>
      <c r="MH172" s="43"/>
      <c r="MI172" s="43"/>
      <c r="MJ172" s="43"/>
      <c r="MK172" s="43"/>
      <c r="ML172" s="43"/>
      <c r="MM172" s="43"/>
      <c r="MN172" s="43"/>
      <c r="MO172" s="43"/>
      <c r="MP172" s="43"/>
      <c r="MQ172" s="43"/>
      <c r="MR172" s="43"/>
      <c r="MS172" s="43"/>
      <c r="MT172" s="43"/>
      <c r="MU172" s="43"/>
      <c r="MV172" s="43"/>
      <c r="MW172" s="43"/>
      <c r="MX172" s="43"/>
      <c r="MY172" s="43"/>
      <c r="MZ172" s="43"/>
      <c r="NA172" s="43"/>
      <c r="NB172" s="43"/>
      <c r="NC172" s="43"/>
      <c r="ND172" s="43"/>
      <c r="NE172" s="43"/>
      <c r="NF172" s="43"/>
      <c r="NG172" s="43"/>
      <c r="NH172" s="43"/>
      <c r="NI172" s="43"/>
      <c r="NJ172" s="43"/>
      <c r="NK172" s="43"/>
      <c r="NL172" s="43"/>
      <c r="NM172" s="43"/>
      <c r="NN172" s="43"/>
      <c r="NO172" s="43"/>
      <c r="NP172" s="43"/>
      <c r="NQ172" s="43"/>
      <c r="NR172" s="43"/>
      <c r="NS172" s="43"/>
      <c r="NT172" s="43"/>
      <c r="NU172" s="43"/>
      <c r="NV172" s="43"/>
      <c r="NW172" s="43"/>
      <c r="NX172" s="43"/>
      <c r="NY172" s="43"/>
      <c r="NZ172" s="43"/>
      <c r="OA172" s="43"/>
      <c r="OB172" s="43"/>
      <c r="OC172" s="43"/>
      <c r="OD172" s="43"/>
      <c r="OE172" s="43"/>
      <c r="OF172" s="43"/>
      <c r="OG172" s="43"/>
      <c r="OH172" s="43"/>
      <c r="OI172" s="43"/>
      <c r="OJ172" s="43"/>
      <c r="OK172" s="43"/>
      <c r="OL172" s="43"/>
      <c r="OM172" s="43"/>
      <c r="ON172" s="43"/>
      <c r="OO172" s="43"/>
      <c r="OP172" s="43"/>
      <c r="OQ172" s="43"/>
      <c r="OR172" s="43"/>
      <c r="OS172" s="43"/>
      <c r="OT172" s="43"/>
      <c r="OU172" s="43"/>
      <c r="OV172" s="43"/>
      <c r="OW172" s="43"/>
      <c r="OX172" s="43"/>
      <c r="OY172" s="43"/>
      <c r="OZ172" s="43"/>
      <c r="PA172" s="43"/>
      <c r="PB172" s="43"/>
      <c r="PC172" s="43"/>
      <c r="PD172" s="43"/>
      <c r="PE172" s="43"/>
      <c r="PF172" s="43"/>
      <c r="PG172" s="43"/>
      <c r="PH172" s="43"/>
      <c r="PI172" s="43"/>
      <c r="PJ172" s="43"/>
      <c r="PK172" s="43"/>
      <c r="PL172" s="43"/>
      <c r="PM172" s="43"/>
      <c r="PN172" s="43"/>
      <c r="PO172" s="43"/>
      <c r="PP172" s="43"/>
      <c r="PQ172" s="43"/>
      <c r="PR172" s="43"/>
      <c r="PS172" s="43"/>
      <c r="PT172" s="43"/>
      <c r="PU172" s="43"/>
      <c r="PV172" s="43"/>
      <c r="PW172" s="43"/>
      <c r="PX172" s="43"/>
      <c r="PY172" s="43"/>
      <c r="PZ172" s="43"/>
      <c r="QA172" s="43"/>
      <c r="QB172" s="43"/>
      <c r="QC172" s="43"/>
      <c r="QD172" s="43"/>
      <c r="QE172" s="43"/>
      <c r="QF172" s="43"/>
      <c r="QG172" s="43"/>
      <c r="QH172" s="43"/>
      <c r="QI172" s="43"/>
      <c r="QJ172" s="43"/>
      <c r="QK172" s="43"/>
      <c r="QL172" s="43"/>
      <c r="QM172" s="43"/>
      <c r="QN172" s="43"/>
      <c r="QO172" s="43"/>
      <c r="QP172" s="43"/>
      <c r="QQ172" s="43"/>
      <c r="QR172" s="43"/>
      <c r="QS172" s="43"/>
      <c r="QT172" s="43"/>
      <c r="QU172" s="43"/>
      <c r="QV172" s="43"/>
      <c r="QW172" s="43"/>
      <c r="QX172" s="43"/>
      <c r="QY172" s="43"/>
      <c r="QZ172" s="43"/>
      <c r="RA172" s="43"/>
      <c r="RB172" s="43"/>
      <c r="RC172" s="43"/>
      <c r="RD172" s="43"/>
      <c r="RE172" s="43"/>
      <c r="RF172" s="43"/>
      <c r="RG172" s="43"/>
      <c r="RH172" s="43"/>
      <c r="RI172" s="43"/>
      <c r="RJ172" s="43"/>
      <c r="RK172" s="43"/>
      <c r="RL172" s="43"/>
      <c r="RM172" s="43"/>
      <c r="RN172" s="43"/>
      <c r="RO172" s="43"/>
      <c r="RP172" s="43"/>
      <c r="RQ172" s="43"/>
      <c r="RR172" s="43"/>
      <c r="RS172" s="43"/>
      <c r="RT172" s="43"/>
      <c r="RU172" s="43"/>
      <c r="RV172" s="43"/>
      <c r="RW172" s="43"/>
      <c r="RX172" s="43"/>
      <c r="RY172" s="43"/>
      <c r="RZ172" s="43"/>
      <c r="SA172" s="43"/>
      <c r="SB172" s="43"/>
      <c r="SC172" s="43"/>
      <c r="SD172" s="43"/>
      <c r="SE172" s="43"/>
      <c r="SF172" s="43"/>
      <c r="SG172" s="43"/>
      <c r="SH172" s="43"/>
      <c r="SI172" s="43"/>
      <c r="SJ172" s="43"/>
      <c r="SK172" s="43"/>
      <c r="SL172" s="43"/>
      <c r="SM172" s="43"/>
      <c r="SN172" s="43"/>
      <c r="SO172" s="43"/>
      <c r="SP172" s="43"/>
      <c r="SQ172" s="43"/>
      <c r="SR172" s="43"/>
      <c r="SS172" s="43"/>
      <c r="ST172" s="43"/>
      <c r="SU172" s="43"/>
      <c r="SV172" s="43"/>
      <c r="SW172" s="43"/>
      <c r="SX172" s="43"/>
      <c r="SY172" s="43"/>
      <c r="SZ172" s="43"/>
      <c r="TA172" s="43"/>
      <c r="TB172" s="43"/>
      <c r="TC172" s="43"/>
      <c r="TD172" s="43"/>
      <c r="TE172" s="43"/>
      <c r="TF172" s="43"/>
      <c r="TG172" s="43"/>
      <c r="TH172" s="43"/>
      <c r="TI172" s="43"/>
      <c r="TJ172" s="43"/>
      <c r="TK172" s="43"/>
      <c r="TL172" s="43"/>
      <c r="TM172" s="43"/>
      <c r="TN172" s="43"/>
      <c r="TO172" s="43"/>
      <c r="TP172" s="43"/>
      <c r="TQ172" s="43"/>
      <c r="TR172" s="43"/>
      <c r="TS172" s="43"/>
      <c r="TT172" s="43"/>
      <c r="TU172" s="43"/>
      <c r="TV172" s="43"/>
      <c r="TW172" s="43"/>
      <c r="TX172" s="43"/>
      <c r="TY172" s="43"/>
      <c r="TZ172" s="43"/>
      <c r="UA172" s="43"/>
      <c r="UB172" s="43"/>
      <c r="UC172" s="43"/>
      <c r="UD172" s="43"/>
      <c r="UE172" s="43"/>
      <c r="UF172" s="43"/>
      <c r="UG172" s="43"/>
      <c r="UH172" s="43"/>
      <c r="UI172" s="43"/>
      <c r="UJ172" s="43"/>
      <c r="UK172" s="43"/>
      <c r="UL172" s="43"/>
      <c r="UM172" s="43"/>
      <c r="UN172" s="43"/>
      <c r="UO172" s="43"/>
      <c r="UP172" s="43"/>
      <c r="UQ172" s="43"/>
      <c r="UR172" s="43"/>
      <c r="US172" s="43"/>
      <c r="UT172" s="43"/>
      <c r="UU172" s="43"/>
      <c r="UV172" s="43"/>
      <c r="UW172" s="43"/>
      <c r="UX172" s="43"/>
      <c r="UY172" s="43"/>
      <c r="UZ172" s="43"/>
      <c r="VA172" s="43"/>
      <c r="VB172" s="43"/>
      <c r="VC172" s="43"/>
      <c r="VD172" s="43"/>
      <c r="VE172" s="43"/>
      <c r="VF172" s="43"/>
      <c r="VG172" s="43"/>
      <c r="VH172" s="43"/>
      <c r="VI172" s="43"/>
      <c r="VJ172" s="43"/>
      <c r="VK172" s="43"/>
      <c r="VL172" s="43"/>
      <c r="VM172" s="43"/>
      <c r="VN172" s="43"/>
      <c r="VO172" s="43"/>
      <c r="VP172" s="43"/>
      <c r="VQ172" s="43"/>
      <c r="VR172" s="43"/>
      <c r="VS172" s="43"/>
      <c r="VT172" s="43"/>
      <c r="VU172" s="43"/>
      <c r="VV172" s="43"/>
      <c r="VW172" s="43"/>
      <c r="VX172" s="43"/>
      <c r="VY172" s="43"/>
      <c r="VZ172" s="43"/>
      <c r="WA172" s="43"/>
      <c r="WB172" s="43"/>
      <c r="WC172" s="43"/>
      <c r="WD172" s="43"/>
      <c r="WE172" s="43"/>
      <c r="WF172" s="43"/>
      <c r="WG172" s="43"/>
      <c r="WH172" s="43"/>
      <c r="WI172" s="43"/>
      <c r="WJ172" s="43"/>
      <c r="WK172" s="43"/>
      <c r="WL172" s="43"/>
      <c r="WM172" s="43"/>
      <c r="WN172" s="43"/>
      <c r="WO172" s="43"/>
      <c r="WP172" s="43"/>
      <c r="WQ172" s="43"/>
      <c r="WR172" s="43"/>
      <c r="WS172" s="43"/>
      <c r="WT172" s="43"/>
      <c r="WU172" s="43"/>
      <c r="WV172" s="43"/>
      <c r="WW172" s="43"/>
      <c r="WX172" s="43"/>
      <c r="WY172" s="43"/>
      <c r="WZ172" s="43"/>
      <c r="XA172" s="43"/>
      <c r="XB172" s="43"/>
      <c r="XC172" s="43"/>
      <c r="XD172" s="43"/>
      <c r="XE172" s="43"/>
      <c r="XF172" s="43"/>
      <c r="XG172" s="43"/>
      <c r="XH172" s="43"/>
      <c r="XI172" s="43"/>
      <c r="XJ172" s="43"/>
      <c r="XK172" s="43"/>
      <c r="XL172" s="43"/>
      <c r="XM172" s="43"/>
      <c r="XN172" s="43"/>
      <c r="XO172" s="43"/>
      <c r="XP172" s="43"/>
      <c r="XQ172" s="43"/>
      <c r="XR172" s="43"/>
      <c r="XS172" s="43"/>
      <c r="XT172" s="43"/>
      <c r="XU172" s="43"/>
      <c r="XV172" s="43"/>
      <c r="XW172" s="43"/>
      <c r="XX172" s="43"/>
      <c r="XY172" s="43"/>
      <c r="XZ172" s="43"/>
      <c r="YA172" s="43"/>
      <c r="YB172" s="43"/>
      <c r="YC172" s="43"/>
      <c r="YD172" s="43"/>
      <c r="YE172" s="43"/>
      <c r="YF172" s="43"/>
      <c r="YG172" s="43"/>
      <c r="YH172" s="43"/>
      <c r="YI172" s="43"/>
      <c r="YJ172" s="43"/>
      <c r="YK172" s="43"/>
      <c r="YL172" s="43"/>
      <c r="YM172" s="43"/>
      <c r="YN172" s="43"/>
      <c r="YO172" s="43"/>
      <c r="YP172" s="43"/>
      <c r="YQ172" s="43"/>
      <c r="YR172" s="43"/>
    </row>
    <row r="173" spans="1:668" ht="19.5" customHeight="1" x14ac:dyDescent="0.25">
      <c r="A173" s="46" t="s">
        <v>14</v>
      </c>
      <c r="B173" s="13">
        <v>1</v>
      </c>
      <c r="C173" s="13"/>
      <c r="D173" s="46"/>
      <c r="E173" s="46"/>
      <c r="F173" s="74">
        <f t="shared" ref="F173:K173" si="26">+SUM(F172)</f>
        <v>38000</v>
      </c>
      <c r="G173" s="74">
        <f t="shared" si="26"/>
        <v>1090.5999999999999</v>
      </c>
      <c r="H173" s="17">
        <f t="shared" si="26"/>
        <v>160.38</v>
      </c>
      <c r="I173" s="17">
        <f t="shared" si="26"/>
        <v>1155.2</v>
      </c>
      <c r="J173" s="74">
        <f t="shared" si="26"/>
        <v>25</v>
      </c>
      <c r="K173" s="17">
        <f t="shared" si="26"/>
        <v>2431.1799999999998</v>
      </c>
      <c r="L173" s="74">
        <f>+SUM(L172)</f>
        <v>35568.82</v>
      </c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</row>
    <row r="175" spans="1:668" s="51" customFormat="1" ht="15.75" customHeight="1" x14ac:dyDescent="0.25">
      <c r="A175" s="45" t="s">
        <v>191</v>
      </c>
      <c r="B175" s="19"/>
      <c r="C175" s="20"/>
      <c r="D175" s="45"/>
      <c r="E175" s="45"/>
      <c r="F175" s="20"/>
      <c r="G175" s="69"/>
      <c r="H175" s="20"/>
      <c r="I175" s="20"/>
      <c r="J175" s="20"/>
      <c r="K175" s="20"/>
      <c r="L175" s="69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56"/>
      <c r="IB175" s="56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  <c r="IX175" s="43"/>
      <c r="IY175" s="43"/>
      <c r="IZ175" s="43"/>
      <c r="JA175" s="43"/>
      <c r="JB175" s="43"/>
      <c r="JC175" s="43"/>
      <c r="JD175" s="43"/>
      <c r="JE175" s="43"/>
      <c r="JF175" s="43"/>
      <c r="JG175" s="43"/>
      <c r="JH175" s="43"/>
      <c r="JI175" s="43"/>
      <c r="JJ175" s="43"/>
      <c r="JK175" s="43"/>
      <c r="JL175" s="43"/>
      <c r="JM175" s="43"/>
      <c r="JN175" s="43"/>
      <c r="JO175" s="43"/>
      <c r="JP175" s="43"/>
      <c r="JQ175" s="43"/>
      <c r="JR175" s="43"/>
      <c r="JS175" s="43"/>
      <c r="JT175" s="43"/>
      <c r="JU175" s="43"/>
      <c r="JV175" s="43"/>
      <c r="JW175" s="43"/>
      <c r="JX175" s="43"/>
      <c r="JY175" s="43"/>
      <c r="JZ175" s="43"/>
      <c r="KA175" s="43"/>
      <c r="KB175" s="43"/>
      <c r="KC175" s="43"/>
      <c r="KD175" s="43"/>
      <c r="KE175" s="43"/>
      <c r="KF175" s="43"/>
      <c r="KG175" s="43"/>
      <c r="KH175" s="43"/>
      <c r="KI175" s="43"/>
      <c r="KJ175" s="43"/>
      <c r="KK175" s="43"/>
      <c r="KL175" s="43"/>
      <c r="KM175" s="43"/>
      <c r="KN175" s="43"/>
      <c r="KO175" s="43"/>
      <c r="KP175" s="43"/>
      <c r="KQ175" s="43"/>
      <c r="KR175" s="43"/>
      <c r="KS175" s="43"/>
      <c r="KT175" s="43"/>
      <c r="KU175" s="43"/>
      <c r="KV175" s="43"/>
      <c r="KW175" s="43"/>
      <c r="KX175" s="43"/>
      <c r="KY175" s="43"/>
      <c r="KZ175" s="43"/>
      <c r="LA175" s="43"/>
      <c r="LB175" s="43"/>
      <c r="LC175" s="43"/>
      <c r="LD175" s="43"/>
      <c r="LE175" s="43"/>
      <c r="LF175" s="43"/>
      <c r="LG175" s="43"/>
      <c r="LH175" s="43"/>
      <c r="LI175" s="43"/>
      <c r="LJ175" s="43"/>
      <c r="LK175" s="43"/>
      <c r="LL175" s="43"/>
      <c r="LM175" s="43"/>
      <c r="LN175" s="43"/>
      <c r="LO175" s="43"/>
      <c r="LP175" s="43"/>
      <c r="LQ175" s="43"/>
      <c r="LR175" s="43"/>
      <c r="LS175" s="43"/>
      <c r="LT175" s="43"/>
      <c r="LU175" s="43"/>
      <c r="LV175" s="43"/>
      <c r="LW175" s="43"/>
      <c r="LX175" s="43"/>
      <c r="LY175" s="43"/>
      <c r="LZ175" s="43"/>
      <c r="MA175" s="43"/>
      <c r="MB175" s="43"/>
      <c r="MC175" s="43"/>
      <c r="MD175" s="43"/>
      <c r="ME175" s="43"/>
      <c r="MF175" s="43"/>
      <c r="MG175" s="43"/>
      <c r="MH175" s="43"/>
      <c r="MI175" s="43"/>
      <c r="MJ175" s="43"/>
      <c r="MK175" s="43"/>
      <c r="ML175" s="43"/>
      <c r="MM175" s="43"/>
      <c r="MN175" s="43"/>
      <c r="MO175" s="43"/>
      <c r="MP175" s="43"/>
      <c r="MQ175" s="43"/>
      <c r="MR175" s="43"/>
      <c r="MS175" s="43"/>
      <c r="MT175" s="43"/>
      <c r="MU175" s="43"/>
      <c r="MV175" s="43"/>
      <c r="MW175" s="43"/>
      <c r="MX175" s="43"/>
      <c r="MY175" s="43"/>
      <c r="MZ175" s="43"/>
      <c r="NA175" s="43"/>
      <c r="NB175" s="43"/>
      <c r="NC175" s="43"/>
      <c r="ND175" s="43"/>
      <c r="NE175" s="43"/>
      <c r="NF175" s="43"/>
      <c r="NG175" s="43"/>
      <c r="NH175" s="43"/>
      <c r="NI175" s="43"/>
      <c r="NJ175" s="43"/>
      <c r="NK175" s="43"/>
      <c r="NL175" s="43"/>
      <c r="NM175" s="43"/>
      <c r="NN175" s="43"/>
      <c r="NO175" s="43"/>
      <c r="NP175" s="43"/>
      <c r="NQ175" s="43"/>
      <c r="NR175" s="43"/>
      <c r="NS175" s="43"/>
      <c r="NT175" s="43"/>
      <c r="NU175" s="43"/>
      <c r="NV175" s="43"/>
      <c r="NW175" s="43"/>
      <c r="NX175" s="43"/>
      <c r="NY175" s="43"/>
      <c r="NZ175" s="43"/>
      <c r="OA175" s="43"/>
      <c r="OB175" s="43"/>
      <c r="OC175" s="43"/>
      <c r="OD175" s="43"/>
      <c r="OE175" s="43"/>
      <c r="OF175" s="43"/>
      <c r="OG175" s="43"/>
      <c r="OH175" s="43"/>
      <c r="OI175" s="43"/>
      <c r="OJ175" s="43"/>
      <c r="OK175" s="43"/>
      <c r="OL175" s="43"/>
      <c r="OM175" s="43"/>
      <c r="ON175" s="43"/>
      <c r="OO175" s="43"/>
      <c r="OP175" s="43"/>
      <c r="OQ175" s="43"/>
      <c r="OR175" s="43"/>
      <c r="OS175" s="43"/>
      <c r="OT175" s="43"/>
      <c r="OU175" s="43"/>
      <c r="OV175" s="43"/>
      <c r="OW175" s="43"/>
      <c r="OX175" s="43"/>
      <c r="OY175" s="43"/>
      <c r="OZ175" s="43"/>
      <c r="PA175" s="43"/>
      <c r="PB175" s="43"/>
      <c r="PC175" s="43"/>
      <c r="PD175" s="43"/>
      <c r="PE175" s="43"/>
      <c r="PF175" s="43"/>
      <c r="PG175" s="43"/>
      <c r="PH175" s="43"/>
      <c r="PI175" s="43"/>
      <c r="PJ175" s="43"/>
      <c r="PK175" s="43"/>
      <c r="PL175" s="43"/>
      <c r="PM175" s="43"/>
      <c r="PN175" s="43"/>
      <c r="PO175" s="43"/>
      <c r="PP175" s="43"/>
      <c r="PQ175" s="43"/>
      <c r="PR175" s="43"/>
      <c r="PS175" s="43"/>
      <c r="PT175" s="43"/>
      <c r="PU175" s="43"/>
      <c r="PV175" s="43"/>
      <c r="PW175" s="43"/>
      <c r="PX175" s="43"/>
      <c r="PY175" s="43"/>
      <c r="PZ175" s="43"/>
      <c r="QA175" s="43"/>
      <c r="QB175" s="43"/>
      <c r="QC175" s="43"/>
      <c r="QD175" s="43"/>
      <c r="QE175" s="43"/>
      <c r="QF175" s="43"/>
      <c r="QG175" s="43"/>
      <c r="QH175" s="43"/>
      <c r="QI175" s="43"/>
      <c r="QJ175" s="43"/>
      <c r="QK175" s="43"/>
      <c r="QL175" s="43"/>
      <c r="QM175" s="43"/>
      <c r="QN175" s="43"/>
      <c r="QO175" s="43"/>
      <c r="QP175" s="43"/>
      <c r="QQ175" s="43"/>
      <c r="QR175" s="43"/>
      <c r="QS175" s="43"/>
      <c r="QT175" s="43"/>
      <c r="QU175" s="43"/>
      <c r="QV175" s="43"/>
      <c r="QW175" s="43"/>
      <c r="QX175" s="43"/>
      <c r="QY175" s="43"/>
      <c r="QZ175" s="43"/>
      <c r="RA175" s="43"/>
      <c r="RB175" s="43"/>
      <c r="RC175" s="43"/>
      <c r="RD175" s="43"/>
      <c r="RE175" s="43"/>
      <c r="RF175" s="43"/>
      <c r="RG175" s="43"/>
      <c r="RH175" s="43"/>
      <c r="RI175" s="43"/>
      <c r="RJ175" s="43"/>
      <c r="RK175" s="43"/>
      <c r="RL175" s="43"/>
      <c r="RM175" s="43"/>
      <c r="RN175" s="43"/>
      <c r="RO175" s="43"/>
      <c r="RP175" s="43"/>
      <c r="RQ175" s="43"/>
      <c r="RR175" s="43"/>
      <c r="RS175" s="43"/>
      <c r="RT175" s="43"/>
      <c r="RU175" s="43"/>
      <c r="RV175" s="43"/>
      <c r="RW175" s="43"/>
      <c r="RX175" s="43"/>
      <c r="RY175" s="43"/>
      <c r="RZ175" s="43"/>
      <c r="SA175" s="43"/>
      <c r="SB175" s="43"/>
      <c r="SC175" s="43"/>
      <c r="SD175" s="43"/>
      <c r="SE175" s="43"/>
      <c r="SF175" s="43"/>
      <c r="SG175" s="43"/>
      <c r="SH175" s="43"/>
      <c r="SI175" s="43"/>
      <c r="SJ175" s="43"/>
      <c r="SK175" s="43"/>
      <c r="SL175" s="43"/>
      <c r="SM175" s="43"/>
      <c r="SN175" s="43"/>
      <c r="SO175" s="43"/>
      <c r="SP175" s="43"/>
      <c r="SQ175" s="43"/>
      <c r="SR175" s="43"/>
      <c r="SS175" s="43"/>
      <c r="ST175" s="43"/>
      <c r="SU175" s="43"/>
      <c r="SV175" s="43"/>
      <c r="SW175" s="43"/>
      <c r="SX175" s="43"/>
      <c r="SY175" s="43"/>
      <c r="SZ175" s="43"/>
      <c r="TA175" s="43"/>
      <c r="TB175" s="43"/>
      <c r="TC175" s="43"/>
      <c r="TD175" s="43"/>
      <c r="TE175" s="43"/>
      <c r="TF175" s="43"/>
      <c r="TG175" s="43"/>
      <c r="TH175" s="43"/>
      <c r="TI175" s="43"/>
      <c r="TJ175" s="43"/>
      <c r="TK175" s="43"/>
      <c r="TL175" s="43"/>
      <c r="TM175" s="43"/>
      <c r="TN175" s="43"/>
      <c r="TO175" s="43"/>
      <c r="TP175" s="43"/>
      <c r="TQ175" s="43"/>
      <c r="TR175" s="43"/>
      <c r="TS175" s="43"/>
      <c r="TT175" s="43"/>
      <c r="TU175" s="43"/>
      <c r="TV175" s="43"/>
      <c r="TW175" s="43"/>
      <c r="TX175" s="43"/>
      <c r="TY175" s="43"/>
      <c r="TZ175" s="43"/>
      <c r="UA175" s="43"/>
      <c r="UB175" s="43"/>
      <c r="UC175" s="43"/>
      <c r="UD175" s="43"/>
      <c r="UE175" s="43"/>
      <c r="UF175" s="43"/>
      <c r="UG175" s="43"/>
      <c r="UH175" s="43"/>
      <c r="UI175" s="43"/>
      <c r="UJ175" s="43"/>
      <c r="UK175" s="43"/>
      <c r="UL175" s="43"/>
      <c r="UM175" s="43"/>
      <c r="UN175" s="43"/>
      <c r="UO175" s="43"/>
      <c r="UP175" s="43"/>
      <c r="UQ175" s="43"/>
      <c r="UR175" s="43"/>
      <c r="US175" s="43"/>
      <c r="UT175" s="43"/>
      <c r="UU175" s="43"/>
      <c r="UV175" s="43"/>
      <c r="UW175" s="43"/>
      <c r="UX175" s="43"/>
      <c r="UY175" s="43"/>
      <c r="UZ175" s="43"/>
      <c r="VA175" s="43"/>
      <c r="VB175" s="43"/>
      <c r="VC175" s="43"/>
      <c r="VD175" s="43"/>
      <c r="VE175" s="43"/>
      <c r="VF175" s="43"/>
      <c r="VG175" s="43"/>
      <c r="VH175" s="43"/>
      <c r="VI175" s="43"/>
      <c r="VJ175" s="43"/>
      <c r="VK175" s="43"/>
      <c r="VL175" s="43"/>
      <c r="VM175" s="43"/>
      <c r="VN175" s="43"/>
      <c r="VO175" s="43"/>
      <c r="VP175" s="43"/>
      <c r="VQ175" s="43"/>
      <c r="VR175" s="43"/>
      <c r="VS175" s="43"/>
      <c r="VT175" s="43"/>
      <c r="VU175" s="43"/>
      <c r="VV175" s="43"/>
      <c r="VW175" s="43"/>
      <c r="VX175" s="43"/>
      <c r="VY175" s="43"/>
      <c r="VZ175" s="43"/>
      <c r="WA175" s="43"/>
      <c r="WB175" s="43"/>
      <c r="WC175" s="43"/>
      <c r="WD175" s="43"/>
      <c r="WE175" s="43"/>
      <c r="WF175" s="43"/>
      <c r="WG175" s="43"/>
      <c r="WH175" s="43"/>
      <c r="WI175" s="43"/>
      <c r="WJ175" s="43"/>
      <c r="WK175" s="43"/>
      <c r="WL175" s="43"/>
      <c r="WM175" s="43"/>
      <c r="WN175" s="43"/>
      <c r="WO175" s="43"/>
      <c r="WP175" s="43"/>
      <c r="WQ175" s="43"/>
      <c r="WR175" s="43"/>
      <c r="WS175" s="43"/>
      <c r="WT175" s="43"/>
      <c r="WU175" s="43"/>
      <c r="WV175" s="43"/>
      <c r="WW175" s="43"/>
      <c r="WX175" s="43"/>
      <c r="WY175" s="43"/>
      <c r="WZ175" s="43"/>
      <c r="XA175" s="43"/>
      <c r="XB175" s="43"/>
      <c r="XC175" s="43"/>
      <c r="XD175" s="43"/>
      <c r="XE175" s="43"/>
      <c r="XF175" s="43"/>
      <c r="XG175" s="43"/>
      <c r="XH175" s="43"/>
      <c r="XI175" s="43"/>
      <c r="XJ175" s="43"/>
      <c r="XK175" s="43"/>
      <c r="XL175" s="43"/>
      <c r="XM175" s="43"/>
      <c r="XN175" s="43"/>
      <c r="XO175" s="43"/>
      <c r="XP175" s="43"/>
      <c r="XQ175" s="43"/>
      <c r="XR175" s="43"/>
      <c r="XS175" s="43"/>
      <c r="XT175" s="43"/>
      <c r="XU175" s="43"/>
      <c r="XV175" s="43"/>
      <c r="XW175" s="43"/>
      <c r="XX175" s="43"/>
      <c r="XY175" s="43"/>
      <c r="XZ175" s="43"/>
      <c r="YA175" s="43"/>
      <c r="YB175" s="43"/>
      <c r="YC175" s="43"/>
      <c r="YD175" s="43"/>
      <c r="YE175" s="43"/>
      <c r="YF175" s="43"/>
      <c r="YG175" s="43"/>
      <c r="YH175" s="43"/>
      <c r="YI175" s="43"/>
      <c r="YJ175" s="43"/>
      <c r="YK175" s="43"/>
      <c r="YL175" s="43"/>
      <c r="YM175" s="43"/>
      <c r="YN175" s="43"/>
      <c r="YO175" s="43"/>
      <c r="YP175" s="43"/>
      <c r="YQ175" s="43"/>
      <c r="YR175" s="43"/>
    </row>
    <row r="176" spans="1:668" s="52" customFormat="1" ht="18" customHeight="1" x14ac:dyDescent="0.25">
      <c r="A176" s="52" t="s">
        <v>192</v>
      </c>
      <c r="B176" s="5" t="s">
        <v>16</v>
      </c>
      <c r="C176" s="22" t="s">
        <v>73</v>
      </c>
      <c r="D176" s="23">
        <v>44621</v>
      </c>
      <c r="E176" s="11" t="s">
        <v>116</v>
      </c>
      <c r="F176" s="22">
        <v>40000</v>
      </c>
      <c r="G176" s="68">
        <v>1148</v>
      </c>
      <c r="H176" s="22">
        <v>442.65</v>
      </c>
      <c r="I176" s="22">
        <v>1216</v>
      </c>
      <c r="J176" s="22">
        <v>25</v>
      </c>
      <c r="K176" s="22">
        <v>2831.65</v>
      </c>
      <c r="L176" s="68">
        <v>37168.35</v>
      </c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43"/>
      <c r="AS176" s="43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6"/>
      <c r="IB176" s="56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  <c r="IW176" s="43"/>
      <c r="IX176" s="43"/>
      <c r="IY176" s="43"/>
      <c r="IZ176" s="43"/>
      <c r="JA176" s="43"/>
      <c r="JB176" s="43"/>
      <c r="JC176" s="43"/>
      <c r="JD176" s="43"/>
      <c r="JE176" s="43"/>
      <c r="JF176" s="43"/>
      <c r="JG176" s="43"/>
      <c r="JH176" s="43"/>
      <c r="JI176" s="43"/>
      <c r="JJ176" s="43"/>
      <c r="JK176" s="43"/>
      <c r="JL176" s="43"/>
      <c r="JM176" s="43"/>
      <c r="JN176" s="43"/>
      <c r="JO176" s="43"/>
      <c r="JP176" s="43"/>
      <c r="JQ176" s="43"/>
      <c r="JR176" s="43"/>
      <c r="JS176" s="43"/>
      <c r="JT176" s="43"/>
      <c r="JU176" s="43"/>
      <c r="JV176" s="43"/>
      <c r="JW176" s="43"/>
      <c r="JX176" s="43"/>
      <c r="JY176" s="43"/>
      <c r="JZ176" s="43"/>
      <c r="KA176" s="43"/>
      <c r="KB176" s="43"/>
      <c r="KC176" s="43"/>
      <c r="KD176" s="43"/>
      <c r="KE176" s="43"/>
      <c r="KF176" s="43"/>
      <c r="KG176" s="43"/>
      <c r="KH176" s="43"/>
      <c r="KI176" s="43"/>
      <c r="KJ176" s="43"/>
      <c r="KK176" s="43"/>
      <c r="KL176" s="43"/>
      <c r="KM176" s="43"/>
      <c r="KN176" s="43"/>
      <c r="KO176" s="43"/>
      <c r="KP176" s="43"/>
      <c r="KQ176" s="43"/>
      <c r="KR176" s="43"/>
      <c r="KS176" s="43"/>
      <c r="KT176" s="43"/>
      <c r="KU176" s="43"/>
      <c r="KV176" s="43"/>
      <c r="KW176" s="43"/>
      <c r="KX176" s="43"/>
      <c r="KY176" s="43"/>
      <c r="KZ176" s="43"/>
      <c r="LA176" s="43"/>
      <c r="LB176" s="43"/>
      <c r="LC176" s="43"/>
      <c r="LD176" s="43"/>
      <c r="LE176" s="43"/>
      <c r="LF176" s="43"/>
      <c r="LG176" s="43"/>
      <c r="LH176" s="43"/>
      <c r="LI176" s="43"/>
      <c r="LJ176" s="43"/>
      <c r="LK176" s="43"/>
      <c r="LL176" s="43"/>
      <c r="LM176" s="43"/>
      <c r="LN176" s="43"/>
      <c r="LO176" s="43"/>
      <c r="LP176" s="43"/>
      <c r="LQ176" s="43"/>
      <c r="LR176" s="43"/>
      <c r="LS176" s="43"/>
      <c r="LT176" s="43"/>
      <c r="LU176" s="43"/>
      <c r="LV176" s="43"/>
      <c r="LW176" s="43"/>
      <c r="LX176" s="43"/>
      <c r="LY176" s="43"/>
      <c r="LZ176" s="43"/>
      <c r="MA176" s="43"/>
      <c r="MB176" s="43"/>
      <c r="MC176" s="43"/>
      <c r="MD176" s="43"/>
      <c r="ME176" s="43"/>
      <c r="MF176" s="43"/>
      <c r="MG176" s="43"/>
      <c r="MH176" s="43"/>
      <c r="MI176" s="43"/>
      <c r="MJ176" s="43"/>
      <c r="MK176" s="43"/>
      <c r="ML176" s="43"/>
      <c r="MM176" s="43"/>
      <c r="MN176" s="43"/>
      <c r="MO176" s="43"/>
      <c r="MP176" s="43"/>
      <c r="MQ176" s="43"/>
      <c r="MR176" s="43"/>
      <c r="MS176" s="43"/>
      <c r="MT176" s="43"/>
      <c r="MU176" s="43"/>
      <c r="MV176" s="43"/>
      <c r="MW176" s="43"/>
      <c r="MX176" s="43"/>
      <c r="MY176" s="43"/>
      <c r="MZ176" s="43"/>
      <c r="NA176" s="43"/>
      <c r="NB176" s="43"/>
      <c r="NC176" s="43"/>
      <c r="ND176" s="43"/>
      <c r="NE176" s="43"/>
      <c r="NF176" s="43"/>
      <c r="NG176" s="43"/>
      <c r="NH176" s="43"/>
      <c r="NI176" s="43"/>
      <c r="NJ176" s="43"/>
      <c r="NK176" s="43"/>
      <c r="NL176" s="43"/>
      <c r="NM176" s="43"/>
      <c r="NN176" s="43"/>
      <c r="NO176" s="43"/>
      <c r="NP176" s="43"/>
      <c r="NQ176" s="43"/>
      <c r="NR176" s="43"/>
      <c r="NS176" s="43"/>
      <c r="NT176" s="43"/>
      <c r="NU176" s="43"/>
      <c r="NV176" s="43"/>
      <c r="NW176" s="43"/>
      <c r="NX176" s="43"/>
      <c r="NY176" s="43"/>
      <c r="NZ176" s="43"/>
      <c r="OA176" s="43"/>
      <c r="OB176" s="43"/>
      <c r="OC176" s="43"/>
      <c r="OD176" s="43"/>
      <c r="OE176" s="43"/>
      <c r="OF176" s="43"/>
      <c r="OG176" s="43"/>
      <c r="OH176" s="43"/>
      <c r="OI176" s="43"/>
      <c r="OJ176" s="43"/>
      <c r="OK176" s="43"/>
      <c r="OL176" s="43"/>
      <c r="OM176" s="43"/>
      <c r="ON176" s="43"/>
      <c r="OO176" s="43"/>
      <c r="OP176" s="43"/>
      <c r="OQ176" s="43"/>
      <c r="OR176" s="43"/>
      <c r="OS176" s="43"/>
      <c r="OT176" s="43"/>
      <c r="OU176" s="43"/>
      <c r="OV176" s="43"/>
      <c r="OW176" s="43"/>
      <c r="OX176" s="43"/>
      <c r="OY176" s="43"/>
      <c r="OZ176" s="43"/>
      <c r="PA176" s="43"/>
      <c r="PB176" s="43"/>
      <c r="PC176" s="43"/>
      <c r="PD176" s="43"/>
      <c r="PE176" s="43"/>
      <c r="PF176" s="43"/>
      <c r="PG176" s="43"/>
      <c r="PH176" s="43"/>
      <c r="PI176" s="43"/>
      <c r="PJ176" s="43"/>
      <c r="PK176" s="43"/>
      <c r="PL176" s="43"/>
      <c r="PM176" s="43"/>
      <c r="PN176" s="43"/>
      <c r="PO176" s="43"/>
      <c r="PP176" s="43"/>
      <c r="PQ176" s="43"/>
      <c r="PR176" s="43"/>
      <c r="PS176" s="43"/>
      <c r="PT176" s="43"/>
      <c r="PU176" s="43"/>
      <c r="PV176" s="43"/>
      <c r="PW176" s="43"/>
      <c r="PX176" s="43"/>
      <c r="PY176" s="43"/>
      <c r="PZ176" s="43"/>
      <c r="QA176" s="43"/>
      <c r="QB176" s="43"/>
      <c r="QC176" s="43"/>
      <c r="QD176" s="43"/>
      <c r="QE176" s="43"/>
      <c r="QF176" s="43"/>
      <c r="QG176" s="43"/>
      <c r="QH176" s="43"/>
      <c r="QI176" s="43"/>
      <c r="QJ176" s="43"/>
      <c r="QK176" s="43"/>
      <c r="QL176" s="43"/>
      <c r="QM176" s="43"/>
      <c r="QN176" s="43"/>
      <c r="QO176" s="43"/>
      <c r="QP176" s="43"/>
      <c r="QQ176" s="43"/>
      <c r="QR176" s="43"/>
      <c r="QS176" s="43"/>
      <c r="QT176" s="43"/>
      <c r="QU176" s="43"/>
      <c r="QV176" s="43"/>
      <c r="QW176" s="43"/>
      <c r="QX176" s="43"/>
      <c r="QY176" s="43"/>
      <c r="QZ176" s="43"/>
      <c r="RA176" s="43"/>
      <c r="RB176" s="43"/>
      <c r="RC176" s="43"/>
      <c r="RD176" s="43"/>
      <c r="RE176" s="43"/>
      <c r="RF176" s="43"/>
      <c r="RG176" s="43"/>
      <c r="RH176" s="43"/>
      <c r="RI176" s="43"/>
      <c r="RJ176" s="43"/>
      <c r="RK176" s="43"/>
      <c r="RL176" s="43"/>
      <c r="RM176" s="43"/>
      <c r="RN176" s="43"/>
      <c r="RO176" s="43"/>
      <c r="RP176" s="43"/>
      <c r="RQ176" s="43"/>
      <c r="RR176" s="43"/>
      <c r="RS176" s="43"/>
      <c r="RT176" s="43"/>
      <c r="RU176" s="43"/>
      <c r="RV176" s="43"/>
      <c r="RW176" s="43"/>
      <c r="RX176" s="43"/>
      <c r="RY176" s="43"/>
      <c r="RZ176" s="43"/>
      <c r="SA176" s="43"/>
      <c r="SB176" s="43"/>
      <c r="SC176" s="43"/>
      <c r="SD176" s="43"/>
      <c r="SE176" s="43"/>
      <c r="SF176" s="43"/>
      <c r="SG176" s="43"/>
      <c r="SH176" s="43"/>
      <c r="SI176" s="43"/>
      <c r="SJ176" s="43"/>
      <c r="SK176" s="43"/>
      <c r="SL176" s="43"/>
      <c r="SM176" s="43"/>
      <c r="SN176" s="43"/>
      <c r="SO176" s="43"/>
      <c r="SP176" s="43"/>
      <c r="SQ176" s="43"/>
      <c r="SR176" s="43"/>
      <c r="SS176" s="43"/>
      <c r="ST176" s="43"/>
      <c r="SU176" s="43"/>
      <c r="SV176" s="43"/>
      <c r="SW176" s="43"/>
      <c r="SX176" s="43"/>
      <c r="SY176" s="43"/>
      <c r="SZ176" s="43"/>
      <c r="TA176" s="43"/>
      <c r="TB176" s="43"/>
      <c r="TC176" s="43"/>
      <c r="TD176" s="43"/>
      <c r="TE176" s="43"/>
      <c r="TF176" s="43"/>
      <c r="TG176" s="43"/>
      <c r="TH176" s="43"/>
      <c r="TI176" s="43"/>
      <c r="TJ176" s="43"/>
      <c r="TK176" s="43"/>
      <c r="TL176" s="43"/>
      <c r="TM176" s="43"/>
      <c r="TN176" s="43"/>
      <c r="TO176" s="43"/>
      <c r="TP176" s="43"/>
      <c r="TQ176" s="43"/>
      <c r="TR176" s="43"/>
      <c r="TS176" s="43"/>
      <c r="TT176" s="43"/>
      <c r="TU176" s="43"/>
      <c r="TV176" s="43"/>
      <c r="TW176" s="43"/>
      <c r="TX176" s="43"/>
      <c r="TY176" s="43"/>
      <c r="TZ176" s="43"/>
      <c r="UA176" s="43"/>
      <c r="UB176" s="43"/>
      <c r="UC176" s="43"/>
      <c r="UD176" s="43"/>
      <c r="UE176" s="43"/>
      <c r="UF176" s="43"/>
      <c r="UG176" s="43"/>
      <c r="UH176" s="43"/>
      <c r="UI176" s="43"/>
      <c r="UJ176" s="43"/>
      <c r="UK176" s="43"/>
      <c r="UL176" s="43"/>
      <c r="UM176" s="43"/>
      <c r="UN176" s="43"/>
      <c r="UO176" s="43"/>
      <c r="UP176" s="43"/>
      <c r="UQ176" s="43"/>
      <c r="UR176" s="43"/>
      <c r="US176" s="43"/>
      <c r="UT176" s="43"/>
      <c r="UU176" s="43"/>
      <c r="UV176" s="43"/>
      <c r="UW176" s="43"/>
      <c r="UX176" s="43"/>
      <c r="UY176" s="43"/>
      <c r="UZ176" s="43"/>
      <c r="VA176" s="43"/>
      <c r="VB176" s="43"/>
      <c r="VC176" s="43"/>
      <c r="VD176" s="43"/>
      <c r="VE176" s="43"/>
      <c r="VF176" s="43"/>
      <c r="VG176" s="43"/>
      <c r="VH176" s="43"/>
      <c r="VI176" s="43"/>
      <c r="VJ176" s="43"/>
      <c r="VK176" s="43"/>
      <c r="VL176" s="43"/>
      <c r="VM176" s="43"/>
      <c r="VN176" s="43"/>
      <c r="VO176" s="43"/>
      <c r="VP176" s="43"/>
      <c r="VQ176" s="43"/>
      <c r="VR176" s="43"/>
      <c r="VS176" s="43"/>
      <c r="VT176" s="43"/>
      <c r="VU176" s="43"/>
      <c r="VV176" s="43"/>
      <c r="VW176" s="43"/>
      <c r="VX176" s="43"/>
      <c r="VY176" s="43"/>
      <c r="VZ176" s="43"/>
      <c r="WA176" s="43"/>
      <c r="WB176" s="43"/>
      <c r="WC176" s="43"/>
      <c r="WD176" s="43"/>
      <c r="WE176" s="43"/>
      <c r="WF176" s="43"/>
      <c r="WG176" s="43"/>
      <c r="WH176" s="43"/>
      <c r="WI176" s="43"/>
      <c r="WJ176" s="43"/>
      <c r="WK176" s="43"/>
      <c r="WL176" s="43"/>
      <c r="WM176" s="43"/>
      <c r="WN176" s="43"/>
      <c r="WO176" s="43"/>
      <c r="WP176" s="43"/>
      <c r="WQ176" s="43"/>
      <c r="WR176" s="43"/>
      <c r="WS176" s="43"/>
      <c r="WT176" s="43"/>
      <c r="WU176" s="43"/>
      <c r="WV176" s="43"/>
      <c r="WW176" s="43"/>
      <c r="WX176" s="43"/>
      <c r="WY176" s="43"/>
      <c r="WZ176" s="43"/>
      <c r="XA176" s="43"/>
      <c r="XB176" s="43"/>
      <c r="XC176" s="43"/>
      <c r="XD176" s="43"/>
      <c r="XE176" s="43"/>
      <c r="XF176" s="43"/>
      <c r="XG176" s="43"/>
      <c r="XH176" s="43"/>
      <c r="XI176" s="43"/>
      <c r="XJ176" s="43"/>
      <c r="XK176" s="43"/>
      <c r="XL176" s="43"/>
      <c r="XM176" s="43"/>
      <c r="XN176" s="43"/>
      <c r="XO176" s="43"/>
      <c r="XP176" s="43"/>
      <c r="XQ176" s="43"/>
      <c r="XR176" s="43"/>
      <c r="XS176" s="43"/>
      <c r="XT176" s="43"/>
      <c r="XU176" s="43"/>
      <c r="XV176" s="43"/>
      <c r="XW176" s="43"/>
      <c r="XX176" s="43"/>
      <c r="XY176" s="43"/>
      <c r="XZ176" s="43"/>
      <c r="YA176" s="43"/>
      <c r="YB176" s="43"/>
      <c r="YC176" s="43"/>
      <c r="YD176" s="43"/>
      <c r="YE176" s="43"/>
      <c r="YF176" s="43"/>
      <c r="YG176" s="43"/>
      <c r="YH176" s="43"/>
      <c r="YI176" s="43"/>
      <c r="YJ176" s="43"/>
      <c r="YK176" s="43"/>
      <c r="YL176" s="43"/>
      <c r="YM176" s="43"/>
      <c r="YN176" s="43"/>
      <c r="YO176" s="43"/>
      <c r="YP176" s="43"/>
      <c r="YQ176" s="43"/>
      <c r="YR176" s="43"/>
    </row>
    <row r="177" spans="1:668" s="52" customFormat="1" ht="18" customHeight="1" x14ac:dyDescent="0.25">
      <c r="A177" s="52" t="s">
        <v>193</v>
      </c>
      <c r="B177" s="5" t="s">
        <v>194</v>
      </c>
      <c r="C177" s="22" t="s">
        <v>74</v>
      </c>
      <c r="D177" s="23">
        <v>44621</v>
      </c>
      <c r="E177" s="11" t="s">
        <v>116</v>
      </c>
      <c r="F177" s="22">
        <v>40000</v>
      </c>
      <c r="G177" s="68">
        <v>1148</v>
      </c>
      <c r="H177" s="22">
        <v>442.65</v>
      </c>
      <c r="I177" s="22">
        <v>1216</v>
      </c>
      <c r="J177" s="22">
        <v>25</v>
      </c>
      <c r="K177" s="22">
        <v>2831.65</v>
      </c>
      <c r="L177" s="68">
        <v>37168.35</v>
      </c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43"/>
      <c r="AS177" s="43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6"/>
      <c r="IB177" s="56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  <c r="IX177" s="43"/>
      <c r="IY177" s="43"/>
      <c r="IZ177" s="43"/>
      <c r="JA177" s="43"/>
      <c r="JB177" s="43"/>
      <c r="JC177" s="43"/>
      <c r="JD177" s="43"/>
      <c r="JE177" s="43"/>
      <c r="JF177" s="43"/>
      <c r="JG177" s="43"/>
      <c r="JH177" s="43"/>
      <c r="JI177" s="43"/>
      <c r="JJ177" s="43"/>
      <c r="JK177" s="43"/>
      <c r="JL177" s="43"/>
      <c r="JM177" s="43"/>
      <c r="JN177" s="43"/>
      <c r="JO177" s="43"/>
      <c r="JP177" s="43"/>
      <c r="JQ177" s="43"/>
      <c r="JR177" s="43"/>
      <c r="JS177" s="43"/>
      <c r="JT177" s="43"/>
      <c r="JU177" s="43"/>
      <c r="JV177" s="43"/>
      <c r="JW177" s="43"/>
      <c r="JX177" s="43"/>
      <c r="JY177" s="43"/>
      <c r="JZ177" s="43"/>
      <c r="KA177" s="43"/>
      <c r="KB177" s="43"/>
      <c r="KC177" s="43"/>
      <c r="KD177" s="43"/>
      <c r="KE177" s="43"/>
      <c r="KF177" s="43"/>
      <c r="KG177" s="43"/>
      <c r="KH177" s="43"/>
      <c r="KI177" s="43"/>
      <c r="KJ177" s="43"/>
      <c r="KK177" s="43"/>
      <c r="KL177" s="43"/>
      <c r="KM177" s="43"/>
      <c r="KN177" s="43"/>
      <c r="KO177" s="43"/>
      <c r="KP177" s="43"/>
      <c r="KQ177" s="43"/>
      <c r="KR177" s="43"/>
      <c r="KS177" s="43"/>
      <c r="KT177" s="43"/>
      <c r="KU177" s="43"/>
      <c r="KV177" s="43"/>
      <c r="KW177" s="43"/>
      <c r="KX177" s="43"/>
      <c r="KY177" s="43"/>
      <c r="KZ177" s="43"/>
      <c r="LA177" s="43"/>
      <c r="LB177" s="43"/>
      <c r="LC177" s="43"/>
      <c r="LD177" s="43"/>
      <c r="LE177" s="43"/>
      <c r="LF177" s="43"/>
      <c r="LG177" s="43"/>
      <c r="LH177" s="43"/>
      <c r="LI177" s="43"/>
      <c r="LJ177" s="43"/>
      <c r="LK177" s="43"/>
      <c r="LL177" s="43"/>
      <c r="LM177" s="43"/>
      <c r="LN177" s="43"/>
      <c r="LO177" s="43"/>
      <c r="LP177" s="43"/>
      <c r="LQ177" s="43"/>
      <c r="LR177" s="43"/>
      <c r="LS177" s="43"/>
      <c r="LT177" s="43"/>
      <c r="LU177" s="43"/>
      <c r="LV177" s="43"/>
      <c r="LW177" s="43"/>
      <c r="LX177" s="43"/>
      <c r="LY177" s="43"/>
      <c r="LZ177" s="43"/>
      <c r="MA177" s="43"/>
      <c r="MB177" s="43"/>
      <c r="MC177" s="43"/>
      <c r="MD177" s="43"/>
      <c r="ME177" s="43"/>
      <c r="MF177" s="43"/>
      <c r="MG177" s="43"/>
      <c r="MH177" s="43"/>
      <c r="MI177" s="43"/>
      <c r="MJ177" s="43"/>
      <c r="MK177" s="43"/>
      <c r="ML177" s="43"/>
      <c r="MM177" s="43"/>
      <c r="MN177" s="43"/>
      <c r="MO177" s="43"/>
      <c r="MP177" s="43"/>
      <c r="MQ177" s="43"/>
      <c r="MR177" s="43"/>
      <c r="MS177" s="43"/>
      <c r="MT177" s="43"/>
      <c r="MU177" s="43"/>
      <c r="MV177" s="43"/>
      <c r="MW177" s="43"/>
      <c r="MX177" s="43"/>
      <c r="MY177" s="43"/>
      <c r="MZ177" s="43"/>
      <c r="NA177" s="43"/>
      <c r="NB177" s="43"/>
      <c r="NC177" s="43"/>
      <c r="ND177" s="43"/>
      <c r="NE177" s="43"/>
      <c r="NF177" s="43"/>
      <c r="NG177" s="43"/>
      <c r="NH177" s="43"/>
      <c r="NI177" s="43"/>
      <c r="NJ177" s="43"/>
      <c r="NK177" s="43"/>
      <c r="NL177" s="43"/>
      <c r="NM177" s="43"/>
      <c r="NN177" s="43"/>
      <c r="NO177" s="43"/>
      <c r="NP177" s="43"/>
      <c r="NQ177" s="43"/>
      <c r="NR177" s="43"/>
      <c r="NS177" s="43"/>
      <c r="NT177" s="43"/>
      <c r="NU177" s="43"/>
      <c r="NV177" s="43"/>
      <c r="NW177" s="43"/>
      <c r="NX177" s="43"/>
      <c r="NY177" s="43"/>
      <c r="NZ177" s="43"/>
      <c r="OA177" s="43"/>
      <c r="OB177" s="43"/>
      <c r="OC177" s="43"/>
      <c r="OD177" s="43"/>
      <c r="OE177" s="43"/>
      <c r="OF177" s="43"/>
      <c r="OG177" s="43"/>
      <c r="OH177" s="43"/>
      <c r="OI177" s="43"/>
      <c r="OJ177" s="43"/>
      <c r="OK177" s="43"/>
      <c r="OL177" s="43"/>
      <c r="OM177" s="43"/>
      <c r="ON177" s="43"/>
      <c r="OO177" s="43"/>
      <c r="OP177" s="43"/>
      <c r="OQ177" s="43"/>
      <c r="OR177" s="43"/>
      <c r="OS177" s="43"/>
      <c r="OT177" s="43"/>
      <c r="OU177" s="43"/>
      <c r="OV177" s="43"/>
      <c r="OW177" s="43"/>
      <c r="OX177" s="43"/>
      <c r="OY177" s="43"/>
      <c r="OZ177" s="43"/>
      <c r="PA177" s="43"/>
      <c r="PB177" s="43"/>
      <c r="PC177" s="43"/>
      <c r="PD177" s="43"/>
      <c r="PE177" s="43"/>
      <c r="PF177" s="43"/>
      <c r="PG177" s="43"/>
      <c r="PH177" s="43"/>
      <c r="PI177" s="43"/>
      <c r="PJ177" s="43"/>
      <c r="PK177" s="43"/>
      <c r="PL177" s="43"/>
      <c r="PM177" s="43"/>
      <c r="PN177" s="43"/>
      <c r="PO177" s="43"/>
      <c r="PP177" s="43"/>
      <c r="PQ177" s="43"/>
      <c r="PR177" s="43"/>
      <c r="PS177" s="43"/>
      <c r="PT177" s="43"/>
      <c r="PU177" s="43"/>
      <c r="PV177" s="43"/>
      <c r="PW177" s="43"/>
      <c r="PX177" s="43"/>
      <c r="PY177" s="43"/>
      <c r="PZ177" s="43"/>
      <c r="QA177" s="43"/>
      <c r="QB177" s="43"/>
      <c r="QC177" s="43"/>
      <c r="QD177" s="43"/>
      <c r="QE177" s="43"/>
      <c r="QF177" s="43"/>
      <c r="QG177" s="43"/>
      <c r="QH177" s="43"/>
      <c r="QI177" s="43"/>
      <c r="QJ177" s="43"/>
      <c r="QK177" s="43"/>
      <c r="QL177" s="43"/>
      <c r="QM177" s="43"/>
      <c r="QN177" s="43"/>
      <c r="QO177" s="43"/>
      <c r="QP177" s="43"/>
      <c r="QQ177" s="43"/>
      <c r="QR177" s="43"/>
      <c r="QS177" s="43"/>
      <c r="QT177" s="43"/>
      <c r="QU177" s="43"/>
      <c r="QV177" s="43"/>
      <c r="QW177" s="43"/>
      <c r="QX177" s="43"/>
      <c r="QY177" s="43"/>
      <c r="QZ177" s="43"/>
      <c r="RA177" s="43"/>
      <c r="RB177" s="43"/>
      <c r="RC177" s="43"/>
      <c r="RD177" s="43"/>
      <c r="RE177" s="43"/>
      <c r="RF177" s="43"/>
      <c r="RG177" s="43"/>
      <c r="RH177" s="43"/>
      <c r="RI177" s="43"/>
      <c r="RJ177" s="43"/>
      <c r="RK177" s="43"/>
      <c r="RL177" s="43"/>
      <c r="RM177" s="43"/>
      <c r="RN177" s="43"/>
      <c r="RO177" s="43"/>
      <c r="RP177" s="43"/>
      <c r="RQ177" s="43"/>
      <c r="RR177" s="43"/>
      <c r="RS177" s="43"/>
      <c r="RT177" s="43"/>
      <c r="RU177" s="43"/>
      <c r="RV177" s="43"/>
      <c r="RW177" s="43"/>
      <c r="RX177" s="43"/>
      <c r="RY177" s="43"/>
      <c r="RZ177" s="43"/>
      <c r="SA177" s="43"/>
      <c r="SB177" s="43"/>
      <c r="SC177" s="43"/>
      <c r="SD177" s="43"/>
      <c r="SE177" s="43"/>
      <c r="SF177" s="43"/>
      <c r="SG177" s="43"/>
      <c r="SH177" s="43"/>
      <c r="SI177" s="43"/>
      <c r="SJ177" s="43"/>
      <c r="SK177" s="43"/>
      <c r="SL177" s="43"/>
      <c r="SM177" s="43"/>
      <c r="SN177" s="43"/>
      <c r="SO177" s="43"/>
      <c r="SP177" s="43"/>
      <c r="SQ177" s="43"/>
      <c r="SR177" s="43"/>
      <c r="SS177" s="43"/>
      <c r="ST177" s="43"/>
      <c r="SU177" s="43"/>
      <c r="SV177" s="43"/>
      <c r="SW177" s="43"/>
      <c r="SX177" s="43"/>
      <c r="SY177" s="43"/>
      <c r="SZ177" s="43"/>
      <c r="TA177" s="43"/>
      <c r="TB177" s="43"/>
      <c r="TC177" s="43"/>
      <c r="TD177" s="43"/>
      <c r="TE177" s="43"/>
      <c r="TF177" s="43"/>
      <c r="TG177" s="43"/>
      <c r="TH177" s="43"/>
      <c r="TI177" s="43"/>
      <c r="TJ177" s="43"/>
      <c r="TK177" s="43"/>
      <c r="TL177" s="43"/>
      <c r="TM177" s="43"/>
      <c r="TN177" s="43"/>
      <c r="TO177" s="43"/>
      <c r="TP177" s="43"/>
      <c r="TQ177" s="43"/>
      <c r="TR177" s="43"/>
      <c r="TS177" s="43"/>
      <c r="TT177" s="43"/>
      <c r="TU177" s="43"/>
      <c r="TV177" s="43"/>
      <c r="TW177" s="43"/>
      <c r="TX177" s="43"/>
      <c r="TY177" s="43"/>
      <c r="TZ177" s="43"/>
      <c r="UA177" s="43"/>
      <c r="UB177" s="43"/>
      <c r="UC177" s="43"/>
      <c r="UD177" s="43"/>
      <c r="UE177" s="43"/>
      <c r="UF177" s="43"/>
      <c r="UG177" s="43"/>
      <c r="UH177" s="43"/>
      <c r="UI177" s="43"/>
      <c r="UJ177" s="43"/>
      <c r="UK177" s="43"/>
      <c r="UL177" s="43"/>
      <c r="UM177" s="43"/>
      <c r="UN177" s="43"/>
      <c r="UO177" s="43"/>
      <c r="UP177" s="43"/>
      <c r="UQ177" s="43"/>
      <c r="UR177" s="43"/>
      <c r="US177" s="43"/>
      <c r="UT177" s="43"/>
      <c r="UU177" s="43"/>
      <c r="UV177" s="43"/>
      <c r="UW177" s="43"/>
      <c r="UX177" s="43"/>
      <c r="UY177" s="43"/>
      <c r="UZ177" s="43"/>
      <c r="VA177" s="43"/>
      <c r="VB177" s="43"/>
      <c r="VC177" s="43"/>
      <c r="VD177" s="43"/>
      <c r="VE177" s="43"/>
      <c r="VF177" s="43"/>
      <c r="VG177" s="43"/>
      <c r="VH177" s="43"/>
      <c r="VI177" s="43"/>
      <c r="VJ177" s="43"/>
      <c r="VK177" s="43"/>
      <c r="VL177" s="43"/>
      <c r="VM177" s="43"/>
      <c r="VN177" s="43"/>
      <c r="VO177" s="43"/>
      <c r="VP177" s="43"/>
      <c r="VQ177" s="43"/>
      <c r="VR177" s="43"/>
      <c r="VS177" s="43"/>
      <c r="VT177" s="43"/>
      <c r="VU177" s="43"/>
      <c r="VV177" s="43"/>
      <c r="VW177" s="43"/>
      <c r="VX177" s="43"/>
      <c r="VY177" s="43"/>
      <c r="VZ177" s="43"/>
      <c r="WA177" s="43"/>
      <c r="WB177" s="43"/>
      <c r="WC177" s="43"/>
      <c r="WD177" s="43"/>
      <c r="WE177" s="43"/>
      <c r="WF177" s="43"/>
      <c r="WG177" s="43"/>
      <c r="WH177" s="43"/>
      <c r="WI177" s="43"/>
      <c r="WJ177" s="43"/>
      <c r="WK177" s="43"/>
      <c r="WL177" s="43"/>
      <c r="WM177" s="43"/>
      <c r="WN177" s="43"/>
      <c r="WO177" s="43"/>
      <c r="WP177" s="43"/>
      <c r="WQ177" s="43"/>
      <c r="WR177" s="43"/>
      <c r="WS177" s="43"/>
      <c r="WT177" s="43"/>
      <c r="WU177" s="43"/>
      <c r="WV177" s="43"/>
      <c r="WW177" s="43"/>
      <c r="WX177" s="43"/>
      <c r="WY177" s="43"/>
      <c r="WZ177" s="43"/>
      <c r="XA177" s="43"/>
      <c r="XB177" s="43"/>
      <c r="XC177" s="43"/>
      <c r="XD177" s="43"/>
      <c r="XE177" s="43"/>
      <c r="XF177" s="43"/>
      <c r="XG177" s="43"/>
      <c r="XH177" s="43"/>
      <c r="XI177" s="43"/>
      <c r="XJ177" s="43"/>
      <c r="XK177" s="43"/>
      <c r="XL177" s="43"/>
      <c r="XM177" s="43"/>
      <c r="XN177" s="43"/>
      <c r="XO177" s="43"/>
      <c r="XP177" s="43"/>
      <c r="XQ177" s="43"/>
      <c r="XR177" s="43"/>
      <c r="XS177" s="43"/>
      <c r="XT177" s="43"/>
      <c r="XU177" s="43"/>
      <c r="XV177" s="43"/>
      <c r="XW177" s="43"/>
      <c r="XX177" s="43"/>
      <c r="XY177" s="43"/>
      <c r="XZ177" s="43"/>
      <c r="YA177" s="43"/>
      <c r="YB177" s="43"/>
      <c r="YC177" s="43"/>
      <c r="YD177" s="43"/>
      <c r="YE177" s="43"/>
      <c r="YF177" s="43"/>
      <c r="YG177" s="43"/>
      <c r="YH177" s="43"/>
      <c r="YI177" s="43"/>
      <c r="YJ177" s="43"/>
      <c r="YK177" s="43"/>
      <c r="YL177" s="43"/>
      <c r="YM177" s="43"/>
      <c r="YN177" s="43"/>
      <c r="YO177" s="43"/>
      <c r="YP177" s="43"/>
      <c r="YQ177" s="43"/>
      <c r="YR177" s="43"/>
    </row>
    <row r="178" spans="1:668" ht="18" customHeight="1" x14ac:dyDescent="0.25">
      <c r="A178" s="46" t="s">
        <v>14</v>
      </c>
      <c r="B178" s="13">
        <v>2</v>
      </c>
      <c r="C178" s="8"/>
      <c r="D178" s="46"/>
      <c r="E178" s="46"/>
      <c r="F178" s="8">
        <f t="shared" ref="F178:L178" si="27">SUM(F176:F176)+F177</f>
        <v>80000</v>
      </c>
      <c r="G178" s="64">
        <f t="shared" si="27"/>
        <v>2296</v>
      </c>
      <c r="H178" s="8">
        <f t="shared" si="27"/>
        <v>885.3</v>
      </c>
      <c r="I178" s="8">
        <f>SUM(I176:I177)</f>
        <v>2432</v>
      </c>
      <c r="J178" s="8">
        <f t="shared" si="27"/>
        <v>50</v>
      </c>
      <c r="K178" s="8">
        <f t="shared" si="27"/>
        <v>5663.3</v>
      </c>
      <c r="L178" s="64">
        <f t="shared" si="27"/>
        <v>74336.7</v>
      </c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6"/>
      <c r="IB178" s="56"/>
    </row>
    <row r="180" spans="1:668" s="51" customFormat="1" ht="15.75" customHeight="1" x14ac:dyDescent="0.25">
      <c r="A180" s="45" t="s">
        <v>87</v>
      </c>
      <c r="B180" s="19"/>
      <c r="C180" s="20"/>
      <c r="D180" s="45"/>
      <c r="E180" s="45"/>
      <c r="F180" s="20"/>
      <c r="G180" s="69"/>
      <c r="H180" s="20"/>
      <c r="I180" s="20"/>
      <c r="J180" s="20"/>
      <c r="K180" s="20"/>
      <c r="L180" s="69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56"/>
      <c r="IB180" s="56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  <c r="IW180" s="43"/>
      <c r="IX180" s="43"/>
      <c r="IY180" s="43"/>
      <c r="IZ180" s="43"/>
      <c r="JA180" s="43"/>
      <c r="JB180" s="43"/>
      <c r="JC180" s="43"/>
      <c r="JD180" s="43"/>
      <c r="JE180" s="43"/>
      <c r="JF180" s="43"/>
      <c r="JG180" s="43"/>
      <c r="JH180" s="43"/>
      <c r="JI180" s="43"/>
      <c r="JJ180" s="43"/>
      <c r="JK180" s="43"/>
      <c r="JL180" s="43"/>
      <c r="JM180" s="43"/>
      <c r="JN180" s="43"/>
      <c r="JO180" s="43"/>
      <c r="JP180" s="43"/>
      <c r="JQ180" s="43"/>
      <c r="JR180" s="43"/>
      <c r="JS180" s="43"/>
      <c r="JT180" s="43"/>
      <c r="JU180" s="43"/>
      <c r="JV180" s="43"/>
      <c r="JW180" s="43"/>
      <c r="JX180" s="43"/>
      <c r="JY180" s="43"/>
      <c r="JZ180" s="43"/>
      <c r="KA180" s="43"/>
      <c r="KB180" s="43"/>
      <c r="KC180" s="43"/>
      <c r="KD180" s="43"/>
      <c r="KE180" s="43"/>
      <c r="KF180" s="43"/>
      <c r="KG180" s="43"/>
      <c r="KH180" s="43"/>
      <c r="KI180" s="43"/>
      <c r="KJ180" s="43"/>
      <c r="KK180" s="43"/>
      <c r="KL180" s="43"/>
      <c r="KM180" s="43"/>
      <c r="KN180" s="43"/>
      <c r="KO180" s="43"/>
      <c r="KP180" s="43"/>
      <c r="KQ180" s="43"/>
      <c r="KR180" s="43"/>
      <c r="KS180" s="43"/>
      <c r="KT180" s="43"/>
      <c r="KU180" s="43"/>
      <c r="KV180" s="43"/>
      <c r="KW180" s="43"/>
      <c r="KX180" s="43"/>
      <c r="KY180" s="43"/>
      <c r="KZ180" s="43"/>
      <c r="LA180" s="43"/>
      <c r="LB180" s="43"/>
      <c r="LC180" s="43"/>
      <c r="LD180" s="43"/>
      <c r="LE180" s="43"/>
      <c r="LF180" s="43"/>
      <c r="LG180" s="43"/>
      <c r="LH180" s="43"/>
      <c r="LI180" s="43"/>
      <c r="LJ180" s="43"/>
      <c r="LK180" s="43"/>
      <c r="LL180" s="43"/>
      <c r="LM180" s="43"/>
      <c r="LN180" s="43"/>
      <c r="LO180" s="43"/>
      <c r="LP180" s="43"/>
      <c r="LQ180" s="43"/>
      <c r="LR180" s="43"/>
      <c r="LS180" s="43"/>
      <c r="LT180" s="43"/>
      <c r="LU180" s="43"/>
      <c r="LV180" s="43"/>
      <c r="LW180" s="43"/>
      <c r="LX180" s="43"/>
      <c r="LY180" s="43"/>
      <c r="LZ180" s="43"/>
      <c r="MA180" s="43"/>
      <c r="MB180" s="43"/>
      <c r="MC180" s="43"/>
      <c r="MD180" s="43"/>
      <c r="ME180" s="43"/>
      <c r="MF180" s="43"/>
      <c r="MG180" s="43"/>
      <c r="MH180" s="43"/>
      <c r="MI180" s="43"/>
      <c r="MJ180" s="43"/>
      <c r="MK180" s="43"/>
      <c r="ML180" s="43"/>
      <c r="MM180" s="43"/>
      <c r="MN180" s="43"/>
      <c r="MO180" s="43"/>
      <c r="MP180" s="43"/>
      <c r="MQ180" s="43"/>
      <c r="MR180" s="43"/>
      <c r="MS180" s="43"/>
      <c r="MT180" s="43"/>
      <c r="MU180" s="43"/>
      <c r="MV180" s="43"/>
      <c r="MW180" s="43"/>
      <c r="MX180" s="43"/>
      <c r="MY180" s="43"/>
      <c r="MZ180" s="43"/>
      <c r="NA180" s="43"/>
      <c r="NB180" s="43"/>
      <c r="NC180" s="43"/>
      <c r="ND180" s="43"/>
      <c r="NE180" s="43"/>
      <c r="NF180" s="43"/>
      <c r="NG180" s="43"/>
      <c r="NH180" s="43"/>
      <c r="NI180" s="43"/>
      <c r="NJ180" s="43"/>
      <c r="NK180" s="43"/>
      <c r="NL180" s="43"/>
      <c r="NM180" s="43"/>
      <c r="NN180" s="43"/>
      <c r="NO180" s="43"/>
      <c r="NP180" s="43"/>
      <c r="NQ180" s="43"/>
      <c r="NR180" s="43"/>
      <c r="NS180" s="43"/>
      <c r="NT180" s="43"/>
      <c r="NU180" s="43"/>
      <c r="NV180" s="43"/>
      <c r="NW180" s="43"/>
      <c r="NX180" s="43"/>
      <c r="NY180" s="43"/>
      <c r="NZ180" s="43"/>
      <c r="OA180" s="43"/>
      <c r="OB180" s="43"/>
      <c r="OC180" s="43"/>
      <c r="OD180" s="43"/>
      <c r="OE180" s="43"/>
      <c r="OF180" s="43"/>
      <c r="OG180" s="43"/>
      <c r="OH180" s="43"/>
      <c r="OI180" s="43"/>
      <c r="OJ180" s="43"/>
      <c r="OK180" s="43"/>
      <c r="OL180" s="43"/>
      <c r="OM180" s="43"/>
      <c r="ON180" s="43"/>
      <c r="OO180" s="43"/>
      <c r="OP180" s="43"/>
      <c r="OQ180" s="43"/>
      <c r="OR180" s="43"/>
      <c r="OS180" s="43"/>
      <c r="OT180" s="43"/>
      <c r="OU180" s="43"/>
      <c r="OV180" s="43"/>
      <c r="OW180" s="43"/>
      <c r="OX180" s="43"/>
      <c r="OY180" s="43"/>
      <c r="OZ180" s="43"/>
      <c r="PA180" s="43"/>
      <c r="PB180" s="43"/>
      <c r="PC180" s="43"/>
      <c r="PD180" s="43"/>
      <c r="PE180" s="43"/>
      <c r="PF180" s="43"/>
      <c r="PG180" s="43"/>
      <c r="PH180" s="43"/>
      <c r="PI180" s="43"/>
      <c r="PJ180" s="43"/>
      <c r="PK180" s="43"/>
      <c r="PL180" s="43"/>
      <c r="PM180" s="43"/>
      <c r="PN180" s="43"/>
      <c r="PO180" s="43"/>
      <c r="PP180" s="43"/>
      <c r="PQ180" s="43"/>
      <c r="PR180" s="43"/>
      <c r="PS180" s="43"/>
      <c r="PT180" s="43"/>
      <c r="PU180" s="43"/>
      <c r="PV180" s="43"/>
      <c r="PW180" s="43"/>
      <c r="PX180" s="43"/>
      <c r="PY180" s="43"/>
      <c r="PZ180" s="43"/>
      <c r="QA180" s="43"/>
      <c r="QB180" s="43"/>
      <c r="QC180" s="43"/>
      <c r="QD180" s="43"/>
      <c r="QE180" s="43"/>
      <c r="QF180" s="43"/>
      <c r="QG180" s="43"/>
      <c r="QH180" s="43"/>
      <c r="QI180" s="43"/>
      <c r="QJ180" s="43"/>
      <c r="QK180" s="43"/>
      <c r="QL180" s="43"/>
      <c r="QM180" s="43"/>
      <c r="QN180" s="43"/>
      <c r="QO180" s="43"/>
      <c r="QP180" s="43"/>
      <c r="QQ180" s="43"/>
      <c r="QR180" s="43"/>
      <c r="QS180" s="43"/>
      <c r="QT180" s="43"/>
      <c r="QU180" s="43"/>
      <c r="QV180" s="43"/>
      <c r="QW180" s="43"/>
      <c r="QX180" s="43"/>
      <c r="QY180" s="43"/>
      <c r="QZ180" s="43"/>
      <c r="RA180" s="43"/>
      <c r="RB180" s="43"/>
      <c r="RC180" s="43"/>
      <c r="RD180" s="43"/>
      <c r="RE180" s="43"/>
      <c r="RF180" s="43"/>
      <c r="RG180" s="43"/>
      <c r="RH180" s="43"/>
      <c r="RI180" s="43"/>
      <c r="RJ180" s="43"/>
      <c r="RK180" s="43"/>
      <c r="RL180" s="43"/>
      <c r="RM180" s="43"/>
      <c r="RN180" s="43"/>
      <c r="RO180" s="43"/>
      <c r="RP180" s="43"/>
      <c r="RQ180" s="43"/>
      <c r="RR180" s="43"/>
      <c r="RS180" s="43"/>
      <c r="RT180" s="43"/>
      <c r="RU180" s="43"/>
      <c r="RV180" s="43"/>
      <c r="RW180" s="43"/>
      <c r="RX180" s="43"/>
      <c r="RY180" s="43"/>
      <c r="RZ180" s="43"/>
      <c r="SA180" s="43"/>
      <c r="SB180" s="43"/>
      <c r="SC180" s="43"/>
      <c r="SD180" s="43"/>
      <c r="SE180" s="43"/>
      <c r="SF180" s="43"/>
      <c r="SG180" s="43"/>
      <c r="SH180" s="43"/>
      <c r="SI180" s="43"/>
      <c r="SJ180" s="43"/>
      <c r="SK180" s="43"/>
      <c r="SL180" s="43"/>
      <c r="SM180" s="43"/>
      <c r="SN180" s="43"/>
      <c r="SO180" s="43"/>
      <c r="SP180" s="43"/>
      <c r="SQ180" s="43"/>
      <c r="SR180" s="43"/>
      <c r="SS180" s="43"/>
      <c r="ST180" s="43"/>
      <c r="SU180" s="43"/>
      <c r="SV180" s="43"/>
      <c r="SW180" s="43"/>
      <c r="SX180" s="43"/>
      <c r="SY180" s="43"/>
      <c r="SZ180" s="43"/>
      <c r="TA180" s="43"/>
      <c r="TB180" s="43"/>
      <c r="TC180" s="43"/>
      <c r="TD180" s="43"/>
      <c r="TE180" s="43"/>
      <c r="TF180" s="43"/>
      <c r="TG180" s="43"/>
      <c r="TH180" s="43"/>
      <c r="TI180" s="43"/>
      <c r="TJ180" s="43"/>
      <c r="TK180" s="43"/>
      <c r="TL180" s="43"/>
      <c r="TM180" s="43"/>
      <c r="TN180" s="43"/>
      <c r="TO180" s="43"/>
      <c r="TP180" s="43"/>
      <c r="TQ180" s="43"/>
      <c r="TR180" s="43"/>
      <c r="TS180" s="43"/>
      <c r="TT180" s="43"/>
      <c r="TU180" s="43"/>
      <c r="TV180" s="43"/>
      <c r="TW180" s="43"/>
      <c r="TX180" s="43"/>
      <c r="TY180" s="43"/>
      <c r="TZ180" s="43"/>
      <c r="UA180" s="43"/>
      <c r="UB180" s="43"/>
      <c r="UC180" s="43"/>
      <c r="UD180" s="43"/>
      <c r="UE180" s="43"/>
      <c r="UF180" s="43"/>
      <c r="UG180" s="43"/>
      <c r="UH180" s="43"/>
      <c r="UI180" s="43"/>
      <c r="UJ180" s="43"/>
      <c r="UK180" s="43"/>
      <c r="UL180" s="43"/>
      <c r="UM180" s="43"/>
      <c r="UN180" s="43"/>
      <c r="UO180" s="43"/>
      <c r="UP180" s="43"/>
      <c r="UQ180" s="43"/>
      <c r="UR180" s="43"/>
      <c r="US180" s="43"/>
      <c r="UT180" s="43"/>
      <c r="UU180" s="43"/>
      <c r="UV180" s="43"/>
      <c r="UW180" s="43"/>
      <c r="UX180" s="43"/>
      <c r="UY180" s="43"/>
      <c r="UZ180" s="43"/>
      <c r="VA180" s="43"/>
      <c r="VB180" s="43"/>
      <c r="VC180" s="43"/>
      <c r="VD180" s="43"/>
      <c r="VE180" s="43"/>
      <c r="VF180" s="43"/>
      <c r="VG180" s="43"/>
      <c r="VH180" s="43"/>
      <c r="VI180" s="43"/>
      <c r="VJ180" s="43"/>
      <c r="VK180" s="43"/>
      <c r="VL180" s="43"/>
      <c r="VM180" s="43"/>
      <c r="VN180" s="43"/>
      <c r="VO180" s="43"/>
      <c r="VP180" s="43"/>
      <c r="VQ180" s="43"/>
      <c r="VR180" s="43"/>
      <c r="VS180" s="43"/>
      <c r="VT180" s="43"/>
      <c r="VU180" s="43"/>
      <c r="VV180" s="43"/>
      <c r="VW180" s="43"/>
      <c r="VX180" s="43"/>
      <c r="VY180" s="43"/>
      <c r="VZ180" s="43"/>
      <c r="WA180" s="43"/>
      <c r="WB180" s="43"/>
      <c r="WC180" s="43"/>
      <c r="WD180" s="43"/>
      <c r="WE180" s="43"/>
      <c r="WF180" s="43"/>
      <c r="WG180" s="43"/>
      <c r="WH180" s="43"/>
      <c r="WI180" s="43"/>
      <c r="WJ180" s="43"/>
      <c r="WK180" s="43"/>
      <c r="WL180" s="43"/>
      <c r="WM180" s="43"/>
      <c r="WN180" s="43"/>
      <c r="WO180" s="43"/>
      <c r="WP180" s="43"/>
      <c r="WQ180" s="43"/>
      <c r="WR180" s="43"/>
      <c r="WS180" s="43"/>
      <c r="WT180" s="43"/>
      <c r="WU180" s="43"/>
      <c r="WV180" s="43"/>
      <c r="WW180" s="43"/>
      <c r="WX180" s="43"/>
      <c r="WY180" s="43"/>
      <c r="WZ180" s="43"/>
      <c r="XA180" s="43"/>
      <c r="XB180" s="43"/>
      <c r="XC180" s="43"/>
      <c r="XD180" s="43"/>
      <c r="XE180" s="43"/>
      <c r="XF180" s="43"/>
      <c r="XG180" s="43"/>
      <c r="XH180" s="43"/>
      <c r="XI180" s="43"/>
      <c r="XJ180" s="43"/>
      <c r="XK180" s="43"/>
      <c r="XL180" s="43"/>
      <c r="XM180" s="43"/>
      <c r="XN180" s="43"/>
      <c r="XO180" s="43"/>
      <c r="XP180" s="43"/>
      <c r="XQ180" s="43"/>
      <c r="XR180" s="43"/>
      <c r="XS180" s="43"/>
      <c r="XT180" s="43"/>
      <c r="XU180" s="43"/>
      <c r="XV180" s="43"/>
      <c r="XW180" s="43"/>
      <c r="XX180" s="43"/>
      <c r="XY180" s="43"/>
      <c r="XZ180" s="43"/>
      <c r="YA180" s="43"/>
      <c r="YB180" s="43"/>
      <c r="YC180" s="43"/>
      <c r="YD180" s="43"/>
      <c r="YE180" s="43"/>
      <c r="YF180" s="43"/>
      <c r="YG180" s="43"/>
      <c r="YH180" s="43"/>
      <c r="YI180" s="43"/>
      <c r="YJ180" s="43"/>
      <c r="YK180" s="43"/>
      <c r="YL180" s="43"/>
      <c r="YM180" s="43"/>
      <c r="YN180" s="43"/>
      <c r="YO180" s="43"/>
      <c r="YP180" s="43"/>
      <c r="YQ180" s="43"/>
      <c r="YR180" s="43"/>
    </row>
    <row r="181" spans="1:668" s="52" customFormat="1" ht="18" customHeight="1" x14ac:dyDescent="0.25">
      <c r="A181" s="52" t="s">
        <v>127</v>
      </c>
      <c r="B181" s="5" t="s">
        <v>16</v>
      </c>
      <c r="C181" s="22" t="s">
        <v>73</v>
      </c>
      <c r="D181" s="23">
        <v>44197</v>
      </c>
      <c r="E181" s="11" t="s">
        <v>116</v>
      </c>
      <c r="F181" s="22">
        <v>45000</v>
      </c>
      <c r="G181" s="68">
        <v>1291.5</v>
      </c>
      <c r="H181" s="22">
        <v>1148.33</v>
      </c>
      <c r="I181" s="22">
        <v>1368</v>
      </c>
      <c r="J181" s="22">
        <v>1650</v>
      </c>
      <c r="K181" s="22">
        <v>5457.83</v>
      </c>
      <c r="L181" s="68">
        <v>39542.17</v>
      </c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43"/>
      <c r="AS181" s="43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6"/>
      <c r="IB181" s="56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  <c r="IW181" s="43"/>
      <c r="IX181" s="43"/>
      <c r="IY181" s="43"/>
      <c r="IZ181" s="43"/>
      <c r="JA181" s="43"/>
      <c r="JB181" s="43"/>
      <c r="JC181" s="43"/>
      <c r="JD181" s="43"/>
      <c r="JE181" s="43"/>
      <c r="JF181" s="43"/>
      <c r="JG181" s="43"/>
      <c r="JH181" s="43"/>
      <c r="JI181" s="43"/>
      <c r="JJ181" s="43"/>
      <c r="JK181" s="43"/>
      <c r="JL181" s="43"/>
      <c r="JM181" s="43"/>
      <c r="JN181" s="43"/>
      <c r="JO181" s="43"/>
      <c r="JP181" s="43"/>
      <c r="JQ181" s="43"/>
      <c r="JR181" s="43"/>
      <c r="JS181" s="43"/>
      <c r="JT181" s="43"/>
      <c r="JU181" s="43"/>
      <c r="JV181" s="43"/>
      <c r="JW181" s="43"/>
      <c r="JX181" s="43"/>
      <c r="JY181" s="43"/>
      <c r="JZ181" s="43"/>
      <c r="KA181" s="43"/>
      <c r="KB181" s="43"/>
      <c r="KC181" s="43"/>
      <c r="KD181" s="43"/>
      <c r="KE181" s="43"/>
      <c r="KF181" s="43"/>
      <c r="KG181" s="43"/>
      <c r="KH181" s="43"/>
      <c r="KI181" s="43"/>
      <c r="KJ181" s="43"/>
      <c r="KK181" s="43"/>
      <c r="KL181" s="43"/>
      <c r="KM181" s="43"/>
      <c r="KN181" s="43"/>
      <c r="KO181" s="43"/>
      <c r="KP181" s="43"/>
      <c r="KQ181" s="43"/>
      <c r="KR181" s="43"/>
      <c r="KS181" s="43"/>
      <c r="KT181" s="43"/>
      <c r="KU181" s="43"/>
      <c r="KV181" s="43"/>
      <c r="KW181" s="43"/>
      <c r="KX181" s="43"/>
      <c r="KY181" s="43"/>
      <c r="KZ181" s="43"/>
      <c r="LA181" s="43"/>
      <c r="LB181" s="43"/>
      <c r="LC181" s="43"/>
      <c r="LD181" s="43"/>
      <c r="LE181" s="43"/>
      <c r="LF181" s="43"/>
      <c r="LG181" s="43"/>
      <c r="LH181" s="43"/>
      <c r="LI181" s="43"/>
      <c r="LJ181" s="43"/>
      <c r="LK181" s="43"/>
      <c r="LL181" s="43"/>
      <c r="LM181" s="43"/>
      <c r="LN181" s="43"/>
      <c r="LO181" s="43"/>
      <c r="LP181" s="43"/>
      <c r="LQ181" s="43"/>
      <c r="LR181" s="43"/>
      <c r="LS181" s="43"/>
      <c r="LT181" s="43"/>
      <c r="LU181" s="43"/>
      <c r="LV181" s="43"/>
      <c r="LW181" s="43"/>
      <c r="LX181" s="43"/>
      <c r="LY181" s="43"/>
      <c r="LZ181" s="43"/>
      <c r="MA181" s="43"/>
      <c r="MB181" s="43"/>
      <c r="MC181" s="43"/>
      <c r="MD181" s="43"/>
      <c r="ME181" s="43"/>
      <c r="MF181" s="43"/>
      <c r="MG181" s="43"/>
      <c r="MH181" s="43"/>
      <c r="MI181" s="43"/>
      <c r="MJ181" s="43"/>
      <c r="MK181" s="43"/>
      <c r="ML181" s="43"/>
      <c r="MM181" s="43"/>
      <c r="MN181" s="43"/>
      <c r="MO181" s="43"/>
      <c r="MP181" s="43"/>
      <c r="MQ181" s="43"/>
      <c r="MR181" s="43"/>
      <c r="MS181" s="43"/>
      <c r="MT181" s="43"/>
      <c r="MU181" s="43"/>
      <c r="MV181" s="43"/>
      <c r="MW181" s="43"/>
      <c r="MX181" s="43"/>
      <c r="MY181" s="43"/>
      <c r="MZ181" s="43"/>
      <c r="NA181" s="43"/>
      <c r="NB181" s="43"/>
      <c r="NC181" s="43"/>
      <c r="ND181" s="43"/>
      <c r="NE181" s="43"/>
      <c r="NF181" s="43"/>
      <c r="NG181" s="43"/>
      <c r="NH181" s="43"/>
      <c r="NI181" s="43"/>
      <c r="NJ181" s="43"/>
      <c r="NK181" s="43"/>
      <c r="NL181" s="43"/>
      <c r="NM181" s="43"/>
      <c r="NN181" s="43"/>
      <c r="NO181" s="43"/>
      <c r="NP181" s="43"/>
      <c r="NQ181" s="43"/>
      <c r="NR181" s="43"/>
      <c r="NS181" s="43"/>
      <c r="NT181" s="43"/>
      <c r="NU181" s="43"/>
      <c r="NV181" s="43"/>
      <c r="NW181" s="43"/>
      <c r="NX181" s="43"/>
      <c r="NY181" s="43"/>
      <c r="NZ181" s="43"/>
      <c r="OA181" s="43"/>
      <c r="OB181" s="43"/>
      <c r="OC181" s="43"/>
      <c r="OD181" s="43"/>
      <c r="OE181" s="43"/>
      <c r="OF181" s="43"/>
      <c r="OG181" s="43"/>
      <c r="OH181" s="43"/>
      <c r="OI181" s="43"/>
      <c r="OJ181" s="43"/>
      <c r="OK181" s="43"/>
      <c r="OL181" s="43"/>
      <c r="OM181" s="43"/>
      <c r="ON181" s="43"/>
      <c r="OO181" s="43"/>
      <c r="OP181" s="43"/>
      <c r="OQ181" s="43"/>
      <c r="OR181" s="43"/>
      <c r="OS181" s="43"/>
      <c r="OT181" s="43"/>
      <c r="OU181" s="43"/>
      <c r="OV181" s="43"/>
      <c r="OW181" s="43"/>
      <c r="OX181" s="43"/>
      <c r="OY181" s="43"/>
      <c r="OZ181" s="43"/>
      <c r="PA181" s="43"/>
      <c r="PB181" s="43"/>
      <c r="PC181" s="43"/>
      <c r="PD181" s="43"/>
      <c r="PE181" s="43"/>
      <c r="PF181" s="43"/>
      <c r="PG181" s="43"/>
      <c r="PH181" s="43"/>
      <c r="PI181" s="43"/>
      <c r="PJ181" s="43"/>
      <c r="PK181" s="43"/>
      <c r="PL181" s="43"/>
      <c r="PM181" s="43"/>
      <c r="PN181" s="43"/>
      <c r="PO181" s="43"/>
      <c r="PP181" s="43"/>
      <c r="PQ181" s="43"/>
      <c r="PR181" s="43"/>
      <c r="PS181" s="43"/>
      <c r="PT181" s="43"/>
      <c r="PU181" s="43"/>
      <c r="PV181" s="43"/>
      <c r="PW181" s="43"/>
      <c r="PX181" s="43"/>
      <c r="PY181" s="43"/>
      <c r="PZ181" s="43"/>
      <c r="QA181" s="43"/>
      <c r="QB181" s="43"/>
      <c r="QC181" s="43"/>
      <c r="QD181" s="43"/>
      <c r="QE181" s="43"/>
      <c r="QF181" s="43"/>
      <c r="QG181" s="43"/>
      <c r="QH181" s="43"/>
      <c r="QI181" s="43"/>
      <c r="QJ181" s="43"/>
      <c r="QK181" s="43"/>
      <c r="QL181" s="43"/>
      <c r="QM181" s="43"/>
      <c r="QN181" s="43"/>
      <c r="QO181" s="43"/>
      <c r="QP181" s="43"/>
      <c r="QQ181" s="43"/>
      <c r="QR181" s="43"/>
      <c r="QS181" s="43"/>
      <c r="QT181" s="43"/>
      <c r="QU181" s="43"/>
      <c r="QV181" s="43"/>
      <c r="QW181" s="43"/>
      <c r="QX181" s="43"/>
      <c r="QY181" s="43"/>
      <c r="QZ181" s="43"/>
      <c r="RA181" s="43"/>
      <c r="RB181" s="43"/>
      <c r="RC181" s="43"/>
      <c r="RD181" s="43"/>
      <c r="RE181" s="43"/>
      <c r="RF181" s="43"/>
      <c r="RG181" s="43"/>
      <c r="RH181" s="43"/>
      <c r="RI181" s="43"/>
      <c r="RJ181" s="43"/>
      <c r="RK181" s="43"/>
      <c r="RL181" s="43"/>
      <c r="RM181" s="43"/>
      <c r="RN181" s="43"/>
      <c r="RO181" s="43"/>
      <c r="RP181" s="43"/>
      <c r="RQ181" s="43"/>
      <c r="RR181" s="43"/>
      <c r="RS181" s="43"/>
      <c r="RT181" s="43"/>
      <c r="RU181" s="43"/>
      <c r="RV181" s="43"/>
      <c r="RW181" s="43"/>
      <c r="RX181" s="43"/>
      <c r="RY181" s="43"/>
      <c r="RZ181" s="43"/>
      <c r="SA181" s="43"/>
      <c r="SB181" s="43"/>
      <c r="SC181" s="43"/>
      <c r="SD181" s="43"/>
      <c r="SE181" s="43"/>
      <c r="SF181" s="43"/>
      <c r="SG181" s="43"/>
      <c r="SH181" s="43"/>
      <c r="SI181" s="43"/>
      <c r="SJ181" s="43"/>
      <c r="SK181" s="43"/>
      <c r="SL181" s="43"/>
      <c r="SM181" s="43"/>
      <c r="SN181" s="43"/>
      <c r="SO181" s="43"/>
      <c r="SP181" s="43"/>
      <c r="SQ181" s="43"/>
      <c r="SR181" s="43"/>
      <c r="SS181" s="43"/>
      <c r="ST181" s="43"/>
      <c r="SU181" s="43"/>
      <c r="SV181" s="43"/>
      <c r="SW181" s="43"/>
      <c r="SX181" s="43"/>
      <c r="SY181" s="43"/>
      <c r="SZ181" s="43"/>
      <c r="TA181" s="43"/>
      <c r="TB181" s="43"/>
      <c r="TC181" s="43"/>
      <c r="TD181" s="43"/>
      <c r="TE181" s="43"/>
      <c r="TF181" s="43"/>
      <c r="TG181" s="43"/>
      <c r="TH181" s="43"/>
      <c r="TI181" s="43"/>
      <c r="TJ181" s="43"/>
      <c r="TK181" s="43"/>
      <c r="TL181" s="43"/>
      <c r="TM181" s="43"/>
      <c r="TN181" s="43"/>
      <c r="TO181" s="43"/>
      <c r="TP181" s="43"/>
      <c r="TQ181" s="43"/>
      <c r="TR181" s="43"/>
      <c r="TS181" s="43"/>
      <c r="TT181" s="43"/>
      <c r="TU181" s="43"/>
      <c r="TV181" s="43"/>
      <c r="TW181" s="43"/>
      <c r="TX181" s="43"/>
      <c r="TY181" s="43"/>
      <c r="TZ181" s="43"/>
      <c r="UA181" s="43"/>
      <c r="UB181" s="43"/>
      <c r="UC181" s="43"/>
      <c r="UD181" s="43"/>
      <c r="UE181" s="43"/>
      <c r="UF181" s="43"/>
      <c r="UG181" s="43"/>
      <c r="UH181" s="43"/>
      <c r="UI181" s="43"/>
      <c r="UJ181" s="43"/>
      <c r="UK181" s="43"/>
      <c r="UL181" s="43"/>
      <c r="UM181" s="43"/>
      <c r="UN181" s="43"/>
      <c r="UO181" s="43"/>
      <c r="UP181" s="43"/>
      <c r="UQ181" s="43"/>
      <c r="UR181" s="43"/>
      <c r="US181" s="43"/>
      <c r="UT181" s="43"/>
      <c r="UU181" s="43"/>
      <c r="UV181" s="43"/>
      <c r="UW181" s="43"/>
      <c r="UX181" s="43"/>
      <c r="UY181" s="43"/>
      <c r="UZ181" s="43"/>
      <c r="VA181" s="43"/>
      <c r="VB181" s="43"/>
      <c r="VC181" s="43"/>
      <c r="VD181" s="43"/>
      <c r="VE181" s="43"/>
      <c r="VF181" s="43"/>
      <c r="VG181" s="43"/>
      <c r="VH181" s="43"/>
      <c r="VI181" s="43"/>
      <c r="VJ181" s="43"/>
      <c r="VK181" s="43"/>
      <c r="VL181" s="43"/>
      <c r="VM181" s="43"/>
      <c r="VN181" s="43"/>
      <c r="VO181" s="43"/>
      <c r="VP181" s="43"/>
      <c r="VQ181" s="43"/>
      <c r="VR181" s="43"/>
      <c r="VS181" s="43"/>
      <c r="VT181" s="43"/>
      <c r="VU181" s="43"/>
      <c r="VV181" s="43"/>
      <c r="VW181" s="43"/>
      <c r="VX181" s="43"/>
      <c r="VY181" s="43"/>
      <c r="VZ181" s="43"/>
      <c r="WA181" s="43"/>
      <c r="WB181" s="43"/>
      <c r="WC181" s="43"/>
      <c r="WD181" s="43"/>
      <c r="WE181" s="43"/>
      <c r="WF181" s="43"/>
      <c r="WG181" s="43"/>
      <c r="WH181" s="43"/>
      <c r="WI181" s="43"/>
      <c r="WJ181" s="43"/>
      <c r="WK181" s="43"/>
      <c r="WL181" s="43"/>
      <c r="WM181" s="43"/>
      <c r="WN181" s="43"/>
      <c r="WO181" s="43"/>
      <c r="WP181" s="43"/>
      <c r="WQ181" s="43"/>
      <c r="WR181" s="43"/>
      <c r="WS181" s="43"/>
      <c r="WT181" s="43"/>
      <c r="WU181" s="43"/>
      <c r="WV181" s="43"/>
      <c r="WW181" s="43"/>
      <c r="WX181" s="43"/>
      <c r="WY181" s="43"/>
      <c r="WZ181" s="43"/>
      <c r="XA181" s="43"/>
      <c r="XB181" s="43"/>
      <c r="XC181" s="43"/>
      <c r="XD181" s="43"/>
      <c r="XE181" s="43"/>
      <c r="XF181" s="43"/>
      <c r="XG181" s="43"/>
      <c r="XH181" s="43"/>
      <c r="XI181" s="43"/>
      <c r="XJ181" s="43"/>
      <c r="XK181" s="43"/>
      <c r="XL181" s="43"/>
      <c r="XM181" s="43"/>
      <c r="XN181" s="43"/>
      <c r="XO181" s="43"/>
      <c r="XP181" s="43"/>
      <c r="XQ181" s="43"/>
      <c r="XR181" s="43"/>
      <c r="XS181" s="43"/>
      <c r="XT181" s="43"/>
      <c r="XU181" s="43"/>
      <c r="XV181" s="43"/>
      <c r="XW181" s="43"/>
      <c r="XX181" s="43"/>
      <c r="XY181" s="43"/>
      <c r="XZ181" s="43"/>
      <c r="YA181" s="43"/>
      <c r="YB181" s="43"/>
      <c r="YC181" s="43"/>
      <c r="YD181" s="43"/>
      <c r="YE181" s="43"/>
      <c r="YF181" s="43"/>
      <c r="YG181" s="43"/>
      <c r="YH181" s="43"/>
      <c r="YI181" s="43"/>
      <c r="YJ181" s="43"/>
      <c r="YK181" s="43"/>
      <c r="YL181" s="43"/>
      <c r="YM181" s="43"/>
      <c r="YN181" s="43"/>
      <c r="YO181" s="43"/>
      <c r="YP181" s="43"/>
      <c r="YQ181" s="43"/>
      <c r="YR181" s="43"/>
    </row>
    <row r="182" spans="1:668" s="52" customFormat="1" ht="18" customHeight="1" x14ac:dyDescent="0.25">
      <c r="A182" s="52" t="s">
        <v>88</v>
      </c>
      <c r="B182" s="5" t="s">
        <v>91</v>
      </c>
      <c r="C182" s="22" t="s">
        <v>74</v>
      </c>
      <c r="D182" s="23">
        <v>44287</v>
      </c>
      <c r="E182" s="11" t="s">
        <v>116</v>
      </c>
      <c r="F182" s="22">
        <v>86000</v>
      </c>
      <c r="G182" s="68">
        <v>2468.1999999999998</v>
      </c>
      <c r="H182" s="22">
        <v>8812.2199999999993</v>
      </c>
      <c r="I182" s="22">
        <v>2614.4</v>
      </c>
      <c r="J182" s="22">
        <v>25</v>
      </c>
      <c r="K182" s="22">
        <v>13919.82</v>
      </c>
      <c r="L182" s="68">
        <v>72080.179999999993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43"/>
      <c r="AS182" s="43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6"/>
      <c r="IB182" s="56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  <c r="IW182" s="43"/>
      <c r="IX182" s="43"/>
      <c r="IY182" s="43"/>
      <c r="IZ182" s="43"/>
      <c r="JA182" s="43"/>
      <c r="JB182" s="43"/>
      <c r="JC182" s="43"/>
      <c r="JD182" s="43"/>
      <c r="JE182" s="43"/>
      <c r="JF182" s="43"/>
      <c r="JG182" s="43"/>
      <c r="JH182" s="43"/>
      <c r="JI182" s="43"/>
      <c r="JJ182" s="43"/>
      <c r="JK182" s="43"/>
      <c r="JL182" s="43"/>
      <c r="JM182" s="43"/>
      <c r="JN182" s="43"/>
      <c r="JO182" s="43"/>
      <c r="JP182" s="43"/>
      <c r="JQ182" s="43"/>
      <c r="JR182" s="43"/>
      <c r="JS182" s="43"/>
      <c r="JT182" s="43"/>
      <c r="JU182" s="43"/>
      <c r="JV182" s="43"/>
      <c r="JW182" s="43"/>
      <c r="JX182" s="43"/>
      <c r="JY182" s="43"/>
      <c r="JZ182" s="43"/>
      <c r="KA182" s="43"/>
      <c r="KB182" s="43"/>
      <c r="KC182" s="43"/>
      <c r="KD182" s="43"/>
      <c r="KE182" s="43"/>
      <c r="KF182" s="43"/>
      <c r="KG182" s="43"/>
      <c r="KH182" s="43"/>
      <c r="KI182" s="43"/>
      <c r="KJ182" s="43"/>
      <c r="KK182" s="43"/>
      <c r="KL182" s="43"/>
      <c r="KM182" s="43"/>
      <c r="KN182" s="43"/>
      <c r="KO182" s="43"/>
      <c r="KP182" s="43"/>
      <c r="KQ182" s="43"/>
      <c r="KR182" s="43"/>
      <c r="KS182" s="43"/>
      <c r="KT182" s="43"/>
      <c r="KU182" s="43"/>
      <c r="KV182" s="43"/>
      <c r="KW182" s="43"/>
      <c r="KX182" s="43"/>
      <c r="KY182" s="43"/>
      <c r="KZ182" s="43"/>
      <c r="LA182" s="43"/>
      <c r="LB182" s="43"/>
      <c r="LC182" s="43"/>
      <c r="LD182" s="43"/>
      <c r="LE182" s="43"/>
      <c r="LF182" s="43"/>
      <c r="LG182" s="43"/>
      <c r="LH182" s="43"/>
      <c r="LI182" s="43"/>
      <c r="LJ182" s="43"/>
      <c r="LK182" s="43"/>
      <c r="LL182" s="43"/>
      <c r="LM182" s="43"/>
      <c r="LN182" s="43"/>
      <c r="LO182" s="43"/>
      <c r="LP182" s="43"/>
      <c r="LQ182" s="43"/>
      <c r="LR182" s="43"/>
      <c r="LS182" s="43"/>
      <c r="LT182" s="43"/>
      <c r="LU182" s="43"/>
      <c r="LV182" s="43"/>
      <c r="LW182" s="43"/>
      <c r="LX182" s="43"/>
      <c r="LY182" s="43"/>
      <c r="LZ182" s="43"/>
      <c r="MA182" s="43"/>
      <c r="MB182" s="43"/>
      <c r="MC182" s="43"/>
      <c r="MD182" s="43"/>
      <c r="ME182" s="43"/>
      <c r="MF182" s="43"/>
      <c r="MG182" s="43"/>
      <c r="MH182" s="43"/>
      <c r="MI182" s="43"/>
      <c r="MJ182" s="43"/>
      <c r="MK182" s="43"/>
      <c r="ML182" s="43"/>
      <c r="MM182" s="43"/>
      <c r="MN182" s="43"/>
      <c r="MO182" s="43"/>
      <c r="MP182" s="43"/>
      <c r="MQ182" s="43"/>
      <c r="MR182" s="43"/>
      <c r="MS182" s="43"/>
      <c r="MT182" s="43"/>
      <c r="MU182" s="43"/>
      <c r="MV182" s="43"/>
      <c r="MW182" s="43"/>
      <c r="MX182" s="43"/>
      <c r="MY182" s="43"/>
      <c r="MZ182" s="43"/>
      <c r="NA182" s="43"/>
      <c r="NB182" s="43"/>
      <c r="NC182" s="43"/>
      <c r="ND182" s="43"/>
      <c r="NE182" s="43"/>
      <c r="NF182" s="43"/>
      <c r="NG182" s="43"/>
      <c r="NH182" s="43"/>
      <c r="NI182" s="43"/>
      <c r="NJ182" s="43"/>
      <c r="NK182" s="43"/>
      <c r="NL182" s="43"/>
      <c r="NM182" s="43"/>
      <c r="NN182" s="43"/>
      <c r="NO182" s="43"/>
      <c r="NP182" s="43"/>
      <c r="NQ182" s="43"/>
      <c r="NR182" s="43"/>
      <c r="NS182" s="43"/>
      <c r="NT182" s="43"/>
      <c r="NU182" s="43"/>
      <c r="NV182" s="43"/>
      <c r="NW182" s="43"/>
      <c r="NX182" s="43"/>
      <c r="NY182" s="43"/>
      <c r="NZ182" s="43"/>
      <c r="OA182" s="43"/>
      <c r="OB182" s="43"/>
      <c r="OC182" s="43"/>
      <c r="OD182" s="43"/>
      <c r="OE182" s="43"/>
      <c r="OF182" s="43"/>
      <c r="OG182" s="43"/>
      <c r="OH182" s="43"/>
      <c r="OI182" s="43"/>
      <c r="OJ182" s="43"/>
      <c r="OK182" s="43"/>
      <c r="OL182" s="43"/>
      <c r="OM182" s="43"/>
      <c r="ON182" s="43"/>
      <c r="OO182" s="43"/>
      <c r="OP182" s="43"/>
      <c r="OQ182" s="43"/>
      <c r="OR182" s="43"/>
      <c r="OS182" s="43"/>
      <c r="OT182" s="43"/>
      <c r="OU182" s="43"/>
      <c r="OV182" s="43"/>
      <c r="OW182" s="43"/>
      <c r="OX182" s="43"/>
      <c r="OY182" s="43"/>
      <c r="OZ182" s="43"/>
      <c r="PA182" s="43"/>
      <c r="PB182" s="43"/>
      <c r="PC182" s="43"/>
      <c r="PD182" s="43"/>
      <c r="PE182" s="43"/>
      <c r="PF182" s="43"/>
      <c r="PG182" s="43"/>
      <c r="PH182" s="43"/>
      <c r="PI182" s="43"/>
      <c r="PJ182" s="43"/>
      <c r="PK182" s="43"/>
      <c r="PL182" s="43"/>
      <c r="PM182" s="43"/>
      <c r="PN182" s="43"/>
      <c r="PO182" s="43"/>
      <c r="PP182" s="43"/>
      <c r="PQ182" s="43"/>
      <c r="PR182" s="43"/>
      <c r="PS182" s="43"/>
      <c r="PT182" s="43"/>
      <c r="PU182" s="43"/>
      <c r="PV182" s="43"/>
      <c r="PW182" s="43"/>
      <c r="PX182" s="43"/>
      <c r="PY182" s="43"/>
      <c r="PZ182" s="43"/>
      <c r="QA182" s="43"/>
      <c r="QB182" s="43"/>
      <c r="QC182" s="43"/>
      <c r="QD182" s="43"/>
      <c r="QE182" s="43"/>
      <c r="QF182" s="43"/>
      <c r="QG182" s="43"/>
      <c r="QH182" s="43"/>
      <c r="QI182" s="43"/>
      <c r="QJ182" s="43"/>
      <c r="QK182" s="43"/>
      <c r="QL182" s="43"/>
      <c r="QM182" s="43"/>
      <c r="QN182" s="43"/>
      <c r="QO182" s="43"/>
      <c r="QP182" s="43"/>
      <c r="QQ182" s="43"/>
      <c r="QR182" s="43"/>
      <c r="QS182" s="43"/>
      <c r="QT182" s="43"/>
      <c r="QU182" s="43"/>
      <c r="QV182" s="43"/>
      <c r="QW182" s="43"/>
      <c r="QX182" s="43"/>
      <c r="QY182" s="43"/>
      <c r="QZ182" s="43"/>
      <c r="RA182" s="43"/>
      <c r="RB182" s="43"/>
      <c r="RC182" s="43"/>
      <c r="RD182" s="43"/>
      <c r="RE182" s="43"/>
      <c r="RF182" s="43"/>
      <c r="RG182" s="43"/>
      <c r="RH182" s="43"/>
      <c r="RI182" s="43"/>
      <c r="RJ182" s="43"/>
      <c r="RK182" s="43"/>
      <c r="RL182" s="43"/>
      <c r="RM182" s="43"/>
      <c r="RN182" s="43"/>
      <c r="RO182" s="43"/>
      <c r="RP182" s="43"/>
      <c r="RQ182" s="43"/>
      <c r="RR182" s="43"/>
      <c r="RS182" s="43"/>
      <c r="RT182" s="43"/>
      <c r="RU182" s="43"/>
      <c r="RV182" s="43"/>
      <c r="RW182" s="43"/>
      <c r="RX182" s="43"/>
      <c r="RY182" s="43"/>
      <c r="RZ182" s="43"/>
      <c r="SA182" s="43"/>
      <c r="SB182" s="43"/>
      <c r="SC182" s="43"/>
      <c r="SD182" s="43"/>
      <c r="SE182" s="43"/>
      <c r="SF182" s="43"/>
      <c r="SG182" s="43"/>
      <c r="SH182" s="43"/>
      <c r="SI182" s="43"/>
      <c r="SJ182" s="43"/>
      <c r="SK182" s="43"/>
      <c r="SL182" s="43"/>
      <c r="SM182" s="43"/>
      <c r="SN182" s="43"/>
      <c r="SO182" s="43"/>
      <c r="SP182" s="43"/>
      <c r="SQ182" s="43"/>
      <c r="SR182" s="43"/>
      <c r="SS182" s="43"/>
      <c r="ST182" s="43"/>
      <c r="SU182" s="43"/>
      <c r="SV182" s="43"/>
      <c r="SW182" s="43"/>
      <c r="SX182" s="43"/>
      <c r="SY182" s="43"/>
      <c r="SZ182" s="43"/>
      <c r="TA182" s="43"/>
      <c r="TB182" s="43"/>
      <c r="TC182" s="43"/>
      <c r="TD182" s="43"/>
      <c r="TE182" s="43"/>
      <c r="TF182" s="43"/>
      <c r="TG182" s="43"/>
      <c r="TH182" s="43"/>
      <c r="TI182" s="43"/>
      <c r="TJ182" s="43"/>
      <c r="TK182" s="43"/>
      <c r="TL182" s="43"/>
      <c r="TM182" s="43"/>
      <c r="TN182" s="43"/>
      <c r="TO182" s="43"/>
      <c r="TP182" s="43"/>
      <c r="TQ182" s="43"/>
      <c r="TR182" s="43"/>
      <c r="TS182" s="43"/>
      <c r="TT182" s="43"/>
      <c r="TU182" s="43"/>
      <c r="TV182" s="43"/>
      <c r="TW182" s="43"/>
      <c r="TX182" s="43"/>
      <c r="TY182" s="43"/>
      <c r="TZ182" s="43"/>
      <c r="UA182" s="43"/>
      <c r="UB182" s="43"/>
      <c r="UC182" s="43"/>
      <c r="UD182" s="43"/>
      <c r="UE182" s="43"/>
      <c r="UF182" s="43"/>
      <c r="UG182" s="43"/>
      <c r="UH182" s="43"/>
      <c r="UI182" s="43"/>
      <c r="UJ182" s="43"/>
      <c r="UK182" s="43"/>
      <c r="UL182" s="43"/>
      <c r="UM182" s="43"/>
      <c r="UN182" s="43"/>
      <c r="UO182" s="43"/>
      <c r="UP182" s="43"/>
      <c r="UQ182" s="43"/>
      <c r="UR182" s="43"/>
      <c r="US182" s="43"/>
      <c r="UT182" s="43"/>
      <c r="UU182" s="43"/>
      <c r="UV182" s="43"/>
      <c r="UW182" s="43"/>
      <c r="UX182" s="43"/>
      <c r="UY182" s="43"/>
      <c r="UZ182" s="43"/>
      <c r="VA182" s="43"/>
      <c r="VB182" s="43"/>
      <c r="VC182" s="43"/>
      <c r="VD182" s="43"/>
      <c r="VE182" s="43"/>
      <c r="VF182" s="43"/>
      <c r="VG182" s="43"/>
      <c r="VH182" s="43"/>
      <c r="VI182" s="43"/>
      <c r="VJ182" s="43"/>
      <c r="VK182" s="43"/>
      <c r="VL182" s="43"/>
      <c r="VM182" s="43"/>
      <c r="VN182" s="43"/>
      <c r="VO182" s="43"/>
      <c r="VP182" s="43"/>
      <c r="VQ182" s="43"/>
      <c r="VR182" s="43"/>
      <c r="VS182" s="43"/>
      <c r="VT182" s="43"/>
      <c r="VU182" s="43"/>
      <c r="VV182" s="43"/>
      <c r="VW182" s="43"/>
      <c r="VX182" s="43"/>
      <c r="VY182" s="43"/>
      <c r="VZ182" s="43"/>
      <c r="WA182" s="43"/>
      <c r="WB182" s="43"/>
      <c r="WC182" s="43"/>
      <c r="WD182" s="43"/>
      <c r="WE182" s="43"/>
      <c r="WF182" s="43"/>
      <c r="WG182" s="43"/>
      <c r="WH182" s="43"/>
      <c r="WI182" s="43"/>
      <c r="WJ182" s="43"/>
      <c r="WK182" s="43"/>
      <c r="WL182" s="43"/>
      <c r="WM182" s="43"/>
      <c r="WN182" s="43"/>
      <c r="WO182" s="43"/>
      <c r="WP182" s="43"/>
      <c r="WQ182" s="43"/>
      <c r="WR182" s="43"/>
      <c r="WS182" s="43"/>
      <c r="WT182" s="43"/>
      <c r="WU182" s="43"/>
      <c r="WV182" s="43"/>
      <c r="WW182" s="43"/>
      <c r="WX182" s="43"/>
      <c r="WY182" s="43"/>
      <c r="WZ182" s="43"/>
      <c r="XA182" s="43"/>
      <c r="XB182" s="43"/>
      <c r="XC182" s="43"/>
      <c r="XD182" s="43"/>
      <c r="XE182" s="43"/>
      <c r="XF182" s="43"/>
      <c r="XG182" s="43"/>
      <c r="XH182" s="43"/>
      <c r="XI182" s="43"/>
      <c r="XJ182" s="43"/>
      <c r="XK182" s="43"/>
      <c r="XL182" s="43"/>
      <c r="XM182" s="43"/>
      <c r="XN182" s="43"/>
      <c r="XO182" s="43"/>
      <c r="XP182" s="43"/>
      <c r="XQ182" s="43"/>
      <c r="XR182" s="43"/>
      <c r="XS182" s="43"/>
      <c r="XT182" s="43"/>
      <c r="XU182" s="43"/>
      <c r="XV182" s="43"/>
      <c r="XW182" s="43"/>
      <c r="XX182" s="43"/>
      <c r="XY182" s="43"/>
      <c r="XZ182" s="43"/>
      <c r="YA182" s="43"/>
      <c r="YB182" s="43"/>
      <c r="YC182" s="43"/>
      <c r="YD182" s="43"/>
      <c r="YE182" s="43"/>
      <c r="YF182" s="43"/>
      <c r="YG182" s="43"/>
      <c r="YH182" s="43"/>
      <c r="YI182" s="43"/>
      <c r="YJ182" s="43"/>
      <c r="YK182" s="43"/>
      <c r="YL182" s="43"/>
      <c r="YM182" s="43"/>
      <c r="YN182" s="43"/>
      <c r="YO182" s="43"/>
      <c r="YP182" s="43"/>
      <c r="YQ182" s="43"/>
      <c r="YR182" s="43"/>
    </row>
    <row r="183" spans="1:668" ht="18" customHeight="1" x14ac:dyDescent="0.25">
      <c r="A183" s="46" t="s">
        <v>14</v>
      </c>
      <c r="B183" s="13">
        <v>2</v>
      </c>
      <c r="C183" s="8"/>
      <c r="D183" s="46"/>
      <c r="E183" s="46"/>
      <c r="F183" s="8">
        <f t="shared" ref="F183:L183" si="28">SUM(F182:F182)+F181</f>
        <v>131000</v>
      </c>
      <c r="G183" s="64">
        <f t="shared" si="28"/>
        <v>3759.7</v>
      </c>
      <c r="H183" s="8">
        <f t="shared" si="28"/>
        <v>9960.5499999999993</v>
      </c>
      <c r="I183" s="8">
        <f t="shared" si="28"/>
        <v>3982.4</v>
      </c>
      <c r="J183" s="8">
        <f t="shared" si="28"/>
        <v>1675</v>
      </c>
      <c r="K183" s="8">
        <f t="shared" si="28"/>
        <v>19377.650000000001</v>
      </c>
      <c r="L183" s="64">
        <f t="shared" si="28"/>
        <v>111622.34999999999</v>
      </c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6"/>
      <c r="IB183" s="56"/>
    </row>
    <row r="185" spans="1:668" x14ac:dyDescent="0.25">
      <c r="A185" s="42" t="s">
        <v>67</v>
      </c>
      <c r="B185" s="3"/>
      <c r="C185" s="47"/>
      <c r="D185" s="43"/>
      <c r="E185" s="43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</row>
    <row r="186" spans="1:668" x14ac:dyDescent="0.25">
      <c r="A186" s="4" t="s">
        <v>51</v>
      </c>
      <c r="B186" s="5" t="s">
        <v>16</v>
      </c>
      <c r="C186" s="6" t="s">
        <v>74</v>
      </c>
      <c r="D186" s="11">
        <v>44197</v>
      </c>
      <c r="E186" s="11" t="s">
        <v>116</v>
      </c>
      <c r="F186" s="7">
        <v>86000</v>
      </c>
      <c r="G186" s="63">
        <f t="shared" ref="G186" si="29">F186*0.0287</f>
        <v>2468.1999999999998</v>
      </c>
      <c r="H186" s="6">
        <v>8812.2199999999993</v>
      </c>
      <c r="I186" s="6">
        <f t="shared" ref="I186" si="30">F186*0.0304</f>
        <v>2614.4</v>
      </c>
      <c r="J186" s="6">
        <v>25</v>
      </c>
      <c r="K186" s="6">
        <v>13919.82</v>
      </c>
      <c r="L186" s="63">
        <v>72080.179999999993</v>
      </c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51"/>
      <c r="IT186" s="51"/>
      <c r="IU186" s="51"/>
      <c r="IV186" s="51"/>
      <c r="IW186" s="51"/>
      <c r="IX186" s="51"/>
      <c r="IY186" s="51"/>
      <c r="IZ186" s="51"/>
      <c r="JA186" s="51"/>
      <c r="JB186" s="51"/>
      <c r="JC186" s="51"/>
      <c r="JD186" s="51"/>
      <c r="JE186" s="51"/>
      <c r="JF186" s="51"/>
      <c r="JG186" s="51"/>
      <c r="JH186" s="51"/>
      <c r="JI186" s="51"/>
      <c r="JJ186" s="51"/>
      <c r="JK186" s="51"/>
      <c r="JL186" s="51"/>
      <c r="JM186" s="51"/>
      <c r="JN186" s="51"/>
      <c r="JO186" s="51"/>
      <c r="JP186" s="51"/>
      <c r="JQ186" s="51"/>
      <c r="JR186" s="51"/>
      <c r="JS186" s="51"/>
      <c r="JT186" s="51"/>
      <c r="JU186" s="51"/>
      <c r="JV186" s="51"/>
      <c r="JW186" s="51"/>
      <c r="JX186" s="51"/>
      <c r="JY186" s="51"/>
      <c r="JZ186" s="51"/>
      <c r="KA186" s="51"/>
      <c r="KB186" s="51"/>
      <c r="KC186" s="51"/>
      <c r="KD186" s="51"/>
      <c r="KE186" s="51"/>
      <c r="KF186" s="51"/>
      <c r="KG186" s="51"/>
      <c r="KH186" s="51"/>
      <c r="KI186" s="51"/>
      <c r="KJ186" s="51"/>
      <c r="KK186" s="51"/>
      <c r="KL186" s="51"/>
      <c r="KM186" s="51"/>
      <c r="KN186" s="51"/>
      <c r="KO186" s="51"/>
      <c r="KP186" s="51"/>
      <c r="KQ186" s="51"/>
      <c r="KR186" s="51"/>
      <c r="KS186" s="51"/>
      <c r="KT186" s="51"/>
      <c r="KU186" s="51"/>
      <c r="KV186" s="51"/>
      <c r="KW186" s="51"/>
      <c r="KX186" s="51"/>
      <c r="KY186" s="51"/>
      <c r="KZ186" s="51"/>
      <c r="LA186" s="51"/>
      <c r="LB186" s="51"/>
      <c r="LC186" s="51"/>
      <c r="LD186" s="51"/>
      <c r="LE186" s="51"/>
      <c r="LF186" s="51"/>
      <c r="LG186" s="51"/>
      <c r="LH186" s="51"/>
      <c r="LI186" s="51"/>
      <c r="LJ186" s="51"/>
      <c r="LK186" s="51"/>
      <c r="LL186" s="51"/>
      <c r="LM186" s="51"/>
      <c r="LN186" s="51"/>
      <c r="LO186" s="51"/>
      <c r="LP186" s="51"/>
      <c r="LQ186" s="51"/>
      <c r="LR186" s="51"/>
      <c r="LS186" s="51"/>
      <c r="LT186" s="51"/>
      <c r="LU186" s="51"/>
      <c r="LV186" s="51"/>
      <c r="LW186" s="51"/>
      <c r="LX186" s="51"/>
      <c r="LY186" s="51"/>
      <c r="LZ186" s="51"/>
      <c r="MA186" s="51"/>
      <c r="MB186" s="51"/>
      <c r="MC186" s="51"/>
      <c r="MD186" s="51"/>
      <c r="ME186" s="51"/>
      <c r="MF186" s="51"/>
      <c r="MG186" s="51"/>
      <c r="MH186" s="51"/>
      <c r="MI186" s="51"/>
      <c r="MJ186" s="51"/>
      <c r="MK186" s="51"/>
      <c r="ML186" s="51"/>
      <c r="MM186" s="51"/>
      <c r="MN186" s="51"/>
      <c r="MO186" s="51"/>
      <c r="MP186" s="51"/>
      <c r="MQ186" s="51"/>
      <c r="MR186" s="51"/>
      <c r="MS186" s="51"/>
      <c r="MT186" s="51"/>
      <c r="MU186" s="51"/>
      <c r="MV186" s="51"/>
      <c r="MW186" s="51"/>
      <c r="MX186" s="51"/>
      <c r="MY186" s="51"/>
      <c r="MZ186" s="51"/>
      <c r="NA186" s="51"/>
      <c r="NB186" s="51"/>
      <c r="NC186" s="51"/>
      <c r="ND186" s="51"/>
      <c r="NE186" s="51"/>
      <c r="NF186" s="51"/>
      <c r="NG186" s="51"/>
      <c r="NH186" s="51"/>
      <c r="NI186" s="51"/>
      <c r="NJ186" s="51"/>
      <c r="NK186" s="51"/>
      <c r="NL186" s="51"/>
      <c r="NM186" s="51"/>
      <c r="NN186" s="51"/>
      <c r="NO186" s="51"/>
      <c r="NP186" s="51"/>
      <c r="NQ186" s="51"/>
      <c r="NR186" s="51"/>
      <c r="NS186" s="51"/>
      <c r="NT186" s="51"/>
      <c r="NU186" s="51"/>
      <c r="NV186" s="51"/>
      <c r="NW186" s="51"/>
      <c r="NX186" s="51"/>
      <c r="NY186" s="51"/>
      <c r="NZ186" s="51"/>
      <c r="OA186" s="51"/>
      <c r="OB186" s="51"/>
      <c r="OC186" s="51"/>
      <c r="OD186" s="51"/>
      <c r="OE186" s="51"/>
      <c r="OF186" s="51"/>
      <c r="OG186" s="51"/>
      <c r="OH186" s="51"/>
      <c r="OI186" s="51"/>
      <c r="OJ186" s="51"/>
      <c r="OK186" s="51"/>
      <c r="OL186" s="51"/>
      <c r="OM186" s="51"/>
      <c r="ON186" s="51"/>
      <c r="OO186" s="51"/>
      <c r="OP186" s="51"/>
      <c r="OQ186" s="51"/>
      <c r="OR186" s="51"/>
      <c r="OS186" s="51"/>
      <c r="OT186" s="51"/>
      <c r="OU186" s="51"/>
      <c r="OV186" s="51"/>
      <c r="OW186" s="51"/>
      <c r="OX186" s="51"/>
      <c r="OY186" s="51"/>
      <c r="OZ186" s="51"/>
      <c r="PA186" s="51"/>
      <c r="PB186" s="51"/>
      <c r="PC186" s="51"/>
      <c r="PD186" s="51"/>
      <c r="PE186" s="51"/>
      <c r="PF186" s="51"/>
      <c r="PG186" s="51"/>
      <c r="PH186" s="51"/>
      <c r="PI186" s="51"/>
      <c r="PJ186" s="51"/>
      <c r="PK186" s="51"/>
      <c r="PL186" s="51"/>
      <c r="PM186" s="51"/>
      <c r="PN186" s="51"/>
      <c r="PO186" s="51"/>
      <c r="PP186" s="51"/>
      <c r="PQ186" s="51"/>
      <c r="PR186" s="51"/>
      <c r="PS186" s="51"/>
      <c r="PT186" s="51"/>
      <c r="PU186" s="51"/>
      <c r="PV186" s="51"/>
      <c r="PW186" s="51"/>
      <c r="PX186" s="51"/>
      <c r="PY186" s="51"/>
      <c r="PZ186" s="51"/>
      <c r="QA186" s="51"/>
      <c r="QB186" s="51"/>
      <c r="QC186" s="51"/>
      <c r="QD186" s="51"/>
      <c r="QE186" s="51"/>
      <c r="QF186" s="51"/>
      <c r="QG186" s="51"/>
      <c r="QH186" s="51"/>
      <c r="QI186" s="51"/>
      <c r="QJ186" s="51"/>
      <c r="QK186" s="51"/>
      <c r="QL186" s="51"/>
      <c r="QM186" s="51"/>
      <c r="QN186" s="51"/>
      <c r="QO186" s="51"/>
      <c r="QP186" s="51"/>
      <c r="QQ186" s="51"/>
      <c r="QR186" s="51"/>
      <c r="QS186" s="51"/>
      <c r="QT186" s="51"/>
      <c r="QU186" s="51"/>
      <c r="QV186" s="51"/>
      <c r="QW186" s="51"/>
      <c r="QX186" s="51"/>
      <c r="QY186" s="51"/>
      <c r="QZ186" s="51"/>
      <c r="RA186" s="51"/>
      <c r="RB186" s="51"/>
      <c r="RC186" s="51"/>
      <c r="RD186" s="51"/>
      <c r="RE186" s="51"/>
      <c r="RF186" s="51"/>
      <c r="RG186" s="51"/>
      <c r="RH186" s="51"/>
      <c r="RI186" s="51"/>
      <c r="RJ186" s="51"/>
      <c r="RK186" s="51"/>
      <c r="RL186" s="51"/>
      <c r="RM186" s="51"/>
      <c r="RN186" s="51"/>
      <c r="RO186" s="51"/>
      <c r="RP186" s="51"/>
      <c r="RQ186" s="51"/>
      <c r="RR186" s="51"/>
      <c r="RS186" s="51"/>
      <c r="RT186" s="51"/>
      <c r="RU186" s="51"/>
      <c r="RV186" s="51"/>
      <c r="RW186" s="51"/>
      <c r="RX186" s="51"/>
      <c r="RY186" s="51"/>
      <c r="RZ186" s="51"/>
      <c r="SA186" s="51"/>
      <c r="SB186" s="51"/>
      <c r="SC186" s="51"/>
      <c r="SD186" s="51"/>
      <c r="SE186" s="51"/>
      <c r="SF186" s="51"/>
      <c r="SG186" s="51"/>
      <c r="SH186" s="51"/>
      <c r="SI186" s="51"/>
      <c r="SJ186" s="51"/>
      <c r="SK186" s="51"/>
      <c r="SL186" s="51"/>
      <c r="SM186" s="51"/>
      <c r="SN186" s="51"/>
      <c r="SO186" s="51"/>
      <c r="SP186" s="51"/>
      <c r="SQ186" s="51"/>
      <c r="SR186" s="51"/>
      <c r="SS186" s="51"/>
      <c r="ST186" s="51"/>
      <c r="SU186" s="51"/>
      <c r="SV186" s="51"/>
      <c r="SW186" s="51"/>
      <c r="SX186" s="51"/>
      <c r="SY186" s="51"/>
      <c r="SZ186" s="51"/>
      <c r="TA186" s="51"/>
      <c r="TB186" s="51"/>
      <c r="TC186" s="51"/>
      <c r="TD186" s="51"/>
      <c r="TE186" s="51"/>
      <c r="TF186" s="51"/>
      <c r="TG186" s="51"/>
      <c r="TH186" s="51"/>
      <c r="TI186" s="51"/>
      <c r="TJ186" s="51"/>
      <c r="TK186" s="51"/>
      <c r="TL186" s="51"/>
      <c r="TM186" s="51"/>
      <c r="TN186" s="51"/>
      <c r="TO186" s="51"/>
      <c r="TP186" s="51"/>
      <c r="TQ186" s="51"/>
      <c r="TR186" s="51"/>
      <c r="TS186" s="51"/>
      <c r="TT186" s="51"/>
      <c r="TU186" s="51"/>
      <c r="TV186" s="51"/>
      <c r="TW186" s="51"/>
      <c r="TX186" s="51"/>
      <c r="TY186" s="51"/>
      <c r="TZ186" s="51"/>
      <c r="UA186" s="51"/>
      <c r="UB186" s="51"/>
      <c r="UC186" s="51"/>
      <c r="UD186" s="51"/>
      <c r="UE186" s="51"/>
      <c r="UF186" s="51"/>
      <c r="UG186" s="51"/>
      <c r="UH186" s="51"/>
      <c r="UI186" s="51"/>
      <c r="UJ186" s="51"/>
      <c r="UK186" s="51"/>
      <c r="UL186" s="51"/>
      <c r="UM186" s="51"/>
      <c r="UN186" s="51"/>
      <c r="UO186" s="51"/>
      <c r="UP186" s="51"/>
      <c r="UQ186" s="51"/>
      <c r="UR186" s="51"/>
      <c r="US186" s="51"/>
      <c r="UT186" s="51"/>
      <c r="UU186" s="51"/>
      <c r="UV186" s="51"/>
      <c r="UW186" s="51"/>
      <c r="UX186" s="51"/>
      <c r="UY186" s="51"/>
      <c r="UZ186" s="51"/>
      <c r="VA186" s="51"/>
      <c r="VB186" s="51"/>
      <c r="VC186" s="51"/>
      <c r="VD186" s="51"/>
      <c r="VE186" s="51"/>
      <c r="VF186" s="51"/>
      <c r="VG186" s="51"/>
      <c r="VH186" s="51"/>
      <c r="VI186" s="51"/>
      <c r="VJ186" s="51"/>
      <c r="VK186" s="51"/>
      <c r="VL186" s="51"/>
      <c r="VM186" s="51"/>
      <c r="VN186" s="51"/>
      <c r="VO186" s="51"/>
      <c r="VP186" s="51"/>
      <c r="VQ186" s="51"/>
      <c r="VR186" s="51"/>
      <c r="VS186" s="51"/>
      <c r="VT186" s="51"/>
      <c r="VU186" s="51"/>
      <c r="VV186" s="51"/>
      <c r="VW186" s="51"/>
      <c r="VX186" s="51"/>
      <c r="VY186" s="51"/>
      <c r="VZ186" s="51"/>
      <c r="WA186" s="51"/>
      <c r="WB186" s="51"/>
      <c r="WC186" s="51"/>
      <c r="WD186" s="51"/>
      <c r="WE186" s="51"/>
      <c r="WF186" s="51"/>
      <c r="WG186" s="51"/>
      <c r="WH186" s="51"/>
      <c r="WI186" s="51"/>
      <c r="WJ186" s="51"/>
      <c r="WK186" s="51"/>
      <c r="WL186" s="51"/>
      <c r="WM186" s="51"/>
      <c r="WN186" s="51"/>
      <c r="WO186" s="51"/>
      <c r="WP186" s="51"/>
      <c r="WQ186" s="51"/>
      <c r="WR186" s="51"/>
      <c r="WS186" s="51"/>
      <c r="WT186" s="51"/>
      <c r="WU186" s="51"/>
      <c r="WV186" s="51"/>
      <c r="WW186" s="51"/>
      <c r="WX186" s="51"/>
      <c r="WY186" s="51"/>
      <c r="WZ186" s="51"/>
      <c r="XA186" s="51"/>
      <c r="XB186" s="51"/>
      <c r="XC186" s="51"/>
      <c r="XD186" s="51"/>
      <c r="XE186" s="51"/>
      <c r="XF186" s="51"/>
      <c r="XG186" s="51"/>
      <c r="XH186" s="51"/>
      <c r="XI186" s="51"/>
      <c r="XJ186" s="51"/>
      <c r="XK186" s="51"/>
      <c r="XL186" s="51"/>
      <c r="XM186" s="51"/>
      <c r="XN186" s="51"/>
      <c r="XO186" s="51"/>
      <c r="XP186" s="51"/>
      <c r="XQ186" s="51"/>
      <c r="XR186" s="51"/>
      <c r="XS186" s="51"/>
      <c r="XT186" s="51"/>
      <c r="XU186" s="51"/>
      <c r="XV186" s="51"/>
      <c r="XW186" s="51"/>
      <c r="XX186" s="51"/>
      <c r="XY186" s="51"/>
      <c r="XZ186" s="51"/>
      <c r="YA186" s="51"/>
      <c r="YB186" s="51"/>
      <c r="YC186" s="51"/>
      <c r="YD186" s="51"/>
      <c r="YE186" s="51"/>
      <c r="YF186" s="51"/>
      <c r="YG186" s="51"/>
      <c r="YH186" s="51"/>
      <c r="YI186" s="51"/>
      <c r="YJ186" s="51"/>
      <c r="YK186" s="51"/>
      <c r="YL186" s="51"/>
      <c r="YM186" s="51"/>
      <c r="YN186" s="51"/>
      <c r="YO186" s="51"/>
      <c r="YP186" s="51"/>
      <c r="YQ186" s="51"/>
      <c r="YR186" s="51"/>
    </row>
    <row r="187" spans="1:668" x14ac:dyDescent="0.25">
      <c r="A187" s="4" t="s">
        <v>53</v>
      </c>
      <c r="B187" s="5" t="s">
        <v>16</v>
      </c>
      <c r="C187" s="6" t="s">
        <v>73</v>
      </c>
      <c r="D187" s="11">
        <v>44197</v>
      </c>
      <c r="E187" s="11" t="s">
        <v>116</v>
      </c>
      <c r="F187" s="7">
        <v>45000</v>
      </c>
      <c r="G187" s="63">
        <f t="shared" ref="G187:G193" si="31">F187*0.0287</f>
        <v>1291.5</v>
      </c>
      <c r="H187" s="6">
        <v>1148.33</v>
      </c>
      <c r="I187" s="6">
        <f t="shared" ref="I187:I193" si="32">F187*0.0304</f>
        <v>1368</v>
      </c>
      <c r="J187" s="6">
        <v>25</v>
      </c>
      <c r="K187" s="6">
        <v>3832.83</v>
      </c>
      <c r="L187" s="63">
        <f t="shared" ref="L187:L193" si="33">F187-K187</f>
        <v>41167.17</v>
      </c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</row>
    <row r="188" spans="1:668" x14ac:dyDescent="0.25">
      <c r="A188" s="4" t="s">
        <v>52</v>
      </c>
      <c r="B188" s="5" t="s">
        <v>16</v>
      </c>
      <c r="C188" s="6" t="s">
        <v>73</v>
      </c>
      <c r="D188" s="11">
        <v>44197</v>
      </c>
      <c r="E188" s="11" t="s">
        <v>116</v>
      </c>
      <c r="F188" s="7">
        <v>45000</v>
      </c>
      <c r="G188" s="63">
        <f t="shared" si="31"/>
        <v>1291.5</v>
      </c>
      <c r="H188" s="6">
        <v>945.81</v>
      </c>
      <c r="I188" s="6">
        <f t="shared" si="32"/>
        <v>1368</v>
      </c>
      <c r="J188" s="6">
        <v>1375.12</v>
      </c>
      <c r="K188" s="6">
        <v>4980.43</v>
      </c>
      <c r="L188" s="63">
        <f t="shared" si="33"/>
        <v>40019.57</v>
      </c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</row>
    <row r="189" spans="1:668" x14ac:dyDescent="0.25">
      <c r="A189" s="4" t="s">
        <v>50</v>
      </c>
      <c r="B189" s="5" t="s">
        <v>16</v>
      </c>
      <c r="C189" s="6" t="s">
        <v>74</v>
      </c>
      <c r="D189" s="11">
        <v>44197</v>
      </c>
      <c r="E189" s="11" t="s">
        <v>116</v>
      </c>
      <c r="F189" s="7">
        <v>45000</v>
      </c>
      <c r="G189" s="63">
        <f t="shared" si="31"/>
        <v>1291.5</v>
      </c>
      <c r="H189" s="6">
        <v>1148.33</v>
      </c>
      <c r="I189" s="6">
        <f t="shared" si="32"/>
        <v>1368</v>
      </c>
      <c r="J189" s="6">
        <v>25</v>
      </c>
      <c r="K189" s="6">
        <v>3832.83</v>
      </c>
      <c r="L189" s="63">
        <f t="shared" si="33"/>
        <v>41167.17</v>
      </c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7"/>
      <c r="AS189" s="57"/>
    </row>
    <row r="190" spans="1:668" x14ac:dyDescent="0.25">
      <c r="A190" s="4" t="s">
        <v>132</v>
      </c>
      <c r="B190" s="5" t="s">
        <v>16</v>
      </c>
      <c r="C190" s="6" t="s">
        <v>74</v>
      </c>
      <c r="D190" s="11">
        <v>44197</v>
      </c>
      <c r="E190" s="11" t="s">
        <v>116</v>
      </c>
      <c r="F190" s="7">
        <v>45000</v>
      </c>
      <c r="G190" s="63">
        <f t="shared" si="31"/>
        <v>1291.5</v>
      </c>
      <c r="H190" s="6">
        <v>1148.33</v>
      </c>
      <c r="I190" s="6">
        <f t="shared" si="32"/>
        <v>1368</v>
      </c>
      <c r="J190" s="6">
        <v>25</v>
      </c>
      <c r="K190" s="6">
        <v>3832.83</v>
      </c>
      <c r="L190" s="63">
        <f t="shared" si="33"/>
        <v>41167.17</v>
      </c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</row>
    <row r="191" spans="1:668" x14ac:dyDescent="0.25">
      <c r="A191" s="4" t="s">
        <v>49</v>
      </c>
      <c r="B191" s="5" t="s">
        <v>16</v>
      </c>
      <c r="C191" s="6" t="s">
        <v>73</v>
      </c>
      <c r="D191" s="11">
        <v>44197</v>
      </c>
      <c r="E191" s="11" t="s">
        <v>116</v>
      </c>
      <c r="F191" s="7">
        <v>66000</v>
      </c>
      <c r="G191" s="63">
        <f t="shared" si="31"/>
        <v>1894.2</v>
      </c>
      <c r="H191" s="6">
        <v>4615.76</v>
      </c>
      <c r="I191" s="6">
        <f t="shared" si="32"/>
        <v>2006.4</v>
      </c>
      <c r="J191" s="6">
        <v>25</v>
      </c>
      <c r="K191" s="6">
        <v>8541.36</v>
      </c>
      <c r="L191" s="63">
        <f t="shared" si="33"/>
        <v>57458.64</v>
      </c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</row>
    <row r="192" spans="1:668" x14ac:dyDescent="0.25">
      <c r="A192" s="4" t="s">
        <v>133</v>
      </c>
      <c r="B192" s="5" t="s">
        <v>17</v>
      </c>
      <c r="C192" s="6" t="s">
        <v>73</v>
      </c>
      <c r="D192" s="11">
        <v>44562</v>
      </c>
      <c r="E192" s="11" t="s">
        <v>116</v>
      </c>
      <c r="F192" s="7">
        <v>45000</v>
      </c>
      <c r="G192" s="63">
        <f t="shared" si="31"/>
        <v>1291.5</v>
      </c>
      <c r="H192" s="6">
        <v>1148.33</v>
      </c>
      <c r="I192" s="6">
        <f t="shared" si="32"/>
        <v>1368</v>
      </c>
      <c r="J192" s="6">
        <v>25</v>
      </c>
      <c r="K192" s="6">
        <v>3832.83</v>
      </c>
      <c r="L192" s="63">
        <v>41167.17</v>
      </c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</row>
    <row r="193" spans="1:668" x14ac:dyDescent="0.25">
      <c r="A193" s="4" t="s">
        <v>134</v>
      </c>
      <c r="B193" s="5" t="s">
        <v>17</v>
      </c>
      <c r="C193" s="6" t="s">
        <v>73</v>
      </c>
      <c r="D193" s="11">
        <v>44866</v>
      </c>
      <c r="E193" s="11" t="s">
        <v>116</v>
      </c>
      <c r="F193" s="7">
        <v>45000</v>
      </c>
      <c r="G193" s="63">
        <f t="shared" si="31"/>
        <v>1291.5</v>
      </c>
      <c r="H193" s="6">
        <v>1148.33</v>
      </c>
      <c r="I193" s="6">
        <f t="shared" si="32"/>
        <v>1368</v>
      </c>
      <c r="J193" s="6">
        <v>25</v>
      </c>
      <c r="K193" s="6">
        <v>3832.83</v>
      </c>
      <c r="L193" s="63">
        <f t="shared" si="33"/>
        <v>41167.17</v>
      </c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</row>
    <row r="194" spans="1:668" x14ac:dyDescent="0.25">
      <c r="A194" s="46" t="s">
        <v>14</v>
      </c>
      <c r="B194" s="13">
        <v>8</v>
      </c>
      <c r="C194" s="8"/>
      <c r="D194" s="46"/>
      <c r="E194" s="46"/>
      <c r="F194" s="8">
        <f>SUM(F186:F186)+F187+F188+F189+F190+F191+F192+F193</f>
        <v>422000</v>
      </c>
      <c r="G194" s="64">
        <f>SUM(G186:G193)</f>
        <v>12111.4</v>
      </c>
      <c r="H194" s="8">
        <f>SUM(H186:H193)</f>
        <v>20115.440000000002</v>
      </c>
      <c r="I194" s="8">
        <f t="shared" ref="I194:L194" si="34">SUM(I186:I193)</f>
        <v>12828.8</v>
      </c>
      <c r="J194" s="8">
        <f t="shared" si="34"/>
        <v>1550.12</v>
      </c>
      <c r="K194" s="8">
        <f t="shared" si="34"/>
        <v>46605.760000000009</v>
      </c>
      <c r="L194" s="8">
        <f t="shared" si="34"/>
        <v>375394.23999999993</v>
      </c>
      <c r="M194" s="53"/>
      <c r="N194" s="53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IC194" s="57"/>
      <c r="ID194" s="57"/>
      <c r="IE194" s="57"/>
      <c r="IF194" s="57"/>
      <c r="IG194" s="57"/>
      <c r="IH194" s="57"/>
      <c r="II194" s="57"/>
      <c r="IJ194" s="57"/>
      <c r="IK194" s="57"/>
      <c r="IL194" s="57"/>
      <c r="IM194" s="57"/>
      <c r="IN194" s="57"/>
      <c r="IO194" s="57"/>
      <c r="IP194" s="57"/>
      <c r="IQ194" s="57"/>
      <c r="IR194" s="57"/>
      <c r="IS194" s="57"/>
      <c r="IT194" s="57"/>
      <c r="IU194" s="57"/>
      <c r="IV194" s="57"/>
      <c r="IW194" s="57"/>
      <c r="IX194" s="57"/>
      <c r="IY194" s="57"/>
      <c r="IZ194" s="57"/>
      <c r="JA194" s="57"/>
      <c r="JB194" s="57"/>
      <c r="JC194" s="57"/>
      <c r="JD194" s="57"/>
      <c r="JE194" s="57"/>
      <c r="JF194" s="57"/>
      <c r="JG194" s="57"/>
      <c r="JH194" s="57"/>
      <c r="JI194" s="57"/>
      <c r="JJ194" s="57"/>
      <c r="JK194" s="57"/>
      <c r="JL194" s="57"/>
      <c r="JM194" s="57"/>
      <c r="JN194" s="57"/>
      <c r="JO194" s="57"/>
      <c r="JP194" s="57"/>
      <c r="JQ194" s="57"/>
      <c r="JR194" s="57"/>
      <c r="JS194" s="57"/>
      <c r="JT194" s="57"/>
      <c r="JU194" s="57"/>
      <c r="JV194" s="57"/>
      <c r="JW194" s="57"/>
      <c r="JX194" s="57"/>
      <c r="JY194" s="57"/>
      <c r="JZ194" s="57"/>
      <c r="KA194" s="57"/>
      <c r="KB194" s="57"/>
      <c r="KC194" s="57"/>
      <c r="KD194" s="57"/>
      <c r="KE194" s="57"/>
      <c r="KF194" s="57"/>
      <c r="KG194" s="57"/>
      <c r="KH194" s="57"/>
      <c r="KI194" s="57"/>
      <c r="KJ194" s="57"/>
      <c r="KK194" s="57"/>
      <c r="KL194" s="57"/>
      <c r="KM194" s="57"/>
      <c r="KN194" s="57"/>
      <c r="KO194" s="57"/>
      <c r="KP194" s="57"/>
      <c r="KQ194" s="57"/>
      <c r="KR194" s="57"/>
      <c r="KS194" s="57"/>
      <c r="KT194" s="57"/>
      <c r="KU194" s="57"/>
      <c r="KV194" s="57"/>
      <c r="KW194" s="57"/>
      <c r="KX194" s="57"/>
      <c r="KY194" s="57"/>
      <c r="KZ194" s="57"/>
      <c r="LA194" s="57"/>
      <c r="LB194" s="57"/>
      <c r="LC194" s="57"/>
      <c r="LD194" s="57"/>
      <c r="LE194" s="57"/>
      <c r="LF194" s="57"/>
      <c r="LG194" s="57"/>
      <c r="LH194" s="57"/>
      <c r="LI194" s="57"/>
      <c r="LJ194" s="57"/>
      <c r="LK194" s="57"/>
      <c r="LL194" s="57"/>
      <c r="LM194" s="57"/>
      <c r="LN194" s="57"/>
      <c r="LO194" s="57"/>
      <c r="LP194" s="57"/>
      <c r="LQ194" s="57"/>
      <c r="LR194" s="57"/>
      <c r="LS194" s="57"/>
      <c r="LT194" s="57"/>
      <c r="LU194" s="57"/>
      <c r="LV194" s="57"/>
      <c r="LW194" s="57"/>
      <c r="LX194" s="57"/>
      <c r="LY194" s="57"/>
      <c r="LZ194" s="57"/>
      <c r="MA194" s="57"/>
      <c r="MB194" s="57"/>
      <c r="MC194" s="57"/>
      <c r="MD194" s="57"/>
      <c r="ME194" s="57"/>
      <c r="MF194" s="57"/>
      <c r="MG194" s="57"/>
      <c r="MH194" s="57"/>
      <c r="MI194" s="57"/>
      <c r="MJ194" s="57"/>
      <c r="MK194" s="57"/>
      <c r="ML194" s="57"/>
      <c r="MM194" s="57"/>
      <c r="MN194" s="57"/>
      <c r="MO194" s="57"/>
      <c r="MP194" s="57"/>
      <c r="MQ194" s="57"/>
      <c r="MR194" s="57"/>
      <c r="MS194" s="57"/>
      <c r="MT194" s="57"/>
      <c r="MU194" s="57"/>
      <c r="MV194" s="57"/>
      <c r="MW194" s="57"/>
      <c r="MX194" s="57"/>
      <c r="MY194" s="57"/>
      <c r="MZ194" s="57"/>
      <c r="NA194" s="57"/>
      <c r="NB194" s="57"/>
      <c r="NC194" s="57"/>
      <c r="ND194" s="57"/>
      <c r="NE194" s="57"/>
      <c r="NF194" s="57"/>
      <c r="NG194" s="57"/>
      <c r="NH194" s="57"/>
      <c r="NI194" s="57"/>
      <c r="NJ194" s="57"/>
      <c r="NK194" s="57"/>
      <c r="NL194" s="57"/>
      <c r="NM194" s="57"/>
      <c r="NN194" s="57"/>
      <c r="NO194" s="57"/>
      <c r="NP194" s="57"/>
      <c r="NQ194" s="57"/>
      <c r="NR194" s="57"/>
      <c r="NS194" s="57"/>
      <c r="NT194" s="57"/>
      <c r="NU194" s="57"/>
      <c r="NV194" s="57"/>
      <c r="NW194" s="57"/>
      <c r="NX194" s="57"/>
      <c r="NY194" s="57"/>
      <c r="NZ194" s="57"/>
      <c r="OA194" s="57"/>
      <c r="OB194" s="57"/>
      <c r="OC194" s="57"/>
      <c r="OD194" s="57"/>
      <c r="OE194" s="57"/>
      <c r="OF194" s="57"/>
      <c r="OG194" s="57"/>
      <c r="OH194" s="57"/>
      <c r="OI194" s="57"/>
      <c r="OJ194" s="57"/>
      <c r="OK194" s="57"/>
      <c r="OL194" s="57"/>
      <c r="OM194" s="57"/>
      <c r="ON194" s="57"/>
      <c r="OO194" s="57"/>
      <c r="OP194" s="57"/>
      <c r="OQ194" s="57"/>
      <c r="OR194" s="57"/>
      <c r="OS194" s="57"/>
      <c r="OT194" s="57"/>
      <c r="OU194" s="57"/>
      <c r="OV194" s="57"/>
      <c r="OW194" s="57"/>
      <c r="OX194" s="57"/>
      <c r="OY194" s="57"/>
      <c r="OZ194" s="57"/>
      <c r="PA194" s="57"/>
      <c r="PB194" s="57"/>
      <c r="PC194" s="57"/>
      <c r="PD194" s="57"/>
      <c r="PE194" s="57"/>
      <c r="PF194" s="57"/>
      <c r="PG194" s="57"/>
      <c r="PH194" s="57"/>
      <c r="PI194" s="57"/>
      <c r="PJ194" s="57"/>
      <c r="PK194" s="57"/>
      <c r="PL194" s="57"/>
      <c r="PM194" s="57"/>
      <c r="PN194" s="57"/>
      <c r="PO194" s="57"/>
      <c r="PP194" s="57"/>
      <c r="PQ194" s="57"/>
      <c r="PR194" s="57"/>
      <c r="PS194" s="57"/>
      <c r="PT194" s="57"/>
      <c r="PU194" s="57"/>
      <c r="PV194" s="57"/>
      <c r="PW194" s="57"/>
      <c r="PX194" s="57"/>
      <c r="PY194" s="57"/>
      <c r="PZ194" s="57"/>
      <c r="QA194" s="57"/>
      <c r="QB194" s="57"/>
      <c r="QC194" s="57"/>
      <c r="QD194" s="57"/>
      <c r="QE194" s="57"/>
      <c r="QF194" s="57"/>
      <c r="QG194" s="57"/>
      <c r="QH194" s="57"/>
      <c r="QI194" s="57"/>
      <c r="QJ194" s="57"/>
      <c r="QK194" s="57"/>
      <c r="QL194" s="57"/>
      <c r="QM194" s="57"/>
      <c r="QN194" s="57"/>
      <c r="QO194" s="57"/>
      <c r="QP194" s="57"/>
      <c r="QQ194" s="57"/>
      <c r="QR194" s="57"/>
      <c r="QS194" s="57"/>
      <c r="QT194" s="57"/>
      <c r="QU194" s="57"/>
      <c r="QV194" s="57"/>
      <c r="QW194" s="57"/>
      <c r="QX194" s="57"/>
      <c r="QY194" s="57"/>
      <c r="QZ194" s="57"/>
      <c r="RA194" s="57"/>
      <c r="RB194" s="57"/>
      <c r="RC194" s="57"/>
      <c r="RD194" s="57"/>
      <c r="RE194" s="57"/>
      <c r="RF194" s="57"/>
      <c r="RG194" s="57"/>
      <c r="RH194" s="57"/>
      <c r="RI194" s="57"/>
      <c r="RJ194" s="57"/>
      <c r="RK194" s="57"/>
      <c r="RL194" s="57"/>
      <c r="RM194" s="57"/>
      <c r="RN194" s="57"/>
      <c r="RO194" s="57"/>
      <c r="RP194" s="57"/>
      <c r="RQ194" s="57"/>
      <c r="RR194" s="57"/>
      <c r="RS194" s="57"/>
      <c r="RT194" s="57"/>
      <c r="RU194" s="57"/>
      <c r="RV194" s="57"/>
      <c r="RW194" s="57"/>
      <c r="RX194" s="57"/>
      <c r="RY194" s="57"/>
      <c r="RZ194" s="57"/>
      <c r="SA194" s="57"/>
      <c r="SB194" s="57"/>
      <c r="SC194" s="57"/>
      <c r="SD194" s="57"/>
      <c r="SE194" s="57"/>
      <c r="SF194" s="57"/>
      <c r="SG194" s="57"/>
      <c r="SH194" s="57"/>
      <c r="SI194" s="57"/>
      <c r="SJ194" s="57"/>
      <c r="SK194" s="57"/>
      <c r="SL194" s="57"/>
      <c r="SM194" s="57"/>
      <c r="SN194" s="57"/>
      <c r="SO194" s="57"/>
      <c r="SP194" s="57"/>
      <c r="SQ194" s="57"/>
      <c r="SR194" s="57"/>
      <c r="SS194" s="57"/>
      <c r="ST194" s="57"/>
      <c r="SU194" s="57"/>
      <c r="SV194" s="57"/>
      <c r="SW194" s="57"/>
      <c r="SX194" s="57"/>
      <c r="SY194" s="57"/>
      <c r="SZ194" s="57"/>
      <c r="TA194" s="57"/>
      <c r="TB194" s="57"/>
      <c r="TC194" s="57"/>
      <c r="TD194" s="57"/>
      <c r="TE194" s="57"/>
      <c r="TF194" s="57"/>
      <c r="TG194" s="57"/>
      <c r="TH194" s="57"/>
      <c r="TI194" s="57"/>
      <c r="TJ194" s="57"/>
      <c r="TK194" s="57"/>
      <c r="TL194" s="57"/>
      <c r="TM194" s="57"/>
      <c r="TN194" s="57"/>
      <c r="TO194" s="57"/>
      <c r="TP194" s="57"/>
      <c r="TQ194" s="57"/>
      <c r="TR194" s="57"/>
      <c r="TS194" s="57"/>
      <c r="TT194" s="57"/>
      <c r="TU194" s="57"/>
      <c r="TV194" s="57"/>
      <c r="TW194" s="57"/>
      <c r="TX194" s="57"/>
      <c r="TY194" s="57"/>
      <c r="TZ194" s="57"/>
      <c r="UA194" s="57"/>
      <c r="UB194" s="57"/>
      <c r="UC194" s="57"/>
      <c r="UD194" s="57"/>
      <c r="UE194" s="57"/>
      <c r="UF194" s="57"/>
      <c r="UG194" s="57"/>
      <c r="UH194" s="57"/>
      <c r="UI194" s="57"/>
      <c r="UJ194" s="57"/>
      <c r="UK194" s="57"/>
      <c r="UL194" s="57"/>
      <c r="UM194" s="57"/>
      <c r="UN194" s="57"/>
      <c r="UO194" s="57"/>
      <c r="UP194" s="57"/>
      <c r="UQ194" s="57"/>
      <c r="UR194" s="57"/>
      <c r="US194" s="57"/>
      <c r="UT194" s="57"/>
      <c r="UU194" s="57"/>
      <c r="UV194" s="57"/>
      <c r="UW194" s="57"/>
      <c r="UX194" s="57"/>
      <c r="UY194" s="57"/>
      <c r="UZ194" s="57"/>
      <c r="VA194" s="57"/>
      <c r="VB194" s="57"/>
      <c r="VC194" s="57"/>
      <c r="VD194" s="57"/>
      <c r="VE194" s="57"/>
      <c r="VF194" s="57"/>
      <c r="VG194" s="57"/>
      <c r="VH194" s="57"/>
      <c r="VI194" s="57"/>
      <c r="VJ194" s="57"/>
      <c r="VK194" s="57"/>
      <c r="VL194" s="57"/>
      <c r="VM194" s="57"/>
      <c r="VN194" s="57"/>
      <c r="VO194" s="57"/>
      <c r="VP194" s="57"/>
      <c r="VQ194" s="57"/>
      <c r="VR194" s="57"/>
      <c r="VS194" s="57"/>
      <c r="VT194" s="57"/>
      <c r="VU194" s="57"/>
      <c r="VV194" s="57"/>
      <c r="VW194" s="57"/>
      <c r="VX194" s="57"/>
      <c r="VY194" s="57"/>
      <c r="VZ194" s="57"/>
      <c r="WA194" s="57"/>
      <c r="WB194" s="57"/>
      <c r="WC194" s="57"/>
      <c r="WD194" s="57"/>
      <c r="WE194" s="57"/>
      <c r="WF194" s="57"/>
      <c r="WG194" s="57"/>
      <c r="WH194" s="57"/>
      <c r="WI194" s="57"/>
      <c r="WJ194" s="57"/>
      <c r="WK194" s="57"/>
      <c r="WL194" s="57"/>
      <c r="WM194" s="57"/>
      <c r="WN194" s="57"/>
      <c r="WO194" s="57"/>
      <c r="WP194" s="57"/>
      <c r="WQ194" s="57"/>
      <c r="WR194" s="57"/>
      <c r="WS194" s="57"/>
      <c r="WT194" s="57"/>
      <c r="WU194" s="57"/>
      <c r="WV194" s="57"/>
      <c r="WW194" s="57"/>
      <c r="WX194" s="57"/>
      <c r="WY194" s="57"/>
      <c r="WZ194" s="57"/>
      <c r="XA194" s="57"/>
      <c r="XB194" s="57"/>
      <c r="XC194" s="57"/>
      <c r="XD194" s="57"/>
      <c r="XE194" s="57"/>
      <c r="XF194" s="57"/>
      <c r="XG194" s="57"/>
      <c r="XH194" s="57"/>
      <c r="XI194" s="57"/>
      <c r="XJ194" s="57"/>
      <c r="XK194" s="57"/>
      <c r="XL194" s="57"/>
      <c r="XM194" s="57"/>
      <c r="XN194" s="57"/>
      <c r="XO194" s="57"/>
      <c r="XP194" s="57"/>
      <c r="XQ194" s="57"/>
      <c r="XR194" s="57"/>
      <c r="XS194" s="57"/>
      <c r="XT194" s="57"/>
      <c r="XU194" s="57"/>
      <c r="XV194" s="57"/>
      <c r="XW194" s="57"/>
      <c r="XX194" s="57"/>
      <c r="XY194" s="57"/>
      <c r="XZ194" s="57"/>
      <c r="YA194" s="57"/>
      <c r="YB194" s="57"/>
      <c r="YC194" s="57"/>
      <c r="YD194" s="57"/>
      <c r="YE194" s="57"/>
      <c r="YF194" s="57"/>
      <c r="YG194" s="57"/>
      <c r="YH194" s="57"/>
      <c r="YI194" s="57"/>
      <c r="YJ194" s="57"/>
      <c r="YK194" s="57"/>
      <c r="YL194" s="57"/>
      <c r="YM194" s="57"/>
      <c r="YN194" s="57"/>
      <c r="YO194" s="57"/>
      <c r="YP194" s="57"/>
      <c r="YQ194" s="57"/>
      <c r="YR194" s="57"/>
    </row>
    <row r="195" spans="1:668" s="51" customFormat="1" x14ac:dyDescent="0.25">
      <c r="B195" s="19"/>
      <c r="C195" s="20"/>
      <c r="D195" s="45"/>
      <c r="E195" s="45"/>
      <c r="F195" s="20"/>
      <c r="G195" s="69"/>
      <c r="H195" s="20"/>
      <c r="I195" s="20"/>
      <c r="J195" s="20"/>
      <c r="K195" s="20"/>
      <c r="L195" s="69"/>
    </row>
    <row r="196" spans="1:668" s="51" customFormat="1" x14ac:dyDescent="0.25">
      <c r="A196" s="45" t="s">
        <v>135</v>
      </c>
      <c r="B196" s="19"/>
      <c r="C196" s="20"/>
      <c r="D196" s="45"/>
      <c r="E196" s="45"/>
      <c r="F196" s="20"/>
      <c r="G196" s="69"/>
      <c r="H196" s="20"/>
      <c r="I196" s="20"/>
      <c r="J196" s="20"/>
      <c r="K196" s="20"/>
      <c r="L196" s="69"/>
    </row>
    <row r="197" spans="1:668" s="52" customFormat="1" ht="13.5" customHeight="1" x14ac:dyDescent="0.25">
      <c r="A197" s="52" t="s">
        <v>136</v>
      </c>
      <c r="B197" s="21" t="s">
        <v>56</v>
      </c>
      <c r="C197" s="22" t="s">
        <v>74</v>
      </c>
      <c r="D197" s="161">
        <v>44197</v>
      </c>
      <c r="E197" s="162" t="s">
        <v>116</v>
      </c>
      <c r="F197" s="22">
        <v>125000</v>
      </c>
      <c r="G197" s="68">
        <v>3587.5</v>
      </c>
      <c r="H197" s="22">
        <v>17648.46</v>
      </c>
      <c r="I197" s="22">
        <v>3800</v>
      </c>
      <c r="J197" s="22">
        <v>1375.12</v>
      </c>
      <c r="K197" s="22">
        <v>26411.08</v>
      </c>
      <c r="L197" s="68">
        <v>98588.92</v>
      </c>
    </row>
    <row r="198" spans="1:668" s="52" customFormat="1" x14ac:dyDescent="0.25">
      <c r="A198" s="52" t="s">
        <v>101</v>
      </c>
      <c r="B198" s="21" t="s">
        <v>137</v>
      </c>
      <c r="C198" s="22" t="s">
        <v>73</v>
      </c>
      <c r="D198" s="23">
        <v>44197</v>
      </c>
      <c r="E198" s="21" t="s">
        <v>116</v>
      </c>
      <c r="F198" s="22">
        <v>60000</v>
      </c>
      <c r="G198" s="68">
        <v>1722</v>
      </c>
      <c r="H198" s="22">
        <v>3486.68</v>
      </c>
      <c r="I198" s="22">
        <v>1824</v>
      </c>
      <c r="J198" s="22">
        <v>125</v>
      </c>
      <c r="K198" s="22">
        <v>7157.68</v>
      </c>
      <c r="L198" s="68">
        <v>52842.32</v>
      </c>
    </row>
    <row r="199" spans="1:668" s="101" customFormat="1" x14ac:dyDescent="0.25">
      <c r="A199" s="101" t="s">
        <v>14</v>
      </c>
      <c r="B199" s="137">
        <v>2</v>
      </c>
      <c r="C199" s="107"/>
      <c r="F199" s="107">
        <f>SUM(F197:F198)</f>
        <v>185000</v>
      </c>
      <c r="G199" s="108">
        <f t="shared" ref="G199:L199" si="35">SUM(G197:G198)</f>
        <v>5309.5</v>
      </c>
      <c r="H199" s="107">
        <f t="shared" si="35"/>
        <v>21135.14</v>
      </c>
      <c r="I199" s="107">
        <f t="shared" si="35"/>
        <v>5624</v>
      </c>
      <c r="J199" s="107">
        <f t="shared" si="35"/>
        <v>1500.12</v>
      </c>
      <c r="K199" s="107">
        <f t="shared" si="35"/>
        <v>33568.76</v>
      </c>
      <c r="L199" s="107">
        <f t="shared" si="35"/>
        <v>151431.24</v>
      </c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</row>
    <row r="201" spans="1:668" s="51" customFormat="1" x14ac:dyDescent="0.25">
      <c r="A201" s="45" t="s">
        <v>195</v>
      </c>
      <c r="B201" s="19"/>
      <c r="C201" s="20"/>
      <c r="D201" s="45"/>
      <c r="E201" s="45"/>
      <c r="F201" s="20"/>
      <c r="G201" s="69"/>
      <c r="H201" s="20"/>
      <c r="I201" s="20"/>
      <c r="J201" s="20"/>
      <c r="K201" s="20"/>
      <c r="L201" s="69"/>
    </row>
    <row r="202" spans="1:668" s="52" customFormat="1" ht="13.5" customHeight="1" x14ac:dyDescent="0.25">
      <c r="A202" s="52" t="s">
        <v>114</v>
      </c>
      <c r="B202" s="21" t="s">
        <v>56</v>
      </c>
      <c r="C202" s="22" t="s">
        <v>73</v>
      </c>
      <c r="D202" s="161">
        <v>44593</v>
      </c>
      <c r="E202" s="162" t="s">
        <v>116</v>
      </c>
      <c r="F202" s="22">
        <v>100000</v>
      </c>
      <c r="G202" s="68">
        <v>2870</v>
      </c>
      <c r="H202" s="22">
        <v>12105.37</v>
      </c>
      <c r="I202" s="22">
        <v>3040</v>
      </c>
      <c r="J202" s="22">
        <v>25</v>
      </c>
      <c r="K202" s="22">
        <v>18040.37</v>
      </c>
      <c r="L202" s="68">
        <v>81959.63</v>
      </c>
    </row>
    <row r="203" spans="1:668" s="52" customFormat="1" x14ac:dyDescent="0.25">
      <c r="A203" s="52" t="s">
        <v>162</v>
      </c>
      <c r="B203" s="21" t="s">
        <v>163</v>
      </c>
      <c r="C203" s="22" t="s">
        <v>74</v>
      </c>
      <c r="D203" s="23">
        <v>44593</v>
      </c>
      <c r="E203" s="21" t="s">
        <v>116</v>
      </c>
      <c r="F203" s="22">
        <v>60000</v>
      </c>
      <c r="G203" s="68">
        <v>1722</v>
      </c>
      <c r="H203" s="22">
        <v>3486.68</v>
      </c>
      <c r="I203" s="22">
        <v>1824</v>
      </c>
      <c r="J203" s="22">
        <v>25</v>
      </c>
      <c r="K203" s="22">
        <v>7057.68</v>
      </c>
      <c r="L203" s="68">
        <v>52942.32</v>
      </c>
    </row>
    <row r="204" spans="1:668" s="101" customFormat="1" x14ac:dyDescent="0.25">
      <c r="A204" s="101" t="s">
        <v>14</v>
      </c>
      <c r="B204" s="137">
        <v>2</v>
      </c>
      <c r="C204" s="107"/>
      <c r="F204" s="107">
        <f>SUM(F202:F203)</f>
        <v>160000</v>
      </c>
      <c r="G204" s="108">
        <f t="shared" ref="G204:L204" si="36">SUM(G202:G203)</f>
        <v>4592</v>
      </c>
      <c r="H204" s="107">
        <f t="shared" si="36"/>
        <v>15592.050000000001</v>
      </c>
      <c r="I204" s="107">
        <f t="shared" si="36"/>
        <v>4864</v>
      </c>
      <c r="J204" s="107">
        <f t="shared" si="36"/>
        <v>50</v>
      </c>
      <c r="K204" s="107">
        <f t="shared" si="36"/>
        <v>25098.05</v>
      </c>
      <c r="L204" s="107">
        <f t="shared" si="36"/>
        <v>134901.95000000001</v>
      </c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</row>
    <row r="206" spans="1:668" s="52" customFormat="1" x14ac:dyDescent="0.25">
      <c r="A206" s="45" t="s">
        <v>164</v>
      </c>
      <c r="B206" s="19"/>
      <c r="C206" s="22"/>
      <c r="D206" s="23"/>
      <c r="E206" s="21"/>
      <c r="F206" s="22"/>
      <c r="G206" s="68"/>
      <c r="H206" s="22"/>
      <c r="I206" s="22"/>
      <c r="J206" s="22"/>
      <c r="K206" s="22"/>
      <c r="L206" s="68"/>
    </row>
    <row r="207" spans="1:668" s="52" customFormat="1" x14ac:dyDescent="0.25">
      <c r="A207" s="52" t="s">
        <v>165</v>
      </c>
      <c r="B207" s="162" t="s">
        <v>16</v>
      </c>
      <c r="C207" s="22" t="s">
        <v>73</v>
      </c>
      <c r="D207" s="23">
        <v>44593</v>
      </c>
      <c r="E207" s="21" t="s">
        <v>116</v>
      </c>
      <c r="F207" s="22">
        <v>60000</v>
      </c>
      <c r="G207" s="68">
        <v>1722</v>
      </c>
      <c r="H207" s="22">
        <v>3486.68</v>
      </c>
      <c r="I207" s="22">
        <v>1824</v>
      </c>
      <c r="J207" s="22">
        <v>25</v>
      </c>
      <c r="K207" s="22">
        <v>7057.68</v>
      </c>
      <c r="L207" s="68">
        <v>52942.32</v>
      </c>
    </row>
    <row r="208" spans="1:668" s="101" customFormat="1" x14ac:dyDescent="0.25">
      <c r="A208" s="101" t="s">
        <v>14</v>
      </c>
      <c r="B208" s="172">
        <v>1</v>
      </c>
      <c r="C208" s="172"/>
      <c r="D208" s="173"/>
      <c r="E208" s="173"/>
      <c r="F208" s="107">
        <f t="shared" ref="F208:L208" si="37">F207</f>
        <v>60000</v>
      </c>
      <c r="G208" s="108">
        <f t="shared" si="37"/>
        <v>1722</v>
      </c>
      <c r="H208" s="107">
        <f t="shared" si="37"/>
        <v>3486.68</v>
      </c>
      <c r="I208" s="107">
        <f t="shared" si="37"/>
        <v>1824</v>
      </c>
      <c r="J208" s="107">
        <f t="shared" si="37"/>
        <v>25</v>
      </c>
      <c r="K208" s="107">
        <f t="shared" si="37"/>
        <v>7057.68</v>
      </c>
      <c r="L208" s="108">
        <f t="shared" si="37"/>
        <v>52942.32</v>
      </c>
      <c r="M208" s="174"/>
      <c r="N208" s="17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</row>
    <row r="210" spans="1:668" s="53" customFormat="1" ht="15.75" x14ac:dyDescent="0.25">
      <c r="A210" s="114" t="s">
        <v>197</v>
      </c>
      <c r="B210" s="185"/>
      <c r="C210" s="77"/>
      <c r="D210" s="77"/>
      <c r="E210" s="77"/>
      <c r="F210" s="186"/>
      <c r="G210" s="186"/>
      <c r="H210" s="186"/>
      <c r="I210" s="186"/>
      <c r="J210" s="186"/>
      <c r="K210" s="186"/>
      <c r="L210" s="187"/>
      <c r="M210" s="51"/>
      <c r="N210" s="5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13"/>
      <c r="AR210" s="113"/>
      <c r="AS210" s="113"/>
    </row>
    <row r="211" spans="1:668" s="18" customFormat="1" ht="15.75" x14ac:dyDescent="0.25">
      <c r="A211" s="144" t="s">
        <v>198</v>
      </c>
      <c r="B211" s="145" t="s">
        <v>194</v>
      </c>
      <c r="C211" s="146" t="s">
        <v>73</v>
      </c>
      <c r="D211" s="147">
        <v>44470</v>
      </c>
      <c r="E211" s="148" t="s">
        <v>116</v>
      </c>
      <c r="F211" s="149">
        <v>60000</v>
      </c>
      <c r="G211" s="150">
        <v>1722</v>
      </c>
      <c r="H211" s="149">
        <v>3486.68</v>
      </c>
      <c r="I211" s="149">
        <v>1824</v>
      </c>
      <c r="J211" s="149">
        <v>874.6</v>
      </c>
      <c r="K211" s="149">
        <v>7907.28</v>
      </c>
      <c r="L211" s="170">
        <v>52092.72</v>
      </c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  <c r="HT211" s="51"/>
      <c r="HU211" s="51"/>
      <c r="HV211" s="51"/>
      <c r="HW211" s="51"/>
      <c r="HX211" s="51"/>
      <c r="HY211" s="51"/>
      <c r="HZ211" s="51"/>
      <c r="IA211" s="51"/>
      <c r="IB211" s="51"/>
      <c r="IC211" s="51"/>
      <c r="ID211" s="51"/>
      <c r="IE211" s="51"/>
      <c r="IF211" s="51"/>
      <c r="IG211" s="51"/>
      <c r="IH211" s="51"/>
      <c r="II211" s="51"/>
      <c r="IJ211" s="51"/>
      <c r="IK211" s="51"/>
      <c r="IL211" s="51"/>
      <c r="IM211" s="51"/>
      <c r="IN211" s="51"/>
      <c r="IO211" s="51"/>
      <c r="IP211" s="51"/>
      <c r="IQ211" s="51"/>
      <c r="IR211" s="51"/>
      <c r="IS211" s="51"/>
      <c r="IT211" s="51"/>
      <c r="IU211" s="51"/>
      <c r="IV211" s="51"/>
      <c r="IW211" s="51"/>
      <c r="IX211" s="51"/>
      <c r="IY211" s="51"/>
      <c r="IZ211" s="51"/>
      <c r="JA211" s="51"/>
      <c r="JB211" s="51"/>
      <c r="JC211" s="51"/>
      <c r="JD211" s="51"/>
      <c r="JE211" s="51"/>
      <c r="JF211" s="51"/>
      <c r="JG211" s="51"/>
      <c r="JH211" s="51"/>
      <c r="JI211" s="51"/>
      <c r="JJ211" s="51"/>
      <c r="JK211" s="51"/>
      <c r="JL211" s="51"/>
      <c r="JM211" s="51"/>
      <c r="JN211" s="51"/>
      <c r="JO211" s="51"/>
      <c r="JP211" s="51"/>
      <c r="JQ211" s="51"/>
      <c r="JR211" s="51"/>
      <c r="JS211" s="51"/>
      <c r="JT211" s="51"/>
      <c r="JU211" s="51"/>
      <c r="JV211" s="51"/>
      <c r="JW211" s="51"/>
      <c r="JX211" s="51"/>
      <c r="JY211" s="51"/>
      <c r="JZ211" s="51"/>
      <c r="KA211" s="51"/>
      <c r="KB211" s="51"/>
      <c r="KC211" s="51"/>
      <c r="KD211" s="51"/>
      <c r="KE211" s="51"/>
      <c r="KF211" s="51"/>
      <c r="KG211" s="51"/>
      <c r="KH211" s="51"/>
      <c r="KI211" s="51"/>
      <c r="KJ211" s="51"/>
      <c r="KK211" s="51"/>
      <c r="KL211" s="51"/>
      <c r="KM211" s="51"/>
      <c r="KN211" s="51"/>
      <c r="KO211" s="51"/>
      <c r="KP211" s="51"/>
      <c r="KQ211" s="51"/>
      <c r="KR211" s="51"/>
      <c r="KS211" s="51"/>
      <c r="KT211" s="51"/>
      <c r="KU211" s="51"/>
      <c r="KV211" s="51"/>
      <c r="KW211" s="51"/>
      <c r="KX211" s="51"/>
      <c r="KY211" s="51"/>
      <c r="KZ211" s="51"/>
      <c r="LA211" s="51"/>
      <c r="LB211" s="51"/>
      <c r="LC211" s="51"/>
      <c r="LD211" s="51"/>
      <c r="LE211" s="51"/>
      <c r="LF211" s="51"/>
      <c r="LG211" s="51"/>
      <c r="LH211" s="51"/>
      <c r="LI211" s="51"/>
      <c r="LJ211" s="51"/>
      <c r="LK211" s="51"/>
      <c r="LL211" s="51"/>
      <c r="LM211" s="51"/>
      <c r="LN211" s="51"/>
      <c r="LO211" s="51"/>
      <c r="LP211" s="51"/>
      <c r="LQ211" s="51"/>
      <c r="LR211" s="51"/>
      <c r="LS211" s="51"/>
      <c r="LT211" s="51"/>
      <c r="LU211" s="51"/>
      <c r="LV211" s="51"/>
      <c r="LW211" s="51"/>
      <c r="LX211" s="51"/>
      <c r="LY211" s="51"/>
      <c r="LZ211" s="51"/>
      <c r="MA211" s="51"/>
      <c r="MB211" s="51"/>
      <c r="MC211" s="51"/>
      <c r="MD211" s="51"/>
      <c r="ME211" s="51"/>
      <c r="MF211" s="51"/>
      <c r="MG211" s="51"/>
      <c r="MH211" s="51"/>
      <c r="MI211" s="51"/>
      <c r="MJ211" s="51"/>
      <c r="MK211" s="51"/>
      <c r="ML211" s="51"/>
      <c r="MM211" s="51"/>
      <c r="MN211" s="51"/>
      <c r="MO211" s="51"/>
      <c r="MP211" s="51"/>
      <c r="MQ211" s="51"/>
      <c r="MR211" s="51"/>
      <c r="MS211" s="51"/>
      <c r="MT211" s="51"/>
      <c r="MU211" s="51"/>
      <c r="MV211" s="51"/>
      <c r="MW211" s="51"/>
      <c r="MX211" s="51"/>
      <c r="MY211" s="51"/>
      <c r="MZ211" s="51"/>
      <c r="NA211" s="51"/>
      <c r="NB211" s="51"/>
      <c r="NC211" s="51"/>
      <c r="ND211" s="51"/>
      <c r="NE211" s="51"/>
      <c r="NF211" s="51"/>
      <c r="NG211" s="51"/>
      <c r="NH211" s="51"/>
      <c r="NI211" s="51"/>
      <c r="NJ211" s="51"/>
      <c r="NK211" s="51"/>
      <c r="NL211" s="51"/>
      <c r="NM211" s="51"/>
      <c r="NN211" s="51"/>
      <c r="NO211" s="51"/>
      <c r="NP211" s="51"/>
      <c r="NQ211" s="51"/>
      <c r="NR211" s="51"/>
      <c r="NS211" s="51"/>
      <c r="NT211" s="51"/>
      <c r="NU211" s="51"/>
      <c r="NV211" s="51"/>
      <c r="NW211" s="51"/>
      <c r="NX211" s="51"/>
      <c r="NY211" s="51"/>
      <c r="NZ211" s="51"/>
      <c r="OA211" s="51"/>
      <c r="OB211" s="51"/>
      <c r="OC211" s="51"/>
      <c r="OD211" s="51"/>
      <c r="OE211" s="51"/>
      <c r="OF211" s="51"/>
      <c r="OG211" s="51"/>
      <c r="OH211" s="51"/>
      <c r="OI211" s="51"/>
      <c r="OJ211" s="51"/>
      <c r="OK211" s="51"/>
      <c r="OL211" s="51"/>
      <c r="OM211" s="51"/>
      <c r="ON211" s="51"/>
      <c r="OO211" s="51"/>
      <c r="OP211" s="51"/>
      <c r="OQ211" s="51"/>
      <c r="OR211" s="51"/>
      <c r="OS211" s="51"/>
      <c r="OT211" s="51"/>
      <c r="OU211" s="51"/>
      <c r="OV211" s="51"/>
      <c r="OW211" s="51"/>
      <c r="OX211" s="51"/>
      <c r="OY211" s="51"/>
      <c r="OZ211" s="51"/>
      <c r="PA211" s="51"/>
      <c r="PB211" s="51"/>
      <c r="PC211" s="51"/>
      <c r="PD211" s="51"/>
      <c r="PE211" s="51"/>
      <c r="PF211" s="51"/>
      <c r="PG211" s="51"/>
      <c r="PH211" s="51"/>
      <c r="PI211" s="51"/>
      <c r="PJ211" s="51"/>
      <c r="PK211" s="51"/>
      <c r="PL211" s="51"/>
      <c r="PM211" s="51"/>
      <c r="PN211" s="51"/>
      <c r="PO211" s="51"/>
      <c r="PP211" s="51"/>
      <c r="PQ211" s="51"/>
      <c r="PR211" s="51"/>
      <c r="PS211" s="51"/>
      <c r="PT211" s="51"/>
      <c r="PU211" s="51"/>
      <c r="PV211" s="51"/>
      <c r="PW211" s="51"/>
      <c r="PX211" s="51"/>
      <c r="PY211" s="51"/>
      <c r="PZ211" s="51"/>
      <c r="QA211" s="51"/>
      <c r="QB211" s="51"/>
      <c r="QC211" s="51"/>
      <c r="QD211" s="51"/>
      <c r="QE211" s="51"/>
      <c r="QF211" s="51"/>
      <c r="QG211" s="51"/>
      <c r="QH211" s="51"/>
      <c r="QI211" s="51"/>
      <c r="QJ211" s="51"/>
      <c r="QK211" s="51"/>
      <c r="QL211" s="51"/>
      <c r="QM211" s="51"/>
      <c r="QN211" s="51"/>
      <c r="QO211" s="51"/>
      <c r="QP211" s="51"/>
      <c r="QQ211" s="51"/>
      <c r="QR211" s="51"/>
      <c r="QS211" s="51"/>
      <c r="QT211" s="51"/>
      <c r="QU211" s="51"/>
      <c r="QV211" s="51"/>
      <c r="QW211" s="51"/>
      <c r="QX211" s="51"/>
      <c r="QY211" s="51"/>
      <c r="QZ211" s="51"/>
      <c r="RA211" s="51"/>
      <c r="RB211" s="51"/>
      <c r="RC211" s="51"/>
      <c r="RD211" s="51"/>
      <c r="RE211" s="51"/>
      <c r="RF211" s="51"/>
      <c r="RG211" s="51"/>
      <c r="RH211" s="51"/>
      <c r="RI211" s="51"/>
      <c r="RJ211" s="51"/>
      <c r="RK211" s="51"/>
      <c r="RL211" s="51"/>
      <c r="RM211" s="51"/>
      <c r="RN211" s="51"/>
      <c r="RO211" s="51"/>
      <c r="RP211" s="51"/>
      <c r="RQ211" s="51"/>
      <c r="RR211" s="51"/>
      <c r="RS211" s="51"/>
      <c r="RT211" s="51"/>
      <c r="RU211" s="51"/>
      <c r="RV211" s="51"/>
      <c r="RW211" s="51"/>
      <c r="RX211" s="51"/>
      <c r="RY211" s="51"/>
      <c r="RZ211" s="51"/>
      <c r="SA211" s="51"/>
      <c r="SB211" s="51"/>
      <c r="SC211" s="51"/>
      <c r="SD211" s="51"/>
      <c r="SE211" s="51"/>
      <c r="SF211" s="51"/>
      <c r="SG211" s="51"/>
      <c r="SH211" s="51"/>
      <c r="SI211" s="51"/>
      <c r="SJ211" s="51"/>
      <c r="SK211" s="51"/>
      <c r="SL211" s="51"/>
      <c r="SM211" s="51"/>
      <c r="SN211" s="51"/>
      <c r="SO211" s="51"/>
      <c r="SP211" s="51"/>
      <c r="SQ211" s="51"/>
      <c r="SR211" s="51"/>
      <c r="SS211" s="51"/>
      <c r="ST211" s="51"/>
      <c r="SU211" s="51"/>
      <c r="SV211" s="51"/>
      <c r="SW211" s="51"/>
      <c r="SX211" s="51"/>
      <c r="SY211" s="51"/>
      <c r="SZ211" s="51"/>
      <c r="TA211" s="51"/>
      <c r="TB211" s="51"/>
      <c r="TC211" s="51"/>
      <c r="TD211" s="51"/>
      <c r="TE211" s="51"/>
      <c r="TF211" s="51"/>
      <c r="TG211" s="51"/>
      <c r="TH211" s="51"/>
      <c r="TI211" s="51"/>
      <c r="TJ211" s="51"/>
      <c r="TK211" s="51"/>
      <c r="TL211" s="51"/>
      <c r="TM211" s="51"/>
      <c r="TN211" s="51"/>
      <c r="TO211" s="51"/>
      <c r="TP211" s="51"/>
      <c r="TQ211" s="51"/>
      <c r="TR211" s="51"/>
      <c r="TS211" s="51"/>
      <c r="TT211" s="51"/>
      <c r="TU211" s="51"/>
      <c r="TV211" s="51"/>
      <c r="TW211" s="51"/>
      <c r="TX211" s="51"/>
      <c r="TY211" s="51"/>
      <c r="TZ211" s="51"/>
      <c r="UA211" s="51"/>
      <c r="UB211" s="51"/>
      <c r="UC211" s="51"/>
      <c r="UD211" s="51"/>
      <c r="UE211" s="51"/>
      <c r="UF211" s="51"/>
      <c r="UG211" s="51"/>
      <c r="UH211" s="51"/>
      <c r="UI211" s="51"/>
      <c r="UJ211" s="51"/>
      <c r="UK211" s="51"/>
      <c r="UL211" s="51"/>
      <c r="UM211" s="51"/>
      <c r="UN211" s="51"/>
      <c r="UO211" s="51"/>
      <c r="UP211" s="51"/>
      <c r="UQ211" s="51"/>
      <c r="UR211" s="51"/>
      <c r="US211" s="51"/>
      <c r="UT211" s="51"/>
      <c r="UU211" s="51"/>
      <c r="UV211" s="51"/>
      <c r="UW211" s="51"/>
      <c r="UX211" s="51"/>
      <c r="UY211" s="51"/>
      <c r="UZ211" s="51"/>
      <c r="VA211" s="51"/>
      <c r="VB211" s="51"/>
      <c r="VC211" s="51"/>
      <c r="VD211" s="51"/>
      <c r="VE211" s="51"/>
      <c r="VF211" s="51"/>
      <c r="VG211" s="51"/>
      <c r="VH211" s="51"/>
      <c r="VI211" s="51"/>
      <c r="VJ211" s="51"/>
      <c r="VK211" s="51"/>
      <c r="VL211" s="51"/>
      <c r="VM211" s="51"/>
      <c r="VN211" s="51"/>
      <c r="VO211" s="51"/>
      <c r="VP211" s="51"/>
      <c r="VQ211" s="51"/>
      <c r="VR211" s="51"/>
      <c r="VS211" s="51"/>
      <c r="VT211" s="51"/>
      <c r="VU211" s="51"/>
      <c r="VV211" s="51"/>
      <c r="VW211" s="51"/>
      <c r="VX211" s="51"/>
      <c r="VY211" s="51"/>
      <c r="VZ211" s="51"/>
      <c r="WA211" s="51"/>
      <c r="WB211" s="51"/>
      <c r="WC211" s="51"/>
      <c r="WD211" s="51"/>
      <c r="WE211" s="51"/>
      <c r="WF211" s="51"/>
      <c r="WG211" s="51"/>
      <c r="WH211" s="51"/>
      <c r="WI211" s="51"/>
      <c r="WJ211" s="51"/>
      <c r="WK211" s="51"/>
      <c r="WL211" s="51"/>
      <c r="WM211" s="51"/>
      <c r="WN211" s="51"/>
      <c r="WO211" s="51"/>
      <c r="WP211" s="51"/>
      <c r="WQ211" s="51"/>
      <c r="WR211" s="51"/>
      <c r="WS211" s="51"/>
      <c r="WT211" s="51"/>
      <c r="WU211" s="51"/>
      <c r="WV211" s="51"/>
      <c r="WW211" s="51"/>
      <c r="WX211" s="51"/>
      <c r="WY211" s="51"/>
      <c r="WZ211" s="51"/>
      <c r="XA211" s="51"/>
      <c r="XB211" s="51"/>
      <c r="XC211" s="51"/>
      <c r="XD211" s="51"/>
      <c r="XE211" s="51"/>
      <c r="XF211" s="51"/>
      <c r="XG211" s="51"/>
      <c r="XH211" s="51"/>
      <c r="XI211" s="51"/>
      <c r="XJ211" s="51"/>
      <c r="XK211" s="51"/>
      <c r="XL211" s="51"/>
      <c r="XM211" s="51"/>
      <c r="XN211" s="51"/>
      <c r="XO211" s="51"/>
      <c r="XP211" s="51"/>
      <c r="XQ211" s="51"/>
      <c r="XR211" s="51"/>
      <c r="XS211" s="51"/>
      <c r="XT211" s="51"/>
      <c r="XU211" s="51"/>
      <c r="XV211" s="51"/>
      <c r="XW211" s="51"/>
      <c r="XX211" s="51"/>
      <c r="XY211" s="51"/>
      <c r="XZ211" s="51"/>
      <c r="YA211" s="51"/>
      <c r="YB211" s="51"/>
      <c r="YC211" s="51"/>
      <c r="YD211" s="51"/>
      <c r="YE211" s="51"/>
      <c r="YF211" s="51"/>
      <c r="YG211" s="51"/>
      <c r="YH211" s="51"/>
      <c r="YI211" s="51"/>
      <c r="YJ211" s="51"/>
      <c r="YK211" s="51"/>
      <c r="YL211" s="51"/>
      <c r="YM211" s="51"/>
      <c r="YN211" s="51"/>
      <c r="YO211" s="51"/>
      <c r="YP211" s="51"/>
      <c r="YQ211" s="51"/>
      <c r="YR211" s="51"/>
    </row>
    <row r="212" spans="1:668" s="18" customFormat="1" ht="15.75" x14ac:dyDescent="0.25">
      <c r="A212" s="144" t="s">
        <v>199</v>
      </c>
      <c r="B212" s="145" t="s">
        <v>194</v>
      </c>
      <c r="C212" s="146" t="s">
        <v>74</v>
      </c>
      <c r="D212" s="147">
        <v>44593</v>
      </c>
      <c r="E212" s="148" t="s">
        <v>116</v>
      </c>
      <c r="F212" s="149">
        <v>76000</v>
      </c>
      <c r="G212" s="150">
        <v>2181.1999999999998</v>
      </c>
      <c r="H212" s="149">
        <v>6497.56</v>
      </c>
      <c r="I212" s="149">
        <v>2310.4</v>
      </c>
      <c r="J212" s="149">
        <v>25</v>
      </c>
      <c r="K212" s="149">
        <v>11014.16</v>
      </c>
      <c r="L212" s="170">
        <v>64985.84</v>
      </c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  <c r="HT212" s="51"/>
      <c r="HU212" s="51"/>
      <c r="HV212" s="51"/>
      <c r="HW212" s="51"/>
      <c r="HX212" s="51"/>
      <c r="HY212" s="51"/>
      <c r="HZ212" s="51"/>
      <c r="IA212" s="51"/>
      <c r="IB212" s="51"/>
      <c r="IC212" s="51"/>
      <c r="ID212" s="51"/>
      <c r="IE212" s="51"/>
      <c r="IF212" s="51"/>
      <c r="IG212" s="51"/>
      <c r="IH212" s="51"/>
      <c r="II212" s="51"/>
      <c r="IJ212" s="51"/>
      <c r="IK212" s="51"/>
      <c r="IL212" s="51"/>
      <c r="IM212" s="51"/>
      <c r="IN212" s="51"/>
      <c r="IO212" s="51"/>
      <c r="IP212" s="51"/>
      <c r="IQ212" s="51"/>
      <c r="IR212" s="51"/>
      <c r="IS212" s="51"/>
      <c r="IT212" s="51"/>
      <c r="IU212" s="51"/>
      <c r="IV212" s="51"/>
      <c r="IW212" s="51"/>
      <c r="IX212" s="51"/>
      <c r="IY212" s="51"/>
      <c r="IZ212" s="51"/>
      <c r="JA212" s="51"/>
      <c r="JB212" s="51"/>
      <c r="JC212" s="51"/>
      <c r="JD212" s="51"/>
      <c r="JE212" s="51"/>
      <c r="JF212" s="51"/>
      <c r="JG212" s="51"/>
      <c r="JH212" s="51"/>
      <c r="JI212" s="51"/>
      <c r="JJ212" s="51"/>
      <c r="JK212" s="51"/>
      <c r="JL212" s="51"/>
      <c r="JM212" s="51"/>
      <c r="JN212" s="51"/>
      <c r="JO212" s="51"/>
      <c r="JP212" s="51"/>
      <c r="JQ212" s="51"/>
      <c r="JR212" s="51"/>
      <c r="JS212" s="51"/>
      <c r="JT212" s="51"/>
      <c r="JU212" s="51"/>
      <c r="JV212" s="51"/>
      <c r="JW212" s="51"/>
      <c r="JX212" s="51"/>
      <c r="JY212" s="51"/>
      <c r="JZ212" s="51"/>
      <c r="KA212" s="51"/>
      <c r="KB212" s="51"/>
      <c r="KC212" s="51"/>
      <c r="KD212" s="51"/>
      <c r="KE212" s="51"/>
      <c r="KF212" s="51"/>
      <c r="KG212" s="51"/>
      <c r="KH212" s="51"/>
      <c r="KI212" s="51"/>
      <c r="KJ212" s="51"/>
      <c r="KK212" s="51"/>
      <c r="KL212" s="51"/>
      <c r="KM212" s="51"/>
      <c r="KN212" s="51"/>
      <c r="KO212" s="51"/>
      <c r="KP212" s="51"/>
      <c r="KQ212" s="51"/>
      <c r="KR212" s="51"/>
      <c r="KS212" s="51"/>
      <c r="KT212" s="51"/>
      <c r="KU212" s="51"/>
      <c r="KV212" s="51"/>
      <c r="KW212" s="51"/>
      <c r="KX212" s="51"/>
      <c r="KY212" s="51"/>
      <c r="KZ212" s="51"/>
      <c r="LA212" s="51"/>
      <c r="LB212" s="51"/>
      <c r="LC212" s="51"/>
      <c r="LD212" s="51"/>
      <c r="LE212" s="51"/>
      <c r="LF212" s="51"/>
      <c r="LG212" s="51"/>
      <c r="LH212" s="51"/>
      <c r="LI212" s="51"/>
      <c r="LJ212" s="51"/>
      <c r="LK212" s="51"/>
      <c r="LL212" s="51"/>
      <c r="LM212" s="51"/>
      <c r="LN212" s="51"/>
      <c r="LO212" s="51"/>
      <c r="LP212" s="51"/>
      <c r="LQ212" s="51"/>
      <c r="LR212" s="51"/>
      <c r="LS212" s="51"/>
      <c r="LT212" s="51"/>
      <c r="LU212" s="51"/>
      <c r="LV212" s="51"/>
      <c r="LW212" s="51"/>
      <c r="LX212" s="51"/>
      <c r="LY212" s="51"/>
      <c r="LZ212" s="51"/>
      <c r="MA212" s="51"/>
      <c r="MB212" s="51"/>
      <c r="MC212" s="51"/>
      <c r="MD212" s="51"/>
      <c r="ME212" s="51"/>
      <c r="MF212" s="51"/>
      <c r="MG212" s="51"/>
      <c r="MH212" s="51"/>
      <c r="MI212" s="51"/>
      <c r="MJ212" s="51"/>
      <c r="MK212" s="51"/>
      <c r="ML212" s="51"/>
      <c r="MM212" s="51"/>
      <c r="MN212" s="51"/>
      <c r="MO212" s="51"/>
      <c r="MP212" s="51"/>
      <c r="MQ212" s="51"/>
      <c r="MR212" s="51"/>
      <c r="MS212" s="51"/>
      <c r="MT212" s="51"/>
      <c r="MU212" s="51"/>
      <c r="MV212" s="51"/>
      <c r="MW212" s="51"/>
      <c r="MX212" s="51"/>
      <c r="MY212" s="51"/>
      <c r="MZ212" s="51"/>
      <c r="NA212" s="51"/>
      <c r="NB212" s="51"/>
      <c r="NC212" s="51"/>
      <c r="ND212" s="51"/>
      <c r="NE212" s="51"/>
      <c r="NF212" s="51"/>
      <c r="NG212" s="51"/>
      <c r="NH212" s="51"/>
      <c r="NI212" s="51"/>
      <c r="NJ212" s="51"/>
      <c r="NK212" s="51"/>
      <c r="NL212" s="51"/>
      <c r="NM212" s="51"/>
      <c r="NN212" s="51"/>
      <c r="NO212" s="51"/>
      <c r="NP212" s="51"/>
      <c r="NQ212" s="51"/>
      <c r="NR212" s="51"/>
      <c r="NS212" s="51"/>
      <c r="NT212" s="51"/>
      <c r="NU212" s="51"/>
      <c r="NV212" s="51"/>
      <c r="NW212" s="51"/>
      <c r="NX212" s="51"/>
      <c r="NY212" s="51"/>
      <c r="NZ212" s="51"/>
      <c r="OA212" s="51"/>
      <c r="OB212" s="51"/>
      <c r="OC212" s="51"/>
      <c r="OD212" s="51"/>
      <c r="OE212" s="51"/>
      <c r="OF212" s="51"/>
      <c r="OG212" s="51"/>
      <c r="OH212" s="51"/>
      <c r="OI212" s="51"/>
      <c r="OJ212" s="51"/>
      <c r="OK212" s="51"/>
      <c r="OL212" s="51"/>
      <c r="OM212" s="51"/>
      <c r="ON212" s="51"/>
      <c r="OO212" s="51"/>
      <c r="OP212" s="51"/>
      <c r="OQ212" s="51"/>
      <c r="OR212" s="51"/>
      <c r="OS212" s="51"/>
      <c r="OT212" s="51"/>
      <c r="OU212" s="51"/>
      <c r="OV212" s="51"/>
      <c r="OW212" s="51"/>
      <c r="OX212" s="51"/>
      <c r="OY212" s="51"/>
      <c r="OZ212" s="51"/>
      <c r="PA212" s="51"/>
      <c r="PB212" s="51"/>
      <c r="PC212" s="51"/>
      <c r="PD212" s="51"/>
      <c r="PE212" s="51"/>
      <c r="PF212" s="51"/>
      <c r="PG212" s="51"/>
      <c r="PH212" s="51"/>
      <c r="PI212" s="51"/>
      <c r="PJ212" s="51"/>
      <c r="PK212" s="51"/>
      <c r="PL212" s="51"/>
      <c r="PM212" s="51"/>
      <c r="PN212" s="51"/>
      <c r="PO212" s="51"/>
      <c r="PP212" s="51"/>
      <c r="PQ212" s="51"/>
      <c r="PR212" s="51"/>
      <c r="PS212" s="51"/>
      <c r="PT212" s="51"/>
      <c r="PU212" s="51"/>
      <c r="PV212" s="51"/>
      <c r="PW212" s="51"/>
      <c r="PX212" s="51"/>
      <c r="PY212" s="51"/>
      <c r="PZ212" s="51"/>
      <c r="QA212" s="51"/>
      <c r="QB212" s="51"/>
      <c r="QC212" s="51"/>
      <c r="QD212" s="51"/>
      <c r="QE212" s="51"/>
      <c r="QF212" s="51"/>
      <c r="QG212" s="51"/>
      <c r="QH212" s="51"/>
      <c r="QI212" s="51"/>
      <c r="QJ212" s="51"/>
      <c r="QK212" s="51"/>
      <c r="QL212" s="51"/>
      <c r="QM212" s="51"/>
      <c r="QN212" s="51"/>
      <c r="QO212" s="51"/>
      <c r="QP212" s="51"/>
      <c r="QQ212" s="51"/>
      <c r="QR212" s="51"/>
      <c r="QS212" s="51"/>
      <c r="QT212" s="51"/>
      <c r="QU212" s="51"/>
      <c r="QV212" s="51"/>
      <c r="QW212" s="51"/>
      <c r="QX212" s="51"/>
      <c r="QY212" s="51"/>
      <c r="QZ212" s="51"/>
      <c r="RA212" s="51"/>
      <c r="RB212" s="51"/>
      <c r="RC212" s="51"/>
      <c r="RD212" s="51"/>
      <c r="RE212" s="51"/>
      <c r="RF212" s="51"/>
      <c r="RG212" s="51"/>
      <c r="RH212" s="51"/>
      <c r="RI212" s="51"/>
      <c r="RJ212" s="51"/>
      <c r="RK212" s="51"/>
      <c r="RL212" s="51"/>
      <c r="RM212" s="51"/>
      <c r="RN212" s="51"/>
      <c r="RO212" s="51"/>
      <c r="RP212" s="51"/>
      <c r="RQ212" s="51"/>
      <c r="RR212" s="51"/>
      <c r="RS212" s="51"/>
      <c r="RT212" s="51"/>
      <c r="RU212" s="51"/>
      <c r="RV212" s="51"/>
      <c r="RW212" s="51"/>
      <c r="RX212" s="51"/>
      <c r="RY212" s="51"/>
      <c r="RZ212" s="51"/>
      <c r="SA212" s="51"/>
      <c r="SB212" s="51"/>
      <c r="SC212" s="51"/>
      <c r="SD212" s="51"/>
      <c r="SE212" s="51"/>
      <c r="SF212" s="51"/>
      <c r="SG212" s="51"/>
      <c r="SH212" s="51"/>
      <c r="SI212" s="51"/>
      <c r="SJ212" s="51"/>
      <c r="SK212" s="51"/>
      <c r="SL212" s="51"/>
      <c r="SM212" s="51"/>
      <c r="SN212" s="51"/>
      <c r="SO212" s="51"/>
      <c r="SP212" s="51"/>
      <c r="SQ212" s="51"/>
      <c r="SR212" s="51"/>
      <c r="SS212" s="51"/>
      <c r="ST212" s="51"/>
      <c r="SU212" s="51"/>
      <c r="SV212" s="51"/>
      <c r="SW212" s="51"/>
      <c r="SX212" s="51"/>
      <c r="SY212" s="51"/>
      <c r="SZ212" s="51"/>
      <c r="TA212" s="51"/>
      <c r="TB212" s="51"/>
      <c r="TC212" s="51"/>
      <c r="TD212" s="51"/>
      <c r="TE212" s="51"/>
      <c r="TF212" s="51"/>
      <c r="TG212" s="51"/>
      <c r="TH212" s="51"/>
      <c r="TI212" s="51"/>
      <c r="TJ212" s="51"/>
      <c r="TK212" s="51"/>
      <c r="TL212" s="51"/>
      <c r="TM212" s="51"/>
      <c r="TN212" s="51"/>
      <c r="TO212" s="51"/>
      <c r="TP212" s="51"/>
      <c r="TQ212" s="51"/>
      <c r="TR212" s="51"/>
      <c r="TS212" s="51"/>
      <c r="TT212" s="51"/>
      <c r="TU212" s="51"/>
      <c r="TV212" s="51"/>
      <c r="TW212" s="51"/>
      <c r="TX212" s="51"/>
      <c r="TY212" s="51"/>
      <c r="TZ212" s="51"/>
      <c r="UA212" s="51"/>
      <c r="UB212" s="51"/>
      <c r="UC212" s="51"/>
      <c r="UD212" s="51"/>
      <c r="UE212" s="51"/>
      <c r="UF212" s="51"/>
      <c r="UG212" s="51"/>
      <c r="UH212" s="51"/>
      <c r="UI212" s="51"/>
      <c r="UJ212" s="51"/>
      <c r="UK212" s="51"/>
      <c r="UL212" s="51"/>
      <c r="UM212" s="51"/>
      <c r="UN212" s="51"/>
      <c r="UO212" s="51"/>
      <c r="UP212" s="51"/>
      <c r="UQ212" s="51"/>
      <c r="UR212" s="51"/>
      <c r="US212" s="51"/>
      <c r="UT212" s="51"/>
      <c r="UU212" s="51"/>
      <c r="UV212" s="51"/>
      <c r="UW212" s="51"/>
      <c r="UX212" s="51"/>
      <c r="UY212" s="51"/>
      <c r="UZ212" s="51"/>
      <c r="VA212" s="51"/>
      <c r="VB212" s="51"/>
      <c r="VC212" s="51"/>
      <c r="VD212" s="51"/>
      <c r="VE212" s="51"/>
      <c r="VF212" s="51"/>
      <c r="VG212" s="51"/>
      <c r="VH212" s="51"/>
      <c r="VI212" s="51"/>
      <c r="VJ212" s="51"/>
      <c r="VK212" s="51"/>
      <c r="VL212" s="51"/>
      <c r="VM212" s="51"/>
      <c r="VN212" s="51"/>
      <c r="VO212" s="51"/>
      <c r="VP212" s="51"/>
      <c r="VQ212" s="51"/>
      <c r="VR212" s="51"/>
      <c r="VS212" s="51"/>
      <c r="VT212" s="51"/>
      <c r="VU212" s="51"/>
      <c r="VV212" s="51"/>
      <c r="VW212" s="51"/>
      <c r="VX212" s="51"/>
      <c r="VY212" s="51"/>
      <c r="VZ212" s="51"/>
      <c r="WA212" s="51"/>
      <c r="WB212" s="51"/>
      <c r="WC212" s="51"/>
      <c r="WD212" s="51"/>
      <c r="WE212" s="51"/>
      <c r="WF212" s="51"/>
      <c r="WG212" s="51"/>
      <c r="WH212" s="51"/>
      <c r="WI212" s="51"/>
      <c r="WJ212" s="51"/>
      <c r="WK212" s="51"/>
      <c r="WL212" s="51"/>
      <c r="WM212" s="51"/>
      <c r="WN212" s="51"/>
      <c r="WO212" s="51"/>
      <c r="WP212" s="51"/>
      <c r="WQ212" s="51"/>
      <c r="WR212" s="51"/>
      <c r="WS212" s="51"/>
      <c r="WT212" s="51"/>
      <c r="WU212" s="51"/>
      <c r="WV212" s="51"/>
      <c r="WW212" s="51"/>
      <c r="WX212" s="51"/>
      <c r="WY212" s="51"/>
      <c r="WZ212" s="51"/>
      <c r="XA212" s="51"/>
      <c r="XB212" s="51"/>
      <c r="XC212" s="51"/>
      <c r="XD212" s="51"/>
      <c r="XE212" s="51"/>
      <c r="XF212" s="51"/>
      <c r="XG212" s="51"/>
      <c r="XH212" s="51"/>
      <c r="XI212" s="51"/>
      <c r="XJ212" s="51"/>
      <c r="XK212" s="51"/>
      <c r="XL212" s="51"/>
      <c r="XM212" s="51"/>
      <c r="XN212" s="51"/>
      <c r="XO212" s="51"/>
      <c r="XP212" s="51"/>
      <c r="XQ212" s="51"/>
      <c r="XR212" s="51"/>
      <c r="XS212" s="51"/>
      <c r="XT212" s="51"/>
      <c r="XU212" s="51"/>
      <c r="XV212" s="51"/>
      <c r="XW212" s="51"/>
      <c r="XX212" s="51"/>
      <c r="XY212" s="51"/>
      <c r="XZ212" s="51"/>
      <c r="YA212" s="51"/>
      <c r="YB212" s="51"/>
      <c r="YC212" s="51"/>
      <c r="YD212" s="51"/>
      <c r="YE212" s="51"/>
      <c r="YF212" s="51"/>
      <c r="YG212" s="51"/>
      <c r="YH212" s="51"/>
      <c r="YI212" s="51"/>
      <c r="YJ212" s="51"/>
      <c r="YK212" s="51"/>
      <c r="YL212" s="51"/>
      <c r="YM212" s="51"/>
      <c r="YN212" s="51"/>
      <c r="YO212" s="51"/>
      <c r="YP212" s="51"/>
      <c r="YQ212" s="51"/>
      <c r="YR212" s="51"/>
    </row>
    <row r="213" spans="1:668" s="118" customFormat="1" ht="15.75" x14ac:dyDescent="0.25">
      <c r="A213" s="142" t="s">
        <v>14</v>
      </c>
      <c r="B213" s="41">
        <v>2</v>
      </c>
      <c r="C213" s="93"/>
      <c r="D213" s="93"/>
      <c r="E213" s="143"/>
      <c r="F213" s="85">
        <f>SUM(F211:F212)</f>
        <v>136000</v>
      </c>
      <c r="G213" s="85">
        <f t="shared" ref="G213:L213" si="38">SUM(G211:G212)</f>
        <v>3903.2</v>
      </c>
      <c r="H213" s="85">
        <f t="shared" si="38"/>
        <v>9984.24</v>
      </c>
      <c r="I213" s="85">
        <f t="shared" si="38"/>
        <v>4134.3999999999996</v>
      </c>
      <c r="J213" s="85">
        <f t="shared" si="38"/>
        <v>899.6</v>
      </c>
      <c r="K213" s="85">
        <f t="shared" si="38"/>
        <v>18921.439999999999</v>
      </c>
      <c r="L213" s="167">
        <f t="shared" si="38"/>
        <v>117078.56</v>
      </c>
      <c r="M213" s="18"/>
      <c r="N213" s="18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19"/>
      <c r="AR213" s="119"/>
      <c r="AS213" s="119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6"/>
      <c r="DE213" s="106"/>
      <c r="DF213" s="106"/>
      <c r="DG213" s="106"/>
      <c r="DH213" s="106"/>
      <c r="DI213" s="106"/>
      <c r="DJ213" s="106"/>
      <c r="DK213" s="106"/>
      <c r="DL213" s="106"/>
      <c r="DM213" s="106"/>
      <c r="DN213" s="106"/>
      <c r="DO213" s="106"/>
      <c r="DP213" s="106"/>
      <c r="DQ213" s="106"/>
      <c r="DR213" s="106"/>
      <c r="DS213" s="106"/>
      <c r="DT213" s="106"/>
      <c r="DU213" s="106"/>
      <c r="DV213" s="106"/>
      <c r="DW213" s="106"/>
      <c r="DX213" s="106"/>
      <c r="DY213" s="106"/>
      <c r="DZ213" s="106"/>
      <c r="EA213" s="106"/>
      <c r="EB213" s="106"/>
      <c r="EC213" s="106"/>
      <c r="ED213" s="106"/>
      <c r="EE213" s="106"/>
      <c r="EF213" s="106"/>
      <c r="EG213" s="106"/>
      <c r="EH213" s="106"/>
      <c r="EI213" s="106"/>
      <c r="EJ213" s="106"/>
      <c r="EK213" s="106"/>
      <c r="EL213" s="106"/>
      <c r="EM213" s="106"/>
      <c r="EN213" s="106"/>
      <c r="EO213" s="106"/>
      <c r="EP213" s="106"/>
      <c r="EQ213" s="106"/>
      <c r="ER213" s="106"/>
      <c r="ES213" s="106"/>
      <c r="ET213" s="106"/>
      <c r="EU213" s="106"/>
      <c r="EV213" s="106"/>
      <c r="EW213" s="106"/>
      <c r="EX213" s="106"/>
      <c r="EY213" s="106"/>
      <c r="EZ213" s="106"/>
      <c r="FA213" s="106"/>
      <c r="FB213" s="106"/>
      <c r="FC213" s="106"/>
      <c r="FD213" s="106"/>
      <c r="FE213" s="106"/>
      <c r="FF213" s="106"/>
      <c r="FG213" s="106"/>
      <c r="FH213" s="106"/>
      <c r="FI213" s="106"/>
      <c r="FJ213" s="106"/>
      <c r="FK213" s="106"/>
      <c r="FL213" s="106"/>
      <c r="FM213" s="106"/>
      <c r="FN213" s="106"/>
      <c r="FO213" s="106"/>
      <c r="FP213" s="106"/>
      <c r="FQ213" s="106"/>
      <c r="FR213" s="106"/>
      <c r="FS213" s="106"/>
      <c r="FT213" s="106"/>
      <c r="FU213" s="106"/>
      <c r="FV213" s="106"/>
      <c r="FW213" s="106"/>
      <c r="FX213" s="106"/>
      <c r="FY213" s="106"/>
      <c r="FZ213" s="106"/>
      <c r="GA213" s="106"/>
      <c r="GB213" s="106"/>
      <c r="GC213" s="106"/>
      <c r="GD213" s="106"/>
      <c r="GE213" s="106"/>
      <c r="GF213" s="106"/>
      <c r="GG213" s="106"/>
      <c r="GH213" s="106"/>
      <c r="GI213" s="106"/>
      <c r="GJ213" s="106"/>
      <c r="GK213" s="106"/>
      <c r="GL213" s="106"/>
      <c r="GM213" s="106"/>
      <c r="GN213" s="106"/>
      <c r="GO213" s="106"/>
      <c r="GP213" s="106"/>
      <c r="GQ213" s="106"/>
      <c r="GR213" s="106"/>
      <c r="GS213" s="106"/>
      <c r="GT213" s="106"/>
      <c r="GU213" s="106"/>
      <c r="GV213" s="106"/>
      <c r="GW213" s="106"/>
      <c r="GX213" s="106"/>
      <c r="GY213" s="106"/>
      <c r="GZ213" s="106"/>
      <c r="HA213" s="106"/>
      <c r="HB213" s="106"/>
      <c r="HC213" s="106"/>
      <c r="HD213" s="106"/>
      <c r="HE213" s="106"/>
      <c r="HF213" s="106"/>
      <c r="HG213" s="106"/>
      <c r="HH213" s="106"/>
      <c r="HI213" s="106"/>
      <c r="HJ213" s="106"/>
      <c r="HK213" s="106"/>
      <c r="HL213" s="106"/>
      <c r="HM213" s="106"/>
      <c r="HN213" s="106"/>
      <c r="HO213" s="106"/>
      <c r="HP213" s="106"/>
      <c r="HQ213" s="106"/>
      <c r="HR213" s="106"/>
      <c r="HS213" s="106"/>
      <c r="HT213" s="106"/>
      <c r="HU213" s="106"/>
      <c r="HV213" s="106"/>
      <c r="HW213" s="106"/>
      <c r="HX213" s="106"/>
      <c r="HY213" s="106"/>
      <c r="HZ213" s="106"/>
      <c r="IA213" s="106"/>
      <c r="IB213" s="106"/>
      <c r="IC213" s="106"/>
      <c r="ID213" s="106"/>
      <c r="IE213" s="106"/>
      <c r="IF213" s="106"/>
      <c r="IG213" s="106"/>
      <c r="IH213" s="106"/>
      <c r="II213" s="106"/>
      <c r="IJ213" s="106"/>
      <c r="IK213" s="106"/>
      <c r="IL213" s="106"/>
      <c r="IM213" s="106"/>
      <c r="IN213" s="106"/>
      <c r="IO213" s="106"/>
      <c r="IP213" s="106"/>
      <c r="IQ213" s="106"/>
      <c r="IR213" s="106"/>
      <c r="IS213" s="106"/>
      <c r="IT213" s="106"/>
      <c r="IU213" s="106"/>
      <c r="IV213" s="106"/>
      <c r="IW213" s="106"/>
      <c r="IX213" s="106"/>
      <c r="IY213" s="106"/>
      <c r="IZ213" s="106"/>
      <c r="JA213" s="106"/>
      <c r="JB213" s="106"/>
      <c r="JC213" s="106"/>
      <c r="JD213" s="106"/>
      <c r="JE213" s="106"/>
      <c r="JF213" s="106"/>
      <c r="JG213" s="106"/>
      <c r="JH213" s="106"/>
      <c r="JI213" s="106"/>
      <c r="JJ213" s="106"/>
      <c r="JK213" s="106"/>
      <c r="JL213" s="106"/>
      <c r="JM213" s="106"/>
      <c r="JN213" s="106"/>
      <c r="JO213" s="106"/>
      <c r="JP213" s="106"/>
      <c r="JQ213" s="106"/>
      <c r="JR213" s="106"/>
      <c r="JS213" s="106"/>
      <c r="JT213" s="106"/>
      <c r="JU213" s="106"/>
      <c r="JV213" s="106"/>
      <c r="JW213" s="106"/>
      <c r="JX213" s="106"/>
      <c r="JY213" s="106"/>
      <c r="JZ213" s="106"/>
      <c r="KA213" s="106"/>
      <c r="KB213" s="106"/>
      <c r="KC213" s="106"/>
      <c r="KD213" s="106"/>
      <c r="KE213" s="106"/>
      <c r="KF213" s="106"/>
      <c r="KG213" s="106"/>
      <c r="KH213" s="106"/>
      <c r="KI213" s="106"/>
      <c r="KJ213" s="106"/>
      <c r="KK213" s="106"/>
      <c r="KL213" s="106"/>
      <c r="KM213" s="106"/>
      <c r="KN213" s="106"/>
      <c r="KO213" s="106"/>
      <c r="KP213" s="106"/>
      <c r="KQ213" s="106"/>
      <c r="KR213" s="106"/>
      <c r="KS213" s="106"/>
      <c r="KT213" s="106"/>
      <c r="KU213" s="106"/>
      <c r="KV213" s="106"/>
      <c r="KW213" s="106"/>
      <c r="KX213" s="106"/>
      <c r="KY213" s="106"/>
      <c r="KZ213" s="106"/>
      <c r="LA213" s="106"/>
      <c r="LB213" s="106"/>
      <c r="LC213" s="106"/>
      <c r="LD213" s="106"/>
      <c r="LE213" s="106"/>
      <c r="LF213" s="106"/>
      <c r="LG213" s="106"/>
      <c r="LH213" s="106"/>
      <c r="LI213" s="106"/>
      <c r="LJ213" s="106"/>
      <c r="LK213" s="106"/>
      <c r="LL213" s="106"/>
      <c r="LM213" s="106"/>
      <c r="LN213" s="106"/>
      <c r="LO213" s="106"/>
      <c r="LP213" s="106"/>
      <c r="LQ213" s="106"/>
      <c r="LR213" s="106"/>
      <c r="LS213" s="106"/>
      <c r="LT213" s="106"/>
      <c r="LU213" s="106"/>
      <c r="LV213" s="106"/>
      <c r="LW213" s="106"/>
      <c r="LX213" s="106"/>
      <c r="LY213" s="106"/>
      <c r="LZ213" s="106"/>
      <c r="MA213" s="106"/>
      <c r="MB213" s="106"/>
      <c r="MC213" s="106"/>
      <c r="MD213" s="106"/>
      <c r="ME213" s="106"/>
      <c r="MF213" s="106"/>
      <c r="MG213" s="106"/>
      <c r="MH213" s="106"/>
      <c r="MI213" s="106"/>
      <c r="MJ213" s="106"/>
      <c r="MK213" s="106"/>
      <c r="ML213" s="106"/>
      <c r="MM213" s="106"/>
      <c r="MN213" s="106"/>
      <c r="MO213" s="106"/>
      <c r="MP213" s="106"/>
      <c r="MQ213" s="106"/>
      <c r="MR213" s="106"/>
      <c r="MS213" s="106"/>
      <c r="MT213" s="106"/>
      <c r="MU213" s="106"/>
      <c r="MV213" s="106"/>
      <c r="MW213" s="106"/>
      <c r="MX213" s="106"/>
      <c r="MY213" s="106"/>
      <c r="MZ213" s="106"/>
      <c r="NA213" s="106"/>
      <c r="NB213" s="106"/>
      <c r="NC213" s="106"/>
      <c r="ND213" s="106"/>
      <c r="NE213" s="106"/>
      <c r="NF213" s="106"/>
      <c r="NG213" s="106"/>
      <c r="NH213" s="106"/>
      <c r="NI213" s="106"/>
      <c r="NJ213" s="106"/>
      <c r="NK213" s="106"/>
      <c r="NL213" s="106"/>
      <c r="NM213" s="106"/>
      <c r="NN213" s="106"/>
      <c r="NO213" s="106"/>
      <c r="NP213" s="106"/>
      <c r="NQ213" s="106"/>
      <c r="NR213" s="106"/>
      <c r="NS213" s="106"/>
      <c r="NT213" s="106"/>
      <c r="NU213" s="106"/>
      <c r="NV213" s="106"/>
      <c r="NW213" s="106"/>
      <c r="NX213" s="106"/>
      <c r="NY213" s="106"/>
      <c r="NZ213" s="106"/>
      <c r="OA213" s="106"/>
      <c r="OB213" s="106"/>
      <c r="OC213" s="106"/>
      <c r="OD213" s="106"/>
      <c r="OE213" s="106"/>
      <c r="OF213" s="106"/>
      <c r="OG213" s="106"/>
      <c r="OH213" s="106"/>
      <c r="OI213" s="106"/>
      <c r="OJ213" s="106"/>
      <c r="OK213" s="106"/>
      <c r="OL213" s="106"/>
      <c r="OM213" s="106"/>
      <c r="ON213" s="106"/>
      <c r="OO213" s="106"/>
      <c r="OP213" s="106"/>
      <c r="OQ213" s="106"/>
      <c r="OR213" s="106"/>
      <c r="OS213" s="106"/>
      <c r="OT213" s="106"/>
      <c r="OU213" s="106"/>
      <c r="OV213" s="106"/>
      <c r="OW213" s="106"/>
      <c r="OX213" s="106"/>
      <c r="OY213" s="106"/>
      <c r="OZ213" s="106"/>
      <c r="PA213" s="106"/>
      <c r="PB213" s="106"/>
      <c r="PC213" s="106"/>
      <c r="PD213" s="106"/>
      <c r="PE213" s="106"/>
      <c r="PF213" s="106"/>
      <c r="PG213" s="106"/>
      <c r="PH213" s="106"/>
      <c r="PI213" s="106"/>
      <c r="PJ213" s="106"/>
      <c r="PK213" s="106"/>
      <c r="PL213" s="106"/>
      <c r="PM213" s="106"/>
      <c r="PN213" s="106"/>
      <c r="PO213" s="106"/>
      <c r="PP213" s="106"/>
      <c r="PQ213" s="106"/>
      <c r="PR213" s="106"/>
      <c r="PS213" s="106"/>
      <c r="PT213" s="106"/>
      <c r="PU213" s="106"/>
      <c r="PV213" s="106"/>
      <c r="PW213" s="106"/>
      <c r="PX213" s="106"/>
      <c r="PY213" s="106"/>
      <c r="PZ213" s="106"/>
      <c r="QA213" s="106"/>
      <c r="QB213" s="106"/>
      <c r="QC213" s="106"/>
      <c r="QD213" s="106"/>
      <c r="QE213" s="106"/>
      <c r="QF213" s="106"/>
      <c r="QG213" s="106"/>
      <c r="QH213" s="106"/>
      <c r="QI213" s="106"/>
      <c r="QJ213" s="106"/>
      <c r="QK213" s="106"/>
      <c r="QL213" s="106"/>
      <c r="QM213" s="106"/>
      <c r="QN213" s="106"/>
      <c r="QO213" s="106"/>
      <c r="QP213" s="106"/>
      <c r="QQ213" s="106"/>
      <c r="QR213" s="106"/>
      <c r="QS213" s="106"/>
      <c r="QT213" s="106"/>
      <c r="QU213" s="106"/>
      <c r="QV213" s="106"/>
      <c r="QW213" s="106"/>
      <c r="QX213" s="106"/>
      <c r="QY213" s="106"/>
      <c r="QZ213" s="106"/>
      <c r="RA213" s="106"/>
      <c r="RB213" s="106"/>
      <c r="RC213" s="106"/>
      <c r="RD213" s="106"/>
      <c r="RE213" s="106"/>
      <c r="RF213" s="106"/>
      <c r="RG213" s="106"/>
      <c r="RH213" s="106"/>
      <c r="RI213" s="106"/>
      <c r="RJ213" s="106"/>
      <c r="RK213" s="106"/>
      <c r="RL213" s="106"/>
      <c r="RM213" s="106"/>
      <c r="RN213" s="106"/>
      <c r="RO213" s="106"/>
      <c r="RP213" s="106"/>
      <c r="RQ213" s="106"/>
      <c r="RR213" s="106"/>
      <c r="RS213" s="106"/>
      <c r="RT213" s="106"/>
      <c r="RU213" s="106"/>
      <c r="RV213" s="106"/>
      <c r="RW213" s="106"/>
      <c r="RX213" s="106"/>
      <c r="RY213" s="106"/>
      <c r="RZ213" s="106"/>
      <c r="SA213" s="106"/>
      <c r="SB213" s="106"/>
      <c r="SC213" s="106"/>
      <c r="SD213" s="106"/>
      <c r="SE213" s="106"/>
      <c r="SF213" s="106"/>
      <c r="SG213" s="106"/>
      <c r="SH213" s="106"/>
      <c r="SI213" s="106"/>
      <c r="SJ213" s="106"/>
      <c r="SK213" s="106"/>
      <c r="SL213" s="106"/>
      <c r="SM213" s="106"/>
      <c r="SN213" s="106"/>
      <c r="SO213" s="106"/>
      <c r="SP213" s="106"/>
      <c r="SQ213" s="106"/>
      <c r="SR213" s="106"/>
      <c r="SS213" s="106"/>
      <c r="ST213" s="106"/>
      <c r="SU213" s="106"/>
      <c r="SV213" s="106"/>
      <c r="SW213" s="106"/>
      <c r="SX213" s="106"/>
      <c r="SY213" s="106"/>
      <c r="SZ213" s="106"/>
      <c r="TA213" s="106"/>
      <c r="TB213" s="106"/>
      <c r="TC213" s="106"/>
      <c r="TD213" s="106"/>
      <c r="TE213" s="106"/>
      <c r="TF213" s="106"/>
      <c r="TG213" s="106"/>
      <c r="TH213" s="106"/>
      <c r="TI213" s="106"/>
      <c r="TJ213" s="106"/>
      <c r="TK213" s="106"/>
      <c r="TL213" s="106"/>
      <c r="TM213" s="106"/>
      <c r="TN213" s="106"/>
      <c r="TO213" s="106"/>
      <c r="TP213" s="106"/>
      <c r="TQ213" s="106"/>
      <c r="TR213" s="106"/>
      <c r="TS213" s="106"/>
      <c r="TT213" s="106"/>
      <c r="TU213" s="106"/>
      <c r="TV213" s="106"/>
      <c r="TW213" s="106"/>
      <c r="TX213" s="106"/>
      <c r="TY213" s="106"/>
      <c r="TZ213" s="106"/>
      <c r="UA213" s="106"/>
      <c r="UB213" s="106"/>
      <c r="UC213" s="106"/>
      <c r="UD213" s="106"/>
      <c r="UE213" s="106"/>
      <c r="UF213" s="106"/>
      <c r="UG213" s="106"/>
      <c r="UH213" s="106"/>
      <c r="UI213" s="106"/>
      <c r="UJ213" s="106"/>
      <c r="UK213" s="106"/>
      <c r="UL213" s="106"/>
      <c r="UM213" s="106"/>
      <c r="UN213" s="106"/>
      <c r="UO213" s="106"/>
      <c r="UP213" s="106"/>
      <c r="UQ213" s="106"/>
      <c r="UR213" s="106"/>
      <c r="US213" s="106"/>
      <c r="UT213" s="106"/>
      <c r="UU213" s="106"/>
      <c r="UV213" s="106"/>
      <c r="UW213" s="106"/>
      <c r="UX213" s="106"/>
      <c r="UY213" s="106"/>
      <c r="UZ213" s="106"/>
      <c r="VA213" s="106"/>
      <c r="VB213" s="106"/>
      <c r="VC213" s="106"/>
      <c r="VD213" s="106"/>
      <c r="VE213" s="106"/>
      <c r="VF213" s="106"/>
      <c r="VG213" s="106"/>
      <c r="VH213" s="106"/>
      <c r="VI213" s="106"/>
      <c r="VJ213" s="106"/>
      <c r="VK213" s="106"/>
      <c r="VL213" s="106"/>
      <c r="VM213" s="106"/>
      <c r="VN213" s="106"/>
      <c r="VO213" s="106"/>
      <c r="VP213" s="106"/>
      <c r="VQ213" s="106"/>
      <c r="VR213" s="106"/>
      <c r="VS213" s="106"/>
      <c r="VT213" s="106"/>
      <c r="VU213" s="106"/>
      <c r="VV213" s="106"/>
      <c r="VW213" s="106"/>
      <c r="VX213" s="106"/>
      <c r="VY213" s="106"/>
      <c r="VZ213" s="106"/>
      <c r="WA213" s="106"/>
      <c r="WB213" s="106"/>
      <c r="WC213" s="106"/>
      <c r="WD213" s="106"/>
      <c r="WE213" s="106"/>
      <c r="WF213" s="106"/>
      <c r="WG213" s="106"/>
      <c r="WH213" s="106"/>
      <c r="WI213" s="106"/>
      <c r="WJ213" s="106"/>
      <c r="WK213" s="106"/>
      <c r="WL213" s="106"/>
      <c r="WM213" s="106"/>
      <c r="WN213" s="106"/>
      <c r="WO213" s="106"/>
      <c r="WP213" s="106"/>
      <c r="WQ213" s="106"/>
      <c r="WR213" s="106"/>
      <c r="WS213" s="106"/>
      <c r="WT213" s="106"/>
      <c r="WU213" s="106"/>
      <c r="WV213" s="106"/>
      <c r="WW213" s="106"/>
      <c r="WX213" s="106"/>
      <c r="WY213" s="106"/>
      <c r="WZ213" s="106"/>
      <c r="XA213" s="106"/>
      <c r="XB213" s="106"/>
      <c r="XC213" s="106"/>
      <c r="XD213" s="106"/>
      <c r="XE213" s="106"/>
      <c r="XF213" s="106"/>
      <c r="XG213" s="106"/>
      <c r="XH213" s="106"/>
      <c r="XI213" s="106"/>
      <c r="XJ213" s="106"/>
      <c r="XK213" s="106"/>
      <c r="XL213" s="106"/>
      <c r="XM213" s="106"/>
      <c r="XN213" s="106"/>
      <c r="XO213" s="106"/>
      <c r="XP213" s="106"/>
      <c r="XQ213" s="106"/>
      <c r="XR213" s="106"/>
      <c r="XS213" s="106"/>
      <c r="XT213" s="106"/>
      <c r="XU213" s="106"/>
      <c r="XV213" s="106"/>
      <c r="XW213" s="106"/>
      <c r="XX213" s="106"/>
      <c r="XY213" s="106"/>
      <c r="XZ213" s="106"/>
      <c r="YA213" s="106"/>
      <c r="YB213" s="106"/>
      <c r="YC213" s="106"/>
      <c r="YD213" s="106"/>
      <c r="YE213" s="106"/>
      <c r="YF213" s="106"/>
      <c r="YG213" s="106"/>
      <c r="YH213" s="106"/>
      <c r="YI213" s="106"/>
      <c r="YJ213" s="106"/>
      <c r="YK213" s="106"/>
      <c r="YL213" s="106"/>
      <c r="YM213" s="106"/>
      <c r="YN213" s="106"/>
      <c r="YO213" s="106"/>
      <c r="YP213" s="106"/>
      <c r="YQ213" s="106"/>
      <c r="YR213" s="106"/>
    </row>
    <row r="215" spans="1:668" s="9" customFormat="1" ht="15.75" x14ac:dyDescent="0.25">
      <c r="A215" s="114" t="s">
        <v>196</v>
      </c>
      <c r="B215" s="109"/>
      <c r="C215" s="110"/>
      <c r="D215" s="110"/>
      <c r="E215" s="77"/>
      <c r="F215" s="111"/>
      <c r="G215" s="112"/>
      <c r="H215" s="111"/>
      <c r="I215" s="111"/>
      <c r="J215" s="111"/>
      <c r="K215" s="111"/>
      <c r="L215" s="160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  <c r="IX215" s="53"/>
      <c r="IY215" s="53"/>
      <c r="IZ215" s="53"/>
      <c r="JA215" s="53"/>
      <c r="JB215" s="53"/>
      <c r="JC215" s="53"/>
      <c r="JD215" s="53"/>
      <c r="JE215" s="53"/>
      <c r="JF215" s="53"/>
      <c r="JG215" s="53"/>
      <c r="JH215" s="53"/>
      <c r="JI215" s="53"/>
      <c r="JJ215" s="53"/>
      <c r="JK215" s="53"/>
      <c r="JL215" s="53"/>
      <c r="JM215" s="53"/>
      <c r="JN215" s="53"/>
      <c r="JO215" s="53"/>
      <c r="JP215" s="53"/>
      <c r="JQ215" s="53"/>
      <c r="JR215" s="53"/>
      <c r="JS215" s="53"/>
      <c r="JT215" s="53"/>
      <c r="JU215" s="53"/>
      <c r="JV215" s="53"/>
      <c r="JW215" s="53"/>
      <c r="JX215" s="53"/>
      <c r="JY215" s="53"/>
      <c r="JZ215" s="53"/>
      <c r="KA215" s="53"/>
      <c r="KB215" s="53"/>
      <c r="KC215" s="53"/>
      <c r="KD215" s="53"/>
      <c r="KE215" s="53"/>
      <c r="KF215" s="53"/>
      <c r="KG215" s="53"/>
      <c r="KH215" s="53"/>
      <c r="KI215" s="53"/>
      <c r="KJ215" s="53"/>
      <c r="KK215" s="53"/>
      <c r="KL215" s="53"/>
      <c r="KM215" s="53"/>
      <c r="KN215" s="53"/>
      <c r="KO215" s="53"/>
      <c r="KP215" s="53"/>
      <c r="KQ215" s="53"/>
      <c r="KR215" s="53"/>
      <c r="KS215" s="53"/>
      <c r="KT215" s="53"/>
      <c r="KU215" s="53"/>
      <c r="KV215" s="53"/>
      <c r="KW215" s="53"/>
      <c r="KX215" s="53"/>
      <c r="KY215" s="53"/>
      <c r="KZ215" s="53"/>
      <c r="LA215" s="53"/>
      <c r="LB215" s="53"/>
      <c r="LC215" s="53"/>
      <c r="LD215" s="53"/>
      <c r="LE215" s="53"/>
      <c r="LF215" s="53"/>
      <c r="LG215" s="53"/>
      <c r="LH215" s="53"/>
      <c r="LI215" s="53"/>
      <c r="LJ215" s="53"/>
      <c r="LK215" s="53"/>
      <c r="LL215" s="53"/>
      <c r="LM215" s="53"/>
      <c r="LN215" s="53"/>
      <c r="LO215" s="53"/>
      <c r="LP215" s="53"/>
      <c r="LQ215" s="53"/>
      <c r="LR215" s="53"/>
      <c r="LS215" s="53"/>
      <c r="LT215" s="53"/>
      <c r="LU215" s="53"/>
      <c r="LV215" s="53"/>
      <c r="LW215" s="53"/>
      <c r="LX215" s="53"/>
      <c r="LY215" s="53"/>
      <c r="LZ215" s="53"/>
      <c r="MA215" s="53"/>
      <c r="MB215" s="53"/>
      <c r="MC215" s="53"/>
      <c r="MD215" s="53"/>
      <c r="ME215" s="53"/>
      <c r="MF215" s="53"/>
      <c r="MG215" s="53"/>
      <c r="MH215" s="53"/>
      <c r="MI215" s="53"/>
      <c r="MJ215" s="53"/>
      <c r="MK215" s="53"/>
      <c r="ML215" s="53"/>
      <c r="MM215" s="53"/>
      <c r="MN215" s="53"/>
      <c r="MO215" s="53"/>
      <c r="MP215" s="53"/>
      <c r="MQ215" s="53"/>
      <c r="MR215" s="53"/>
      <c r="MS215" s="53"/>
      <c r="MT215" s="53"/>
      <c r="MU215" s="53"/>
      <c r="MV215" s="53"/>
      <c r="MW215" s="53"/>
      <c r="MX215" s="53"/>
      <c r="MY215" s="53"/>
      <c r="MZ215" s="53"/>
      <c r="NA215" s="53"/>
      <c r="NB215" s="53"/>
      <c r="NC215" s="53"/>
      <c r="ND215" s="53"/>
      <c r="NE215" s="53"/>
      <c r="NF215" s="53"/>
      <c r="NG215" s="53"/>
      <c r="NH215" s="53"/>
      <c r="NI215" s="53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3"/>
      <c r="NV215" s="53"/>
      <c r="NW215" s="53"/>
      <c r="NX215" s="53"/>
      <c r="NY215" s="53"/>
      <c r="NZ215" s="53"/>
      <c r="OA215" s="53"/>
      <c r="OB215" s="53"/>
      <c r="OC215" s="53"/>
      <c r="OD215" s="53"/>
      <c r="OE215" s="53"/>
      <c r="OF215" s="53"/>
      <c r="OG215" s="53"/>
      <c r="OH215" s="53"/>
      <c r="OI215" s="53"/>
      <c r="OJ215" s="53"/>
      <c r="OK215" s="53"/>
      <c r="OL215" s="53"/>
      <c r="OM215" s="53"/>
      <c r="ON215" s="53"/>
      <c r="OO215" s="53"/>
      <c r="OP215" s="53"/>
      <c r="OQ215" s="53"/>
      <c r="OR215" s="53"/>
      <c r="OS215" s="53"/>
      <c r="OT215" s="53"/>
      <c r="OU215" s="53"/>
      <c r="OV215" s="53"/>
      <c r="OW215" s="53"/>
      <c r="OX215" s="53"/>
      <c r="OY215" s="53"/>
      <c r="OZ215" s="53"/>
      <c r="PA215" s="53"/>
      <c r="PB215" s="53"/>
      <c r="PC215" s="53"/>
      <c r="PD215" s="53"/>
      <c r="PE215" s="53"/>
      <c r="PF215" s="53"/>
      <c r="PG215" s="53"/>
      <c r="PH215" s="53"/>
      <c r="PI215" s="53"/>
      <c r="PJ215" s="53"/>
      <c r="PK215" s="53"/>
      <c r="PL215" s="53"/>
      <c r="PM215" s="53"/>
      <c r="PN215" s="53"/>
      <c r="PO215" s="53"/>
      <c r="PP215" s="53"/>
      <c r="PQ215" s="53"/>
      <c r="PR215" s="53"/>
      <c r="PS215" s="53"/>
      <c r="PT215" s="53"/>
      <c r="PU215" s="53"/>
      <c r="PV215" s="53"/>
      <c r="PW215" s="53"/>
      <c r="PX215" s="53"/>
      <c r="PY215" s="53"/>
      <c r="PZ215" s="53"/>
      <c r="QA215" s="53"/>
      <c r="QB215" s="53"/>
      <c r="QC215" s="53"/>
      <c r="QD215" s="53"/>
      <c r="QE215" s="53"/>
      <c r="QF215" s="53"/>
      <c r="QG215" s="53"/>
      <c r="QH215" s="53"/>
      <c r="QI215" s="53"/>
      <c r="QJ215" s="53"/>
      <c r="QK215" s="53"/>
      <c r="QL215" s="53"/>
      <c r="QM215" s="53"/>
      <c r="QN215" s="53"/>
      <c r="QO215" s="53"/>
      <c r="QP215" s="53"/>
      <c r="QQ215" s="53"/>
      <c r="QR215" s="53"/>
      <c r="QS215" s="53"/>
      <c r="QT215" s="53"/>
      <c r="QU215" s="53"/>
      <c r="QV215" s="53"/>
      <c r="QW215" s="53"/>
      <c r="QX215" s="53"/>
      <c r="QY215" s="53"/>
      <c r="QZ215" s="53"/>
      <c r="RA215" s="53"/>
      <c r="RB215" s="53"/>
      <c r="RC215" s="53"/>
      <c r="RD215" s="53"/>
      <c r="RE215" s="53"/>
      <c r="RF215" s="53"/>
      <c r="RG215" s="53"/>
      <c r="RH215" s="53"/>
      <c r="RI215" s="53"/>
      <c r="RJ215" s="53"/>
      <c r="RK215" s="53"/>
      <c r="RL215" s="53"/>
      <c r="RM215" s="53"/>
      <c r="RN215" s="53"/>
      <c r="RO215" s="53"/>
      <c r="RP215" s="53"/>
      <c r="RQ215" s="53"/>
      <c r="RR215" s="53"/>
      <c r="RS215" s="53"/>
      <c r="RT215" s="53"/>
      <c r="RU215" s="53"/>
      <c r="RV215" s="53"/>
      <c r="RW215" s="53"/>
      <c r="RX215" s="53"/>
      <c r="RY215" s="53"/>
      <c r="RZ215" s="53"/>
      <c r="SA215" s="53"/>
      <c r="SB215" s="53"/>
      <c r="SC215" s="53"/>
      <c r="SD215" s="53"/>
      <c r="SE215" s="53"/>
      <c r="SF215" s="53"/>
      <c r="SG215" s="53"/>
      <c r="SH215" s="53"/>
      <c r="SI215" s="53"/>
      <c r="SJ215" s="53"/>
      <c r="SK215" s="53"/>
      <c r="SL215" s="53"/>
      <c r="SM215" s="53"/>
      <c r="SN215" s="53"/>
      <c r="SO215" s="53"/>
      <c r="SP215" s="53"/>
      <c r="SQ215" s="53"/>
      <c r="SR215" s="53"/>
      <c r="SS215" s="53"/>
      <c r="ST215" s="53"/>
      <c r="SU215" s="53"/>
      <c r="SV215" s="53"/>
      <c r="SW215" s="53"/>
      <c r="SX215" s="53"/>
      <c r="SY215" s="53"/>
      <c r="SZ215" s="53"/>
      <c r="TA215" s="53"/>
      <c r="TB215" s="53"/>
      <c r="TC215" s="53"/>
      <c r="TD215" s="53"/>
      <c r="TE215" s="53"/>
      <c r="TF215" s="53"/>
      <c r="TG215" s="53"/>
      <c r="TH215" s="53"/>
      <c r="TI215" s="53"/>
      <c r="TJ215" s="53"/>
      <c r="TK215" s="53"/>
      <c r="TL215" s="53"/>
      <c r="TM215" s="53"/>
      <c r="TN215" s="53"/>
      <c r="TO215" s="53"/>
      <c r="TP215" s="53"/>
      <c r="TQ215" s="53"/>
      <c r="TR215" s="53"/>
      <c r="TS215" s="53"/>
      <c r="TT215" s="53"/>
      <c r="TU215" s="53"/>
      <c r="TV215" s="53"/>
      <c r="TW215" s="53"/>
      <c r="TX215" s="53"/>
      <c r="TY215" s="53"/>
      <c r="TZ215" s="53"/>
      <c r="UA215" s="53"/>
      <c r="UB215" s="53"/>
      <c r="UC215" s="53"/>
      <c r="UD215" s="53"/>
      <c r="UE215" s="53"/>
      <c r="UF215" s="53"/>
      <c r="UG215" s="53"/>
      <c r="UH215" s="53"/>
      <c r="UI215" s="53"/>
      <c r="UJ215" s="53"/>
      <c r="UK215" s="53"/>
      <c r="UL215" s="53"/>
      <c r="UM215" s="53"/>
      <c r="UN215" s="53"/>
      <c r="UO215" s="53"/>
      <c r="UP215" s="53"/>
      <c r="UQ215" s="53"/>
      <c r="UR215" s="53"/>
      <c r="US215" s="53"/>
      <c r="UT215" s="53"/>
      <c r="UU215" s="53"/>
      <c r="UV215" s="53"/>
      <c r="UW215" s="53"/>
      <c r="UX215" s="53"/>
      <c r="UY215" s="53"/>
      <c r="UZ215" s="53"/>
      <c r="VA215" s="53"/>
      <c r="VB215" s="53"/>
      <c r="VC215" s="53"/>
      <c r="VD215" s="53"/>
      <c r="VE215" s="53"/>
      <c r="VF215" s="53"/>
      <c r="VG215" s="53"/>
      <c r="VH215" s="53"/>
      <c r="VI215" s="53"/>
      <c r="VJ215" s="53"/>
      <c r="VK215" s="53"/>
      <c r="VL215" s="53"/>
      <c r="VM215" s="53"/>
      <c r="VN215" s="53"/>
      <c r="VO215" s="53"/>
      <c r="VP215" s="53"/>
      <c r="VQ215" s="53"/>
      <c r="VR215" s="53"/>
      <c r="VS215" s="53"/>
      <c r="VT215" s="53"/>
      <c r="VU215" s="53"/>
      <c r="VV215" s="53"/>
      <c r="VW215" s="53"/>
      <c r="VX215" s="53"/>
      <c r="VY215" s="53"/>
      <c r="VZ215" s="53"/>
      <c r="WA215" s="53"/>
      <c r="WB215" s="53"/>
      <c r="WC215" s="53"/>
      <c r="WD215" s="53"/>
      <c r="WE215" s="53"/>
      <c r="WF215" s="53"/>
      <c r="WG215" s="53"/>
      <c r="WH215" s="53"/>
      <c r="WI215" s="53"/>
      <c r="WJ215" s="53"/>
      <c r="WK215" s="53"/>
      <c r="WL215" s="53"/>
      <c r="WM215" s="53"/>
      <c r="WN215" s="53"/>
      <c r="WO215" s="53"/>
      <c r="WP215" s="53"/>
      <c r="WQ215" s="53"/>
      <c r="WR215" s="53"/>
      <c r="WS215" s="53"/>
      <c r="WT215" s="53"/>
      <c r="WU215" s="53"/>
      <c r="WV215" s="53"/>
      <c r="WW215" s="53"/>
      <c r="WX215" s="53"/>
      <c r="WY215" s="53"/>
      <c r="WZ215" s="53"/>
      <c r="XA215" s="53"/>
      <c r="XB215" s="53"/>
      <c r="XC215" s="53"/>
      <c r="XD215" s="53"/>
      <c r="XE215" s="53"/>
      <c r="XF215" s="53"/>
      <c r="XG215" s="53"/>
      <c r="XH215" s="53"/>
      <c r="XI215" s="53"/>
      <c r="XJ215" s="53"/>
      <c r="XK215" s="53"/>
      <c r="XL215" s="53"/>
      <c r="XM215" s="53"/>
      <c r="XN215" s="53"/>
      <c r="XO215" s="53"/>
      <c r="XP215" s="53"/>
      <c r="XQ215" s="53"/>
      <c r="XR215" s="53"/>
      <c r="XS215" s="53"/>
      <c r="XT215" s="53"/>
      <c r="XU215" s="53"/>
      <c r="XV215" s="53"/>
      <c r="XW215" s="53"/>
      <c r="XX215" s="53"/>
      <c r="XY215" s="53"/>
      <c r="XZ215" s="53"/>
      <c r="YA215" s="53"/>
      <c r="YB215" s="53"/>
      <c r="YC215" s="53"/>
      <c r="YD215" s="53"/>
      <c r="YE215" s="53"/>
      <c r="YF215" s="53"/>
      <c r="YG215" s="53"/>
      <c r="YH215" s="53"/>
      <c r="YI215" s="53"/>
      <c r="YJ215" s="53"/>
      <c r="YK215" s="53"/>
      <c r="YL215" s="53"/>
      <c r="YM215" s="53"/>
      <c r="YN215" s="53"/>
      <c r="YO215" s="53"/>
      <c r="YP215" s="53"/>
      <c r="YQ215" s="53"/>
      <c r="YR215" s="53"/>
    </row>
    <row r="216" spans="1:668" s="9" customFormat="1" ht="15.75" x14ac:dyDescent="0.25">
      <c r="A216" s="33" t="s">
        <v>113</v>
      </c>
      <c r="B216" s="109" t="s">
        <v>86</v>
      </c>
      <c r="C216" s="110" t="s">
        <v>74</v>
      </c>
      <c r="D216" s="115">
        <v>44470</v>
      </c>
      <c r="E216" s="11" t="s">
        <v>116</v>
      </c>
      <c r="F216" s="116">
        <v>89500</v>
      </c>
      <c r="G216" s="117">
        <v>2568.65</v>
      </c>
      <c r="H216" s="116">
        <v>9635.51</v>
      </c>
      <c r="I216" s="116">
        <v>2720.8</v>
      </c>
      <c r="J216" s="116">
        <v>25</v>
      </c>
      <c r="K216" s="116">
        <v>14949.96</v>
      </c>
      <c r="L216" s="166">
        <v>74550.039999999994</v>
      </c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53"/>
      <c r="IZ216" s="53"/>
      <c r="JA216" s="53"/>
      <c r="JB216" s="53"/>
      <c r="JC216" s="53"/>
      <c r="JD216" s="53"/>
      <c r="JE216" s="53"/>
      <c r="JF216" s="53"/>
      <c r="JG216" s="53"/>
      <c r="JH216" s="53"/>
      <c r="JI216" s="53"/>
      <c r="JJ216" s="53"/>
      <c r="JK216" s="53"/>
      <c r="JL216" s="53"/>
      <c r="JM216" s="53"/>
      <c r="JN216" s="53"/>
      <c r="JO216" s="53"/>
      <c r="JP216" s="53"/>
      <c r="JQ216" s="53"/>
      <c r="JR216" s="53"/>
      <c r="JS216" s="53"/>
      <c r="JT216" s="53"/>
      <c r="JU216" s="53"/>
      <c r="JV216" s="53"/>
      <c r="JW216" s="53"/>
      <c r="JX216" s="53"/>
      <c r="JY216" s="53"/>
      <c r="JZ216" s="53"/>
      <c r="KA216" s="53"/>
      <c r="KB216" s="53"/>
      <c r="KC216" s="53"/>
      <c r="KD216" s="53"/>
      <c r="KE216" s="53"/>
      <c r="KF216" s="53"/>
      <c r="KG216" s="53"/>
      <c r="KH216" s="53"/>
      <c r="KI216" s="53"/>
      <c r="KJ216" s="53"/>
      <c r="KK216" s="53"/>
      <c r="KL216" s="53"/>
      <c r="KM216" s="53"/>
      <c r="KN216" s="53"/>
      <c r="KO216" s="53"/>
      <c r="KP216" s="53"/>
      <c r="KQ216" s="53"/>
      <c r="KR216" s="53"/>
      <c r="KS216" s="53"/>
      <c r="KT216" s="53"/>
      <c r="KU216" s="53"/>
      <c r="KV216" s="53"/>
      <c r="KW216" s="53"/>
      <c r="KX216" s="53"/>
      <c r="KY216" s="53"/>
      <c r="KZ216" s="53"/>
      <c r="LA216" s="53"/>
      <c r="LB216" s="53"/>
      <c r="LC216" s="53"/>
      <c r="LD216" s="53"/>
      <c r="LE216" s="53"/>
      <c r="LF216" s="53"/>
      <c r="LG216" s="53"/>
      <c r="LH216" s="53"/>
      <c r="LI216" s="53"/>
      <c r="LJ216" s="53"/>
      <c r="LK216" s="53"/>
      <c r="LL216" s="53"/>
      <c r="LM216" s="53"/>
      <c r="LN216" s="53"/>
      <c r="LO216" s="53"/>
      <c r="LP216" s="53"/>
      <c r="LQ216" s="53"/>
      <c r="LR216" s="53"/>
      <c r="LS216" s="53"/>
      <c r="LT216" s="53"/>
      <c r="LU216" s="53"/>
      <c r="LV216" s="53"/>
      <c r="LW216" s="53"/>
      <c r="LX216" s="53"/>
      <c r="LY216" s="53"/>
      <c r="LZ216" s="53"/>
      <c r="MA216" s="53"/>
      <c r="MB216" s="53"/>
      <c r="MC216" s="53"/>
      <c r="MD216" s="53"/>
      <c r="ME216" s="53"/>
      <c r="MF216" s="53"/>
      <c r="MG216" s="53"/>
      <c r="MH216" s="53"/>
      <c r="MI216" s="53"/>
      <c r="MJ216" s="53"/>
      <c r="MK216" s="53"/>
      <c r="ML216" s="53"/>
      <c r="MM216" s="53"/>
      <c r="MN216" s="53"/>
      <c r="MO216" s="53"/>
      <c r="MP216" s="53"/>
      <c r="MQ216" s="53"/>
      <c r="MR216" s="53"/>
      <c r="MS216" s="53"/>
      <c r="MT216" s="53"/>
      <c r="MU216" s="53"/>
      <c r="MV216" s="53"/>
      <c r="MW216" s="53"/>
      <c r="MX216" s="53"/>
      <c r="MY216" s="53"/>
      <c r="MZ216" s="53"/>
      <c r="NA216" s="53"/>
      <c r="NB216" s="53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53"/>
      <c r="OC216" s="53"/>
      <c r="OD216" s="53"/>
      <c r="OE216" s="53"/>
      <c r="OF216" s="53"/>
      <c r="OG216" s="53"/>
      <c r="OH216" s="53"/>
      <c r="OI216" s="53"/>
      <c r="OJ216" s="53"/>
      <c r="OK216" s="53"/>
      <c r="OL216" s="53"/>
      <c r="OM216" s="53"/>
      <c r="ON216" s="53"/>
      <c r="OO216" s="53"/>
      <c r="OP216" s="53"/>
      <c r="OQ216" s="53"/>
      <c r="OR216" s="53"/>
      <c r="OS216" s="53"/>
      <c r="OT216" s="53"/>
      <c r="OU216" s="53"/>
      <c r="OV216" s="53"/>
      <c r="OW216" s="53"/>
      <c r="OX216" s="53"/>
      <c r="OY216" s="53"/>
      <c r="OZ216" s="53"/>
      <c r="PA216" s="53"/>
      <c r="PB216" s="53"/>
      <c r="PC216" s="53"/>
      <c r="PD216" s="53"/>
      <c r="PE216" s="53"/>
      <c r="PF216" s="53"/>
      <c r="PG216" s="53"/>
      <c r="PH216" s="53"/>
      <c r="PI216" s="53"/>
      <c r="PJ216" s="53"/>
      <c r="PK216" s="53"/>
      <c r="PL216" s="53"/>
      <c r="PM216" s="53"/>
      <c r="PN216" s="53"/>
      <c r="PO216" s="53"/>
      <c r="PP216" s="53"/>
      <c r="PQ216" s="53"/>
      <c r="PR216" s="53"/>
      <c r="PS216" s="53"/>
      <c r="PT216" s="53"/>
      <c r="PU216" s="53"/>
      <c r="PV216" s="53"/>
      <c r="PW216" s="53"/>
      <c r="PX216" s="53"/>
      <c r="PY216" s="53"/>
      <c r="PZ216" s="53"/>
      <c r="QA216" s="53"/>
      <c r="QB216" s="53"/>
      <c r="QC216" s="53"/>
      <c r="QD216" s="53"/>
      <c r="QE216" s="53"/>
      <c r="QF216" s="53"/>
      <c r="QG216" s="53"/>
      <c r="QH216" s="53"/>
      <c r="QI216" s="53"/>
      <c r="QJ216" s="53"/>
      <c r="QK216" s="53"/>
      <c r="QL216" s="53"/>
      <c r="QM216" s="53"/>
      <c r="QN216" s="53"/>
      <c r="QO216" s="53"/>
      <c r="QP216" s="53"/>
      <c r="QQ216" s="53"/>
      <c r="QR216" s="53"/>
      <c r="QS216" s="53"/>
      <c r="QT216" s="53"/>
      <c r="QU216" s="53"/>
      <c r="QV216" s="53"/>
      <c r="QW216" s="53"/>
      <c r="QX216" s="53"/>
      <c r="QY216" s="53"/>
      <c r="QZ216" s="53"/>
      <c r="RA216" s="53"/>
      <c r="RB216" s="53"/>
      <c r="RC216" s="53"/>
      <c r="RD216" s="53"/>
      <c r="RE216" s="53"/>
      <c r="RF216" s="53"/>
      <c r="RG216" s="53"/>
      <c r="RH216" s="53"/>
      <c r="RI216" s="53"/>
      <c r="RJ216" s="53"/>
      <c r="RK216" s="53"/>
      <c r="RL216" s="53"/>
      <c r="RM216" s="53"/>
      <c r="RN216" s="53"/>
      <c r="RO216" s="53"/>
      <c r="RP216" s="53"/>
      <c r="RQ216" s="53"/>
      <c r="RR216" s="53"/>
      <c r="RS216" s="53"/>
      <c r="RT216" s="53"/>
      <c r="RU216" s="53"/>
      <c r="RV216" s="53"/>
      <c r="RW216" s="53"/>
      <c r="RX216" s="53"/>
      <c r="RY216" s="53"/>
      <c r="RZ216" s="53"/>
      <c r="SA216" s="53"/>
      <c r="SB216" s="53"/>
      <c r="SC216" s="53"/>
      <c r="SD216" s="53"/>
      <c r="SE216" s="53"/>
      <c r="SF216" s="53"/>
      <c r="SG216" s="53"/>
      <c r="SH216" s="53"/>
      <c r="SI216" s="53"/>
      <c r="SJ216" s="53"/>
      <c r="SK216" s="53"/>
      <c r="SL216" s="53"/>
      <c r="SM216" s="53"/>
      <c r="SN216" s="53"/>
      <c r="SO216" s="53"/>
      <c r="SP216" s="53"/>
      <c r="SQ216" s="53"/>
      <c r="SR216" s="53"/>
      <c r="SS216" s="53"/>
      <c r="ST216" s="53"/>
      <c r="SU216" s="53"/>
      <c r="SV216" s="53"/>
      <c r="SW216" s="53"/>
      <c r="SX216" s="53"/>
      <c r="SY216" s="53"/>
      <c r="SZ216" s="53"/>
      <c r="TA216" s="53"/>
      <c r="TB216" s="53"/>
      <c r="TC216" s="53"/>
      <c r="TD216" s="53"/>
      <c r="TE216" s="53"/>
      <c r="TF216" s="53"/>
      <c r="TG216" s="53"/>
      <c r="TH216" s="53"/>
      <c r="TI216" s="53"/>
      <c r="TJ216" s="53"/>
      <c r="TK216" s="53"/>
      <c r="TL216" s="53"/>
      <c r="TM216" s="53"/>
      <c r="TN216" s="53"/>
      <c r="TO216" s="53"/>
      <c r="TP216" s="53"/>
      <c r="TQ216" s="53"/>
      <c r="TR216" s="53"/>
      <c r="TS216" s="53"/>
      <c r="TT216" s="53"/>
      <c r="TU216" s="53"/>
      <c r="TV216" s="53"/>
      <c r="TW216" s="53"/>
      <c r="TX216" s="53"/>
      <c r="TY216" s="53"/>
      <c r="TZ216" s="53"/>
      <c r="UA216" s="53"/>
      <c r="UB216" s="53"/>
      <c r="UC216" s="53"/>
      <c r="UD216" s="53"/>
      <c r="UE216" s="53"/>
      <c r="UF216" s="53"/>
      <c r="UG216" s="53"/>
      <c r="UH216" s="53"/>
      <c r="UI216" s="53"/>
      <c r="UJ216" s="53"/>
      <c r="UK216" s="53"/>
      <c r="UL216" s="53"/>
      <c r="UM216" s="53"/>
      <c r="UN216" s="53"/>
      <c r="UO216" s="53"/>
      <c r="UP216" s="53"/>
      <c r="UQ216" s="53"/>
      <c r="UR216" s="53"/>
      <c r="US216" s="53"/>
      <c r="UT216" s="53"/>
      <c r="UU216" s="53"/>
      <c r="UV216" s="53"/>
      <c r="UW216" s="53"/>
      <c r="UX216" s="53"/>
      <c r="UY216" s="53"/>
      <c r="UZ216" s="53"/>
      <c r="VA216" s="53"/>
      <c r="VB216" s="53"/>
      <c r="VC216" s="53"/>
      <c r="VD216" s="53"/>
      <c r="VE216" s="53"/>
      <c r="VF216" s="53"/>
      <c r="VG216" s="53"/>
      <c r="VH216" s="53"/>
      <c r="VI216" s="53"/>
      <c r="VJ216" s="53"/>
      <c r="VK216" s="53"/>
      <c r="VL216" s="53"/>
      <c r="VM216" s="53"/>
      <c r="VN216" s="53"/>
      <c r="VO216" s="53"/>
      <c r="VP216" s="53"/>
      <c r="VQ216" s="53"/>
      <c r="VR216" s="53"/>
      <c r="VS216" s="53"/>
      <c r="VT216" s="53"/>
      <c r="VU216" s="53"/>
      <c r="VV216" s="53"/>
      <c r="VW216" s="53"/>
      <c r="VX216" s="53"/>
      <c r="VY216" s="53"/>
      <c r="VZ216" s="53"/>
      <c r="WA216" s="53"/>
      <c r="WB216" s="53"/>
      <c r="WC216" s="53"/>
      <c r="WD216" s="53"/>
      <c r="WE216" s="53"/>
      <c r="WF216" s="53"/>
      <c r="WG216" s="53"/>
      <c r="WH216" s="53"/>
      <c r="WI216" s="53"/>
      <c r="WJ216" s="53"/>
      <c r="WK216" s="53"/>
      <c r="WL216" s="53"/>
      <c r="WM216" s="53"/>
      <c r="WN216" s="53"/>
      <c r="WO216" s="53"/>
      <c r="WP216" s="53"/>
      <c r="WQ216" s="53"/>
      <c r="WR216" s="53"/>
      <c r="WS216" s="53"/>
      <c r="WT216" s="53"/>
      <c r="WU216" s="53"/>
      <c r="WV216" s="53"/>
      <c r="WW216" s="53"/>
      <c r="WX216" s="53"/>
      <c r="WY216" s="53"/>
      <c r="WZ216" s="53"/>
      <c r="XA216" s="53"/>
      <c r="XB216" s="53"/>
      <c r="XC216" s="53"/>
      <c r="XD216" s="53"/>
      <c r="XE216" s="53"/>
      <c r="XF216" s="53"/>
      <c r="XG216" s="53"/>
      <c r="XH216" s="53"/>
      <c r="XI216" s="53"/>
      <c r="XJ216" s="53"/>
      <c r="XK216" s="53"/>
      <c r="XL216" s="53"/>
      <c r="XM216" s="53"/>
      <c r="XN216" s="53"/>
      <c r="XO216" s="53"/>
      <c r="XP216" s="53"/>
      <c r="XQ216" s="53"/>
      <c r="XR216" s="53"/>
      <c r="XS216" s="53"/>
      <c r="XT216" s="53"/>
      <c r="XU216" s="53"/>
      <c r="XV216" s="53"/>
      <c r="XW216" s="53"/>
      <c r="XX216" s="53"/>
      <c r="XY216" s="53"/>
      <c r="XZ216" s="53"/>
      <c r="YA216" s="53"/>
      <c r="YB216" s="53"/>
      <c r="YC216" s="53"/>
      <c r="YD216" s="53"/>
      <c r="YE216" s="53"/>
      <c r="YF216" s="53"/>
      <c r="YG216" s="53"/>
      <c r="YH216" s="53"/>
      <c r="YI216" s="53"/>
      <c r="YJ216" s="53"/>
      <c r="YK216" s="53"/>
      <c r="YL216" s="53"/>
      <c r="YM216" s="53"/>
      <c r="YN216" s="53"/>
      <c r="YO216" s="53"/>
      <c r="YP216" s="53"/>
      <c r="YQ216" s="53"/>
      <c r="YR216" s="53"/>
    </row>
    <row r="217" spans="1:668" s="9" customFormat="1" ht="15.75" x14ac:dyDescent="0.25">
      <c r="A217" s="33" t="s">
        <v>166</v>
      </c>
      <c r="B217" s="109" t="s">
        <v>167</v>
      </c>
      <c r="C217" s="110" t="s">
        <v>74</v>
      </c>
      <c r="D217" s="115">
        <v>44593</v>
      </c>
      <c r="E217" s="11" t="s">
        <v>116</v>
      </c>
      <c r="F217" s="116">
        <v>35000</v>
      </c>
      <c r="G217" s="117">
        <v>1004.5</v>
      </c>
      <c r="H217" s="116">
        <v>0</v>
      </c>
      <c r="I217" s="116">
        <v>1064</v>
      </c>
      <c r="J217" s="116">
        <v>25</v>
      </c>
      <c r="K217" s="116">
        <v>2093.5</v>
      </c>
      <c r="L217" s="166">
        <v>32906.5</v>
      </c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53"/>
      <c r="IZ217" s="53"/>
      <c r="JA217" s="53"/>
      <c r="JB217" s="53"/>
      <c r="JC217" s="53"/>
      <c r="JD217" s="53"/>
      <c r="JE217" s="53"/>
      <c r="JF217" s="53"/>
      <c r="JG217" s="53"/>
      <c r="JH217" s="53"/>
      <c r="JI217" s="53"/>
      <c r="JJ217" s="53"/>
      <c r="JK217" s="53"/>
      <c r="JL217" s="53"/>
      <c r="JM217" s="53"/>
      <c r="JN217" s="53"/>
      <c r="JO217" s="53"/>
      <c r="JP217" s="53"/>
      <c r="JQ217" s="53"/>
      <c r="JR217" s="53"/>
      <c r="JS217" s="53"/>
      <c r="JT217" s="53"/>
      <c r="JU217" s="53"/>
      <c r="JV217" s="53"/>
      <c r="JW217" s="53"/>
      <c r="JX217" s="53"/>
      <c r="JY217" s="53"/>
      <c r="JZ217" s="53"/>
      <c r="KA217" s="53"/>
      <c r="KB217" s="53"/>
      <c r="KC217" s="53"/>
      <c r="KD217" s="53"/>
      <c r="KE217" s="53"/>
      <c r="KF217" s="53"/>
      <c r="KG217" s="53"/>
      <c r="KH217" s="53"/>
      <c r="KI217" s="53"/>
      <c r="KJ217" s="53"/>
      <c r="KK217" s="53"/>
      <c r="KL217" s="53"/>
      <c r="KM217" s="53"/>
      <c r="KN217" s="53"/>
      <c r="KO217" s="53"/>
      <c r="KP217" s="53"/>
      <c r="KQ217" s="53"/>
      <c r="KR217" s="53"/>
      <c r="KS217" s="53"/>
      <c r="KT217" s="53"/>
      <c r="KU217" s="53"/>
      <c r="KV217" s="53"/>
      <c r="KW217" s="53"/>
      <c r="KX217" s="53"/>
      <c r="KY217" s="53"/>
      <c r="KZ217" s="53"/>
      <c r="LA217" s="53"/>
      <c r="LB217" s="53"/>
      <c r="LC217" s="53"/>
      <c r="LD217" s="53"/>
      <c r="LE217" s="53"/>
      <c r="LF217" s="53"/>
      <c r="LG217" s="53"/>
      <c r="LH217" s="53"/>
      <c r="LI217" s="53"/>
      <c r="LJ217" s="53"/>
      <c r="LK217" s="53"/>
      <c r="LL217" s="53"/>
      <c r="LM217" s="53"/>
      <c r="LN217" s="53"/>
      <c r="LO217" s="53"/>
      <c r="LP217" s="53"/>
      <c r="LQ217" s="53"/>
      <c r="LR217" s="53"/>
      <c r="LS217" s="53"/>
      <c r="LT217" s="53"/>
      <c r="LU217" s="53"/>
      <c r="LV217" s="53"/>
      <c r="LW217" s="53"/>
      <c r="LX217" s="53"/>
      <c r="LY217" s="53"/>
      <c r="LZ217" s="53"/>
      <c r="MA217" s="53"/>
      <c r="MB217" s="53"/>
      <c r="MC217" s="53"/>
      <c r="MD217" s="53"/>
      <c r="ME217" s="53"/>
      <c r="MF217" s="53"/>
      <c r="MG217" s="53"/>
      <c r="MH217" s="53"/>
      <c r="MI217" s="53"/>
      <c r="MJ217" s="53"/>
      <c r="MK217" s="53"/>
      <c r="ML217" s="53"/>
      <c r="MM217" s="53"/>
      <c r="MN217" s="53"/>
      <c r="MO217" s="53"/>
      <c r="MP217" s="53"/>
      <c r="MQ217" s="53"/>
      <c r="MR217" s="53"/>
      <c r="MS217" s="53"/>
      <c r="MT217" s="53"/>
      <c r="MU217" s="53"/>
      <c r="MV217" s="53"/>
      <c r="MW217" s="53"/>
      <c r="MX217" s="53"/>
      <c r="MY217" s="53"/>
      <c r="MZ217" s="53"/>
      <c r="NA217" s="53"/>
      <c r="NB217" s="53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53"/>
      <c r="OC217" s="53"/>
      <c r="OD217" s="53"/>
      <c r="OE217" s="53"/>
      <c r="OF217" s="53"/>
      <c r="OG217" s="53"/>
      <c r="OH217" s="53"/>
      <c r="OI217" s="53"/>
      <c r="OJ217" s="53"/>
      <c r="OK217" s="53"/>
      <c r="OL217" s="53"/>
      <c r="OM217" s="53"/>
      <c r="ON217" s="53"/>
      <c r="OO217" s="53"/>
      <c r="OP217" s="53"/>
      <c r="OQ217" s="53"/>
      <c r="OR217" s="53"/>
      <c r="OS217" s="53"/>
      <c r="OT217" s="53"/>
      <c r="OU217" s="53"/>
      <c r="OV217" s="53"/>
      <c r="OW217" s="53"/>
      <c r="OX217" s="53"/>
      <c r="OY217" s="53"/>
      <c r="OZ217" s="53"/>
      <c r="PA217" s="53"/>
      <c r="PB217" s="53"/>
      <c r="PC217" s="53"/>
      <c r="PD217" s="53"/>
      <c r="PE217" s="53"/>
      <c r="PF217" s="53"/>
      <c r="PG217" s="53"/>
      <c r="PH217" s="53"/>
      <c r="PI217" s="53"/>
      <c r="PJ217" s="53"/>
      <c r="PK217" s="53"/>
      <c r="PL217" s="53"/>
      <c r="PM217" s="53"/>
      <c r="PN217" s="53"/>
      <c r="PO217" s="53"/>
      <c r="PP217" s="53"/>
      <c r="PQ217" s="53"/>
      <c r="PR217" s="53"/>
      <c r="PS217" s="53"/>
      <c r="PT217" s="53"/>
      <c r="PU217" s="53"/>
      <c r="PV217" s="53"/>
      <c r="PW217" s="53"/>
      <c r="PX217" s="53"/>
      <c r="PY217" s="53"/>
      <c r="PZ217" s="53"/>
      <c r="QA217" s="53"/>
      <c r="QB217" s="53"/>
      <c r="QC217" s="53"/>
      <c r="QD217" s="53"/>
      <c r="QE217" s="53"/>
      <c r="QF217" s="53"/>
      <c r="QG217" s="53"/>
      <c r="QH217" s="53"/>
      <c r="QI217" s="53"/>
      <c r="QJ217" s="53"/>
      <c r="QK217" s="53"/>
      <c r="QL217" s="53"/>
      <c r="QM217" s="53"/>
      <c r="QN217" s="53"/>
      <c r="QO217" s="53"/>
      <c r="QP217" s="53"/>
      <c r="QQ217" s="53"/>
      <c r="QR217" s="53"/>
      <c r="QS217" s="53"/>
      <c r="QT217" s="53"/>
      <c r="QU217" s="53"/>
      <c r="QV217" s="53"/>
      <c r="QW217" s="53"/>
      <c r="QX217" s="53"/>
      <c r="QY217" s="53"/>
      <c r="QZ217" s="53"/>
      <c r="RA217" s="53"/>
      <c r="RB217" s="53"/>
      <c r="RC217" s="53"/>
      <c r="RD217" s="53"/>
      <c r="RE217" s="53"/>
      <c r="RF217" s="53"/>
      <c r="RG217" s="53"/>
      <c r="RH217" s="53"/>
      <c r="RI217" s="53"/>
      <c r="RJ217" s="53"/>
      <c r="RK217" s="53"/>
      <c r="RL217" s="53"/>
      <c r="RM217" s="53"/>
      <c r="RN217" s="53"/>
      <c r="RO217" s="53"/>
      <c r="RP217" s="53"/>
      <c r="RQ217" s="53"/>
      <c r="RR217" s="53"/>
      <c r="RS217" s="53"/>
      <c r="RT217" s="53"/>
      <c r="RU217" s="53"/>
      <c r="RV217" s="53"/>
      <c r="RW217" s="53"/>
      <c r="RX217" s="53"/>
      <c r="RY217" s="53"/>
      <c r="RZ217" s="53"/>
      <c r="SA217" s="53"/>
      <c r="SB217" s="53"/>
      <c r="SC217" s="53"/>
      <c r="SD217" s="53"/>
      <c r="SE217" s="53"/>
      <c r="SF217" s="53"/>
      <c r="SG217" s="53"/>
      <c r="SH217" s="53"/>
      <c r="SI217" s="53"/>
      <c r="SJ217" s="53"/>
      <c r="SK217" s="53"/>
      <c r="SL217" s="53"/>
      <c r="SM217" s="53"/>
      <c r="SN217" s="53"/>
      <c r="SO217" s="53"/>
      <c r="SP217" s="53"/>
      <c r="SQ217" s="53"/>
      <c r="SR217" s="53"/>
      <c r="SS217" s="53"/>
      <c r="ST217" s="53"/>
      <c r="SU217" s="53"/>
      <c r="SV217" s="53"/>
      <c r="SW217" s="53"/>
      <c r="SX217" s="53"/>
      <c r="SY217" s="53"/>
      <c r="SZ217" s="53"/>
      <c r="TA217" s="53"/>
      <c r="TB217" s="53"/>
      <c r="TC217" s="53"/>
      <c r="TD217" s="53"/>
      <c r="TE217" s="53"/>
      <c r="TF217" s="53"/>
      <c r="TG217" s="53"/>
      <c r="TH217" s="53"/>
      <c r="TI217" s="53"/>
      <c r="TJ217" s="53"/>
      <c r="TK217" s="53"/>
      <c r="TL217" s="53"/>
      <c r="TM217" s="53"/>
      <c r="TN217" s="53"/>
      <c r="TO217" s="53"/>
      <c r="TP217" s="53"/>
      <c r="TQ217" s="53"/>
      <c r="TR217" s="53"/>
      <c r="TS217" s="53"/>
      <c r="TT217" s="53"/>
      <c r="TU217" s="53"/>
      <c r="TV217" s="53"/>
      <c r="TW217" s="53"/>
      <c r="TX217" s="53"/>
      <c r="TY217" s="53"/>
      <c r="TZ217" s="53"/>
      <c r="UA217" s="53"/>
      <c r="UB217" s="53"/>
      <c r="UC217" s="53"/>
      <c r="UD217" s="53"/>
      <c r="UE217" s="53"/>
      <c r="UF217" s="53"/>
      <c r="UG217" s="53"/>
      <c r="UH217" s="53"/>
      <c r="UI217" s="53"/>
      <c r="UJ217" s="53"/>
      <c r="UK217" s="53"/>
      <c r="UL217" s="53"/>
      <c r="UM217" s="53"/>
      <c r="UN217" s="53"/>
      <c r="UO217" s="53"/>
      <c r="UP217" s="53"/>
      <c r="UQ217" s="53"/>
      <c r="UR217" s="53"/>
      <c r="US217" s="53"/>
      <c r="UT217" s="53"/>
      <c r="UU217" s="53"/>
      <c r="UV217" s="53"/>
      <c r="UW217" s="53"/>
      <c r="UX217" s="53"/>
      <c r="UY217" s="53"/>
      <c r="UZ217" s="53"/>
      <c r="VA217" s="53"/>
      <c r="VB217" s="53"/>
      <c r="VC217" s="53"/>
      <c r="VD217" s="53"/>
      <c r="VE217" s="53"/>
      <c r="VF217" s="53"/>
      <c r="VG217" s="53"/>
      <c r="VH217" s="53"/>
      <c r="VI217" s="53"/>
      <c r="VJ217" s="53"/>
      <c r="VK217" s="53"/>
      <c r="VL217" s="53"/>
      <c r="VM217" s="53"/>
      <c r="VN217" s="53"/>
      <c r="VO217" s="53"/>
      <c r="VP217" s="53"/>
      <c r="VQ217" s="53"/>
      <c r="VR217" s="53"/>
      <c r="VS217" s="53"/>
      <c r="VT217" s="53"/>
      <c r="VU217" s="53"/>
      <c r="VV217" s="53"/>
      <c r="VW217" s="53"/>
      <c r="VX217" s="53"/>
      <c r="VY217" s="53"/>
      <c r="VZ217" s="53"/>
      <c r="WA217" s="53"/>
      <c r="WB217" s="53"/>
      <c r="WC217" s="53"/>
      <c r="WD217" s="53"/>
      <c r="WE217" s="53"/>
      <c r="WF217" s="53"/>
      <c r="WG217" s="53"/>
      <c r="WH217" s="53"/>
      <c r="WI217" s="53"/>
      <c r="WJ217" s="53"/>
      <c r="WK217" s="53"/>
      <c r="WL217" s="53"/>
      <c r="WM217" s="53"/>
      <c r="WN217" s="53"/>
      <c r="WO217" s="53"/>
      <c r="WP217" s="53"/>
      <c r="WQ217" s="53"/>
      <c r="WR217" s="53"/>
      <c r="WS217" s="53"/>
      <c r="WT217" s="53"/>
      <c r="WU217" s="53"/>
      <c r="WV217" s="53"/>
      <c r="WW217" s="53"/>
      <c r="WX217" s="53"/>
      <c r="WY217" s="53"/>
      <c r="WZ217" s="53"/>
      <c r="XA217" s="53"/>
      <c r="XB217" s="53"/>
      <c r="XC217" s="53"/>
      <c r="XD217" s="53"/>
      <c r="XE217" s="53"/>
      <c r="XF217" s="53"/>
      <c r="XG217" s="53"/>
      <c r="XH217" s="53"/>
      <c r="XI217" s="53"/>
      <c r="XJ217" s="53"/>
      <c r="XK217" s="53"/>
      <c r="XL217" s="53"/>
      <c r="XM217" s="53"/>
      <c r="XN217" s="53"/>
      <c r="XO217" s="53"/>
      <c r="XP217" s="53"/>
      <c r="XQ217" s="53"/>
      <c r="XR217" s="53"/>
      <c r="XS217" s="53"/>
      <c r="XT217" s="53"/>
      <c r="XU217" s="53"/>
      <c r="XV217" s="53"/>
      <c r="XW217" s="53"/>
      <c r="XX217" s="53"/>
      <c r="XY217" s="53"/>
      <c r="XZ217" s="53"/>
      <c r="YA217" s="53"/>
      <c r="YB217" s="53"/>
      <c r="YC217" s="53"/>
      <c r="YD217" s="53"/>
      <c r="YE217" s="53"/>
      <c r="YF217" s="53"/>
      <c r="YG217" s="53"/>
      <c r="YH217" s="53"/>
      <c r="YI217" s="53"/>
      <c r="YJ217" s="53"/>
      <c r="YK217" s="53"/>
      <c r="YL217" s="53"/>
      <c r="YM217" s="53"/>
      <c r="YN217" s="53"/>
      <c r="YO217" s="53"/>
      <c r="YP217" s="53"/>
      <c r="YQ217" s="53"/>
      <c r="YR217" s="53"/>
    </row>
    <row r="218" spans="1:668" s="9" customFormat="1" ht="15.75" x14ac:dyDescent="0.25">
      <c r="A218" s="33" t="s">
        <v>168</v>
      </c>
      <c r="B218" s="109" t="s">
        <v>17</v>
      </c>
      <c r="C218" s="110" t="s">
        <v>73</v>
      </c>
      <c r="D218" s="115">
        <v>44593</v>
      </c>
      <c r="E218" s="11" t="s">
        <v>116</v>
      </c>
      <c r="F218" s="116">
        <v>35000</v>
      </c>
      <c r="G218" s="117">
        <v>1004.5</v>
      </c>
      <c r="H218" s="116">
        <v>0</v>
      </c>
      <c r="I218" s="116">
        <v>1064</v>
      </c>
      <c r="J218" s="116">
        <v>25</v>
      </c>
      <c r="K218" s="116">
        <v>2093.5</v>
      </c>
      <c r="L218" s="166">
        <v>32906.5</v>
      </c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  <c r="JN218" s="53"/>
      <c r="JO218" s="53"/>
      <c r="JP218" s="53"/>
      <c r="JQ218" s="53"/>
      <c r="JR218" s="53"/>
      <c r="JS218" s="53"/>
      <c r="JT218" s="53"/>
      <c r="JU218" s="53"/>
      <c r="JV218" s="53"/>
      <c r="JW218" s="53"/>
      <c r="JX218" s="53"/>
      <c r="JY218" s="53"/>
      <c r="JZ218" s="53"/>
      <c r="KA218" s="53"/>
      <c r="KB218" s="53"/>
      <c r="KC218" s="53"/>
      <c r="KD218" s="53"/>
      <c r="KE218" s="53"/>
      <c r="KF218" s="53"/>
      <c r="KG218" s="53"/>
      <c r="KH218" s="53"/>
      <c r="KI218" s="53"/>
      <c r="KJ218" s="53"/>
      <c r="KK218" s="53"/>
      <c r="KL218" s="53"/>
      <c r="KM218" s="53"/>
      <c r="KN218" s="53"/>
      <c r="KO218" s="53"/>
      <c r="KP218" s="53"/>
      <c r="KQ218" s="53"/>
      <c r="KR218" s="53"/>
      <c r="KS218" s="53"/>
      <c r="KT218" s="53"/>
      <c r="KU218" s="53"/>
      <c r="KV218" s="53"/>
      <c r="KW218" s="53"/>
      <c r="KX218" s="53"/>
      <c r="KY218" s="53"/>
      <c r="KZ218" s="53"/>
      <c r="LA218" s="53"/>
      <c r="LB218" s="53"/>
      <c r="LC218" s="53"/>
      <c r="LD218" s="53"/>
      <c r="LE218" s="53"/>
      <c r="LF218" s="53"/>
      <c r="LG218" s="53"/>
      <c r="LH218" s="53"/>
      <c r="LI218" s="53"/>
      <c r="LJ218" s="53"/>
      <c r="LK218" s="53"/>
      <c r="LL218" s="53"/>
      <c r="LM218" s="53"/>
      <c r="LN218" s="53"/>
      <c r="LO218" s="53"/>
      <c r="LP218" s="53"/>
      <c r="LQ218" s="53"/>
      <c r="LR218" s="53"/>
      <c r="LS218" s="53"/>
      <c r="LT218" s="53"/>
      <c r="LU218" s="53"/>
      <c r="LV218" s="53"/>
      <c r="LW218" s="53"/>
      <c r="LX218" s="53"/>
      <c r="LY218" s="53"/>
      <c r="LZ218" s="53"/>
      <c r="MA218" s="53"/>
      <c r="MB218" s="53"/>
      <c r="MC218" s="53"/>
      <c r="MD218" s="53"/>
      <c r="ME218" s="53"/>
      <c r="MF218" s="53"/>
      <c r="MG218" s="53"/>
      <c r="MH218" s="53"/>
      <c r="MI218" s="53"/>
      <c r="MJ218" s="53"/>
      <c r="MK218" s="53"/>
      <c r="ML218" s="53"/>
      <c r="MM218" s="53"/>
      <c r="MN218" s="53"/>
      <c r="MO218" s="53"/>
      <c r="MP218" s="53"/>
      <c r="MQ218" s="53"/>
      <c r="MR218" s="53"/>
      <c r="MS218" s="53"/>
      <c r="MT218" s="53"/>
      <c r="MU218" s="53"/>
      <c r="MV218" s="53"/>
      <c r="MW218" s="53"/>
      <c r="MX218" s="53"/>
      <c r="MY218" s="53"/>
      <c r="MZ218" s="53"/>
      <c r="NA218" s="53"/>
      <c r="NB218" s="53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53"/>
      <c r="OC218" s="53"/>
      <c r="OD218" s="53"/>
      <c r="OE218" s="53"/>
      <c r="OF218" s="53"/>
      <c r="OG218" s="53"/>
      <c r="OH218" s="53"/>
      <c r="OI218" s="53"/>
      <c r="OJ218" s="53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3"/>
      <c r="PX218" s="53"/>
      <c r="PY218" s="53"/>
      <c r="PZ218" s="53"/>
      <c r="QA218" s="53"/>
      <c r="QB218" s="53"/>
      <c r="QC218" s="53"/>
      <c r="QD218" s="53"/>
      <c r="QE218" s="53"/>
      <c r="QF218" s="53"/>
      <c r="QG218" s="53"/>
      <c r="QH218" s="53"/>
      <c r="QI218" s="53"/>
      <c r="QJ218" s="53"/>
      <c r="QK218" s="53"/>
      <c r="QL218" s="53"/>
      <c r="QM218" s="53"/>
      <c r="QN218" s="53"/>
      <c r="QO218" s="53"/>
      <c r="QP218" s="53"/>
      <c r="QQ218" s="53"/>
      <c r="QR218" s="53"/>
      <c r="QS218" s="53"/>
      <c r="QT218" s="53"/>
      <c r="QU218" s="53"/>
      <c r="QV218" s="53"/>
      <c r="QW218" s="53"/>
      <c r="QX218" s="53"/>
      <c r="QY218" s="53"/>
      <c r="QZ218" s="53"/>
      <c r="RA218" s="53"/>
      <c r="RB218" s="53"/>
      <c r="RC218" s="53"/>
      <c r="RD218" s="53"/>
      <c r="RE218" s="53"/>
      <c r="RF218" s="53"/>
      <c r="RG218" s="53"/>
      <c r="RH218" s="53"/>
      <c r="RI218" s="53"/>
      <c r="RJ218" s="53"/>
      <c r="RK218" s="53"/>
      <c r="RL218" s="53"/>
      <c r="RM218" s="53"/>
      <c r="RN218" s="53"/>
      <c r="RO218" s="53"/>
      <c r="RP218" s="53"/>
      <c r="RQ218" s="53"/>
      <c r="RR218" s="53"/>
      <c r="RS218" s="53"/>
      <c r="RT218" s="53"/>
      <c r="RU218" s="53"/>
      <c r="RV218" s="53"/>
      <c r="RW218" s="53"/>
      <c r="RX218" s="53"/>
      <c r="RY218" s="53"/>
      <c r="RZ218" s="53"/>
      <c r="SA218" s="53"/>
      <c r="SB218" s="53"/>
      <c r="SC218" s="53"/>
      <c r="SD218" s="53"/>
      <c r="SE218" s="53"/>
      <c r="SF218" s="53"/>
      <c r="SG218" s="53"/>
      <c r="SH218" s="53"/>
      <c r="SI218" s="53"/>
      <c r="SJ218" s="53"/>
      <c r="SK218" s="53"/>
      <c r="SL218" s="53"/>
      <c r="SM218" s="53"/>
      <c r="SN218" s="53"/>
      <c r="SO218" s="53"/>
      <c r="SP218" s="53"/>
      <c r="SQ218" s="53"/>
      <c r="SR218" s="53"/>
      <c r="SS218" s="53"/>
      <c r="ST218" s="53"/>
      <c r="SU218" s="53"/>
      <c r="SV218" s="53"/>
      <c r="SW218" s="53"/>
      <c r="SX218" s="53"/>
      <c r="SY218" s="53"/>
      <c r="SZ218" s="53"/>
      <c r="TA218" s="53"/>
      <c r="TB218" s="53"/>
      <c r="TC218" s="53"/>
      <c r="TD218" s="53"/>
      <c r="TE218" s="53"/>
      <c r="TF218" s="53"/>
      <c r="TG218" s="53"/>
      <c r="TH218" s="53"/>
      <c r="TI218" s="53"/>
      <c r="TJ218" s="53"/>
      <c r="TK218" s="53"/>
      <c r="TL218" s="53"/>
      <c r="TM218" s="53"/>
      <c r="TN218" s="53"/>
      <c r="TO218" s="53"/>
      <c r="TP218" s="53"/>
      <c r="TQ218" s="53"/>
      <c r="TR218" s="53"/>
      <c r="TS218" s="53"/>
      <c r="TT218" s="53"/>
      <c r="TU218" s="53"/>
      <c r="TV218" s="53"/>
      <c r="TW218" s="53"/>
      <c r="TX218" s="53"/>
      <c r="TY218" s="53"/>
      <c r="TZ218" s="53"/>
      <c r="UA218" s="53"/>
      <c r="UB218" s="53"/>
      <c r="UC218" s="53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  <c r="VM218" s="53"/>
      <c r="VN218" s="53"/>
      <c r="VO218" s="53"/>
      <c r="VP218" s="53"/>
      <c r="VQ218" s="53"/>
      <c r="VR218" s="53"/>
      <c r="VS218" s="53"/>
      <c r="VT218" s="53"/>
      <c r="VU218" s="53"/>
      <c r="VV218" s="53"/>
      <c r="VW218" s="53"/>
      <c r="VX218" s="53"/>
      <c r="VY218" s="53"/>
      <c r="VZ218" s="53"/>
      <c r="WA218" s="53"/>
      <c r="WB218" s="53"/>
      <c r="WC218" s="53"/>
      <c r="WD218" s="53"/>
      <c r="WE218" s="53"/>
      <c r="WF218" s="53"/>
      <c r="WG218" s="53"/>
      <c r="WH218" s="53"/>
      <c r="WI218" s="53"/>
      <c r="WJ218" s="53"/>
      <c r="WK218" s="53"/>
      <c r="WL218" s="53"/>
      <c r="WM218" s="53"/>
      <c r="WN218" s="53"/>
      <c r="WO218" s="53"/>
      <c r="WP218" s="53"/>
      <c r="WQ218" s="53"/>
      <c r="WR218" s="53"/>
      <c r="WS218" s="53"/>
      <c r="WT218" s="53"/>
      <c r="WU218" s="53"/>
      <c r="WV218" s="53"/>
      <c r="WW218" s="53"/>
      <c r="WX218" s="53"/>
      <c r="WY218" s="53"/>
      <c r="WZ218" s="53"/>
      <c r="XA218" s="53"/>
      <c r="XB218" s="53"/>
      <c r="XC218" s="53"/>
      <c r="XD218" s="53"/>
      <c r="XE218" s="53"/>
      <c r="XF218" s="53"/>
      <c r="XG218" s="53"/>
      <c r="XH218" s="53"/>
      <c r="XI218" s="53"/>
      <c r="XJ218" s="53"/>
      <c r="XK218" s="53"/>
      <c r="XL218" s="53"/>
      <c r="XM218" s="53"/>
      <c r="XN218" s="53"/>
      <c r="XO218" s="53"/>
      <c r="XP218" s="53"/>
      <c r="XQ218" s="53"/>
      <c r="XR218" s="53"/>
      <c r="XS218" s="53"/>
      <c r="XT218" s="53"/>
      <c r="XU218" s="53"/>
      <c r="XV218" s="53"/>
      <c r="XW218" s="53"/>
      <c r="XX218" s="53"/>
      <c r="XY218" s="53"/>
      <c r="XZ218" s="53"/>
      <c r="YA218" s="53"/>
      <c r="YB218" s="53"/>
      <c r="YC218" s="53"/>
      <c r="YD218" s="53"/>
      <c r="YE218" s="53"/>
      <c r="YF218" s="53"/>
      <c r="YG218" s="53"/>
      <c r="YH218" s="53"/>
      <c r="YI218" s="53"/>
      <c r="YJ218" s="53"/>
      <c r="YK218" s="53"/>
      <c r="YL218" s="53"/>
      <c r="YM218" s="53"/>
      <c r="YN218" s="53"/>
      <c r="YO218" s="53"/>
      <c r="YP218" s="53"/>
      <c r="YQ218" s="53"/>
      <c r="YR218" s="53"/>
    </row>
    <row r="219" spans="1:668" s="9" customFormat="1" ht="15.75" x14ac:dyDescent="0.25">
      <c r="A219" s="33" t="s">
        <v>169</v>
      </c>
      <c r="B219" s="109" t="s">
        <v>17</v>
      </c>
      <c r="C219" s="110" t="s">
        <v>73</v>
      </c>
      <c r="D219" s="115">
        <v>44593</v>
      </c>
      <c r="E219" s="11" t="s">
        <v>116</v>
      </c>
      <c r="F219" s="116">
        <v>50000</v>
      </c>
      <c r="G219" s="117">
        <v>1435</v>
      </c>
      <c r="H219" s="116">
        <v>1854</v>
      </c>
      <c r="I219" s="116">
        <v>1520</v>
      </c>
      <c r="J219" s="116">
        <v>25</v>
      </c>
      <c r="K219" s="116">
        <v>4834</v>
      </c>
      <c r="L219" s="166">
        <v>45166</v>
      </c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  <c r="JN219" s="53"/>
      <c r="JO219" s="53"/>
      <c r="JP219" s="53"/>
      <c r="JQ219" s="53"/>
      <c r="JR219" s="53"/>
      <c r="JS219" s="53"/>
      <c r="JT219" s="53"/>
      <c r="JU219" s="53"/>
      <c r="JV219" s="53"/>
      <c r="JW219" s="53"/>
      <c r="JX219" s="53"/>
      <c r="JY219" s="53"/>
      <c r="JZ219" s="53"/>
      <c r="KA219" s="53"/>
      <c r="KB219" s="53"/>
      <c r="KC219" s="53"/>
      <c r="KD219" s="53"/>
      <c r="KE219" s="53"/>
      <c r="KF219" s="53"/>
      <c r="KG219" s="53"/>
      <c r="KH219" s="53"/>
      <c r="KI219" s="53"/>
      <c r="KJ219" s="53"/>
      <c r="KK219" s="53"/>
      <c r="KL219" s="53"/>
      <c r="KM219" s="53"/>
      <c r="KN219" s="53"/>
      <c r="KO219" s="53"/>
      <c r="KP219" s="53"/>
      <c r="KQ219" s="53"/>
      <c r="KR219" s="53"/>
      <c r="KS219" s="53"/>
      <c r="KT219" s="53"/>
      <c r="KU219" s="53"/>
      <c r="KV219" s="53"/>
      <c r="KW219" s="53"/>
      <c r="KX219" s="53"/>
      <c r="KY219" s="53"/>
      <c r="KZ219" s="53"/>
      <c r="LA219" s="53"/>
      <c r="LB219" s="53"/>
      <c r="LC219" s="53"/>
      <c r="LD219" s="53"/>
      <c r="LE219" s="53"/>
      <c r="LF219" s="53"/>
      <c r="LG219" s="53"/>
      <c r="LH219" s="53"/>
      <c r="LI219" s="53"/>
      <c r="LJ219" s="53"/>
      <c r="LK219" s="53"/>
      <c r="LL219" s="53"/>
      <c r="LM219" s="53"/>
      <c r="LN219" s="53"/>
      <c r="LO219" s="53"/>
      <c r="LP219" s="53"/>
      <c r="LQ219" s="53"/>
      <c r="LR219" s="53"/>
      <c r="LS219" s="53"/>
      <c r="LT219" s="53"/>
      <c r="LU219" s="53"/>
      <c r="LV219" s="53"/>
      <c r="LW219" s="53"/>
      <c r="LX219" s="53"/>
      <c r="LY219" s="53"/>
      <c r="LZ219" s="53"/>
      <c r="MA219" s="53"/>
      <c r="MB219" s="53"/>
      <c r="MC219" s="53"/>
      <c r="MD219" s="53"/>
      <c r="ME219" s="53"/>
      <c r="MF219" s="53"/>
      <c r="MG219" s="53"/>
      <c r="MH219" s="53"/>
      <c r="MI219" s="53"/>
      <c r="MJ219" s="53"/>
      <c r="MK219" s="53"/>
      <c r="ML219" s="53"/>
      <c r="MM219" s="53"/>
      <c r="MN219" s="53"/>
      <c r="MO219" s="53"/>
      <c r="MP219" s="53"/>
      <c r="MQ219" s="53"/>
      <c r="MR219" s="53"/>
      <c r="MS219" s="53"/>
      <c r="MT219" s="53"/>
      <c r="MU219" s="53"/>
      <c r="MV219" s="53"/>
      <c r="MW219" s="53"/>
      <c r="MX219" s="53"/>
      <c r="MY219" s="53"/>
      <c r="MZ219" s="53"/>
      <c r="NA219" s="53"/>
      <c r="NB219" s="53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53"/>
      <c r="OC219" s="53"/>
      <c r="OD219" s="53"/>
      <c r="OE219" s="53"/>
      <c r="OF219" s="53"/>
      <c r="OG219" s="53"/>
      <c r="OH219" s="53"/>
      <c r="OI219" s="53"/>
      <c r="OJ219" s="53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3"/>
      <c r="PX219" s="53"/>
      <c r="PY219" s="53"/>
      <c r="PZ219" s="53"/>
      <c r="QA219" s="53"/>
      <c r="QB219" s="53"/>
      <c r="QC219" s="53"/>
      <c r="QD219" s="53"/>
      <c r="QE219" s="53"/>
      <c r="QF219" s="53"/>
      <c r="QG219" s="53"/>
      <c r="QH219" s="53"/>
      <c r="QI219" s="53"/>
      <c r="QJ219" s="53"/>
      <c r="QK219" s="53"/>
      <c r="QL219" s="53"/>
      <c r="QM219" s="53"/>
      <c r="QN219" s="53"/>
      <c r="QO219" s="53"/>
      <c r="QP219" s="53"/>
      <c r="QQ219" s="53"/>
      <c r="QR219" s="53"/>
      <c r="QS219" s="53"/>
      <c r="QT219" s="53"/>
      <c r="QU219" s="53"/>
      <c r="QV219" s="53"/>
      <c r="QW219" s="53"/>
      <c r="QX219" s="53"/>
      <c r="QY219" s="53"/>
      <c r="QZ219" s="53"/>
      <c r="RA219" s="53"/>
      <c r="RB219" s="53"/>
      <c r="RC219" s="53"/>
      <c r="RD219" s="53"/>
      <c r="RE219" s="53"/>
      <c r="RF219" s="53"/>
      <c r="RG219" s="53"/>
      <c r="RH219" s="53"/>
      <c r="RI219" s="53"/>
      <c r="RJ219" s="53"/>
      <c r="RK219" s="53"/>
      <c r="RL219" s="53"/>
      <c r="RM219" s="53"/>
      <c r="RN219" s="53"/>
      <c r="RO219" s="53"/>
      <c r="RP219" s="53"/>
      <c r="RQ219" s="53"/>
      <c r="RR219" s="53"/>
      <c r="RS219" s="53"/>
      <c r="RT219" s="53"/>
      <c r="RU219" s="53"/>
      <c r="RV219" s="53"/>
      <c r="RW219" s="53"/>
      <c r="RX219" s="53"/>
      <c r="RY219" s="53"/>
      <c r="RZ219" s="53"/>
      <c r="SA219" s="53"/>
      <c r="SB219" s="53"/>
      <c r="SC219" s="53"/>
      <c r="SD219" s="53"/>
      <c r="SE219" s="53"/>
      <c r="SF219" s="53"/>
      <c r="SG219" s="53"/>
      <c r="SH219" s="53"/>
      <c r="SI219" s="53"/>
      <c r="SJ219" s="53"/>
      <c r="SK219" s="53"/>
      <c r="SL219" s="53"/>
      <c r="SM219" s="53"/>
      <c r="SN219" s="53"/>
      <c r="SO219" s="53"/>
      <c r="SP219" s="53"/>
      <c r="SQ219" s="53"/>
      <c r="SR219" s="53"/>
      <c r="SS219" s="53"/>
      <c r="ST219" s="53"/>
      <c r="SU219" s="53"/>
      <c r="SV219" s="53"/>
      <c r="SW219" s="53"/>
      <c r="SX219" s="53"/>
      <c r="SY219" s="53"/>
      <c r="SZ219" s="53"/>
      <c r="TA219" s="53"/>
      <c r="TB219" s="53"/>
      <c r="TC219" s="53"/>
      <c r="TD219" s="53"/>
      <c r="TE219" s="53"/>
      <c r="TF219" s="53"/>
      <c r="TG219" s="53"/>
      <c r="TH219" s="53"/>
      <c r="TI219" s="53"/>
      <c r="TJ219" s="53"/>
      <c r="TK219" s="53"/>
      <c r="TL219" s="53"/>
      <c r="TM219" s="53"/>
      <c r="TN219" s="53"/>
      <c r="TO219" s="53"/>
      <c r="TP219" s="53"/>
      <c r="TQ219" s="53"/>
      <c r="TR219" s="53"/>
      <c r="TS219" s="53"/>
      <c r="TT219" s="53"/>
      <c r="TU219" s="53"/>
      <c r="TV219" s="53"/>
      <c r="TW219" s="53"/>
      <c r="TX219" s="53"/>
      <c r="TY219" s="53"/>
      <c r="TZ219" s="53"/>
      <c r="UA219" s="53"/>
      <c r="UB219" s="53"/>
      <c r="UC219" s="53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  <c r="VM219" s="53"/>
      <c r="VN219" s="53"/>
      <c r="VO219" s="53"/>
      <c r="VP219" s="53"/>
      <c r="VQ219" s="53"/>
      <c r="VR219" s="53"/>
      <c r="VS219" s="53"/>
      <c r="VT219" s="53"/>
      <c r="VU219" s="53"/>
      <c r="VV219" s="53"/>
      <c r="VW219" s="53"/>
      <c r="VX219" s="53"/>
      <c r="VY219" s="53"/>
      <c r="VZ219" s="53"/>
      <c r="WA219" s="53"/>
      <c r="WB219" s="53"/>
      <c r="WC219" s="53"/>
      <c r="WD219" s="53"/>
      <c r="WE219" s="53"/>
      <c r="WF219" s="53"/>
      <c r="WG219" s="53"/>
      <c r="WH219" s="53"/>
      <c r="WI219" s="53"/>
      <c r="WJ219" s="53"/>
      <c r="WK219" s="53"/>
      <c r="WL219" s="53"/>
      <c r="WM219" s="53"/>
      <c r="WN219" s="53"/>
      <c r="WO219" s="53"/>
      <c r="WP219" s="53"/>
      <c r="WQ219" s="53"/>
      <c r="WR219" s="53"/>
      <c r="WS219" s="53"/>
      <c r="WT219" s="53"/>
      <c r="WU219" s="53"/>
      <c r="WV219" s="53"/>
      <c r="WW219" s="53"/>
      <c r="WX219" s="53"/>
      <c r="WY219" s="53"/>
      <c r="WZ219" s="53"/>
      <c r="XA219" s="53"/>
      <c r="XB219" s="53"/>
      <c r="XC219" s="53"/>
      <c r="XD219" s="53"/>
      <c r="XE219" s="53"/>
      <c r="XF219" s="53"/>
      <c r="XG219" s="53"/>
      <c r="XH219" s="53"/>
      <c r="XI219" s="53"/>
      <c r="XJ219" s="53"/>
      <c r="XK219" s="53"/>
      <c r="XL219" s="53"/>
      <c r="XM219" s="53"/>
      <c r="XN219" s="53"/>
      <c r="XO219" s="53"/>
      <c r="XP219" s="53"/>
      <c r="XQ219" s="53"/>
      <c r="XR219" s="53"/>
      <c r="XS219" s="53"/>
      <c r="XT219" s="53"/>
      <c r="XU219" s="53"/>
      <c r="XV219" s="53"/>
      <c r="XW219" s="53"/>
      <c r="XX219" s="53"/>
      <c r="XY219" s="53"/>
      <c r="XZ219" s="53"/>
      <c r="YA219" s="53"/>
      <c r="YB219" s="53"/>
      <c r="YC219" s="53"/>
      <c r="YD219" s="53"/>
      <c r="YE219" s="53"/>
      <c r="YF219" s="53"/>
      <c r="YG219" s="53"/>
      <c r="YH219" s="53"/>
      <c r="YI219" s="53"/>
      <c r="YJ219" s="53"/>
      <c r="YK219" s="53"/>
      <c r="YL219" s="53"/>
      <c r="YM219" s="53"/>
      <c r="YN219" s="53"/>
      <c r="YO219" s="53"/>
      <c r="YP219" s="53"/>
      <c r="YQ219" s="53"/>
      <c r="YR219" s="53"/>
    </row>
    <row r="220" spans="1:668" s="9" customFormat="1" ht="15.75" x14ac:dyDescent="0.25">
      <c r="A220" s="33" t="s">
        <v>170</v>
      </c>
      <c r="B220" s="109" t="s">
        <v>17</v>
      </c>
      <c r="C220" s="110" t="s">
        <v>74</v>
      </c>
      <c r="D220" s="115">
        <v>44593</v>
      </c>
      <c r="E220" s="11" t="s">
        <v>116</v>
      </c>
      <c r="F220" s="116">
        <v>35000</v>
      </c>
      <c r="G220" s="117">
        <v>1004.5</v>
      </c>
      <c r="H220" s="116">
        <v>0</v>
      </c>
      <c r="I220" s="116">
        <v>1064</v>
      </c>
      <c r="J220" s="116">
        <v>25</v>
      </c>
      <c r="K220" s="116">
        <v>2093.5</v>
      </c>
      <c r="L220" s="166">
        <v>32906.5</v>
      </c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  <c r="JN220" s="53"/>
      <c r="JO220" s="53"/>
      <c r="JP220" s="53"/>
      <c r="JQ220" s="53"/>
      <c r="JR220" s="53"/>
      <c r="JS220" s="53"/>
      <c r="JT220" s="53"/>
      <c r="JU220" s="53"/>
      <c r="JV220" s="53"/>
      <c r="JW220" s="53"/>
      <c r="JX220" s="53"/>
      <c r="JY220" s="53"/>
      <c r="JZ220" s="53"/>
      <c r="KA220" s="53"/>
      <c r="KB220" s="53"/>
      <c r="KC220" s="53"/>
      <c r="KD220" s="53"/>
      <c r="KE220" s="53"/>
      <c r="KF220" s="53"/>
      <c r="KG220" s="53"/>
      <c r="KH220" s="53"/>
      <c r="KI220" s="53"/>
      <c r="KJ220" s="53"/>
      <c r="KK220" s="53"/>
      <c r="KL220" s="53"/>
      <c r="KM220" s="53"/>
      <c r="KN220" s="53"/>
      <c r="KO220" s="53"/>
      <c r="KP220" s="53"/>
      <c r="KQ220" s="53"/>
      <c r="KR220" s="53"/>
      <c r="KS220" s="53"/>
      <c r="KT220" s="53"/>
      <c r="KU220" s="53"/>
      <c r="KV220" s="53"/>
      <c r="KW220" s="53"/>
      <c r="KX220" s="53"/>
      <c r="KY220" s="53"/>
      <c r="KZ220" s="53"/>
      <c r="LA220" s="53"/>
      <c r="LB220" s="53"/>
      <c r="LC220" s="53"/>
      <c r="LD220" s="53"/>
      <c r="LE220" s="53"/>
      <c r="LF220" s="53"/>
      <c r="LG220" s="53"/>
      <c r="LH220" s="53"/>
      <c r="LI220" s="53"/>
      <c r="LJ220" s="53"/>
      <c r="LK220" s="53"/>
      <c r="LL220" s="53"/>
      <c r="LM220" s="53"/>
      <c r="LN220" s="53"/>
      <c r="LO220" s="53"/>
      <c r="LP220" s="53"/>
      <c r="LQ220" s="53"/>
      <c r="LR220" s="53"/>
      <c r="LS220" s="53"/>
      <c r="LT220" s="53"/>
      <c r="LU220" s="53"/>
      <c r="LV220" s="53"/>
      <c r="LW220" s="53"/>
      <c r="LX220" s="53"/>
      <c r="LY220" s="53"/>
      <c r="LZ220" s="53"/>
      <c r="MA220" s="53"/>
      <c r="MB220" s="53"/>
      <c r="MC220" s="53"/>
      <c r="MD220" s="53"/>
      <c r="ME220" s="53"/>
      <c r="MF220" s="53"/>
      <c r="MG220" s="53"/>
      <c r="MH220" s="53"/>
      <c r="MI220" s="53"/>
      <c r="MJ220" s="53"/>
      <c r="MK220" s="53"/>
      <c r="ML220" s="53"/>
      <c r="MM220" s="53"/>
      <c r="MN220" s="53"/>
      <c r="MO220" s="53"/>
      <c r="MP220" s="53"/>
      <c r="MQ220" s="53"/>
      <c r="MR220" s="53"/>
      <c r="MS220" s="53"/>
      <c r="MT220" s="53"/>
      <c r="MU220" s="53"/>
      <c r="MV220" s="53"/>
      <c r="MW220" s="53"/>
      <c r="MX220" s="53"/>
      <c r="MY220" s="53"/>
      <c r="MZ220" s="53"/>
      <c r="NA220" s="53"/>
      <c r="NB220" s="53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53"/>
      <c r="OC220" s="53"/>
      <c r="OD220" s="53"/>
      <c r="OE220" s="53"/>
      <c r="OF220" s="53"/>
      <c r="OG220" s="53"/>
      <c r="OH220" s="53"/>
      <c r="OI220" s="53"/>
      <c r="OJ220" s="53"/>
      <c r="OK220" s="53"/>
      <c r="OL220" s="53"/>
      <c r="OM220" s="53"/>
      <c r="ON220" s="53"/>
      <c r="OO220" s="53"/>
      <c r="OP220" s="53"/>
      <c r="OQ220" s="53"/>
      <c r="OR220" s="53"/>
      <c r="OS220" s="53"/>
      <c r="OT220" s="53"/>
      <c r="OU220" s="53"/>
      <c r="OV220" s="53"/>
      <c r="OW220" s="53"/>
      <c r="OX220" s="53"/>
      <c r="OY220" s="53"/>
      <c r="OZ220" s="53"/>
      <c r="PA220" s="53"/>
      <c r="PB220" s="53"/>
      <c r="PC220" s="53"/>
      <c r="PD220" s="53"/>
      <c r="PE220" s="53"/>
      <c r="PF220" s="53"/>
      <c r="PG220" s="53"/>
      <c r="PH220" s="53"/>
      <c r="PI220" s="53"/>
      <c r="PJ220" s="53"/>
      <c r="PK220" s="53"/>
      <c r="PL220" s="53"/>
      <c r="PM220" s="53"/>
      <c r="PN220" s="53"/>
      <c r="PO220" s="53"/>
      <c r="PP220" s="53"/>
      <c r="PQ220" s="53"/>
      <c r="PR220" s="53"/>
      <c r="PS220" s="53"/>
      <c r="PT220" s="53"/>
      <c r="PU220" s="53"/>
      <c r="PV220" s="53"/>
      <c r="PW220" s="53"/>
      <c r="PX220" s="53"/>
      <c r="PY220" s="53"/>
      <c r="PZ220" s="53"/>
      <c r="QA220" s="53"/>
      <c r="QB220" s="53"/>
      <c r="QC220" s="53"/>
      <c r="QD220" s="53"/>
      <c r="QE220" s="53"/>
      <c r="QF220" s="53"/>
      <c r="QG220" s="53"/>
      <c r="QH220" s="53"/>
      <c r="QI220" s="53"/>
      <c r="QJ220" s="53"/>
      <c r="QK220" s="53"/>
      <c r="QL220" s="53"/>
      <c r="QM220" s="53"/>
      <c r="QN220" s="53"/>
      <c r="QO220" s="53"/>
      <c r="QP220" s="53"/>
      <c r="QQ220" s="53"/>
      <c r="QR220" s="53"/>
      <c r="QS220" s="53"/>
      <c r="QT220" s="53"/>
      <c r="QU220" s="53"/>
      <c r="QV220" s="53"/>
      <c r="QW220" s="53"/>
      <c r="QX220" s="53"/>
      <c r="QY220" s="53"/>
      <c r="QZ220" s="53"/>
      <c r="RA220" s="53"/>
      <c r="RB220" s="53"/>
      <c r="RC220" s="53"/>
      <c r="RD220" s="53"/>
      <c r="RE220" s="53"/>
      <c r="RF220" s="53"/>
      <c r="RG220" s="53"/>
      <c r="RH220" s="53"/>
      <c r="RI220" s="53"/>
      <c r="RJ220" s="53"/>
      <c r="RK220" s="53"/>
      <c r="RL220" s="53"/>
      <c r="RM220" s="53"/>
      <c r="RN220" s="53"/>
      <c r="RO220" s="53"/>
      <c r="RP220" s="53"/>
      <c r="RQ220" s="53"/>
      <c r="RR220" s="53"/>
      <c r="RS220" s="53"/>
      <c r="RT220" s="53"/>
      <c r="RU220" s="53"/>
      <c r="RV220" s="53"/>
      <c r="RW220" s="53"/>
      <c r="RX220" s="53"/>
      <c r="RY220" s="53"/>
      <c r="RZ220" s="53"/>
      <c r="SA220" s="53"/>
      <c r="SB220" s="53"/>
      <c r="SC220" s="53"/>
      <c r="SD220" s="53"/>
      <c r="SE220" s="53"/>
      <c r="SF220" s="53"/>
      <c r="SG220" s="53"/>
      <c r="SH220" s="53"/>
      <c r="SI220" s="53"/>
      <c r="SJ220" s="53"/>
      <c r="SK220" s="53"/>
      <c r="SL220" s="53"/>
      <c r="SM220" s="53"/>
      <c r="SN220" s="53"/>
      <c r="SO220" s="53"/>
      <c r="SP220" s="53"/>
      <c r="SQ220" s="53"/>
      <c r="SR220" s="53"/>
      <c r="SS220" s="53"/>
      <c r="ST220" s="53"/>
      <c r="SU220" s="53"/>
      <c r="SV220" s="53"/>
      <c r="SW220" s="53"/>
      <c r="SX220" s="53"/>
      <c r="SY220" s="53"/>
      <c r="SZ220" s="53"/>
      <c r="TA220" s="53"/>
      <c r="TB220" s="53"/>
      <c r="TC220" s="53"/>
      <c r="TD220" s="53"/>
      <c r="TE220" s="53"/>
      <c r="TF220" s="53"/>
      <c r="TG220" s="53"/>
      <c r="TH220" s="53"/>
      <c r="TI220" s="53"/>
      <c r="TJ220" s="53"/>
      <c r="TK220" s="53"/>
      <c r="TL220" s="53"/>
      <c r="TM220" s="53"/>
      <c r="TN220" s="53"/>
      <c r="TO220" s="53"/>
      <c r="TP220" s="53"/>
      <c r="TQ220" s="53"/>
      <c r="TR220" s="53"/>
      <c r="TS220" s="53"/>
      <c r="TT220" s="53"/>
      <c r="TU220" s="53"/>
      <c r="TV220" s="53"/>
      <c r="TW220" s="53"/>
      <c r="TX220" s="53"/>
      <c r="TY220" s="53"/>
      <c r="TZ220" s="53"/>
      <c r="UA220" s="53"/>
      <c r="UB220" s="53"/>
      <c r="UC220" s="53"/>
      <c r="UD220" s="53"/>
      <c r="UE220" s="53"/>
      <c r="UF220" s="53"/>
      <c r="UG220" s="53"/>
      <c r="UH220" s="53"/>
      <c r="UI220" s="53"/>
      <c r="UJ220" s="53"/>
      <c r="UK220" s="53"/>
      <c r="UL220" s="53"/>
      <c r="UM220" s="53"/>
      <c r="UN220" s="53"/>
      <c r="UO220" s="53"/>
      <c r="UP220" s="53"/>
      <c r="UQ220" s="53"/>
      <c r="UR220" s="53"/>
      <c r="US220" s="53"/>
      <c r="UT220" s="53"/>
      <c r="UU220" s="53"/>
      <c r="UV220" s="53"/>
      <c r="UW220" s="53"/>
      <c r="UX220" s="53"/>
      <c r="UY220" s="53"/>
      <c r="UZ220" s="53"/>
      <c r="VA220" s="53"/>
      <c r="VB220" s="53"/>
      <c r="VC220" s="53"/>
      <c r="VD220" s="53"/>
      <c r="VE220" s="53"/>
      <c r="VF220" s="53"/>
      <c r="VG220" s="53"/>
      <c r="VH220" s="53"/>
      <c r="VI220" s="53"/>
      <c r="VJ220" s="53"/>
      <c r="VK220" s="53"/>
      <c r="VL220" s="53"/>
      <c r="VM220" s="53"/>
      <c r="VN220" s="53"/>
      <c r="VO220" s="53"/>
      <c r="VP220" s="53"/>
      <c r="VQ220" s="53"/>
      <c r="VR220" s="53"/>
      <c r="VS220" s="53"/>
      <c r="VT220" s="53"/>
      <c r="VU220" s="53"/>
      <c r="VV220" s="53"/>
      <c r="VW220" s="53"/>
      <c r="VX220" s="53"/>
      <c r="VY220" s="53"/>
      <c r="VZ220" s="53"/>
      <c r="WA220" s="53"/>
      <c r="WB220" s="53"/>
      <c r="WC220" s="53"/>
      <c r="WD220" s="53"/>
      <c r="WE220" s="53"/>
      <c r="WF220" s="53"/>
      <c r="WG220" s="53"/>
      <c r="WH220" s="53"/>
      <c r="WI220" s="53"/>
      <c r="WJ220" s="53"/>
      <c r="WK220" s="53"/>
      <c r="WL220" s="53"/>
      <c r="WM220" s="53"/>
      <c r="WN220" s="53"/>
      <c r="WO220" s="53"/>
      <c r="WP220" s="53"/>
      <c r="WQ220" s="53"/>
      <c r="WR220" s="53"/>
      <c r="WS220" s="53"/>
      <c r="WT220" s="53"/>
      <c r="WU220" s="53"/>
      <c r="WV220" s="53"/>
      <c r="WW220" s="53"/>
      <c r="WX220" s="53"/>
      <c r="WY220" s="53"/>
      <c r="WZ220" s="53"/>
      <c r="XA220" s="53"/>
      <c r="XB220" s="53"/>
      <c r="XC220" s="53"/>
      <c r="XD220" s="53"/>
      <c r="XE220" s="53"/>
      <c r="XF220" s="53"/>
      <c r="XG220" s="53"/>
      <c r="XH220" s="53"/>
      <c r="XI220" s="53"/>
      <c r="XJ220" s="53"/>
      <c r="XK220" s="53"/>
      <c r="XL220" s="53"/>
      <c r="XM220" s="53"/>
      <c r="XN220" s="53"/>
      <c r="XO220" s="53"/>
      <c r="XP220" s="53"/>
      <c r="XQ220" s="53"/>
      <c r="XR220" s="53"/>
      <c r="XS220" s="53"/>
      <c r="XT220" s="53"/>
      <c r="XU220" s="53"/>
      <c r="XV220" s="53"/>
      <c r="XW220" s="53"/>
      <c r="XX220" s="53"/>
      <c r="XY220" s="53"/>
      <c r="XZ220" s="53"/>
      <c r="YA220" s="53"/>
      <c r="YB220" s="53"/>
      <c r="YC220" s="53"/>
      <c r="YD220" s="53"/>
      <c r="YE220" s="53"/>
      <c r="YF220" s="53"/>
      <c r="YG220" s="53"/>
      <c r="YH220" s="53"/>
      <c r="YI220" s="53"/>
      <c r="YJ220" s="53"/>
      <c r="YK220" s="53"/>
      <c r="YL220" s="53"/>
      <c r="YM220" s="53"/>
      <c r="YN220" s="53"/>
      <c r="YO220" s="53"/>
      <c r="YP220" s="53"/>
      <c r="YQ220" s="53"/>
      <c r="YR220" s="53"/>
    </row>
    <row r="221" spans="1:668" s="9" customFormat="1" ht="15.75" x14ac:dyDescent="0.25">
      <c r="A221" s="33" t="s">
        <v>171</v>
      </c>
      <c r="B221" s="109" t="s">
        <v>172</v>
      </c>
      <c r="C221" s="110" t="s">
        <v>73</v>
      </c>
      <c r="D221" s="115">
        <v>44593</v>
      </c>
      <c r="E221" s="11" t="s">
        <v>116</v>
      </c>
      <c r="F221" s="116">
        <v>35000</v>
      </c>
      <c r="G221" s="117">
        <v>1004.5</v>
      </c>
      <c r="H221" s="116">
        <v>0</v>
      </c>
      <c r="I221" s="116">
        <v>1064</v>
      </c>
      <c r="J221" s="116">
        <v>25</v>
      </c>
      <c r="K221" s="116">
        <v>2093.5</v>
      </c>
      <c r="L221" s="166">
        <v>32906.5</v>
      </c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  <c r="JO221" s="53"/>
      <c r="JP221" s="53"/>
      <c r="JQ221" s="53"/>
      <c r="JR221" s="53"/>
      <c r="JS221" s="53"/>
      <c r="JT221" s="53"/>
      <c r="JU221" s="53"/>
      <c r="JV221" s="53"/>
      <c r="JW221" s="53"/>
      <c r="JX221" s="53"/>
      <c r="JY221" s="53"/>
      <c r="JZ221" s="53"/>
      <c r="KA221" s="53"/>
      <c r="KB221" s="53"/>
      <c r="KC221" s="53"/>
      <c r="KD221" s="53"/>
      <c r="KE221" s="53"/>
      <c r="KF221" s="53"/>
      <c r="KG221" s="53"/>
      <c r="KH221" s="53"/>
      <c r="KI221" s="53"/>
      <c r="KJ221" s="53"/>
      <c r="KK221" s="53"/>
      <c r="KL221" s="53"/>
      <c r="KM221" s="53"/>
      <c r="KN221" s="53"/>
      <c r="KO221" s="53"/>
      <c r="KP221" s="53"/>
      <c r="KQ221" s="53"/>
      <c r="KR221" s="53"/>
      <c r="KS221" s="53"/>
      <c r="KT221" s="53"/>
      <c r="KU221" s="53"/>
      <c r="KV221" s="53"/>
      <c r="KW221" s="53"/>
      <c r="KX221" s="53"/>
      <c r="KY221" s="53"/>
      <c r="KZ221" s="53"/>
      <c r="LA221" s="53"/>
      <c r="LB221" s="53"/>
      <c r="LC221" s="53"/>
      <c r="LD221" s="53"/>
      <c r="LE221" s="53"/>
      <c r="LF221" s="53"/>
      <c r="LG221" s="53"/>
      <c r="LH221" s="53"/>
      <c r="LI221" s="53"/>
      <c r="LJ221" s="53"/>
      <c r="LK221" s="53"/>
      <c r="LL221" s="53"/>
      <c r="LM221" s="53"/>
      <c r="LN221" s="53"/>
      <c r="LO221" s="53"/>
      <c r="LP221" s="53"/>
      <c r="LQ221" s="53"/>
      <c r="LR221" s="53"/>
      <c r="LS221" s="53"/>
      <c r="LT221" s="53"/>
      <c r="LU221" s="53"/>
      <c r="LV221" s="53"/>
      <c r="LW221" s="53"/>
      <c r="LX221" s="53"/>
      <c r="LY221" s="53"/>
      <c r="LZ221" s="53"/>
      <c r="MA221" s="53"/>
      <c r="MB221" s="53"/>
      <c r="MC221" s="53"/>
      <c r="MD221" s="53"/>
      <c r="ME221" s="53"/>
      <c r="MF221" s="53"/>
      <c r="MG221" s="53"/>
      <c r="MH221" s="53"/>
      <c r="MI221" s="53"/>
      <c r="MJ221" s="53"/>
      <c r="MK221" s="53"/>
      <c r="ML221" s="53"/>
      <c r="MM221" s="53"/>
      <c r="MN221" s="53"/>
      <c r="MO221" s="53"/>
      <c r="MP221" s="53"/>
      <c r="MQ221" s="53"/>
      <c r="MR221" s="53"/>
      <c r="MS221" s="53"/>
      <c r="MT221" s="53"/>
      <c r="MU221" s="53"/>
      <c r="MV221" s="53"/>
      <c r="MW221" s="53"/>
      <c r="MX221" s="53"/>
      <c r="MY221" s="53"/>
      <c r="MZ221" s="53"/>
      <c r="NA221" s="53"/>
      <c r="NB221" s="53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53"/>
      <c r="OC221" s="53"/>
      <c r="OD221" s="53"/>
      <c r="OE221" s="53"/>
      <c r="OF221" s="53"/>
      <c r="OG221" s="53"/>
      <c r="OH221" s="53"/>
      <c r="OI221" s="53"/>
      <c r="OJ221" s="53"/>
      <c r="OK221" s="53"/>
      <c r="OL221" s="53"/>
      <c r="OM221" s="53"/>
      <c r="ON221" s="53"/>
      <c r="OO221" s="53"/>
      <c r="OP221" s="53"/>
      <c r="OQ221" s="53"/>
      <c r="OR221" s="53"/>
      <c r="OS221" s="53"/>
      <c r="OT221" s="53"/>
      <c r="OU221" s="53"/>
      <c r="OV221" s="53"/>
      <c r="OW221" s="53"/>
      <c r="OX221" s="53"/>
      <c r="OY221" s="53"/>
      <c r="OZ221" s="53"/>
      <c r="PA221" s="53"/>
      <c r="PB221" s="53"/>
      <c r="PC221" s="53"/>
      <c r="PD221" s="53"/>
      <c r="PE221" s="53"/>
      <c r="PF221" s="53"/>
      <c r="PG221" s="53"/>
      <c r="PH221" s="53"/>
      <c r="PI221" s="53"/>
      <c r="PJ221" s="53"/>
      <c r="PK221" s="53"/>
      <c r="PL221" s="53"/>
      <c r="PM221" s="53"/>
      <c r="PN221" s="53"/>
      <c r="PO221" s="53"/>
      <c r="PP221" s="53"/>
      <c r="PQ221" s="53"/>
      <c r="PR221" s="53"/>
      <c r="PS221" s="53"/>
      <c r="PT221" s="53"/>
      <c r="PU221" s="53"/>
      <c r="PV221" s="53"/>
      <c r="PW221" s="53"/>
      <c r="PX221" s="53"/>
      <c r="PY221" s="53"/>
      <c r="PZ221" s="53"/>
      <c r="QA221" s="53"/>
      <c r="QB221" s="53"/>
      <c r="QC221" s="53"/>
      <c r="QD221" s="53"/>
      <c r="QE221" s="53"/>
      <c r="QF221" s="53"/>
      <c r="QG221" s="53"/>
      <c r="QH221" s="53"/>
      <c r="QI221" s="53"/>
      <c r="QJ221" s="53"/>
      <c r="QK221" s="53"/>
      <c r="QL221" s="53"/>
      <c r="QM221" s="53"/>
      <c r="QN221" s="53"/>
      <c r="QO221" s="53"/>
      <c r="QP221" s="53"/>
      <c r="QQ221" s="53"/>
      <c r="QR221" s="53"/>
      <c r="QS221" s="53"/>
      <c r="QT221" s="53"/>
      <c r="QU221" s="53"/>
      <c r="QV221" s="53"/>
      <c r="QW221" s="53"/>
      <c r="QX221" s="53"/>
      <c r="QY221" s="53"/>
      <c r="QZ221" s="53"/>
      <c r="RA221" s="53"/>
      <c r="RB221" s="53"/>
      <c r="RC221" s="53"/>
      <c r="RD221" s="53"/>
      <c r="RE221" s="53"/>
      <c r="RF221" s="53"/>
      <c r="RG221" s="53"/>
      <c r="RH221" s="53"/>
      <c r="RI221" s="53"/>
      <c r="RJ221" s="53"/>
      <c r="RK221" s="53"/>
      <c r="RL221" s="53"/>
      <c r="RM221" s="53"/>
      <c r="RN221" s="53"/>
      <c r="RO221" s="53"/>
      <c r="RP221" s="53"/>
      <c r="RQ221" s="53"/>
      <c r="RR221" s="53"/>
      <c r="RS221" s="53"/>
      <c r="RT221" s="53"/>
      <c r="RU221" s="53"/>
      <c r="RV221" s="53"/>
      <c r="RW221" s="53"/>
      <c r="RX221" s="53"/>
      <c r="RY221" s="53"/>
      <c r="RZ221" s="53"/>
      <c r="SA221" s="53"/>
      <c r="SB221" s="53"/>
      <c r="SC221" s="53"/>
      <c r="SD221" s="53"/>
      <c r="SE221" s="53"/>
      <c r="SF221" s="53"/>
      <c r="SG221" s="53"/>
      <c r="SH221" s="53"/>
      <c r="SI221" s="53"/>
      <c r="SJ221" s="53"/>
      <c r="SK221" s="53"/>
      <c r="SL221" s="53"/>
      <c r="SM221" s="53"/>
      <c r="SN221" s="53"/>
      <c r="SO221" s="53"/>
      <c r="SP221" s="53"/>
      <c r="SQ221" s="53"/>
      <c r="SR221" s="53"/>
      <c r="SS221" s="53"/>
      <c r="ST221" s="53"/>
      <c r="SU221" s="53"/>
      <c r="SV221" s="53"/>
      <c r="SW221" s="53"/>
      <c r="SX221" s="53"/>
      <c r="SY221" s="53"/>
      <c r="SZ221" s="53"/>
      <c r="TA221" s="53"/>
      <c r="TB221" s="53"/>
      <c r="TC221" s="53"/>
      <c r="TD221" s="53"/>
      <c r="TE221" s="53"/>
      <c r="TF221" s="53"/>
      <c r="TG221" s="53"/>
      <c r="TH221" s="53"/>
      <c r="TI221" s="53"/>
      <c r="TJ221" s="53"/>
      <c r="TK221" s="53"/>
      <c r="TL221" s="53"/>
      <c r="TM221" s="53"/>
      <c r="TN221" s="53"/>
      <c r="TO221" s="53"/>
      <c r="TP221" s="53"/>
      <c r="TQ221" s="53"/>
      <c r="TR221" s="53"/>
      <c r="TS221" s="53"/>
      <c r="TT221" s="53"/>
      <c r="TU221" s="53"/>
      <c r="TV221" s="53"/>
      <c r="TW221" s="53"/>
      <c r="TX221" s="53"/>
      <c r="TY221" s="53"/>
      <c r="TZ221" s="53"/>
      <c r="UA221" s="53"/>
      <c r="UB221" s="53"/>
      <c r="UC221" s="53"/>
      <c r="UD221" s="53"/>
      <c r="UE221" s="53"/>
      <c r="UF221" s="53"/>
      <c r="UG221" s="53"/>
      <c r="UH221" s="53"/>
      <c r="UI221" s="53"/>
      <c r="UJ221" s="53"/>
      <c r="UK221" s="53"/>
      <c r="UL221" s="53"/>
      <c r="UM221" s="53"/>
      <c r="UN221" s="53"/>
      <c r="UO221" s="53"/>
      <c r="UP221" s="53"/>
      <c r="UQ221" s="53"/>
      <c r="UR221" s="53"/>
      <c r="US221" s="53"/>
      <c r="UT221" s="53"/>
      <c r="UU221" s="53"/>
      <c r="UV221" s="53"/>
      <c r="UW221" s="53"/>
      <c r="UX221" s="53"/>
      <c r="UY221" s="53"/>
      <c r="UZ221" s="53"/>
      <c r="VA221" s="53"/>
      <c r="VB221" s="53"/>
      <c r="VC221" s="53"/>
      <c r="VD221" s="53"/>
      <c r="VE221" s="53"/>
      <c r="VF221" s="53"/>
      <c r="VG221" s="53"/>
      <c r="VH221" s="53"/>
      <c r="VI221" s="53"/>
      <c r="VJ221" s="53"/>
      <c r="VK221" s="53"/>
      <c r="VL221" s="53"/>
      <c r="VM221" s="53"/>
      <c r="VN221" s="53"/>
      <c r="VO221" s="53"/>
      <c r="VP221" s="53"/>
      <c r="VQ221" s="53"/>
      <c r="VR221" s="53"/>
      <c r="VS221" s="53"/>
      <c r="VT221" s="53"/>
      <c r="VU221" s="53"/>
      <c r="VV221" s="53"/>
      <c r="VW221" s="53"/>
      <c r="VX221" s="53"/>
      <c r="VY221" s="53"/>
      <c r="VZ221" s="53"/>
      <c r="WA221" s="53"/>
      <c r="WB221" s="53"/>
      <c r="WC221" s="53"/>
      <c r="WD221" s="53"/>
      <c r="WE221" s="53"/>
      <c r="WF221" s="53"/>
      <c r="WG221" s="53"/>
      <c r="WH221" s="53"/>
      <c r="WI221" s="53"/>
      <c r="WJ221" s="53"/>
      <c r="WK221" s="53"/>
      <c r="WL221" s="53"/>
      <c r="WM221" s="53"/>
      <c r="WN221" s="53"/>
      <c r="WO221" s="53"/>
      <c r="WP221" s="53"/>
      <c r="WQ221" s="53"/>
      <c r="WR221" s="53"/>
      <c r="WS221" s="53"/>
      <c r="WT221" s="53"/>
      <c r="WU221" s="53"/>
      <c r="WV221" s="53"/>
      <c r="WW221" s="53"/>
      <c r="WX221" s="53"/>
      <c r="WY221" s="53"/>
      <c r="WZ221" s="53"/>
      <c r="XA221" s="53"/>
      <c r="XB221" s="53"/>
      <c r="XC221" s="53"/>
      <c r="XD221" s="53"/>
      <c r="XE221" s="53"/>
      <c r="XF221" s="53"/>
      <c r="XG221" s="53"/>
      <c r="XH221" s="53"/>
      <c r="XI221" s="53"/>
      <c r="XJ221" s="53"/>
      <c r="XK221" s="53"/>
      <c r="XL221" s="53"/>
      <c r="XM221" s="53"/>
      <c r="XN221" s="53"/>
      <c r="XO221" s="53"/>
      <c r="XP221" s="53"/>
      <c r="XQ221" s="53"/>
      <c r="XR221" s="53"/>
      <c r="XS221" s="53"/>
      <c r="XT221" s="53"/>
      <c r="XU221" s="53"/>
      <c r="XV221" s="53"/>
      <c r="XW221" s="53"/>
      <c r="XX221" s="53"/>
      <c r="XY221" s="53"/>
      <c r="XZ221" s="53"/>
      <c r="YA221" s="53"/>
      <c r="YB221" s="53"/>
      <c r="YC221" s="53"/>
      <c r="YD221" s="53"/>
      <c r="YE221" s="53"/>
      <c r="YF221" s="53"/>
      <c r="YG221" s="53"/>
      <c r="YH221" s="53"/>
      <c r="YI221" s="53"/>
      <c r="YJ221" s="53"/>
      <c r="YK221" s="53"/>
      <c r="YL221" s="53"/>
      <c r="YM221" s="53"/>
      <c r="YN221" s="53"/>
      <c r="YO221" s="53"/>
      <c r="YP221" s="53"/>
      <c r="YQ221" s="53"/>
      <c r="YR221" s="53"/>
    </row>
    <row r="222" spans="1:668" s="118" customFormat="1" ht="15.75" x14ac:dyDescent="0.25">
      <c r="A222" s="142" t="s">
        <v>14</v>
      </c>
      <c r="B222" s="41">
        <v>6</v>
      </c>
      <c r="C222" s="83"/>
      <c r="D222" s="120"/>
      <c r="E222" s="121"/>
      <c r="F222" s="85">
        <f>F216+F217+F218+F219+F220+F221</f>
        <v>279500</v>
      </c>
      <c r="G222" s="93">
        <f>G216+G217+G218+G219+G220+G221</f>
        <v>8021.65</v>
      </c>
      <c r="H222" s="85">
        <f>H216+H219</f>
        <v>11489.51</v>
      </c>
      <c r="I222" s="85">
        <f>I216+I217+I218+I219+I220+I221</f>
        <v>8496.7999999999993</v>
      </c>
      <c r="J222" s="85">
        <f>J216+J217+J218+J219+J220+J221</f>
        <v>150</v>
      </c>
      <c r="K222" s="85">
        <f>K216+K217+K218+K219+K220+K221</f>
        <v>28157.96</v>
      </c>
      <c r="L222" s="175">
        <f>L216+L217+L218+L219+L220+L221</f>
        <v>251342.03999999998</v>
      </c>
      <c r="M222" s="9"/>
      <c r="N222" s="9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106"/>
      <c r="EK222" s="106"/>
      <c r="EL222" s="106"/>
      <c r="EM222" s="106"/>
      <c r="EN222" s="106"/>
      <c r="EO222" s="106"/>
      <c r="EP222" s="106"/>
      <c r="EQ222" s="106"/>
      <c r="ER222" s="106"/>
      <c r="ES222" s="106"/>
      <c r="ET222" s="106"/>
      <c r="EU222" s="106"/>
      <c r="EV222" s="106"/>
      <c r="EW222" s="106"/>
      <c r="EX222" s="106"/>
      <c r="EY222" s="106"/>
      <c r="EZ222" s="106"/>
      <c r="FA222" s="106"/>
      <c r="FB222" s="106"/>
      <c r="FC222" s="106"/>
      <c r="FD222" s="106"/>
      <c r="FE222" s="106"/>
      <c r="FF222" s="106"/>
      <c r="FG222" s="106"/>
      <c r="FH222" s="106"/>
      <c r="FI222" s="106"/>
      <c r="FJ222" s="106"/>
      <c r="FK222" s="106"/>
      <c r="FL222" s="106"/>
      <c r="FM222" s="106"/>
      <c r="FN222" s="106"/>
      <c r="FO222" s="106"/>
      <c r="FP222" s="106"/>
      <c r="FQ222" s="106"/>
      <c r="FR222" s="106"/>
      <c r="FS222" s="106"/>
      <c r="FT222" s="106"/>
      <c r="FU222" s="106"/>
      <c r="FV222" s="106"/>
      <c r="FW222" s="106"/>
      <c r="FX222" s="106"/>
      <c r="FY222" s="106"/>
      <c r="FZ222" s="106"/>
      <c r="GA222" s="106"/>
      <c r="GB222" s="106"/>
      <c r="GC222" s="106"/>
      <c r="GD222" s="106"/>
      <c r="GE222" s="106"/>
      <c r="GF222" s="106"/>
      <c r="GG222" s="106"/>
      <c r="GH222" s="106"/>
      <c r="GI222" s="106"/>
      <c r="GJ222" s="106"/>
      <c r="GK222" s="106"/>
      <c r="GL222" s="106"/>
      <c r="GM222" s="106"/>
      <c r="GN222" s="106"/>
      <c r="GO222" s="106"/>
      <c r="GP222" s="106"/>
      <c r="GQ222" s="106"/>
      <c r="GR222" s="106"/>
      <c r="GS222" s="106"/>
      <c r="GT222" s="106"/>
      <c r="GU222" s="106"/>
      <c r="GV222" s="106"/>
      <c r="GW222" s="106"/>
      <c r="GX222" s="106"/>
      <c r="GY222" s="106"/>
      <c r="GZ222" s="106"/>
      <c r="HA222" s="106"/>
      <c r="HB222" s="106"/>
      <c r="HC222" s="106"/>
      <c r="HD222" s="106"/>
      <c r="HE222" s="106"/>
      <c r="HF222" s="106"/>
      <c r="HG222" s="106"/>
      <c r="HH222" s="106"/>
      <c r="HI222" s="106"/>
      <c r="HJ222" s="106"/>
      <c r="HK222" s="106"/>
      <c r="HL222" s="106"/>
      <c r="HM222" s="106"/>
      <c r="HN222" s="106"/>
      <c r="HO222" s="106"/>
      <c r="HP222" s="106"/>
      <c r="HQ222" s="106"/>
      <c r="HR222" s="106"/>
      <c r="HS222" s="106"/>
      <c r="HT222" s="106"/>
      <c r="HU222" s="106"/>
      <c r="HV222" s="106"/>
      <c r="HW222" s="106"/>
      <c r="HX222" s="106"/>
      <c r="HY222" s="106"/>
      <c r="HZ222" s="106"/>
      <c r="IA222" s="106"/>
      <c r="IB222" s="106"/>
      <c r="IC222" s="106"/>
      <c r="ID222" s="106"/>
      <c r="IE222" s="106"/>
      <c r="IF222" s="106"/>
      <c r="IG222" s="106"/>
      <c r="IH222" s="106"/>
      <c r="II222" s="106"/>
      <c r="IJ222" s="106"/>
      <c r="IK222" s="106"/>
      <c r="IL222" s="106"/>
      <c r="IM222" s="106"/>
      <c r="IN222" s="106"/>
      <c r="IO222" s="106"/>
      <c r="IP222" s="106"/>
      <c r="IQ222" s="106"/>
      <c r="IR222" s="106"/>
      <c r="IS222" s="106"/>
      <c r="IT222" s="106"/>
      <c r="IU222" s="106"/>
      <c r="IV222" s="106"/>
      <c r="IW222" s="106"/>
      <c r="IX222" s="106"/>
      <c r="IY222" s="106"/>
      <c r="IZ222" s="106"/>
      <c r="JA222" s="106"/>
      <c r="JB222" s="106"/>
      <c r="JC222" s="106"/>
      <c r="JD222" s="106"/>
      <c r="JE222" s="106"/>
      <c r="JF222" s="106"/>
      <c r="JG222" s="106"/>
      <c r="JH222" s="106"/>
      <c r="JI222" s="106"/>
      <c r="JJ222" s="106"/>
      <c r="JK222" s="106"/>
      <c r="JL222" s="106"/>
      <c r="JM222" s="106"/>
      <c r="JN222" s="106"/>
      <c r="JO222" s="106"/>
      <c r="JP222" s="106"/>
      <c r="JQ222" s="106"/>
      <c r="JR222" s="106"/>
      <c r="JS222" s="106"/>
      <c r="JT222" s="106"/>
      <c r="JU222" s="106"/>
      <c r="JV222" s="106"/>
      <c r="JW222" s="106"/>
      <c r="JX222" s="106"/>
      <c r="JY222" s="106"/>
      <c r="JZ222" s="106"/>
      <c r="KA222" s="106"/>
      <c r="KB222" s="106"/>
      <c r="KC222" s="106"/>
      <c r="KD222" s="106"/>
      <c r="KE222" s="106"/>
      <c r="KF222" s="106"/>
      <c r="KG222" s="106"/>
      <c r="KH222" s="106"/>
      <c r="KI222" s="106"/>
      <c r="KJ222" s="106"/>
      <c r="KK222" s="106"/>
      <c r="KL222" s="106"/>
      <c r="KM222" s="106"/>
      <c r="KN222" s="106"/>
      <c r="KO222" s="106"/>
      <c r="KP222" s="106"/>
      <c r="KQ222" s="106"/>
      <c r="KR222" s="106"/>
      <c r="KS222" s="106"/>
      <c r="KT222" s="106"/>
      <c r="KU222" s="106"/>
      <c r="KV222" s="106"/>
      <c r="KW222" s="106"/>
      <c r="KX222" s="106"/>
      <c r="KY222" s="106"/>
      <c r="KZ222" s="106"/>
      <c r="LA222" s="106"/>
      <c r="LB222" s="106"/>
      <c r="LC222" s="106"/>
      <c r="LD222" s="106"/>
      <c r="LE222" s="106"/>
      <c r="LF222" s="106"/>
      <c r="LG222" s="106"/>
      <c r="LH222" s="106"/>
      <c r="LI222" s="106"/>
      <c r="LJ222" s="106"/>
      <c r="LK222" s="106"/>
      <c r="LL222" s="106"/>
      <c r="LM222" s="106"/>
      <c r="LN222" s="106"/>
      <c r="LO222" s="106"/>
      <c r="LP222" s="106"/>
      <c r="LQ222" s="106"/>
      <c r="LR222" s="106"/>
      <c r="LS222" s="106"/>
      <c r="LT222" s="106"/>
      <c r="LU222" s="106"/>
      <c r="LV222" s="106"/>
      <c r="LW222" s="106"/>
      <c r="LX222" s="106"/>
      <c r="LY222" s="106"/>
      <c r="LZ222" s="106"/>
      <c r="MA222" s="106"/>
      <c r="MB222" s="106"/>
      <c r="MC222" s="106"/>
      <c r="MD222" s="106"/>
      <c r="ME222" s="106"/>
      <c r="MF222" s="106"/>
      <c r="MG222" s="106"/>
      <c r="MH222" s="106"/>
      <c r="MI222" s="106"/>
      <c r="MJ222" s="106"/>
      <c r="MK222" s="106"/>
      <c r="ML222" s="106"/>
      <c r="MM222" s="106"/>
      <c r="MN222" s="106"/>
      <c r="MO222" s="106"/>
      <c r="MP222" s="106"/>
      <c r="MQ222" s="106"/>
      <c r="MR222" s="106"/>
      <c r="MS222" s="106"/>
      <c r="MT222" s="106"/>
      <c r="MU222" s="106"/>
      <c r="MV222" s="106"/>
      <c r="MW222" s="106"/>
      <c r="MX222" s="106"/>
      <c r="MY222" s="106"/>
      <c r="MZ222" s="106"/>
      <c r="NA222" s="106"/>
      <c r="NB222" s="106"/>
      <c r="NC222" s="106"/>
      <c r="ND222" s="106"/>
      <c r="NE222" s="106"/>
      <c r="NF222" s="106"/>
      <c r="NG222" s="106"/>
      <c r="NH222" s="106"/>
      <c r="NI222" s="106"/>
      <c r="NJ222" s="106"/>
      <c r="NK222" s="106"/>
      <c r="NL222" s="106"/>
      <c r="NM222" s="106"/>
      <c r="NN222" s="106"/>
      <c r="NO222" s="106"/>
      <c r="NP222" s="106"/>
      <c r="NQ222" s="106"/>
      <c r="NR222" s="106"/>
      <c r="NS222" s="106"/>
      <c r="NT222" s="106"/>
      <c r="NU222" s="106"/>
      <c r="NV222" s="106"/>
      <c r="NW222" s="106"/>
      <c r="NX222" s="106"/>
      <c r="NY222" s="106"/>
      <c r="NZ222" s="106"/>
      <c r="OA222" s="106"/>
      <c r="OB222" s="106"/>
      <c r="OC222" s="106"/>
      <c r="OD222" s="106"/>
      <c r="OE222" s="106"/>
      <c r="OF222" s="106"/>
      <c r="OG222" s="106"/>
      <c r="OH222" s="106"/>
      <c r="OI222" s="106"/>
      <c r="OJ222" s="106"/>
      <c r="OK222" s="106"/>
      <c r="OL222" s="106"/>
      <c r="OM222" s="106"/>
      <c r="ON222" s="106"/>
      <c r="OO222" s="106"/>
      <c r="OP222" s="106"/>
      <c r="OQ222" s="106"/>
      <c r="OR222" s="106"/>
      <c r="OS222" s="106"/>
      <c r="OT222" s="106"/>
      <c r="OU222" s="106"/>
      <c r="OV222" s="106"/>
      <c r="OW222" s="106"/>
      <c r="OX222" s="106"/>
      <c r="OY222" s="106"/>
      <c r="OZ222" s="106"/>
      <c r="PA222" s="106"/>
      <c r="PB222" s="106"/>
      <c r="PC222" s="106"/>
      <c r="PD222" s="106"/>
      <c r="PE222" s="106"/>
      <c r="PF222" s="106"/>
      <c r="PG222" s="106"/>
      <c r="PH222" s="106"/>
      <c r="PI222" s="106"/>
      <c r="PJ222" s="106"/>
      <c r="PK222" s="106"/>
      <c r="PL222" s="106"/>
      <c r="PM222" s="106"/>
      <c r="PN222" s="106"/>
      <c r="PO222" s="106"/>
      <c r="PP222" s="106"/>
      <c r="PQ222" s="106"/>
      <c r="PR222" s="106"/>
      <c r="PS222" s="106"/>
      <c r="PT222" s="106"/>
      <c r="PU222" s="106"/>
      <c r="PV222" s="106"/>
      <c r="PW222" s="106"/>
      <c r="PX222" s="106"/>
      <c r="PY222" s="106"/>
      <c r="PZ222" s="106"/>
      <c r="QA222" s="106"/>
      <c r="QB222" s="106"/>
      <c r="QC222" s="106"/>
      <c r="QD222" s="106"/>
      <c r="QE222" s="106"/>
      <c r="QF222" s="106"/>
      <c r="QG222" s="106"/>
      <c r="QH222" s="106"/>
      <c r="QI222" s="106"/>
      <c r="QJ222" s="106"/>
      <c r="QK222" s="106"/>
      <c r="QL222" s="106"/>
      <c r="QM222" s="106"/>
      <c r="QN222" s="106"/>
      <c r="QO222" s="106"/>
      <c r="QP222" s="106"/>
      <c r="QQ222" s="106"/>
      <c r="QR222" s="106"/>
      <c r="QS222" s="106"/>
      <c r="QT222" s="106"/>
      <c r="QU222" s="106"/>
      <c r="QV222" s="106"/>
      <c r="QW222" s="106"/>
      <c r="QX222" s="106"/>
      <c r="QY222" s="106"/>
      <c r="QZ222" s="106"/>
      <c r="RA222" s="106"/>
      <c r="RB222" s="106"/>
      <c r="RC222" s="106"/>
      <c r="RD222" s="106"/>
      <c r="RE222" s="106"/>
      <c r="RF222" s="106"/>
      <c r="RG222" s="106"/>
      <c r="RH222" s="106"/>
      <c r="RI222" s="106"/>
      <c r="RJ222" s="106"/>
      <c r="RK222" s="106"/>
      <c r="RL222" s="106"/>
      <c r="RM222" s="106"/>
      <c r="RN222" s="106"/>
      <c r="RO222" s="106"/>
      <c r="RP222" s="106"/>
      <c r="RQ222" s="106"/>
      <c r="RR222" s="106"/>
      <c r="RS222" s="106"/>
      <c r="RT222" s="106"/>
      <c r="RU222" s="106"/>
      <c r="RV222" s="106"/>
      <c r="RW222" s="106"/>
      <c r="RX222" s="106"/>
      <c r="RY222" s="106"/>
      <c r="RZ222" s="106"/>
      <c r="SA222" s="106"/>
      <c r="SB222" s="106"/>
      <c r="SC222" s="106"/>
      <c r="SD222" s="106"/>
      <c r="SE222" s="106"/>
      <c r="SF222" s="106"/>
      <c r="SG222" s="106"/>
      <c r="SH222" s="106"/>
      <c r="SI222" s="106"/>
      <c r="SJ222" s="106"/>
      <c r="SK222" s="106"/>
      <c r="SL222" s="106"/>
      <c r="SM222" s="106"/>
      <c r="SN222" s="106"/>
      <c r="SO222" s="106"/>
      <c r="SP222" s="106"/>
      <c r="SQ222" s="106"/>
      <c r="SR222" s="106"/>
      <c r="SS222" s="106"/>
      <c r="ST222" s="106"/>
      <c r="SU222" s="106"/>
      <c r="SV222" s="106"/>
      <c r="SW222" s="106"/>
      <c r="SX222" s="106"/>
      <c r="SY222" s="106"/>
      <c r="SZ222" s="106"/>
      <c r="TA222" s="106"/>
      <c r="TB222" s="106"/>
      <c r="TC222" s="106"/>
      <c r="TD222" s="106"/>
      <c r="TE222" s="106"/>
      <c r="TF222" s="106"/>
      <c r="TG222" s="106"/>
      <c r="TH222" s="106"/>
      <c r="TI222" s="106"/>
      <c r="TJ222" s="106"/>
      <c r="TK222" s="106"/>
      <c r="TL222" s="106"/>
      <c r="TM222" s="106"/>
      <c r="TN222" s="106"/>
      <c r="TO222" s="106"/>
      <c r="TP222" s="106"/>
      <c r="TQ222" s="106"/>
      <c r="TR222" s="106"/>
      <c r="TS222" s="106"/>
      <c r="TT222" s="106"/>
      <c r="TU222" s="106"/>
      <c r="TV222" s="106"/>
      <c r="TW222" s="106"/>
      <c r="TX222" s="106"/>
      <c r="TY222" s="106"/>
      <c r="TZ222" s="106"/>
      <c r="UA222" s="106"/>
      <c r="UB222" s="106"/>
      <c r="UC222" s="106"/>
      <c r="UD222" s="106"/>
      <c r="UE222" s="106"/>
      <c r="UF222" s="106"/>
      <c r="UG222" s="106"/>
      <c r="UH222" s="106"/>
      <c r="UI222" s="106"/>
      <c r="UJ222" s="106"/>
      <c r="UK222" s="106"/>
      <c r="UL222" s="106"/>
      <c r="UM222" s="106"/>
      <c r="UN222" s="106"/>
      <c r="UO222" s="106"/>
      <c r="UP222" s="106"/>
      <c r="UQ222" s="106"/>
      <c r="UR222" s="106"/>
      <c r="US222" s="106"/>
      <c r="UT222" s="106"/>
      <c r="UU222" s="106"/>
      <c r="UV222" s="106"/>
      <c r="UW222" s="106"/>
      <c r="UX222" s="106"/>
      <c r="UY222" s="106"/>
      <c r="UZ222" s="106"/>
      <c r="VA222" s="106"/>
      <c r="VB222" s="106"/>
      <c r="VC222" s="106"/>
      <c r="VD222" s="106"/>
      <c r="VE222" s="106"/>
      <c r="VF222" s="106"/>
      <c r="VG222" s="106"/>
      <c r="VH222" s="106"/>
      <c r="VI222" s="106"/>
      <c r="VJ222" s="106"/>
      <c r="VK222" s="106"/>
      <c r="VL222" s="106"/>
      <c r="VM222" s="106"/>
      <c r="VN222" s="106"/>
      <c r="VO222" s="106"/>
      <c r="VP222" s="106"/>
      <c r="VQ222" s="106"/>
      <c r="VR222" s="106"/>
      <c r="VS222" s="106"/>
      <c r="VT222" s="106"/>
      <c r="VU222" s="106"/>
      <c r="VV222" s="106"/>
      <c r="VW222" s="106"/>
      <c r="VX222" s="106"/>
      <c r="VY222" s="106"/>
      <c r="VZ222" s="106"/>
      <c r="WA222" s="106"/>
      <c r="WB222" s="106"/>
      <c r="WC222" s="106"/>
      <c r="WD222" s="106"/>
      <c r="WE222" s="106"/>
      <c r="WF222" s="106"/>
      <c r="WG222" s="106"/>
      <c r="WH222" s="106"/>
      <c r="WI222" s="106"/>
      <c r="WJ222" s="106"/>
      <c r="WK222" s="106"/>
      <c r="WL222" s="106"/>
      <c r="WM222" s="106"/>
      <c r="WN222" s="106"/>
      <c r="WO222" s="106"/>
      <c r="WP222" s="106"/>
      <c r="WQ222" s="106"/>
      <c r="WR222" s="106"/>
      <c r="WS222" s="106"/>
      <c r="WT222" s="106"/>
      <c r="WU222" s="106"/>
      <c r="WV222" s="106"/>
      <c r="WW222" s="106"/>
      <c r="WX222" s="106"/>
      <c r="WY222" s="106"/>
      <c r="WZ222" s="106"/>
      <c r="XA222" s="106"/>
      <c r="XB222" s="106"/>
      <c r="XC222" s="106"/>
      <c r="XD222" s="106"/>
      <c r="XE222" s="106"/>
      <c r="XF222" s="106"/>
      <c r="XG222" s="106"/>
      <c r="XH222" s="106"/>
      <c r="XI222" s="106"/>
      <c r="XJ222" s="106"/>
      <c r="XK222" s="106"/>
      <c r="XL222" s="106"/>
      <c r="XM222" s="106"/>
      <c r="XN222" s="106"/>
      <c r="XO222" s="106"/>
      <c r="XP222" s="106"/>
      <c r="XQ222" s="106"/>
      <c r="XR222" s="106"/>
      <c r="XS222" s="106"/>
      <c r="XT222" s="106"/>
      <c r="XU222" s="106"/>
      <c r="XV222" s="106"/>
      <c r="XW222" s="106"/>
      <c r="XX222" s="106"/>
      <c r="XY222" s="106"/>
      <c r="XZ222" s="106"/>
      <c r="YA222" s="106"/>
      <c r="YB222" s="106"/>
      <c r="YC222" s="106"/>
      <c r="YD222" s="106"/>
      <c r="YE222" s="106"/>
      <c r="YF222" s="106"/>
      <c r="YG222" s="106"/>
      <c r="YH222" s="106"/>
      <c r="YI222" s="106"/>
      <c r="YJ222" s="106"/>
      <c r="YK222" s="106"/>
      <c r="YL222" s="106"/>
      <c r="YM222" s="106"/>
      <c r="YN222" s="106"/>
      <c r="YO222" s="106"/>
      <c r="YP222" s="106"/>
      <c r="YQ222" s="106"/>
      <c r="YR222" s="106"/>
    </row>
    <row r="223" spans="1:668" s="9" customFormat="1" ht="15.75" x14ac:dyDescent="0.25">
      <c r="B223" s="109"/>
      <c r="C223" s="110"/>
      <c r="D223" s="110"/>
      <c r="E223" s="77"/>
      <c r="F223" s="111"/>
      <c r="G223" s="112"/>
      <c r="H223" s="111"/>
      <c r="I223" s="111"/>
      <c r="J223" s="111"/>
      <c r="K223" s="111"/>
      <c r="L223" s="168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53"/>
      <c r="IZ223" s="53"/>
      <c r="JA223" s="53"/>
      <c r="JB223" s="53"/>
      <c r="JC223" s="53"/>
      <c r="JD223" s="53"/>
      <c r="JE223" s="53"/>
      <c r="JF223" s="53"/>
      <c r="JG223" s="53"/>
      <c r="JH223" s="53"/>
      <c r="JI223" s="53"/>
      <c r="JJ223" s="53"/>
      <c r="JK223" s="53"/>
      <c r="JL223" s="53"/>
      <c r="JM223" s="53"/>
      <c r="JN223" s="53"/>
      <c r="JO223" s="53"/>
      <c r="JP223" s="53"/>
      <c r="JQ223" s="53"/>
      <c r="JR223" s="53"/>
      <c r="JS223" s="53"/>
      <c r="JT223" s="53"/>
      <c r="JU223" s="53"/>
      <c r="JV223" s="53"/>
      <c r="JW223" s="53"/>
      <c r="JX223" s="53"/>
      <c r="JY223" s="53"/>
      <c r="JZ223" s="53"/>
      <c r="KA223" s="53"/>
      <c r="KB223" s="53"/>
      <c r="KC223" s="53"/>
      <c r="KD223" s="53"/>
      <c r="KE223" s="53"/>
      <c r="KF223" s="53"/>
      <c r="KG223" s="53"/>
      <c r="KH223" s="53"/>
      <c r="KI223" s="53"/>
      <c r="KJ223" s="53"/>
      <c r="KK223" s="53"/>
      <c r="KL223" s="53"/>
      <c r="KM223" s="53"/>
      <c r="KN223" s="53"/>
      <c r="KO223" s="53"/>
      <c r="KP223" s="53"/>
      <c r="KQ223" s="53"/>
      <c r="KR223" s="53"/>
      <c r="KS223" s="53"/>
      <c r="KT223" s="53"/>
      <c r="KU223" s="53"/>
      <c r="KV223" s="53"/>
      <c r="KW223" s="53"/>
      <c r="KX223" s="53"/>
      <c r="KY223" s="53"/>
      <c r="KZ223" s="53"/>
      <c r="LA223" s="53"/>
      <c r="LB223" s="53"/>
      <c r="LC223" s="53"/>
      <c r="LD223" s="53"/>
      <c r="LE223" s="53"/>
      <c r="LF223" s="53"/>
      <c r="LG223" s="53"/>
      <c r="LH223" s="53"/>
      <c r="LI223" s="53"/>
      <c r="LJ223" s="53"/>
      <c r="LK223" s="53"/>
      <c r="LL223" s="53"/>
      <c r="LM223" s="53"/>
      <c r="LN223" s="53"/>
      <c r="LO223" s="53"/>
      <c r="LP223" s="53"/>
      <c r="LQ223" s="53"/>
      <c r="LR223" s="53"/>
      <c r="LS223" s="53"/>
      <c r="LT223" s="53"/>
      <c r="LU223" s="53"/>
      <c r="LV223" s="53"/>
      <c r="LW223" s="53"/>
      <c r="LX223" s="53"/>
      <c r="LY223" s="53"/>
      <c r="LZ223" s="53"/>
      <c r="MA223" s="53"/>
      <c r="MB223" s="53"/>
      <c r="MC223" s="53"/>
      <c r="MD223" s="53"/>
      <c r="ME223" s="53"/>
      <c r="MF223" s="53"/>
      <c r="MG223" s="53"/>
      <c r="MH223" s="53"/>
      <c r="MI223" s="53"/>
      <c r="MJ223" s="53"/>
      <c r="MK223" s="53"/>
      <c r="ML223" s="53"/>
      <c r="MM223" s="53"/>
      <c r="MN223" s="53"/>
      <c r="MO223" s="53"/>
      <c r="MP223" s="53"/>
      <c r="MQ223" s="53"/>
      <c r="MR223" s="53"/>
      <c r="MS223" s="53"/>
      <c r="MT223" s="53"/>
      <c r="MU223" s="53"/>
      <c r="MV223" s="53"/>
      <c r="MW223" s="53"/>
      <c r="MX223" s="53"/>
      <c r="MY223" s="53"/>
      <c r="MZ223" s="53"/>
      <c r="NA223" s="53"/>
      <c r="NB223" s="53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53"/>
      <c r="OC223" s="53"/>
      <c r="OD223" s="53"/>
      <c r="OE223" s="53"/>
      <c r="OF223" s="53"/>
      <c r="OG223" s="53"/>
      <c r="OH223" s="53"/>
      <c r="OI223" s="53"/>
      <c r="OJ223" s="53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3"/>
      <c r="PI223" s="53"/>
      <c r="PJ223" s="53"/>
      <c r="PK223" s="53"/>
      <c r="PL223" s="53"/>
      <c r="PM223" s="53"/>
      <c r="PN223" s="53"/>
      <c r="PO223" s="53"/>
      <c r="PP223" s="53"/>
      <c r="PQ223" s="53"/>
      <c r="PR223" s="53"/>
      <c r="PS223" s="53"/>
      <c r="PT223" s="53"/>
      <c r="PU223" s="53"/>
      <c r="PV223" s="53"/>
      <c r="PW223" s="53"/>
      <c r="PX223" s="53"/>
      <c r="PY223" s="53"/>
      <c r="PZ223" s="53"/>
      <c r="QA223" s="53"/>
      <c r="QB223" s="53"/>
      <c r="QC223" s="53"/>
      <c r="QD223" s="53"/>
      <c r="QE223" s="53"/>
      <c r="QF223" s="53"/>
      <c r="QG223" s="53"/>
      <c r="QH223" s="53"/>
      <c r="QI223" s="53"/>
      <c r="QJ223" s="53"/>
      <c r="QK223" s="53"/>
      <c r="QL223" s="53"/>
      <c r="QM223" s="53"/>
      <c r="QN223" s="53"/>
      <c r="QO223" s="53"/>
      <c r="QP223" s="53"/>
      <c r="QQ223" s="53"/>
      <c r="QR223" s="53"/>
      <c r="QS223" s="53"/>
      <c r="QT223" s="53"/>
      <c r="QU223" s="53"/>
      <c r="QV223" s="53"/>
      <c r="QW223" s="53"/>
      <c r="QX223" s="53"/>
      <c r="QY223" s="53"/>
      <c r="QZ223" s="53"/>
      <c r="RA223" s="53"/>
      <c r="RB223" s="53"/>
      <c r="RC223" s="53"/>
      <c r="RD223" s="53"/>
      <c r="RE223" s="53"/>
      <c r="RF223" s="53"/>
      <c r="RG223" s="53"/>
      <c r="RH223" s="53"/>
      <c r="RI223" s="53"/>
      <c r="RJ223" s="53"/>
      <c r="RK223" s="53"/>
      <c r="RL223" s="53"/>
      <c r="RM223" s="53"/>
      <c r="RN223" s="53"/>
      <c r="RO223" s="53"/>
      <c r="RP223" s="53"/>
      <c r="RQ223" s="53"/>
      <c r="RR223" s="53"/>
      <c r="RS223" s="53"/>
      <c r="RT223" s="53"/>
      <c r="RU223" s="53"/>
      <c r="RV223" s="53"/>
      <c r="RW223" s="53"/>
      <c r="RX223" s="53"/>
      <c r="RY223" s="53"/>
      <c r="RZ223" s="53"/>
      <c r="SA223" s="53"/>
      <c r="SB223" s="53"/>
      <c r="SC223" s="53"/>
      <c r="SD223" s="53"/>
      <c r="SE223" s="53"/>
      <c r="SF223" s="53"/>
      <c r="SG223" s="53"/>
      <c r="SH223" s="53"/>
      <c r="SI223" s="53"/>
      <c r="SJ223" s="53"/>
      <c r="SK223" s="53"/>
      <c r="SL223" s="53"/>
      <c r="SM223" s="53"/>
      <c r="SN223" s="53"/>
      <c r="SO223" s="53"/>
      <c r="SP223" s="53"/>
      <c r="SQ223" s="53"/>
      <c r="SR223" s="53"/>
      <c r="SS223" s="53"/>
      <c r="ST223" s="53"/>
      <c r="SU223" s="53"/>
      <c r="SV223" s="53"/>
      <c r="SW223" s="53"/>
      <c r="SX223" s="53"/>
      <c r="SY223" s="53"/>
      <c r="SZ223" s="53"/>
      <c r="TA223" s="53"/>
      <c r="TB223" s="53"/>
      <c r="TC223" s="53"/>
      <c r="TD223" s="53"/>
      <c r="TE223" s="53"/>
      <c r="TF223" s="53"/>
      <c r="TG223" s="53"/>
      <c r="TH223" s="53"/>
      <c r="TI223" s="53"/>
      <c r="TJ223" s="53"/>
      <c r="TK223" s="53"/>
      <c r="TL223" s="53"/>
      <c r="TM223" s="53"/>
      <c r="TN223" s="53"/>
      <c r="TO223" s="53"/>
      <c r="TP223" s="53"/>
      <c r="TQ223" s="53"/>
      <c r="TR223" s="53"/>
      <c r="TS223" s="53"/>
      <c r="TT223" s="53"/>
      <c r="TU223" s="53"/>
      <c r="TV223" s="53"/>
      <c r="TW223" s="53"/>
      <c r="TX223" s="53"/>
      <c r="TY223" s="53"/>
      <c r="TZ223" s="53"/>
      <c r="UA223" s="53"/>
      <c r="UB223" s="53"/>
      <c r="UC223" s="53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3"/>
      <c r="VB223" s="53"/>
      <c r="VC223" s="53"/>
      <c r="VD223" s="53"/>
      <c r="VE223" s="53"/>
      <c r="VF223" s="53"/>
      <c r="VG223" s="53"/>
      <c r="VH223" s="53"/>
      <c r="VI223" s="53"/>
      <c r="VJ223" s="53"/>
      <c r="VK223" s="53"/>
      <c r="VL223" s="53"/>
      <c r="VM223" s="53"/>
      <c r="VN223" s="53"/>
      <c r="VO223" s="53"/>
      <c r="VP223" s="53"/>
      <c r="VQ223" s="53"/>
      <c r="VR223" s="53"/>
      <c r="VS223" s="53"/>
      <c r="VT223" s="53"/>
      <c r="VU223" s="53"/>
      <c r="VV223" s="53"/>
      <c r="VW223" s="53"/>
      <c r="VX223" s="53"/>
      <c r="VY223" s="53"/>
      <c r="VZ223" s="53"/>
      <c r="WA223" s="53"/>
      <c r="WB223" s="53"/>
      <c r="WC223" s="53"/>
      <c r="WD223" s="53"/>
      <c r="WE223" s="53"/>
      <c r="WF223" s="53"/>
      <c r="WG223" s="53"/>
      <c r="WH223" s="53"/>
      <c r="WI223" s="53"/>
      <c r="WJ223" s="53"/>
      <c r="WK223" s="53"/>
      <c r="WL223" s="53"/>
      <c r="WM223" s="53"/>
      <c r="WN223" s="53"/>
      <c r="WO223" s="53"/>
      <c r="WP223" s="53"/>
      <c r="WQ223" s="53"/>
      <c r="WR223" s="53"/>
      <c r="WS223" s="53"/>
      <c r="WT223" s="53"/>
      <c r="WU223" s="53"/>
      <c r="WV223" s="53"/>
      <c r="WW223" s="53"/>
      <c r="WX223" s="53"/>
      <c r="WY223" s="53"/>
      <c r="WZ223" s="53"/>
      <c r="XA223" s="53"/>
      <c r="XB223" s="53"/>
      <c r="XC223" s="53"/>
      <c r="XD223" s="53"/>
      <c r="XE223" s="53"/>
      <c r="XF223" s="53"/>
      <c r="XG223" s="53"/>
      <c r="XH223" s="53"/>
      <c r="XI223" s="53"/>
      <c r="XJ223" s="53"/>
      <c r="XK223" s="53"/>
      <c r="XL223" s="53"/>
      <c r="XM223" s="53"/>
      <c r="XN223" s="53"/>
      <c r="XO223" s="53"/>
      <c r="XP223" s="53"/>
      <c r="XQ223" s="53"/>
      <c r="XR223" s="53"/>
      <c r="XS223" s="53"/>
      <c r="XT223" s="53"/>
      <c r="XU223" s="53"/>
      <c r="XV223" s="53"/>
      <c r="XW223" s="53"/>
      <c r="XX223" s="53"/>
      <c r="XY223" s="53"/>
      <c r="XZ223" s="53"/>
      <c r="YA223" s="53"/>
      <c r="YB223" s="53"/>
      <c r="YC223" s="53"/>
      <c r="YD223" s="53"/>
      <c r="YE223" s="53"/>
      <c r="YF223" s="53"/>
      <c r="YG223" s="53"/>
      <c r="YH223" s="53"/>
      <c r="YI223" s="53"/>
      <c r="YJ223" s="53"/>
      <c r="YK223" s="53"/>
      <c r="YL223" s="53"/>
      <c r="YM223" s="53"/>
      <c r="YN223" s="53"/>
      <c r="YO223" s="53"/>
      <c r="YP223" s="53"/>
      <c r="YQ223" s="53"/>
      <c r="YR223" s="53"/>
    </row>
    <row r="224" spans="1:668" s="9" customFormat="1" ht="15.75" x14ac:dyDescent="0.25">
      <c r="A224" s="114" t="s">
        <v>92</v>
      </c>
      <c r="B224" s="109"/>
      <c r="C224" s="110"/>
      <c r="D224" s="110"/>
      <c r="E224" s="77"/>
      <c r="F224" s="111"/>
      <c r="G224" s="112"/>
      <c r="H224" s="111"/>
      <c r="I224" s="111"/>
      <c r="J224" s="111"/>
      <c r="K224" s="111"/>
      <c r="L224" s="168"/>
      <c r="M224" s="18"/>
      <c r="N224" s="18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13"/>
      <c r="AR224" s="113"/>
      <c r="AS224" s="11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  <c r="VM224" s="53"/>
      <c r="VN224" s="53"/>
      <c r="VO224" s="53"/>
      <c r="VP224" s="53"/>
      <c r="VQ224" s="53"/>
      <c r="VR224" s="53"/>
      <c r="VS224" s="53"/>
      <c r="VT224" s="53"/>
      <c r="VU224" s="53"/>
      <c r="VV224" s="53"/>
      <c r="VW224" s="53"/>
      <c r="VX224" s="53"/>
      <c r="VY224" s="53"/>
      <c r="VZ224" s="53"/>
      <c r="WA224" s="53"/>
      <c r="WB224" s="53"/>
      <c r="WC224" s="53"/>
      <c r="WD224" s="53"/>
      <c r="WE224" s="53"/>
      <c r="WF224" s="53"/>
      <c r="WG224" s="53"/>
      <c r="WH224" s="53"/>
      <c r="WI224" s="53"/>
      <c r="WJ224" s="53"/>
      <c r="WK224" s="53"/>
      <c r="WL224" s="53"/>
      <c r="WM224" s="53"/>
      <c r="WN224" s="53"/>
      <c r="WO224" s="53"/>
      <c r="WP224" s="53"/>
      <c r="WQ224" s="53"/>
      <c r="WR224" s="53"/>
      <c r="WS224" s="53"/>
      <c r="WT224" s="53"/>
      <c r="WU224" s="53"/>
      <c r="WV224" s="53"/>
      <c r="WW224" s="53"/>
      <c r="WX224" s="53"/>
      <c r="WY224" s="53"/>
      <c r="WZ224" s="53"/>
      <c r="XA224" s="53"/>
      <c r="XB224" s="53"/>
      <c r="XC224" s="53"/>
      <c r="XD224" s="53"/>
      <c r="XE224" s="53"/>
      <c r="XF224" s="53"/>
      <c r="XG224" s="53"/>
      <c r="XH224" s="53"/>
      <c r="XI224" s="53"/>
      <c r="XJ224" s="53"/>
      <c r="XK224" s="53"/>
      <c r="XL224" s="53"/>
      <c r="XM224" s="53"/>
      <c r="XN224" s="53"/>
      <c r="XO224" s="53"/>
      <c r="XP224" s="53"/>
      <c r="XQ224" s="53"/>
      <c r="XR224" s="53"/>
      <c r="XS224" s="53"/>
      <c r="XT224" s="53"/>
      <c r="XU224" s="53"/>
      <c r="XV224" s="53"/>
      <c r="XW224" s="53"/>
      <c r="XX224" s="53"/>
      <c r="XY224" s="53"/>
      <c r="XZ224" s="53"/>
      <c r="YA224" s="53"/>
      <c r="YB224" s="53"/>
      <c r="YC224" s="53"/>
      <c r="YD224" s="53"/>
      <c r="YE224" s="53"/>
      <c r="YF224" s="53"/>
      <c r="YG224" s="53"/>
      <c r="YH224" s="53"/>
      <c r="YI224" s="53"/>
      <c r="YJ224" s="53"/>
      <c r="YK224" s="53"/>
      <c r="YL224" s="53"/>
      <c r="YM224" s="53"/>
      <c r="YN224" s="53"/>
      <c r="YO224" s="53"/>
      <c r="YP224" s="53"/>
      <c r="YQ224" s="53"/>
      <c r="YR224" s="53"/>
    </row>
    <row r="225" spans="1:668" s="18" customFormat="1" ht="15.75" x14ac:dyDescent="0.25">
      <c r="A225" s="144" t="s">
        <v>115</v>
      </c>
      <c r="B225" s="145" t="s">
        <v>86</v>
      </c>
      <c r="C225" s="146" t="s">
        <v>74</v>
      </c>
      <c r="D225" s="147">
        <v>44470</v>
      </c>
      <c r="E225" s="148" t="s">
        <v>116</v>
      </c>
      <c r="F225" s="149">
        <v>89500</v>
      </c>
      <c r="G225" s="150">
        <v>2568.65</v>
      </c>
      <c r="H225" s="149">
        <v>9635.51</v>
      </c>
      <c r="I225" s="149">
        <v>2720.8</v>
      </c>
      <c r="J225" s="149">
        <v>25</v>
      </c>
      <c r="K225" s="149">
        <v>14949.96</v>
      </c>
      <c r="L225" s="170">
        <f>F225-K225</f>
        <v>74550.040000000008</v>
      </c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51"/>
      <c r="IE225" s="51"/>
      <c r="IF225" s="51"/>
      <c r="IG225" s="51"/>
      <c r="IH225" s="51"/>
      <c r="II225" s="51"/>
      <c r="IJ225" s="51"/>
      <c r="IK225" s="51"/>
      <c r="IL225" s="51"/>
      <c r="IM225" s="51"/>
      <c r="IN225" s="51"/>
      <c r="IO225" s="51"/>
      <c r="IP225" s="51"/>
      <c r="IQ225" s="51"/>
      <c r="IR225" s="51"/>
      <c r="IS225" s="51"/>
      <c r="IT225" s="51"/>
      <c r="IU225" s="51"/>
      <c r="IV225" s="51"/>
      <c r="IW225" s="51"/>
      <c r="IX225" s="51"/>
      <c r="IY225" s="51"/>
      <c r="IZ225" s="51"/>
      <c r="JA225" s="51"/>
      <c r="JB225" s="51"/>
      <c r="JC225" s="51"/>
      <c r="JD225" s="51"/>
      <c r="JE225" s="51"/>
      <c r="JF225" s="51"/>
      <c r="JG225" s="51"/>
      <c r="JH225" s="51"/>
      <c r="JI225" s="51"/>
      <c r="JJ225" s="51"/>
      <c r="JK225" s="51"/>
      <c r="JL225" s="51"/>
      <c r="JM225" s="51"/>
      <c r="JN225" s="51"/>
      <c r="JO225" s="51"/>
      <c r="JP225" s="51"/>
      <c r="JQ225" s="51"/>
      <c r="JR225" s="51"/>
      <c r="JS225" s="51"/>
      <c r="JT225" s="51"/>
      <c r="JU225" s="51"/>
      <c r="JV225" s="51"/>
      <c r="JW225" s="51"/>
      <c r="JX225" s="51"/>
      <c r="JY225" s="51"/>
      <c r="JZ225" s="51"/>
      <c r="KA225" s="51"/>
      <c r="KB225" s="51"/>
      <c r="KC225" s="51"/>
      <c r="KD225" s="51"/>
      <c r="KE225" s="51"/>
      <c r="KF225" s="51"/>
      <c r="KG225" s="51"/>
      <c r="KH225" s="51"/>
      <c r="KI225" s="51"/>
      <c r="KJ225" s="51"/>
      <c r="KK225" s="51"/>
      <c r="KL225" s="51"/>
      <c r="KM225" s="51"/>
      <c r="KN225" s="51"/>
      <c r="KO225" s="51"/>
      <c r="KP225" s="51"/>
      <c r="KQ225" s="51"/>
      <c r="KR225" s="51"/>
      <c r="KS225" s="51"/>
      <c r="KT225" s="51"/>
      <c r="KU225" s="51"/>
      <c r="KV225" s="51"/>
      <c r="KW225" s="51"/>
      <c r="KX225" s="51"/>
      <c r="KY225" s="51"/>
      <c r="KZ225" s="51"/>
      <c r="LA225" s="51"/>
      <c r="LB225" s="51"/>
      <c r="LC225" s="51"/>
      <c r="LD225" s="51"/>
      <c r="LE225" s="51"/>
      <c r="LF225" s="51"/>
      <c r="LG225" s="51"/>
      <c r="LH225" s="51"/>
      <c r="LI225" s="51"/>
      <c r="LJ225" s="51"/>
      <c r="LK225" s="51"/>
      <c r="LL225" s="51"/>
      <c r="LM225" s="51"/>
      <c r="LN225" s="51"/>
      <c r="LO225" s="51"/>
      <c r="LP225" s="51"/>
      <c r="LQ225" s="51"/>
      <c r="LR225" s="51"/>
      <c r="LS225" s="51"/>
      <c r="LT225" s="51"/>
      <c r="LU225" s="51"/>
      <c r="LV225" s="51"/>
      <c r="LW225" s="51"/>
      <c r="LX225" s="51"/>
      <c r="LY225" s="51"/>
      <c r="LZ225" s="51"/>
      <c r="MA225" s="51"/>
      <c r="MB225" s="51"/>
      <c r="MC225" s="51"/>
      <c r="MD225" s="51"/>
      <c r="ME225" s="51"/>
      <c r="MF225" s="51"/>
      <c r="MG225" s="51"/>
      <c r="MH225" s="51"/>
      <c r="MI225" s="51"/>
      <c r="MJ225" s="51"/>
      <c r="MK225" s="51"/>
      <c r="ML225" s="51"/>
      <c r="MM225" s="51"/>
      <c r="MN225" s="51"/>
      <c r="MO225" s="51"/>
      <c r="MP225" s="51"/>
      <c r="MQ225" s="51"/>
      <c r="MR225" s="51"/>
      <c r="MS225" s="51"/>
      <c r="MT225" s="51"/>
      <c r="MU225" s="51"/>
      <c r="MV225" s="51"/>
      <c r="MW225" s="51"/>
      <c r="MX225" s="51"/>
      <c r="MY225" s="51"/>
      <c r="MZ225" s="51"/>
      <c r="NA225" s="51"/>
      <c r="NB225" s="51"/>
      <c r="NC225" s="51"/>
      <c r="ND225" s="51"/>
      <c r="NE225" s="51"/>
      <c r="NF225" s="51"/>
      <c r="NG225" s="51"/>
      <c r="NH225" s="51"/>
      <c r="NI225" s="51"/>
      <c r="NJ225" s="51"/>
      <c r="NK225" s="51"/>
      <c r="NL225" s="51"/>
      <c r="NM225" s="51"/>
      <c r="NN225" s="51"/>
      <c r="NO225" s="51"/>
      <c r="NP225" s="51"/>
      <c r="NQ225" s="51"/>
      <c r="NR225" s="51"/>
      <c r="NS225" s="51"/>
      <c r="NT225" s="51"/>
      <c r="NU225" s="51"/>
      <c r="NV225" s="51"/>
      <c r="NW225" s="51"/>
      <c r="NX225" s="51"/>
      <c r="NY225" s="51"/>
      <c r="NZ225" s="51"/>
      <c r="OA225" s="51"/>
      <c r="OB225" s="51"/>
      <c r="OC225" s="51"/>
      <c r="OD225" s="51"/>
      <c r="OE225" s="51"/>
      <c r="OF225" s="51"/>
      <c r="OG225" s="51"/>
      <c r="OH225" s="51"/>
      <c r="OI225" s="51"/>
      <c r="OJ225" s="51"/>
      <c r="OK225" s="51"/>
      <c r="OL225" s="51"/>
      <c r="OM225" s="51"/>
      <c r="ON225" s="51"/>
      <c r="OO225" s="51"/>
      <c r="OP225" s="51"/>
      <c r="OQ225" s="51"/>
      <c r="OR225" s="51"/>
      <c r="OS225" s="51"/>
      <c r="OT225" s="51"/>
      <c r="OU225" s="51"/>
      <c r="OV225" s="51"/>
      <c r="OW225" s="51"/>
      <c r="OX225" s="51"/>
      <c r="OY225" s="51"/>
      <c r="OZ225" s="51"/>
      <c r="PA225" s="51"/>
      <c r="PB225" s="51"/>
      <c r="PC225" s="51"/>
      <c r="PD225" s="51"/>
      <c r="PE225" s="51"/>
      <c r="PF225" s="51"/>
      <c r="PG225" s="51"/>
      <c r="PH225" s="51"/>
      <c r="PI225" s="51"/>
      <c r="PJ225" s="51"/>
      <c r="PK225" s="51"/>
      <c r="PL225" s="51"/>
      <c r="PM225" s="51"/>
      <c r="PN225" s="51"/>
      <c r="PO225" s="51"/>
      <c r="PP225" s="51"/>
      <c r="PQ225" s="51"/>
      <c r="PR225" s="51"/>
      <c r="PS225" s="51"/>
      <c r="PT225" s="51"/>
      <c r="PU225" s="51"/>
      <c r="PV225" s="51"/>
      <c r="PW225" s="51"/>
      <c r="PX225" s="51"/>
      <c r="PY225" s="51"/>
      <c r="PZ225" s="51"/>
      <c r="QA225" s="51"/>
      <c r="QB225" s="51"/>
      <c r="QC225" s="51"/>
      <c r="QD225" s="51"/>
      <c r="QE225" s="51"/>
      <c r="QF225" s="51"/>
      <c r="QG225" s="51"/>
      <c r="QH225" s="51"/>
      <c r="QI225" s="51"/>
      <c r="QJ225" s="51"/>
      <c r="QK225" s="51"/>
      <c r="QL225" s="51"/>
      <c r="QM225" s="51"/>
      <c r="QN225" s="51"/>
      <c r="QO225" s="51"/>
      <c r="QP225" s="51"/>
      <c r="QQ225" s="51"/>
      <c r="QR225" s="51"/>
      <c r="QS225" s="51"/>
      <c r="QT225" s="51"/>
      <c r="QU225" s="51"/>
      <c r="QV225" s="51"/>
      <c r="QW225" s="51"/>
      <c r="QX225" s="51"/>
      <c r="QY225" s="51"/>
      <c r="QZ225" s="51"/>
      <c r="RA225" s="51"/>
      <c r="RB225" s="51"/>
      <c r="RC225" s="51"/>
      <c r="RD225" s="51"/>
      <c r="RE225" s="51"/>
      <c r="RF225" s="51"/>
      <c r="RG225" s="51"/>
      <c r="RH225" s="51"/>
      <c r="RI225" s="51"/>
      <c r="RJ225" s="51"/>
      <c r="RK225" s="51"/>
      <c r="RL225" s="51"/>
      <c r="RM225" s="51"/>
      <c r="RN225" s="51"/>
      <c r="RO225" s="51"/>
      <c r="RP225" s="51"/>
      <c r="RQ225" s="51"/>
      <c r="RR225" s="51"/>
      <c r="RS225" s="51"/>
      <c r="RT225" s="51"/>
      <c r="RU225" s="51"/>
      <c r="RV225" s="51"/>
      <c r="RW225" s="51"/>
      <c r="RX225" s="51"/>
      <c r="RY225" s="51"/>
      <c r="RZ225" s="51"/>
      <c r="SA225" s="51"/>
      <c r="SB225" s="51"/>
      <c r="SC225" s="51"/>
      <c r="SD225" s="51"/>
      <c r="SE225" s="51"/>
      <c r="SF225" s="51"/>
      <c r="SG225" s="51"/>
      <c r="SH225" s="51"/>
      <c r="SI225" s="51"/>
      <c r="SJ225" s="51"/>
      <c r="SK225" s="51"/>
      <c r="SL225" s="51"/>
      <c r="SM225" s="51"/>
      <c r="SN225" s="51"/>
      <c r="SO225" s="51"/>
      <c r="SP225" s="51"/>
      <c r="SQ225" s="51"/>
      <c r="SR225" s="51"/>
      <c r="SS225" s="51"/>
      <c r="ST225" s="51"/>
      <c r="SU225" s="51"/>
      <c r="SV225" s="51"/>
      <c r="SW225" s="51"/>
      <c r="SX225" s="51"/>
      <c r="SY225" s="51"/>
      <c r="SZ225" s="51"/>
      <c r="TA225" s="51"/>
      <c r="TB225" s="51"/>
      <c r="TC225" s="51"/>
      <c r="TD225" s="51"/>
      <c r="TE225" s="51"/>
      <c r="TF225" s="51"/>
      <c r="TG225" s="51"/>
      <c r="TH225" s="51"/>
      <c r="TI225" s="51"/>
      <c r="TJ225" s="51"/>
      <c r="TK225" s="51"/>
      <c r="TL225" s="51"/>
      <c r="TM225" s="51"/>
      <c r="TN225" s="51"/>
      <c r="TO225" s="51"/>
      <c r="TP225" s="51"/>
      <c r="TQ225" s="51"/>
      <c r="TR225" s="51"/>
      <c r="TS225" s="51"/>
      <c r="TT225" s="51"/>
      <c r="TU225" s="51"/>
      <c r="TV225" s="51"/>
      <c r="TW225" s="51"/>
      <c r="TX225" s="51"/>
      <c r="TY225" s="51"/>
      <c r="TZ225" s="51"/>
      <c r="UA225" s="51"/>
      <c r="UB225" s="51"/>
      <c r="UC225" s="51"/>
      <c r="UD225" s="51"/>
      <c r="UE225" s="51"/>
      <c r="UF225" s="51"/>
      <c r="UG225" s="51"/>
      <c r="UH225" s="51"/>
      <c r="UI225" s="51"/>
      <c r="UJ225" s="51"/>
      <c r="UK225" s="51"/>
      <c r="UL225" s="51"/>
      <c r="UM225" s="51"/>
      <c r="UN225" s="51"/>
      <c r="UO225" s="51"/>
      <c r="UP225" s="51"/>
      <c r="UQ225" s="51"/>
      <c r="UR225" s="51"/>
      <c r="US225" s="51"/>
      <c r="UT225" s="51"/>
      <c r="UU225" s="51"/>
      <c r="UV225" s="51"/>
      <c r="UW225" s="51"/>
      <c r="UX225" s="51"/>
      <c r="UY225" s="51"/>
      <c r="UZ225" s="51"/>
      <c r="VA225" s="51"/>
      <c r="VB225" s="51"/>
      <c r="VC225" s="51"/>
      <c r="VD225" s="51"/>
      <c r="VE225" s="51"/>
      <c r="VF225" s="51"/>
      <c r="VG225" s="51"/>
      <c r="VH225" s="51"/>
      <c r="VI225" s="51"/>
      <c r="VJ225" s="51"/>
      <c r="VK225" s="51"/>
      <c r="VL225" s="51"/>
      <c r="VM225" s="51"/>
      <c r="VN225" s="51"/>
      <c r="VO225" s="51"/>
      <c r="VP225" s="51"/>
      <c r="VQ225" s="51"/>
      <c r="VR225" s="51"/>
      <c r="VS225" s="51"/>
      <c r="VT225" s="51"/>
      <c r="VU225" s="51"/>
      <c r="VV225" s="51"/>
      <c r="VW225" s="51"/>
      <c r="VX225" s="51"/>
      <c r="VY225" s="51"/>
      <c r="VZ225" s="51"/>
      <c r="WA225" s="51"/>
      <c r="WB225" s="51"/>
      <c r="WC225" s="51"/>
      <c r="WD225" s="51"/>
      <c r="WE225" s="51"/>
      <c r="WF225" s="51"/>
      <c r="WG225" s="51"/>
      <c r="WH225" s="51"/>
      <c r="WI225" s="51"/>
      <c r="WJ225" s="51"/>
      <c r="WK225" s="51"/>
      <c r="WL225" s="51"/>
      <c r="WM225" s="51"/>
      <c r="WN225" s="51"/>
      <c r="WO225" s="51"/>
      <c r="WP225" s="51"/>
      <c r="WQ225" s="51"/>
      <c r="WR225" s="51"/>
      <c r="WS225" s="51"/>
      <c r="WT225" s="51"/>
      <c r="WU225" s="51"/>
      <c r="WV225" s="51"/>
      <c r="WW225" s="51"/>
      <c r="WX225" s="51"/>
      <c r="WY225" s="51"/>
      <c r="WZ225" s="51"/>
      <c r="XA225" s="51"/>
      <c r="XB225" s="51"/>
      <c r="XC225" s="51"/>
      <c r="XD225" s="51"/>
      <c r="XE225" s="51"/>
      <c r="XF225" s="51"/>
      <c r="XG225" s="51"/>
      <c r="XH225" s="51"/>
      <c r="XI225" s="51"/>
      <c r="XJ225" s="51"/>
      <c r="XK225" s="51"/>
      <c r="XL225" s="51"/>
      <c r="XM225" s="51"/>
      <c r="XN225" s="51"/>
      <c r="XO225" s="51"/>
      <c r="XP225" s="51"/>
      <c r="XQ225" s="51"/>
      <c r="XR225" s="51"/>
      <c r="XS225" s="51"/>
      <c r="XT225" s="51"/>
      <c r="XU225" s="51"/>
      <c r="XV225" s="51"/>
      <c r="XW225" s="51"/>
      <c r="XX225" s="51"/>
      <c r="XY225" s="51"/>
      <c r="XZ225" s="51"/>
      <c r="YA225" s="51"/>
      <c r="YB225" s="51"/>
      <c r="YC225" s="51"/>
      <c r="YD225" s="51"/>
      <c r="YE225" s="51"/>
      <c r="YF225" s="51"/>
      <c r="YG225" s="51"/>
      <c r="YH225" s="51"/>
      <c r="YI225" s="51"/>
      <c r="YJ225" s="51"/>
      <c r="YK225" s="51"/>
      <c r="YL225" s="51"/>
      <c r="YM225" s="51"/>
      <c r="YN225" s="51"/>
      <c r="YO225" s="51"/>
      <c r="YP225" s="51"/>
      <c r="YQ225" s="51"/>
      <c r="YR225" s="51"/>
    </row>
    <row r="226" spans="1:668" s="18" customFormat="1" ht="15.75" x14ac:dyDescent="0.25">
      <c r="A226" s="144" t="s">
        <v>173</v>
      </c>
      <c r="B226" s="145" t="s">
        <v>16</v>
      </c>
      <c r="C226" s="146" t="s">
        <v>74</v>
      </c>
      <c r="D226" s="147">
        <v>44593</v>
      </c>
      <c r="E226" s="148" t="s">
        <v>116</v>
      </c>
      <c r="F226" s="149">
        <v>50000</v>
      </c>
      <c r="G226" s="150">
        <v>1435</v>
      </c>
      <c r="H226" s="149">
        <v>1854</v>
      </c>
      <c r="I226" s="149">
        <v>1520</v>
      </c>
      <c r="J226" s="149">
        <v>25</v>
      </c>
      <c r="K226" s="149">
        <v>4834</v>
      </c>
      <c r="L226" s="170">
        <v>45166</v>
      </c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  <c r="HT226" s="51"/>
      <c r="HU226" s="51"/>
      <c r="HV226" s="51"/>
      <c r="HW226" s="51"/>
      <c r="HX226" s="51"/>
      <c r="HY226" s="51"/>
      <c r="HZ226" s="51"/>
      <c r="IA226" s="51"/>
      <c r="IB226" s="51"/>
      <c r="IC226" s="51"/>
      <c r="ID226" s="51"/>
      <c r="IE226" s="51"/>
      <c r="IF226" s="51"/>
      <c r="IG226" s="51"/>
      <c r="IH226" s="51"/>
      <c r="II226" s="51"/>
      <c r="IJ226" s="51"/>
      <c r="IK226" s="51"/>
      <c r="IL226" s="51"/>
      <c r="IM226" s="51"/>
      <c r="IN226" s="51"/>
      <c r="IO226" s="51"/>
      <c r="IP226" s="51"/>
      <c r="IQ226" s="51"/>
      <c r="IR226" s="51"/>
      <c r="IS226" s="51"/>
      <c r="IT226" s="51"/>
      <c r="IU226" s="51"/>
      <c r="IV226" s="51"/>
      <c r="IW226" s="51"/>
      <c r="IX226" s="51"/>
      <c r="IY226" s="51"/>
      <c r="IZ226" s="51"/>
      <c r="JA226" s="51"/>
      <c r="JB226" s="51"/>
      <c r="JC226" s="51"/>
      <c r="JD226" s="51"/>
      <c r="JE226" s="51"/>
      <c r="JF226" s="51"/>
      <c r="JG226" s="51"/>
      <c r="JH226" s="51"/>
      <c r="JI226" s="51"/>
      <c r="JJ226" s="51"/>
      <c r="JK226" s="51"/>
      <c r="JL226" s="51"/>
      <c r="JM226" s="51"/>
      <c r="JN226" s="51"/>
      <c r="JO226" s="51"/>
      <c r="JP226" s="51"/>
      <c r="JQ226" s="51"/>
      <c r="JR226" s="51"/>
      <c r="JS226" s="51"/>
      <c r="JT226" s="51"/>
      <c r="JU226" s="51"/>
      <c r="JV226" s="51"/>
      <c r="JW226" s="51"/>
      <c r="JX226" s="51"/>
      <c r="JY226" s="51"/>
      <c r="JZ226" s="51"/>
      <c r="KA226" s="51"/>
      <c r="KB226" s="51"/>
      <c r="KC226" s="51"/>
      <c r="KD226" s="51"/>
      <c r="KE226" s="51"/>
      <c r="KF226" s="51"/>
      <c r="KG226" s="51"/>
      <c r="KH226" s="51"/>
      <c r="KI226" s="51"/>
      <c r="KJ226" s="51"/>
      <c r="KK226" s="51"/>
      <c r="KL226" s="51"/>
      <c r="KM226" s="51"/>
      <c r="KN226" s="51"/>
      <c r="KO226" s="51"/>
      <c r="KP226" s="51"/>
      <c r="KQ226" s="51"/>
      <c r="KR226" s="51"/>
      <c r="KS226" s="51"/>
      <c r="KT226" s="51"/>
      <c r="KU226" s="51"/>
      <c r="KV226" s="51"/>
      <c r="KW226" s="51"/>
      <c r="KX226" s="51"/>
      <c r="KY226" s="51"/>
      <c r="KZ226" s="51"/>
      <c r="LA226" s="51"/>
      <c r="LB226" s="51"/>
      <c r="LC226" s="51"/>
      <c r="LD226" s="51"/>
      <c r="LE226" s="51"/>
      <c r="LF226" s="51"/>
      <c r="LG226" s="51"/>
      <c r="LH226" s="51"/>
      <c r="LI226" s="51"/>
      <c r="LJ226" s="51"/>
      <c r="LK226" s="51"/>
      <c r="LL226" s="51"/>
      <c r="LM226" s="51"/>
      <c r="LN226" s="51"/>
      <c r="LO226" s="51"/>
      <c r="LP226" s="51"/>
      <c r="LQ226" s="51"/>
      <c r="LR226" s="51"/>
      <c r="LS226" s="51"/>
      <c r="LT226" s="51"/>
      <c r="LU226" s="51"/>
      <c r="LV226" s="51"/>
      <c r="LW226" s="51"/>
      <c r="LX226" s="51"/>
      <c r="LY226" s="51"/>
      <c r="LZ226" s="51"/>
      <c r="MA226" s="51"/>
      <c r="MB226" s="51"/>
      <c r="MC226" s="51"/>
      <c r="MD226" s="51"/>
      <c r="ME226" s="51"/>
      <c r="MF226" s="51"/>
      <c r="MG226" s="51"/>
      <c r="MH226" s="51"/>
      <c r="MI226" s="51"/>
      <c r="MJ226" s="51"/>
      <c r="MK226" s="51"/>
      <c r="ML226" s="51"/>
      <c r="MM226" s="51"/>
      <c r="MN226" s="51"/>
      <c r="MO226" s="51"/>
      <c r="MP226" s="51"/>
      <c r="MQ226" s="51"/>
      <c r="MR226" s="51"/>
      <c r="MS226" s="51"/>
      <c r="MT226" s="51"/>
      <c r="MU226" s="51"/>
      <c r="MV226" s="51"/>
      <c r="MW226" s="51"/>
      <c r="MX226" s="51"/>
      <c r="MY226" s="51"/>
      <c r="MZ226" s="51"/>
      <c r="NA226" s="51"/>
      <c r="NB226" s="51"/>
      <c r="NC226" s="51"/>
      <c r="ND226" s="51"/>
      <c r="NE226" s="51"/>
      <c r="NF226" s="51"/>
      <c r="NG226" s="51"/>
      <c r="NH226" s="51"/>
      <c r="NI226" s="51"/>
      <c r="NJ226" s="51"/>
      <c r="NK226" s="51"/>
      <c r="NL226" s="51"/>
      <c r="NM226" s="51"/>
      <c r="NN226" s="51"/>
      <c r="NO226" s="51"/>
      <c r="NP226" s="51"/>
      <c r="NQ226" s="51"/>
      <c r="NR226" s="51"/>
      <c r="NS226" s="51"/>
      <c r="NT226" s="51"/>
      <c r="NU226" s="51"/>
      <c r="NV226" s="51"/>
      <c r="NW226" s="51"/>
      <c r="NX226" s="51"/>
      <c r="NY226" s="51"/>
      <c r="NZ226" s="51"/>
      <c r="OA226" s="51"/>
      <c r="OB226" s="51"/>
      <c r="OC226" s="51"/>
      <c r="OD226" s="51"/>
      <c r="OE226" s="51"/>
      <c r="OF226" s="51"/>
      <c r="OG226" s="51"/>
      <c r="OH226" s="51"/>
      <c r="OI226" s="51"/>
      <c r="OJ226" s="51"/>
      <c r="OK226" s="51"/>
      <c r="OL226" s="51"/>
      <c r="OM226" s="51"/>
      <c r="ON226" s="51"/>
      <c r="OO226" s="51"/>
      <c r="OP226" s="51"/>
      <c r="OQ226" s="51"/>
      <c r="OR226" s="51"/>
      <c r="OS226" s="51"/>
      <c r="OT226" s="51"/>
      <c r="OU226" s="51"/>
      <c r="OV226" s="51"/>
      <c r="OW226" s="51"/>
      <c r="OX226" s="51"/>
      <c r="OY226" s="51"/>
      <c r="OZ226" s="51"/>
      <c r="PA226" s="51"/>
      <c r="PB226" s="51"/>
      <c r="PC226" s="51"/>
      <c r="PD226" s="51"/>
      <c r="PE226" s="51"/>
      <c r="PF226" s="51"/>
      <c r="PG226" s="51"/>
      <c r="PH226" s="51"/>
      <c r="PI226" s="51"/>
      <c r="PJ226" s="51"/>
      <c r="PK226" s="51"/>
      <c r="PL226" s="51"/>
      <c r="PM226" s="51"/>
      <c r="PN226" s="51"/>
      <c r="PO226" s="51"/>
      <c r="PP226" s="51"/>
      <c r="PQ226" s="51"/>
      <c r="PR226" s="51"/>
      <c r="PS226" s="51"/>
      <c r="PT226" s="51"/>
      <c r="PU226" s="51"/>
      <c r="PV226" s="51"/>
      <c r="PW226" s="51"/>
      <c r="PX226" s="51"/>
      <c r="PY226" s="51"/>
      <c r="PZ226" s="51"/>
      <c r="QA226" s="51"/>
      <c r="QB226" s="51"/>
      <c r="QC226" s="51"/>
      <c r="QD226" s="51"/>
      <c r="QE226" s="51"/>
      <c r="QF226" s="51"/>
      <c r="QG226" s="51"/>
      <c r="QH226" s="51"/>
      <c r="QI226" s="51"/>
      <c r="QJ226" s="51"/>
      <c r="QK226" s="51"/>
      <c r="QL226" s="51"/>
      <c r="QM226" s="51"/>
      <c r="QN226" s="51"/>
      <c r="QO226" s="51"/>
      <c r="QP226" s="51"/>
      <c r="QQ226" s="51"/>
      <c r="QR226" s="51"/>
      <c r="QS226" s="51"/>
      <c r="QT226" s="51"/>
      <c r="QU226" s="51"/>
      <c r="QV226" s="51"/>
      <c r="QW226" s="51"/>
      <c r="QX226" s="51"/>
      <c r="QY226" s="51"/>
      <c r="QZ226" s="51"/>
      <c r="RA226" s="51"/>
      <c r="RB226" s="51"/>
      <c r="RC226" s="51"/>
      <c r="RD226" s="51"/>
      <c r="RE226" s="51"/>
      <c r="RF226" s="51"/>
      <c r="RG226" s="51"/>
      <c r="RH226" s="51"/>
      <c r="RI226" s="51"/>
      <c r="RJ226" s="51"/>
      <c r="RK226" s="51"/>
      <c r="RL226" s="51"/>
      <c r="RM226" s="51"/>
      <c r="RN226" s="51"/>
      <c r="RO226" s="51"/>
      <c r="RP226" s="51"/>
      <c r="RQ226" s="51"/>
      <c r="RR226" s="51"/>
      <c r="RS226" s="51"/>
      <c r="RT226" s="51"/>
      <c r="RU226" s="51"/>
      <c r="RV226" s="51"/>
      <c r="RW226" s="51"/>
      <c r="RX226" s="51"/>
      <c r="RY226" s="51"/>
      <c r="RZ226" s="51"/>
      <c r="SA226" s="51"/>
      <c r="SB226" s="51"/>
      <c r="SC226" s="51"/>
      <c r="SD226" s="51"/>
      <c r="SE226" s="51"/>
      <c r="SF226" s="51"/>
      <c r="SG226" s="51"/>
      <c r="SH226" s="51"/>
      <c r="SI226" s="51"/>
      <c r="SJ226" s="51"/>
      <c r="SK226" s="51"/>
      <c r="SL226" s="51"/>
      <c r="SM226" s="51"/>
      <c r="SN226" s="51"/>
      <c r="SO226" s="51"/>
      <c r="SP226" s="51"/>
      <c r="SQ226" s="51"/>
      <c r="SR226" s="51"/>
      <c r="SS226" s="51"/>
      <c r="ST226" s="51"/>
      <c r="SU226" s="51"/>
      <c r="SV226" s="51"/>
      <c r="SW226" s="51"/>
      <c r="SX226" s="51"/>
      <c r="SY226" s="51"/>
      <c r="SZ226" s="51"/>
      <c r="TA226" s="51"/>
      <c r="TB226" s="51"/>
      <c r="TC226" s="51"/>
      <c r="TD226" s="51"/>
      <c r="TE226" s="51"/>
      <c r="TF226" s="51"/>
      <c r="TG226" s="51"/>
      <c r="TH226" s="51"/>
      <c r="TI226" s="51"/>
      <c r="TJ226" s="51"/>
      <c r="TK226" s="51"/>
      <c r="TL226" s="51"/>
      <c r="TM226" s="51"/>
      <c r="TN226" s="51"/>
      <c r="TO226" s="51"/>
      <c r="TP226" s="51"/>
      <c r="TQ226" s="51"/>
      <c r="TR226" s="51"/>
      <c r="TS226" s="51"/>
      <c r="TT226" s="51"/>
      <c r="TU226" s="51"/>
      <c r="TV226" s="51"/>
      <c r="TW226" s="51"/>
      <c r="TX226" s="51"/>
      <c r="TY226" s="51"/>
      <c r="TZ226" s="51"/>
      <c r="UA226" s="51"/>
      <c r="UB226" s="51"/>
      <c r="UC226" s="51"/>
      <c r="UD226" s="51"/>
      <c r="UE226" s="51"/>
      <c r="UF226" s="51"/>
      <c r="UG226" s="51"/>
      <c r="UH226" s="51"/>
      <c r="UI226" s="51"/>
      <c r="UJ226" s="51"/>
      <c r="UK226" s="51"/>
      <c r="UL226" s="51"/>
      <c r="UM226" s="51"/>
      <c r="UN226" s="51"/>
      <c r="UO226" s="51"/>
      <c r="UP226" s="51"/>
      <c r="UQ226" s="51"/>
      <c r="UR226" s="51"/>
      <c r="US226" s="51"/>
      <c r="UT226" s="51"/>
      <c r="UU226" s="51"/>
      <c r="UV226" s="51"/>
      <c r="UW226" s="51"/>
      <c r="UX226" s="51"/>
      <c r="UY226" s="51"/>
      <c r="UZ226" s="51"/>
      <c r="VA226" s="51"/>
      <c r="VB226" s="51"/>
      <c r="VC226" s="51"/>
      <c r="VD226" s="51"/>
      <c r="VE226" s="51"/>
      <c r="VF226" s="51"/>
      <c r="VG226" s="51"/>
      <c r="VH226" s="51"/>
      <c r="VI226" s="51"/>
      <c r="VJ226" s="51"/>
      <c r="VK226" s="51"/>
      <c r="VL226" s="51"/>
      <c r="VM226" s="51"/>
      <c r="VN226" s="51"/>
      <c r="VO226" s="51"/>
      <c r="VP226" s="51"/>
      <c r="VQ226" s="51"/>
      <c r="VR226" s="51"/>
      <c r="VS226" s="51"/>
      <c r="VT226" s="51"/>
      <c r="VU226" s="51"/>
      <c r="VV226" s="51"/>
      <c r="VW226" s="51"/>
      <c r="VX226" s="51"/>
      <c r="VY226" s="51"/>
      <c r="VZ226" s="51"/>
      <c r="WA226" s="51"/>
      <c r="WB226" s="51"/>
      <c r="WC226" s="51"/>
      <c r="WD226" s="51"/>
      <c r="WE226" s="51"/>
      <c r="WF226" s="51"/>
      <c r="WG226" s="51"/>
      <c r="WH226" s="51"/>
      <c r="WI226" s="51"/>
      <c r="WJ226" s="51"/>
      <c r="WK226" s="51"/>
      <c r="WL226" s="51"/>
      <c r="WM226" s="51"/>
      <c r="WN226" s="51"/>
      <c r="WO226" s="51"/>
      <c r="WP226" s="51"/>
      <c r="WQ226" s="51"/>
      <c r="WR226" s="51"/>
      <c r="WS226" s="51"/>
      <c r="WT226" s="51"/>
      <c r="WU226" s="51"/>
      <c r="WV226" s="51"/>
      <c r="WW226" s="51"/>
      <c r="WX226" s="51"/>
      <c r="WY226" s="51"/>
      <c r="WZ226" s="51"/>
      <c r="XA226" s="51"/>
      <c r="XB226" s="51"/>
      <c r="XC226" s="51"/>
      <c r="XD226" s="51"/>
      <c r="XE226" s="51"/>
      <c r="XF226" s="51"/>
      <c r="XG226" s="51"/>
      <c r="XH226" s="51"/>
      <c r="XI226" s="51"/>
      <c r="XJ226" s="51"/>
      <c r="XK226" s="51"/>
      <c r="XL226" s="51"/>
      <c r="XM226" s="51"/>
      <c r="XN226" s="51"/>
      <c r="XO226" s="51"/>
      <c r="XP226" s="51"/>
      <c r="XQ226" s="51"/>
      <c r="XR226" s="51"/>
      <c r="XS226" s="51"/>
      <c r="XT226" s="51"/>
      <c r="XU226" s="51"/>
      <c r="XV226" s="51"/>
      <c r="XW226" s="51"/>
      <c r="XX226" s="51"/>
      <c r="XY226" s="51"/>
      <c r="XZ226" s="51"/>
      <c r="YA226" s="51"/>
      <c r="YB226" s="51"/>
      <c r="YC226" s="51"/>
      <c r="YD226" s="51"/>
      <c r="YE226" s="51"/>
      <c r="YF226" s="51"/>
      <c r="YG226" s="51"/>
      <c r="YH226" s="51"/>
      <c r="YI226" s="51"/>
      <c r="YJ226" s="51"/>
      <c r="YK226" s="51"/>
      <c r="YL226" s="51"/>
      <c r="YM226" s="51"/>
      <c r="YN226" s="51"/>
      <c r="YO226" s="51"/>
      <c r="YP226" s="51"/>
      <c r="YQ226" s="51"/>
      <c r="YR226" s="51"/>
    </row>
    <row r="227" spans="1:668" s="118" customFormat="1" ht="15.75" x14ac:dyDescent="0.25">
      <c r="A227" s="142" t="s">
        <v>14</v>
      </c>
      <c r="B227" s="41">
        <v>2</v>
      </c>
      <c r="C227" s="93"/>
      <c r="D227" s="93"/>
      <c r="E227" s="143"/>
      <c r="F227" s="85">
        <f>SUM(F225:F226)</f>
        <v>139500</v>
      </c>
      <c r="G227" s="85">
        <f t="shared" ref="G227:L227" si="39">SUM(G225:G226)</f>
        <v>4003.65</v>
      </c>
      <c r="H227" s="85">
        <f t="shared" si="39"/>
        <v>11489.51</v>
      </c>
      <c r="I227" s="85">
        <f t="shared" si="39"/>
        <v>4240.8</v>
      </c>
      <c r="J227" s="85">
        <f t="shared" si="39"/>
        <v>50</v>
      </c>
      <c r="K227" s="85">
        <f t="shared" si="39"/>
        <v>19783.96</v>
      </c>
      <c r="L227" s="167">
        <f t="shared" si="39"/>
        <v>119716.04000000001</v>
      </c>
      <c r="M227" s="18"/>
      <c r="N227" s="18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19"/>
      <c r="AR227" s="119"/>
      <c r="AS227" s="119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6"/>
      <c r="DE227" s="106"/>
      <c r="DF227" s="106"/>
      <c r="DG227" s="106"/>
      <c r="DH227" s="106"/>
      <c r="DI227" s="106"/>
      <c r="DJ227" s="106"/>
      <c r="DK227" s="106"/>
      <c r="DL227" s="106"/>
      <c r="DM227" s="106"/>
      <c r="DN227" s="106"/>
      <c r="DO227" s="106"/>
      <c r="DP227" s="106"/>
      <c r="DQ227" s="106"/>
      <c r="DR227" s="106"/>
      <c r="DS227" s="106"/>
      <c r="DT227" s="106"/>
      <c r="DU227" s="106"/>
      <c r="DV227" s="106"/>
      <c r="DW227" s="106"/>
      <c r="DX227" s="106"/>
      <c r="DY227" s="106"/>
      <c r="DZ227" s="106"/>
      <c r="EA227" s="106"/>
      <c r="EB227" s="106"/>
      <c r="EC227" s="106"/>
      <c r="ED227" s="106"/>
      <c r="EE227" s="106"/>
      <c r="EF227" s="106"/>
      <c r="EG227" s="106"/>
      <c r="EH227" s="106"/>
      <c r="EI227" s="106"/>
      <c r="EJ227" s="106"/>
      <c r="EK227" s="106"/>
      <c r="EL227" s="106"/>
      <c r="EM227" s="106"/>
      <c r="EN227" s="106"/>
      <c r="EO227" s="106"/>
      <c r="EP227" s="106"/>
      <c r="EQ227" s="106"/>
      <c r="ER227" s="106"/>
      <c r="ES227" s="106"/>
      <c r="ET227" s="106"/>
      <c r="EU227" s="106"/>
      <c r="EV227" s="106"/>
      <c r="EW227" s="106"/>
      <c r="EX227" s="106"/>
      <c r="EY227" s="106"/>
      <c r="EZ227" s="106"/>
      <c r="FA227" s="106"/>
      <c r="FB227" s="106"/>
      <c r="FC227" s="106"/>
      <c r="FD227" s="106"/>
      <c r="FE227" s="106"/>
      <c r="FF227" s="106"/>
      <c r="FG227" s="106"/>
      <c r="FH227" s="106"/>
      <c r="FI227" s="106"/>
      <c r="FJ227" s="106"/>
      <c r="FK227" s="106"/>
      <c r="FL227" s="106"/>
      <c r="FM227" s="106"/>
      <c r="FN227" s="106"/>
      <c r="FO227" s="106"/>
      <c r="FP227" s="106"/>
      <c r="FQ227" s="106"/>
      <c r="FR227" s="106"/>
      <c r="FS227" s="106"/>
      <c r="FT227" s="106"/>
      <c r="FU227" s="106"/>
      <c r="FV227" s="106"/>
      <c r="FW227" s="106"/>
      <c r="FX227" s="106"/>
      <c r="FY227" s="106"/>
      <c r="FZ227" s="106"/>
      <c r="GA227" s="106"/>
      <c r="GB227" s="106"/>
      <c r="GC227" s="106"/>
      <c r="GD227" s="106"/>
      <c r="GE227" s="106"/>
      <c r="GF227" s="106"/>
      <c r="GG227" s="106"/>
      <c r="GH227" s="106"/>
      <c r="GI227" s="106"/>
      <c r="GJ227" s="106"/>
      <c r="GK227" s="106"/>
      <c r="GL227" s="106"/>
      <c r="GM227" s="106"/>
      <c r="GN227" s="106"/>
      <c r="GO227" s="106"/>
      <c r="GP227" s="106"/>
      <c r="GQ227" s="106"/>
      <c r="GR227" s="106"/>
      <c r="GS227" s="106"/>
      <c r="GT227" s="106"/>
      <c r="GU227" s="106"/>
      <c r="GV227" s="106"/>
      <c r="GW227" s="106"/>
      <c r="GX227" s="106"/>
      <c r="GY227" s="106"/>
      <c r="GZ227" s="106"/>
      <c r="HA227" s="106"/>
      <c r="HB227" s="106"/>
      <c r="HC227" s="106"/>
      <c r="HD227" s="106"/>
      <c r="HE227" s="106"/>
      <c r="HF227" s="106"/>
      <c r="HG227" s="106"/>
      <c r="HH227" s="106"/>
      <c r="HI227" s="106"/>
      <c r="HJ227" s="106"/>
      <c r="HK227" s="106"/>
      <c r="HL227" s="106"/>
      <c r="HM227" s="106"/>
      <c r="HN227" s="106"/>
      <c r="HO227" s="106"/>
      <c r="HP227" s="106"/>
      <c r="HQ227" s="106"/>
      <c r="HR227" s="106"/>
      <c r="HS227" s="106"/>
      <c r="HT227" s="106"/>
      <c r="HU227" s="106"/>
      <c r="HV227" s="106"/>
      <c r="HW227" s="106"/>
      <c r="HX227" s="106"/>
      <c r="HY227" s="106"/>
      <c r="HZ227" s="106"/>
      <c r="IA227" s="106"/>
      <c r="IB227" s="106"/>
      <c r="IC227" s="106"/>
      <c r="ID227" s="106"/>
      <c r="IE227" s="106"/>
      <c r="IF227" s="106"/>
      <c r="IG227" s="106"/>
      <c r="IH227" s="106"/>
      <c r="II227" s="106"/>
      <c r="IJ227" s="106"/>
      <c r="IK227" s="106"/>
      <c r="IL227" s="106"/>
      <c r="IM227" s="106"/>
      <c r="IN227" s="106"/>
      <c r="IO227" s="106"/>
      <c r="IP227" s="106"/>
      <c r="IQ227" s="106"/>
      <c r="IR227" s="106"/>
      <c r="IS227" s="106"/>
      <c r="IT227" s="106"/>
      <c r="IU227" s="106"/>
      <c r="IV227" s="106"/>
      <c r="IW227" s="106"/>
      <c r="IX227" s="106"/>
      <c r="IY227" s="106"/>
      <c r="IZ227" s="106"/>
      <c r="JA227" s="106"/>
      <c r="JB227" s="106"/>
      <c r="JC227" s="106"/>
      <c r="JD227" s="106"/>
      <c r="JE227" s="106"/>
      <c r="JF227" s="106"/>
      <c r="JG227" s="106"/>
      <c r="JH227" s="106"/>
      <c r="JI227" s="106"/>
      <c r="JJ227" s="106"/>
      <c r="JK227" s="106"/>
      <c r="JL227" s="106"/>
      <c r="JM227" s="106"/>
      <c r="JN227" s="106"/>
      <c r="JO227" s="106"/>
      <c r="JP227" s="106"/>
      <c r="JQ227" s="106"/>
      <c r="JR227" s="106"/>
      <c r="JS227" s="106"/>
      <c r="JT227" s="106"/>
      <c r="JU227" s="106"/>
      <c r="JV227" s="106"/>
      <c r="JW227" s="106"/>
      <c r="JX227" s="106"/>
      <c r="JY227" s="106"/>
      <c r="JZ227" s="106"/>
      <c r="KA227" s="106"/>
      <c r="KB227" s="106"/>
      <c r="KC227" s="106"/>
      <c r="KD227" s="106"/>
      <c r="KE227" s="106"/>
      <c r="KF227" s="106"/>
      <c r="KG227" s="106"/>
      <c r="KH227" s="106"/>
      <c r="KI227" s="106"/>
      <c r="KJ227" s="106"/>
      <c r="KK227" s="106"/>
      <c r="KL227" s="106"/>
      <c r="KM227" s="106"/>
      <c r="KN227" s="106"/>
      <c r="KO227" s="106"/>
      <c r="KP227" s="106"/>
      <c r="KQ227" s="106"/>
      <c r="KR227" s="106"/>
      <c r="KS227" s="106"/>
      <c r="KT227" s="106"/>
      <c r="KU227" s="106"/>
      <c r="KV227" s="106"/>
      <c r="KW227" s="106"/>
      <c r="KX227" s="106"/>
      <c r="KY227" s="106"/>
      <c r="KZ227" s="106"/>
      <c r="LA227" s="106"/>
      <c r="LB227" s="106"/>
      <c r="LC227" s="106"/>
      <c r="LD227" s="106"/>
      <c r="LE227" s="106"/>
      <c r="LF227" s="106"/>
      <c r="LG227" s="106"/>
      <c r="LH227" s="106"/>
      <c r="LI227" s="106"/>
      <c r="LJ227" s="106"/>
      <c r="LK227" s="106"/>
      <c r="LL227" s="106"/>
      <c r="LM227" s="106"/>
      <c r="LN227" s="106"/>
      <c r="LO227" s="106"/>
      <c r="LP227" s="106"/>
      <c r="LQ227" s="106"/>
      <c r="LR227" s="106"/>
      <c r="LS227" s="106"/>
      <c r="LT227" s="106"/>
      <c r="LU227" s="106"/>
      <c r="LV227" s="106"/>
      <c r="LW227" s="106"/>
      <c r="LX227" s="106"/>
      <c r="LY227" s="106"/>
      <c r="LZ227" s="106"/>
      <c r="MA227" s="106"/>
      <c r="MB227" s="106"/>
      <c r="MC227" s="106"/>
      <c r="MD227" s="106"/>
      <c r="ME227" s="106"/>
      <c r="MF227" s="106"/>
      <c r="MG227" s="106"/>
      <c r="MH227" s="106"/>
      <c r="MI227" s="106"/>
      <c r="MJ227" s="106"/>
      <c r="MK227" s="106"/>
      <c r="ML227" s="106"/>
      <c r="MM227" s="106"/>
      <c r="MN227" s="106"/>
      <c r="MO227" s="106"/>
      <c r="MP227" s="106"/>
      <c r="MQ227" s="106"/>
      <c r="MR227" s="106"/>
      <c r="MS227" s="106"/>
      <c r="MT227" s="106"/>
      <c r="MU227" s="106"/>
      <c r="MV227" s="106"/>
      <c r="MW227" s="106"/>
      <c r="MX227" s="106"/>
      <c r="MY227" s="106"/>
      <c r="MZ227" s="106"/>
      <c r="NA227" s="106"/>
      <c r="NB227" s="106"/>
      <c r="NC227" s="106"/>
      <c r="ND227" s="106"/>
      <c r="NE227" s="106"/>
      <c r="NF227" s="106"/>
      <c r="NG227" s="106"/>
      <c r="NH227" s="106"/>
      <c r="NI227" s="106"/>
      <c r="NJ227" s="106"/>
      <c r="NK227" s="106"/>
      <c r="NL227" s="106"/>
      <c r="NM227" s="106"/>
      <c r="NN227" s="106"/>
      <c r="NO227" s="106"/>
      <c r="NP227" s="106"/>
      <c r="NQ227" s="106"/>
      <c r="NR227" s="106"/>
      <c r="NS227" s="106"/>
      <c r="NT227" s="106"/>
      <c r="NU227" s="106"/>
      <c r="NV227" s="106"/>
      <c r="NW227" s="106"/>
      <c r="NX227" s="106"/>
      <c r="NY227" s="106"/>
      <c r="NZ227" s="106"/>
      <c r="OA227" s="106"/>
      <c r="OB227" s="106"/>
      <c r="OC227" s="106"/>
      <c r="OD227" s="106"/>
      <c r="OE227" s="106"/>
      <c r="OF227" s="106"/>
      <c r="OG227" s="106"/>
      <c r="OH227" s="106"/>
      <c r="OI227" s="106"/>
      <c r="OJ227" s="106"/>
      <c r="OK227" s="106"/>
      <c r="OL227" s="106"/>
      <c r="OM227" s="106"/>
      <c r="ON227" s="106"/>
      <c r="OO227" s="106"/>
      <c r="OP227" s="106"/>
      <c r="OQ227" s="106"/>
      <c r="OR227" s="106"/>
      <c r="OS227" s="106"/>
      <c r="OT227" s="106"/>
      <c r="OU227" s="106"/>
      <c r="OV227" s="106"/>
      <c r="OW227" s="106"/>
      <c r="OX227" s="106"/>
      <c r="OY227" s="106"/>
      <c r="OZ227" s="106"/>
      <c r="PA227" s="106"/>
      <c r="PB227" s="106"/>
      <c r="PC227" s="106"/>
      <c r="PD227" s="106"/>
      <c r="PE227" s="106"/>
      <c r="PF227" s="106"/>
      <c r="PG227" s="106"/>
      <c r="PH227" s="106"/>
      <c r="PI227" s="106"/>
      <c r="PJ227" s="106"/>
      <c r="PK227" s="106"/>
      <c r="PL227" s="106"/>
      <c r="PM227" s="106"/>
      <c r="PN227" s="106"/>
      <c r="PO227" s="106"/>
      <c r="PP227" s="106"/>
      <c r="PQ227" s="106"/>
      <c r="PR227" s="106"/>
      <c r="PS227" s="106"/>
      <c r="PT227" s="106"/>
      <c r="PU227" s="106"/>
      <c r="PV227" s="106"/>
      <c r="PW227" s="106"/>
      <c r="PX227" s="106"/>
      <c r="PY227" s="106"/>
      <c r="PZ227" s="106"/>
      <c r="QA227" s="106"/>
      <c r="QB227" s="106"/>
      <c r="QC227" s="106"/>
      <c r="QD227" s="106"/>
      <c r="QE227" s="106"/>
      <c r="QF227" s="106"/>
      <c r="QG227" s="106"/>
      <c r="QH227" s="106"/>
      <c r="QI227" s="106"/>
      <c r="QJ227" s="106"/>
      <c r="QK227" s="106"/>
      <c r="QL227" s="106"/>
      <c r="QM227" s="106"/>
      <c r="QN227" s="106"/>
      <c r="QO227" s="106"/>
      <c r="QP227" s="106"/>
      <c r="QQ227" s="106"/>
      <c r="QR227" s="106"/>
      <c r="QS227" s="106"/>
      <c r="QT227" s="106"/>
      <c r="QU227" s="106"/>
      <c r="QV227" s="106"/>
      <c r="QW227" s="106"/>
      <c r="QX227" s="106"/>
      <c r="QY227" s="106"/>
      <c r="QZ227" s="106"/>
      <c r="RA227" s="106"/>
      <c r="RB227" s="106"/>
      <c r="RC227" s="106"/>
      <c r="RD227" s="106"/>
      <c r="RE227" s="106"/>
      <c r="RF227" s="106"/>
      <c r="RG227" s="106"/>
      <c r="RH227" s="106"/>
      <c r="RI227" s="106"/>
      <c r="RJ227" s="106"/>
      <c r="RK227" s="106"/>
      <c r="RL227" s="106"/>
      <c r="RM227" s="106"/>
      <c r="RN227" s="106"/>
      <c r="RO227" s="106"/>
      <c r="RP227" s="106"/>
      <c r="RQ227" s="106"/>
      <c r="RR227" s="106"/>
      <c r="RS227" s="106"/>
      <c r="RT227" s="106"/>
      <c r="RU227" s="106"/>
      <c r="RV227" s="106"/>
      <c r="RW227" s="106"/>
      <c r="RX227" s="106"/>
      <c r="RY227" s="106"/>
      <c r="RZ227" s="106"/>
      <c r="SA227" s="106"/>
      <c r="SB227" s="106"/>
      <c r="SC227" s="106"/>
      <c r="SD227" s="106"/>
      <c r="SE227" s="106"/>
      <c r="SF227" s="106"/>
      <c r="SG227" s="106"/>
      <c r="SH227" s="106"/>
      <c r="SI227" s="106"/>
      <c r="SJ227" s="106"/>
      <c r="SK227" s="106"/>
      <c r="SL227" s="106"/>
      <c r="SM227" s="106"/>
      <c r="SN227" s="106"/>
      <c r="SO227" s="106"/>
      <c r="SP227" s="106"/>
      <c r="SQ227" s="106"/>
      <c r="SR227" s="106"/>
      <c r="SS227" s="106"/>
      <c r="ST227" s="106"/>
      <c r="SU227" s="106"/>
      <c r="SV227" s="106"/>
      <c r="SW227" s="106"/>
      <c r="SX227" s="106"/>
      <c r="SY227" s="106"/>
      <c r="SZ227" s="106"/>
      <c r="TA227" s="106"/>
      <c r="TB227" s="106"/>
      <c r="TC227" s="106"/>
      <c r="TD227" s="106"/>
      <c r="TE227" s="106"/>
      <c r="TF227" s="106"/>
      <c r="TG227" s="106"/>
      <c r="TH227" s="106"/>
      <c r="TI227" s="106"/>
      <c r="TJ227" s="106"/>
      <c r="TK227" s="106"/>
      <c r="TL227" s="106"/>
      <c r="TM227" s="106"/>
      <c r="TN227" s="106"/>
      <c r="TO227" s="106"/>
      <c r="TP227" s="106"/>
      <c r="TQ227" s="106"/>
      <c r="TR227" s="106"/>
      <c r="TS227" s="106"/>
      <c r="TT227" s="106"/>
      <c r="TU227" s="106"/>
      <c r="TV227" s="106"/>
      <c r="TW227" s="106"/>
      <c r="TX227" s="106"/>
      <c r="TY227" s="106"/>
      <c r="TZ227" s="106"/>
      <c r="UA227" s="106"/>
      <c r="UB227" s="106"/>
      <c r="UC227" s="106"/>
      <c r="UD227" s="106"/>
      <c r="UE227" s="106"/>
      <c r="UF227" s="106"/>
      <c r="UG227" s="106"/>
      <c r="UH227" s="106"/>
      <c r="UI227" s="106"/>
      <c r="UJ227" s="106"/>
      <c r="UK227" s="106"/>
      <c r="UL227" s="106"/>
      <c r="UM227" s="106"/>
      <c r="UN227" s="106"/>
      <c r="UO227" s="106"/>
      <c r="UP227" s="106"/>
      <c r="UQ227" s="106"/>
      <c r="UR227" s="106"/>
      <c r="US227" s="106"/>
      <c r="UT227" s="106"/>
      <c r="UU227" s="106"/>
      <c r="UV227" s="106"/>
      <c r="UW227" s="106"/>
      <c r="UX227" s="106"/>
      <c r="UY227" s="106"/>
      <c r="UZ227" s="106"/>
      <c r="VA227" s="106"/>
      <c r="VB227" s="106"/>
      <c r="VC227" s="106"/>
      <c r="VD227" s="106"/>
      <c r="VE227" s="106"/>
      <c r="VF227" s="106"/>
      <c r="VG227" s="106"/>
      <c r="VH227" s="106"/>
      <c r="VI227" s="106"/>
      <c r="VJ227" s="106"/>
      <c r="VK227" s="106"/>
      <c r="VL227" s="106"/>
      <c r="VM227" s="106"/>
      <c r="VN227" s="106"/>
      <c r="VO227" s="106"/>
      <c r="VP227" s="106"/>
      <c r="VQ227" s="106"/>
      <c r="VR227" s="106"/>
      <c r="VS227" s="106"/>
      <c r="VT227" s="106"/>
      <c r="VU227" s="106"/>
      <c r="VV227" s="106"/>
      <c r="VW227" s="106"/>
      <c r="VX227" s="106"/>
      <c r="VY227" s="106"/>
      <c r="VZ227" s="106"/>
      <c r="WA227" s="106"/>
      <c r="WB227" s="106"/>
      <c r="WC227" s="106"/>
      <c r="WD227" s="106"/>
      <c r="WE227" s="106"/>
      <c r="WF227" s="106"/>
      <c r="WG227" s="106"/>
      <c r="WH227" s="106"/>
      <c r="WI227" s="106"/>
      <c r="WJ227" s="106"/>
      <c r="WK227" s="106"/>
      <c r="WL227" s="106"/>
      <c r="WM227" s="106"/>
      <c r="WN227" s="106"/>
      <c r="WO227" s="106"/>
      <c r="WP227" s="106"/>
      <c r="WQ227" s="106"/>
      <c r="WR227" s="106"/>
      <c r="WS227" s="106"/>
      <c r="WT227" s="106"/>
      <c r="WU227" s="106"/>
      <c r="WV227" s="106"/>
      <c r="WW227" s="106"/>
      <c r="WX227" s="106"/>
      <c r="WY227" s="106"/>
      <c r="WZ227" s="106"/>
      <c r="XA227" s="106"/>
      <c r="XB227" s="106"/>
      <c r="XC227" s="106"/>
      <c r="XD227" s="106"/>
      <c r="XE227" s="106"/>
      <c r="XF227" s="106"/>
      <c r="XG227" s="106"/>
      <c r="XH227" s="106"/>
      <c r="XI227" s="106"/>
      <c r="XJ227" s="106"/>
      <c r="XK227" s="106"/>
      <c r="XL227" s="106"/>
      <c r="XM227" s="106"/>
      <c r="XN227" s="106"/>
      <c r="XO227" s="106"/>
      <c r="XP227" s="106"/>
      <c r="XQ227" s="106"/>
      <c r="XR227" s="106"/>
      <c r="XS227" s="106"/>
      <c r="XT227" s="106"/>
      <c r="XU227" s="106"/>
      <c r="XV227" s="106"/>
      <c r="XW227" s="106"/>
      <c r="XX227" s="106"/>
      <c r="XY227" s="106"/>
      <c r="XZ227" s="106"/>
      <c r="YA227" s="106"/>
      <c r="YB227" s="106"/>
      <c r="YC227" s="106"/>
      <c r="YD227" s="106"/>
      <c r="YE227" s="106"/>
      <c r="YF227" s="106"/>
      <c r="YG227" s="106"/>
      <c r="YH227" s="106"/>
      <c r="YI227" s="106"/>
      <c r="YJ227" s="106"/>
      <c r="YK227" s="106"/>
      <c r="YL227" s="106"/>
      <c r="YM227" s="106"/>
      <c r="YN227" s="106"/>
      <c r="YO227" s="106"/>
      <c r="YP227" s="106"/>
      <c r="YQ227" s="106"/>
      <c r="YR227" s="106"/>
    </row>
    <row r="228" spans="1:668" s="3" customFormat="1" ht="15.75" x14ac:dyDescent="0.25">
      <c r="B228" s="30"/>
      <c r="C228" s="30"/>
      <c r="D228" s="30"/>
      <c r="E228" s="30"/>
      <c r="F228" s="84"/>
      <c r="G228" s="95"/>
      <c r="H228" s="96"/>
      <c r="I228" s="96"/>
      <c r="J228" s="96"/>
      <c r="K228" s="97"/>
      <c r="L228" s="171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  <c r="IW228" s="43"/>
      <c r="IX228" s="43"/>
      <c r="IY228" s="43"/>
      <c r="IZ228" s="43"/>
      <c r="JA228" s="43"/>
      <c r="JB228" s="43"/>
      <c r="JC228" s="43"/>
      <c r="JD228" s="43"/>
      <c r="JE228" s="43"/>
      <c r="JF228" s="43"/>
      <c r="JG228" s="43"/>
      <c r="JH228" s="43"/>
      <c r="JI228" s="43"/>
      <c r="JJ228" s="43"/>
      <c r="JK228" s="43"/>
      <c r="JL228" s="43"/>
      <c r="JM228" s="43"/>
      <c r="JN228" s="43"/>
      <c r="JO228" s="43"/>
      <c r="JP228" s="43"/>
      <c r="JQ228" s="43"/>
      <c r="JR228" s="43"/>
      <c r="JS228" s="43"/>
      <c r="JT228" s="43"/>
      <c r="JU228" s="43"/>
      <c r="JV228" s="43"/>
      <c r="JW228" s="43"/>
      <c r="JX228" s="43"/>
      <c r="JY228" s="43"/>
      <c r="JZ228" s="43"/>
      <c r="KA228" s="43"/>
      <c r="KB228" s="43"/>
      <c r="KC228" s="43"/>
      <c r="KD228" s="43"/>
      <c r="KE228" s="43"/>
      <c r="KF228" s="43"/>
      <c r="KG228" s="43"/>
      <c r="KH228" s="43"/>
      <c r="KI228" s="43"/>
      <c r="KJ228" s="43"/>
      <c r="KK228" s="43"/>
      <c r="KL228" s="43"/>
      <c r="KM228" s="43"/>
      <c r="KN228" s="43"/>
      <c r="KO228" s="43"/>
      <c r="KP228" s="43"/>
      <c r="KQ228" s="43"/>
      <c r="KR228" s="43"/>
      <c r="KS228" s="43"/>
      <c r="KT228" s="43"/>
      <c r="KU228" s="43"/>
      <c r="KV228" s="43"/>
      <c r="KW228" s="43"/>
      <c r="KX228" s="43"/>
      <c r="KY228" s="43"/>
      <c r="KZ228" s="43"/>
      <c r="LA228" s="43"/>
      <c r="LB228" s="43"/>
      <c r="LC228" s="43"/>
      <c r="LD228" s="43"/>
      <c r="LE228" s="43"/>
      <c r="LF228" s="43"/>
      <c r="LG228" s="43"/>
      <c r="LH228" s="43"/>
      <c r="LI228" s="43"/>
      <c r="LJ228" s="43"/>
      <c r="LK228" s="43"/>
      <c r="LL228" s="43"/>
      <c r="LM228" s="43"/>
      <c r="LN228" s="43"/>
      <c r="LO228" s="43"/>
      <c r="LP228" s="43"/>
      <c r="LQ228" s="43"/>
      <c r="LR228" s="43"/>
      <c r="LS228" s="43"/>
      <c r="LT228" s="43"/>
      <c r="LU228" s="43"/>
      <c r="LV228" s="43"/>
      <c r="LW228" s="43"/>
      <c r="LX228" s="43"/>
      <c r="LY228" s="43"/>
      <c r="LZ228" s="43"/>
      <c r="MA228" s="43"/>
      <c r="MB228" s="43"/>
      <c r="MC228" s="43"/>
      <c r="MD228" s="43"/>
      <c r="ME228" s="43"/>
      <c r="MF228" s="43"/>
      <c r="MG228" s="43"/>
      <c r="MH228" s="43"/>
      <c r="MI228" s="43"/>
      <c r="MJ228" s="43"/>
      <c r="MK228" s="43"/>
      <c r="ML228" s="43"/>
      <c r="MM228" s="43"/>
      <c r="MN228" s="43"/>
      <c r="MO228" s="43"/>
      <c r="MP228" s="43"/>
      <c r="MQ228" s="43"/>
      <c r="MR228" s="43"/>
      <c r="MS228" s="43"/>
      <c r="MT228" s="43"/>
      <c r="MU228" s="43"/>
      <c r="MV228" s="43"/>
      <c r="MW228" s="43"/>
      <c r="MX228" s="43"/>
      <c r="MY228" s="43"/>
      <c r="MZ228" s="43"/>
      <c r="NA228" s="43"/>
      <c r="NB228" s="43"/>
      <c r="NC228" s="43"/>
      <c r="ND228" s="43"/>
      <c r="NE228" s="43"/>
      <c r="NF228" s="43"/>
      <c r="NG228" s="43"/>
      <c r="NH228" s="43"/>
      <c r="NI228" s="43"/>
      <c r="NJ228" s="43"/>
      <c r="NK228" s="43"/>
      <c r="NL228" s="43"/>
      <c r="NM228" s="43"/>
      <c r="NN228" s="43"/>
      <c r="NO228" s="43"/>
      <c r="NP228" s="43"/>
      <c r="NQ228" s="43"/>
      <c r="NR228" s="43"/>
      <c r="NS228" s="43"/>
      <c r="NT228" s="43"/>
      <c r="NU228" s="43"/>
      <c r="NV228" s="43"/>
      <c r="NW228" s="43"/>
      <c r="NX228" s="43"/>
      <c r="NY228" s="43"/>
      <c r="NZ228" s="43"/>
      <c r="OA228" s="43"/>
      <c r="OB228" s="43"/>
      <c r="OC228" s="43"/>
      <c r="OD228" s="43"/>
      <c r="OE228" s="43"/>
      <c r="OF228" s="43"/>
      <c r="OG228" s="43"/>
      <c r="OH228" s="43"/>
      <c r="OI228" s="43"/>
      <c r="OJ228" s="43"/>
      <c r="OK228" s="43"/>
      <c r="OL228" s="43"/>
      <c r="OM228" s="43"/>
      <c r="ON228" s="43"/>
      <c r="OO228" s="43"/>
      <c r="OP228" s="43"/>
      <c r="OQ228" s="43"/>
      <c r="OR228" s="43"/>
      <c r="OS228" s="43"/>
      <c r="OT228" s="43"/>
      <c r="OU228" s="43"/>
      <c r="OV228" s="43"/>
      <c r="OW228" s="43"/>
      <c r="OX228" s="43"/>
      <c r="OY228" s="43"/>
      <c r="OZ228" s="43"/>
      <c r="PA228" s="43"/>
      <c r="PB228" s="43"/>
      <c r="PC228" s="43"/>
      <c r="PD228" s="43"/>
      <c r="PE228" s="43"/>
      <c r="PF228" s="43"/>
      <c r="PG228" s="43"/>
      <c r="PH228" s="43"/>
      <c r="PI228" s="43"/>
      <c r="PJ228" s="43"/>
      <c r="PK228" s="43"/>
      <c r="PL228" s="43"/>
      <c r="PM228" s="43"/>
      <c r="PN228" s="43"/>
      <c r="PO228" s="43"/>
      <c r="PP228" s="43"/>
      <c r="PQ228" s="43"/>
      <c r="PR228" s="43"/>
      <c r="PS228" s="43"/>
      <c r="PT228" s="43"/>
      <c r="PU228" s="43"/>
      <c r="PV228" s="43"/>
      <c r="PW228" s="43"/>
      <c r="PX228" s="43"/>
      <c r="PY228" s="43"/>
      <c r="PZ228" s="43"/>
      <c r="QA228" s="43"/>
      <c r="QB228" s="43"/>
      <c r="QC228" s="43"/>
      <c r="QD228" s="43"/>
      <c r="QE228" s="43"/>
      <c r="QF228" s="43"/>
      <c r="QG228" s="43"/>
      <c r="QH228" s="43"/>
      <c r="QI228" s="43"/>
      <c r="QJ228" s="43"/>
      <c r="QK228" s="43"/>
      <c r="QL228" s="43"/>
      <c r="QM228" s="43"/>
      <c r="QN228" s="43"/>
      <c r="QO228" s="43"/>
      <c r="QP228" s="43"/>
      <c r="QQ228" s="43"/>
      <c r="QR228" s="43"/>
      <c r="QS228" s="43"/>
      <c r="QT228" s="43"/>
      <c r="QU228" s="43"/>
      <c r="QV228" s="43"/>
      <c r="QW228" s="43"/>
      <c r="QX228" s="43"/>
      <c r="QY228" s="43"/>
      <c r="QZ228" s="43"/>
      <c r="RA228" s="43"/>
      <c r="RB228" s="43"/>
      <c r="RC228" s="43"/>
      <c r="RD228" s="43"/>
      <c r="RE228" s="43"/>
      <c r="RF228" s="43"/>
      <c r="RG228" s="43"/>
      <c r="RH228" s="43"/>
      <c r="RI228" s="43"/>
      <c r="RJ228" s="43"/>
      <c r="RK228" s="43"/>
      <c r="RL228" s="43"/>
      <c r="RM228" s="43"/>
      <c r="RN228" s="43"/>
      <c r="RO228" s="43"/>
      <c r="RP228" s="43"/>
      <c r="RQ228" s="43"/>
      <c r="RR228" s="43"/>
      <c r="RS228" s="43"/>
      <c r="RT228" s="43"/>
      <c r="RU228" s="43"/>
      <c r="RV228" s="43"/>
      <c r="RW228" s="43"/>
      <c r="RX228" s="43"/>
      <c r="RY228" s="43"/>
      <c r="RZ228" s="43"/>
      <c r="SA228" s="43"/>
      <c r="SB228" s="43"/>
      <c r="SC228" s="43"/>
      <c r="SD228" s="43"/>
      <c r="SE228" s="43"/>
      <c r="SF228" s="43"/>
      <c r="SG228" s="43"/>
      <c r="SH228" s="43"/>
      <c r="SI228" s="43"/>
      <c r="SJ228" s="43"/>
      <c r="SK228" s="43"/>
      <c r="SL228" s="43"/>
      <c r="SM228" s="43"/>
      <c r="SN228" s="43"/>
      <c r="SO228" s="43"/>
      <c r="SP228" s="43"/>
      <c r="SQ228" s="43"/>
      <c r="SR228" s="43"/>
      <c r="SS228" s="43"/>
      <c r="ST228" s="43"/>
      <c r="SU228" s="43"/>
      <c r="SV228" s="43"/>
      <c r="SW228" s="43"/>
      <c r="SX228" s="43"/>
      <c r="SY228" s="43"/>
      <c r="SZ228" s="43"/>
      <c r="TA228" s="43"/>
      <c r="TB228" s="43"/>
      <c r="TC228" s="43"/>
      <c r="TD228" s="43"/>
      <c r="TE228" s="43"/>
      <c r="TF228" s="43"/>
      <c r="TG228" s="43"/>
      <c r="TH228" s="43"/>
      <c r="TI228" s="43"/>
      <c r="TJ228" s="43"/>
      <c r="TK228" s="43"/>
      <c r="TL228" s="43"/>
      <c r="TM228" s="43"/>
      <c r="TN228" s="43"/>
      <c r="TO228" s="43"/>
      <c r="TP228" s="43"/>
      <c r="TQ228" s="43"/>
      <c r="TR228" s="43"/>
      <c r="TS228" s="43"/>
      <c r="TT228" s="43"/>
      <c r="TU228" s="43"/>
      <c r="TV228" s="43"/>
      <c r="TW228" s="43"/>
      <c r="TX228" s="43"/>
      <c r="TY228" s="43"/>
      <c r="TZ228" s="43"/>
      <c r="UA228" s="43"/>
      <c r="UB228" s="43"/>
      <c r="UC228" s="43"/>
      <c r="UD228" s="43"/>
      <c r="UE228" s="43"/>
      <c r="UF228" s="43"/>
      <c r="UG228" s="43"/>
      <c r="UH228" s="43"/>
      <c r="UI228" s="43"/>
      <c r="UJ228" s="43"/>
      <c r="UK228" s="43"/>
      <c r="UL228" s="43"/>
      <c r="UM228" s="43"/>
      <c r="UN228" s="43"/>
      <c r="UO228" s="43"/>
      <c r="UP228" s="43"/>
      <c r="UQ228" s="43"/>
      <c r="UR228" s="43"/>
      <c r="US228" s="43"/>
      <c r="UT228" s="43"/>
      <c r="UU228" s="43"/>
      <c r="UV228" s="43"/>
      <c r="UW228" s="43"/>
      <c r="UX228" s="43"/>
      <c r="UY228" s="43"/>
      <c r="UZ228" s="43"/>
      <c r="VA228" s="43"/>
      <c r="VB228" s="43"/>
      <c r="VC228" s="43"/>
      <c r="VD228" s="43"/>
      <c r="VE228" s="43"/>
      <c r="VF228" s="43"/>
      <c r="VG228" s="43"/>
      <c r="VH228" s="43"/>
      <c r="VI228" s="43"/>
      <c r="VJ228" s="43"/>
      <c r="VK228" s="43"/>
      <c r="VL228" s="43"/>
      <c r="VM228" s="43"/>
      <c r="VN228" s="43"/>
      <c r="VO228" s="43"/>
      <c r="VP228" s="43"/>
      <c r="VQ228" s="43"/>
      <c r="VR228" s="43"/>
      <c r="VS228" s="43"/>
      <c r="VT228" s="43"/>
      <c r="VU228" s="43"/>
      <c r="VV228" s="43"/>
      <c r="VW228" s="43"/>
      <c r="VX228" s="43"/>
      <c r="VY228" s="43"/>
      <c r="VZ228" s="43"/>
      <c r="WA228" s="43"/>
      <c r="WB228" s="43"/>
      <c r="WC228" s="43"/>
      <c r="WD228" s="43"/>
      <c r="WE228" s="43"/>
      <c r="WF228" s="43"/>
      <c r="WG228" s="43"/>
      <c r="WH228" s="43"/>
      <c r="WI228" s="43"/>
      <c r="WJ228" s="43"/>
      <c r="WK228" s="43"/>
      <c r="WL228" s="43"/>
      <c r="WM228" s="43"/>
      <c r="WN228" s="43"/>
      <c r="WO228" s="43"/>
      <c r="WP228" s="43"/>
      <c r="WQ228" s="43"/>
      <c r="WR228" s="43"/>
      <c r="WS228" s="43"/>
      <c r="WT228" s="43"/>
      <c r="WU228" s="43"/>
      <c r="WV228" s="43"/>
      <c r="WW228" s="43"/>
      <c r="WX228" s="43"/>
      <c r="WY228" s="43"/>
      <c r="WZ228" s="43"/>
      <c r="XA228" s="43"/>
      <c r="XB228" s="43"/>
      <c r="XC228" s="43"/>
      <c r="XD228" s="43"/>
      <c r="XE228" s="43"/>
      <c r="XF228" s="43"/>
      <c r="XG228" s="43"/>
      <c r="XH228" s="43"/>
      <c r="XI228" s="43"/>
      <c r="XJ228" s="43"/>
      <c r="XK228" s="43"/>
      <c r="XL228" s="43"/>
      <c r="XM228" s="43"/>
      <c r="XN228" s="43"/>
      <c r="XO228" s="43"/>
      <c r="XP228" s="43"/>
      <c r="XQ228" s="43"/>
      <c r="XR228" s="43"/>
      <c r="XS228" s="43"/>
      <c r="XT228" s="43"/>
      <c r="XU228" s="43"/>
      <c r="XV228" s="43"/>
      <c r="XW228" s="43"/>
      <c r="XX228" s="43"/>
      <c r="XY228" s="43"/>
      <c r="XZ228" s="43"/>
      <c r="YA228" s="43"/>
      <c r="YB228" s="43"/>
      <c r="YC228" s="43"/>
      <c r="YD228" s="43"/>
      <c r="YE228" s="43"/>
      <c r="YF228" s="43"/>
      <c r="YG228" s="43"/>
      <c r="YH228" s="43"/>
      <c r="YI228" s="43"/>
      <c r="YJ228" s="43"/>
      <c r="YK228" s="43"/>
      <c r="YL228" s="43"/>
      <c r="YM228" s="43"/>
      <c r="YN228" s="43"/>
      <c r="YO228" s="43"/>
      <c r="YP228" s="43"/>
      <c r="YQ228" s="43"/>
      <c r="YR228" s="43"/>
    </row>
    <row r="229" spans="1:668" ht="15.75" x14ac:dyDescent="0.25">
      <c r="A229" s="180" t="s">
        <v>15</v>
      </c>
      <c r="B229" s="181">
        <f>+B227+B222+B213+B208+B204+B199+B194+B183+B178+B173+B169+B164+B156+B148+B141+B135+B131+B124+B119+B112+B108+B104+B98+B94+B89+B85+B81+B77+B72+B68+B64+B56+B52+B48+B43+B38+B34+B30+B26+B21+B15+B11</f>
        <v>94</v>
      </c>
      <c r="C229" s="31"/>
      <c r="D229" s="31"/>
      <c r="E229" s="31"/>
      <c r="F229" s="182">
        <f>+F227+F222+F213+F208+F204+F199+F194+F183+F178+F173+F169+F164+F156+F148+F141+F135+F131+F124+F119+F112+F108+F104+F98+F94+F89+F85+F81+F77+F72+F68+F64+F56+F52+F48+F43+F38+F34+F30+F26+F21+F15+F11</f>
        <v>5946200</v>
      </c>
      <c r="G229" s="182">
        <f>+G227+G222+G213+G208+G204+G199+G194+G183+G178+G173+G169+G164+G156+G148+G141+G135+G131+G124+G119+G112+G108+G104+G98+G94+G89+G85+G81+G77+G72+G68+G64+G56+G52+G48+G43+G38+G34+G30+G26+G21+G15+G11</f>
        <v>170655.94</v>
      </c>
      <c r="H229" s="182">
        <f t="shared" ref="H229:L229" si="40">+H227+H222+H213+H208+H204+H199+H194+H183+H178+H173+H169+H164+H156+H148+H141+H135+H131+H124+H119+H112+H108+H104+H98+H94+H89+H85+H81+H77+H72+H68+H64+H56+H52+H48+H43+H38+H34+H30+H26+H21+H15+H11</f>
        <v>473032.82</v>
      </c>
      <c r="I229" s="182">
        <f t="shared" si="40"/>
        <v>180547.88</v>
      </c>
      <c r="J229" s="182">
        <f t="shared" si="40"/>
        <v>107382.54000000001</v>
      </c>
      <c r="K229" s="182">
        <f t="shared" si="40"/>
        <v>931619.17999999982</v>
      </c>
      <c r="L229" s="182">
        <f t="shared" si="40"/>
        <v>5014580.82</v>
      </c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</row>
    <row r="230" spans="1:668" ht="33.75" x14ac:dyDescent="0.5">
      <c r="A230" s="33"/>
      <c r="B230" s="32"/>
      <c r="C230" s="32"/>
      <c r="D230" s="32"/>
      <c r="E230" s="32"/>
      <c r="F230" s="32"/>
      <c r="G230" s="191"/>
      <c r="H230" s="32"/>
      <c r="I230" s="32"/>
      <c r="J230" s="32"/>
      <c r="K230" s="32"/>
      <c r="L230" s="7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</row>
    <row r="231" spans="1:668" ht="15.75" x14ac:dyDescent="0.25">
      <c r="A231" s="53"/>
      <c r="B231" s="33"/>
      <c r="C231" s="33"/>
      <c r="D231" s="33"/>
      <c r="E231" s="33"/>
      <c r="F231" s="33"/>
      <c r="G231" s="77"/>
      <c r="H231" s="33"/>
      <c r="I231" s="33"/>
      <c r="J231" s="33"/>
      <c r="K231" s="33"/>
      <c r="L231" s="77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</row>
    <row r="232" spans="1:668" x14ac:dyDescent="0.25">
      <c r="A232" s="53"/>
      <c r="B232" s="9"/>
      <c r="C232" s="9"/>
      <c r="D232" s="53"/>
      <c r="E232" s="53"/>
      <c r="F232" s="58"/>
      <c r="G232" s="78"/>
      <c r="H232" s="58"/>
      <c r="I232" s="58"/>
      <c r="J232" s="58"/>
      <c r="K232" s="58"/>
      <c r="L232" s="78"/>
    </row>
    <row r="233" spans="1:668" x14ac:dyDescent="0.25">
      <c r="A233" s="91"/>
      <c r="B233" s="9"/>
      <c r="C233" s="9"/>
      <c r="D233" s="53"/>
      <c r="E233" s="53"/>
      <c r="F233" s="58"/>
      <c r="G233" s="78"/>
      <c r="H233" s="58"/>
      <c r="I233" s="58"/>
      <c r="J233" s="58"/>
      <c r="K233" s="58"/>
      <c r="L233" s="78"/>
    </row>
    <row r="234" spans="1:668" x14ac:dyDescent="0.25">
      <c r="A234" s="53"/>
      <c r="B234" s="91"/>
      <c r="C234" s="91"/>
      <c r="D234" s="91"/>
      <c r="E234" s="91"/>
      <c r="F234" s="91"/>
      <c r="G234" s="157"/>
      <c r="H234" s="91"/>
      <c r="I234" s="91"/>
      <c r="J234" s="91"/>
      <c r="K234" s="91"/>
      <c r="L234" s="91"/>
    </row>
    <row r="235" spans="1:668" x14ac:dyDescent="0.25">
      <c r="A235" s="44"/>
      <c r="B235" s="9"/>
      <c r="C235" s="9"/>
      <c r="D235" s="59"/>
      <c r="E235" s="59"/>
      <c r="F235" s="58"/>
      <c r="G235" s="78"/>
      <c r="H235" s="58"/>
      <c r="I235" s="58"/>
      <c r="J235" s="58"/>
      <c r="K235" s="58"/>
      <c r="L235" s="78"/>
    </row>
    <row r="236" spans="1:668" x14ac:dyDescent="0.25">
      <c r="A236" s="53"/>
      <c r="B236" s="14"/>
      <c r="C236" s="14"/>
      <c r="D236" s="44"/>
      <c r="E236" s="44"/>
      <c r="F236" s="60"/>
      <c r="G236" s="79"/>
      <c r="H236" s="60"/>
      <c r="I236" s="60"/>
      <c r="J236" s="60"/>
      <c r="K236" s="60"/>
      <c r="L236" s="79"/>
    </row>
    <row r="237" spans="1:668" x14ac:dyDescent="0.25">
      <c r="A237" s="91"/>
      <c r="B237" s="9"/>
      <c r="C237" s="9"/>
      <c r="D237" s="53"/>
      <c r="E237" s="53"/>
      <c r="F237" s="58"/>
      <c r="G237" s="78"/>
      <c r="H237" s="58"/>
      <c r="I237" s="58"/>
      <c r="J237" s="58"/>
      <c r="K237" s="58"/>
      <c r="L237" s="78"/>
    </row>
    <row r="238" spans="1:668" x14ac:dyDescent="0.25">
      <c r="A238" s="53"/>
      <c r="B238" s="91"/>
      <c r="C238" s="91"/>
      <c r="D238" s="91"/>
      <c r="E238" s="91"/>
      <c r="F238" s="91"/>
      <c r="G238" s="157"/>
      <c r="H238" s="91"/>
      <c r="I238" s="91"/>
      <c r="J238" s="91"/>
      <c r="K238" s="91"/>
      <c r="L238" s="91"/>
    </row>
    <row r="239" spans="1:668" x14ac:dyDescent="0.25">
      <c r="A239" s="44"/>
      <c r="B239" s="9"/>
      <c r="C239" s="9"/>
      <c r="D239" s="59"/>
      <c r="E239" s="59"/>
      <c r="F239" s="58"/>
      <c r="G239" s="78"/>
      <c r="H239" s="58"/>
      <c r="I239" s="58"/>
      <c r="J239" s="58"/>
      <c r="K239" s="58"/>
      <c r="L239" s="78"/>
    </row>
    <row r="240" spans="1:668" x14ac:dyDescent="0.25">
      <c r="A240" s="53"/>
      <c r="B240" s="14"/>
      <c r="C240" s="14"/>
      <c r="D240" s="44"/>
      <c r="E240" s="44"/>
      <c r="F240" s="60"/>
      <c r="G240" s="79"/>
      <c r="H240" s="60"/>
      <c r="I240" s="60"/>
      <c r="J240" s="60"/>
      <c r="K240" s="60"/>
      <c r="L240" s="79"/>
    </row>
    <row r="241" spans="1:668" x14ac:dyDescent="0.25">
      <c r="A241" s="91"/>
      <c r="B241" s="9"/>
      <c r="C241" s="9"/>
      <c r="D241" s="53"/>
      <c r="E241" s="53"/>
      <c r="F241" s="58"/>
      <c r="G241" s="78"/>
      <c r="H241" s="58"/>
      <c r="I241" s="58"/>
      <c r="J241" s="58"/>
      <c r="K241" s="58"/>
      <c r="L241" s="78"/>
    </row>
    <row r="242" spans="1:668" x14ac:dyDescent="0.25">
      <c r="A242" s="53"/>
      <c r="B242" s="91"/>
      <c r="C242" s="91"/>
      <c r="D242" s="91"/>
      <c r="E242" s="91"/>
      <c r="F242" s="91"/>
      <c r="G242" s="157"/>
      <c r="H242" s="91"/>
      <c r="I242" s="91"/>
      <c r="J242" s="91"/>
      <c r="K242" s="91"/>
      <c r="L242" s="91"/>
    </row>
    <row r="243" spans="1:668" x14ac:dyDescent="0.25">
      <c r="A243" s="44"/>
      <c r="B243" s="9"/>
      <c r="C243" s="9"/>
      <c r="D243" s="59"/>
      <c r="E243" s="59"/>
      <c r="F243" s="58"/>
      <c r="G243" s="78"/>
      <c r="H243" s="58"/>
      <c r="I243" s="58"/>
      <c r="J243" s="58"/>
      <c r="K243" s="58"/>
      <c r="L243" s="78"/>
    </row>
    <row r="244" spans="1:668" x14ac:dyDescent="0.25">
      <c r="A244" s="53"/>
      <c r="B244" s="14"/>
      <c r="C244" s="14"/>
      <c r="D244" s="44"/>
      <c r="E244" s="44"/>
      <c r="F244" s="60"/>
      <c r="G244" s="79"/>
      <c r="H244" s="60"/>
      <c r="I244" s="60"/>
      <c r="J244" s="60"/>
      <c r="K244" s="60"/>
      <c r="L244" s="79"/>
    </row>
    <row r="245" spans="1:668" x14ac:dyDescent="0.25">
      <c r="A245" s="91"/>
      <c r="B245" s="9"/>
      <c r="C245" s="9"/>
      <c r="D245" s="53"/>
      <c r="E245" s="53"/>
      <c r="F245" s="58"/>
      <c r="G245" s="78"/>
      <c r="H245" s="58"/>
      <c r="I245" s="58"/>
      <c r="J245" s="58"/>
      <c r="K245" s="58"/>
      <c r="L245" s="78"/>
    </row>
    <row r="246" spans="1:668" x14ac:dyDescent="0.25">
      <c r="A246" s="53"/>
      <c r="B246" s="91"/>
      <c r="C246" s="91"/>
      <c r="D246" s="91"/>
      <c r="E246" s="91"/>
      <c r="F246" s="91"/>
      <c r="G246" s="157"/>
      <c r="H246" s="91"/>
      <c r="I246" s="91"/>
      <c r="J246" s="91"/>
      <c r="K246" s="91"/>
      <c r="L246" s="91"/>
    </row>
    <row r="247" spans="1:668" x14ac:dyDescent="0.25">
      <c r="A247" s="44"/>
      <c r="B247" s="9"/>
      <c r="C247" s="9"/>
      <c r="D247" s="59"/>
      <c r="E247" s="59"/>
      <c r="F247" s="58"/>
      <c r="G247" s="78"/>
      <c r="H247" s="58"/>
      <c r="I247" s="58"/>
      <c r="J247" s="58"/>
      <c r="K247" s="58"/>
      <c r="L247" s="78"/>
    </row>
    <row r="248" spans="1:668" x14ac:dyDescent="0.25">
      <c r="A248" s="53"/>
      <c r="B248" s="14"/>
      <c r="C248" s="14"/>
      <c r="D248" s="44"/>
      <c r="E248" s="44"/>
      <c r="F248" s="60"/>
      <c r="G248" s="79"/>
      <c r="H248" s="60"/>
      <c r="I248" s="60"/>
      <c r="J248" s="60"/>
      <c r="K248" s="60"/>
      <c r="L248" s="79"/>
    </row>
    <row r="249" spans="1:668" x14ac:dyDescent="0.25">
      <c r="A249" s="53"/>
      <c r="B249" s="9"/>
      <c r="C249" s="9"/>
      <c r="D249" s="53"/>
      <c r="E249" s="53"/>
      <c r="F249" s="58"/>
      <c r="G249" s="78"/>
      <c r="H249" s="58"/>
      <c r="I249" s="58"/>
      <c r="J249" s="58"/>
      <c r="K249" s="58"/>
      <c r="L249" s="78"/>
    </row>
    <row r="250" spans="1:668" s="56" customFormat="1" ht="24.95" customHeight="1" x14ac:dyDescent="0.25">
      <c r="A250" s="43"/>
      <c r="B250" s="9"/>
      <c r="C250" s="9"/>
      <c r="D250" s="53"/>
      <c r="E250" s="53"/>
      <c r="F250" s="58"/>
      <c r="G250" s="78"/>
      <c r="H250" s="58"/>
      <c r="I250" s="58"/>
      <c r="J250" s="58"/>
      <c r="K250" s="58"/>
      <c r="L250" s="78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3"/>
      <c r="JC250" s="43"/>
      <c r="JD250" s="43"/>
      <c r="JE250" s="43"/>
      <c r="JF250" s="43"/>
      <c r="JG250" s="43"/>
      <c r="JH250" s="43"/>
      <c r="JI250" s="43"/>
      <c r="JJ250" s="43"/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43"/>
      <c r="KJ250" s="43"/>
      <c r="KK250" s="43"/>
      <c r="KL250" s="43"/>
      <c r="KM250" s="43"/>
      <c r="KN250" s="43"/>
      <c r="KO250" s="43"/>
      <c r="KP250" s="43"/>
      <c r="KQ250" s="43"/>
      <c r="KR250" s="43"/>
      <c r="KS250" s="43"/>
      <c r="KT250" s="43"/>
      <c r="KU250" s="43"/>
      <c r="KV250" s="43"/>
      <c r="KW250" s="43"/>
      <c r="KX250" s="43"/>
      <c r="KY250" s="43"/>
      <c r="KZ250" s="43"/>
      <c r="LA250" s="43"/>
      <c r="LB250" s="43"/>
      <c r="LC250" s="43"/>
      <c r="LD250" s="43"/>
      <c r="LE250" s="43"/>
      <c r="LF250" s="43"/>
      <c r="LG250" s="43"/>
      <c r="LH250" s="43"/>
      <c r="LI250" s="43"/>
      <c r="LJ250" s="43"/>
      <c r="LK250" s="43"/>
      <c r="LL250" s="43"/>
      <c r="LM250" s="43"/>
      <c r="LN250" s="43"/>
      <c r="LO250" s="43"/>
      <c r="LP250" s="43"/>
      <c r="LQ250" s="43"/>
      <c r="LR250" s="43"/>
      <c r="LS250" s="43"/>
      <c r="LT250" s="43"/>
      <c r="LU250" s="43"/>
      <c r="LV250" s="43"/>
      <c r="LW250" s="43"/>
      <c r="LX250" s="43"/>
      <c r="LY250" s="43"/>
      <c r="LZ250" s="43"/>
      <c r="MA250" s="43"/>
      <c r="MB250" s="43"/>
      <c r="MC250" s="43"/>
      <c r="MD250" s="43"/>
      <c r="ME250" s="43"/>
      <c r="MF250" s="43"/>
      <c r="MG250" s="43"/>
      <c r="MH250" s="43"/>
      <c r="MI250" s="43"/>
      <c r="MJ250" s="43"/>
      <c r="MK250" s="43"/>
      <c r="ML250" s="43"/>
      <c r="MM250" s="43"/>
      <c r="MN250" s="43"/>
      <c r="MO250" s="43"/>
      <c r="MP250" s="43"/>
      <c r="MQ250" s="43"/>
      <c r="MR250" s="43"/>
      <c r="MS250" s="43"/>
      <c r="MT250" s="43"/>
      <c r="MU250" s="43"/>
      <c r="MV250" s="43"/>
      <c r="MW250" s="43"/>
      <c r="MX250" s="43"/>
      <c r="MY250" s="43"/>
      <c r="MZ250" s="43"/>
      <c r="NA250" s="43"/>
      <c r="NB250" s="43"/>
      <c r="NC250" s="43"/>
      <c r="ND250" s="43"/>
      <c r="NE250" s="43"/>
      <c r="NF250" s="43"/>
      <c r="NG250" s="43"/>
      <c r="NH250" s="43"/>
      <c r="NI250" s="43"/>
      <c r="NJ250" s="43"/>
      <c r="NK250" s="43"/>
      <c r="NL250" s="43"/>
      <c r="NM250" s="43"/>
      <c r="NN250" s="43"/>
      <c r="NO250" s="43"/>
      <c r="NP250" s="43"/>
      <c r="NQ250" s="43"/>
      <c r="NR250" s="43"/>
      <c r="NS250" s="43"/>
      <c r="NT250" s="43"/>
      <c r="NU250" s="43"/>
      <c r="NV250" s="43"/>
      <c r="NW250" s="43"/>
      <c r="NX250" s="43"/>
      <c r="NY250" s="43"/>
      <c r="NZ250" s="43"/>
      <c r="OA250" s="43"/>
      <c r="OB250" s="43"/>
      <c r="OC250" s="43"/>
      <c r="OD250" s="43"/>
      <c r="OE250" s="43"/>
      <c r="OF250" s="43"/>
      <c r="OG250" s="43"/>
      <c r="OH250" s="43"/>
      <c r="OI250" s="43"/>
      <c r="OJ250" s="43"/>
      <c r="OK250" s="43"/>
      <c r="OL250" s="43"/>
      <c r="OM250" s="43"/>
      <c r="ON250" s="43"/>
      <c r="OO250" s="43"/>
      <c r="OP250" s="43"/>
      <c r="OQ250" s="43"/>
      <c r="OR250" s="43"/>
      <c r="OS250" s="43"/>
      <c r="OT250" s="43"/>
      <c r="OU250" s="43"/>
      <c r="OV250" s="43"/>
      <c r="OW250" s="43"/>
      <c r="OX250" s="43"/>
      <c r="OY250" s="43"/>
      <c r="OZ250" s="43"/>
      <c r="PA250" s="43"/>
      <c r="PB250" s="43"/>
      <c r="PC250" s="43"/>
      <c r="PD250" s="43"/>
      <c r="PE250" s="43"/>
      <c r="PF250" s="43"/>
      <c r="PG250" s="43"/>
      <c r="PH250" s="43"/>
      <c r="PI250" s="43"/>
      <c r="PJ250" s="43"/>
      <c r="PK250" s="43"/>
      <c r="PL250" s="43"/>
      <c r="PM250" s="43"/>
      <c r="PN250" s="43"/>
      <c r="PO250" s="43"/>
      <c r="PP250" s="43"/>
      <c r="PQ250" s="43"/>
      <c r="PR250" s="43"/>
      <c r="PS250" s="43"/>
      <c r="PT250" s="43"/>
      <c r="PU250" s="43"/>
      <c r="PV250" s="43"/>
      <c r="PW250" s="43"/>
      <c r="PX250" s="43"/>
      <c r="PY250" s="43"/>
      <c r="PZ250" s="43"/>
      <c r="QA250" s="43"/>
      <c r="QB250" s="43"/>
      <c r="QC250" s="43"/>
      <c r="QD250" s="43"/>
      <c r="QE250" s="43"/>
      <c r="QF250" s="43"/>
      <c r="QG250" s="43"/>
      <c r="QH250" s="43"/>
      <c r="QI250" s="43"/>
      <c r="QJ250" s="43"/>
      <c r="QK250" s="43"/>
      <c r="QL250" s="43"/>
      <c r="QM250" s="43"/>
      <c r="QN250" s="43"/>
      <c r="QO250" s="43"/>
      <c r="QP250" s="43"/>
      <c r="QQ250" s="43"/>
      <c r="QR250" s="43"/>
      <c r="QS250" s="43"/>
      <c r="QT250" s="43"/>
      <c r="QU250" s="43"/>
      <c r="QV250" s="43"/>
      <c r="QW250" s="43"/>
      <c r="QX250" s="43"/>
      <c r="QY250" s="43"/>
      <c r="QZ250" s="43"/>
      <c r="RA250" s="43"/>
      <c r="RB250" s="43"/>
      <c r="RC250" s="43"/>
      <c r="RD250" s="43"/>
      <c r="RE250" s="43"/>
      <c r="RF250" s="43"/>
      <c r="RG250" s="43"/>
      <c r="RH250" s="43"/>
      <c r="RI250" s="43"/>
      <c r="RJ250" s="43"/>
      <c r="RK250" s="43"/>
      <c r="RL250" s="43"/>
      <c r="RM250" s="43"/>
      <c r="RN250" s="43"/>
      <c r="RO250" s="43"/>
      <c r="RP250" s="43"/>
      <c r="RQ250" s="43"/>
      <c r="RR250" s="43"/>
      <c r="RS250" s="43"/>
      <c r="RT250" s="43"/>
      <c r="RU250" s="43"/>
      <c r="RV250" s="43"/>
      <c r="RW250" s="43"/>
      <c r="RX250" s="43"/>
      <c r="RY250" s="43"/>
      <c r="RZ250" s="43"/>
      <c r="SA250" s="43"/>
      <c r="SB250" s="43"/>
      <c r="SC250" s="43"/>
      <c r="SD250" s="43"/>
      <c r="SE250" s="43"/>
      <c r="SF250" s="43"/>
      <c r="SG250" s="43"/>
      <c r="SH250" s="43"/>
      <c r="SI250" s="43"/>
      <c r="SJ250" s="43"/>
      <c r="SK250" s="43"/>
      <c r="SL250" s="43"/>
      <c r="SM250" s="43"/>
      <c r="SN250" s="43"/>
      <c r="SO250" s="43"/>
      <c r="SP250" s="43"/>
      <c r="SQ250" s="43"/>
      <c r="SR250" s="43"/>
      <c r="SS250" s="43"/>
      <c r="ST250" s="43"/>
      <c r="SU250" s="43"/>
      <c r="SV250" s="43"/>
      <c r="SW250" s="43"/>
      <c r="SX250" s="43"/>
      <c r="SY250" s="43"/>
      <c r="SZ250" s="43"/>
      <c r="TA250" s="43"/>
      <c r="TB250" s="43"/>
      <c r="TC250" s="43"/>
      <c r="TD250" s="43"/>
      <c r="TE250" s="43"/>
      <c r="TF250" s="43"/>
      <c r="TG250" s="43"/>
      <c r="TH250" s="43"/>
      <c r="TI250" s="43"/>
      <c r="TJ250" s="43"/>
      <c r="TK250" s="43"/>
      <c r="TL250" s="43"/>
      <c r="TM250" s="43"/>
      <c r="TN250" s="43"/>
      <c r="TO250" s="43"/>
      <c r="TP250" s="43"/>
      <c r="TQ250" s="43"/>
      <c r="TR250" s="43"/>
      <c r="TS250" s="43"/>
      <c r="TT250" s="43"/>
      <c r="TU250" s="43"/>
      <c r="TV250" s="43"/>
      <c r="TW250" s="43"/>
      <c r="TX250" s="43"/>
      <c r="TY250" s="43"/>
      <c r="TZ250" s="43"/>
      <c r="UA250" s="43"/>
      <c r="UB250" s="43"/>
      <c r="UC250" s="43"/>
      <c r="UD250" s="43"/>
      <c r="UE250" s="43"/>
      <c r="UF250" s="43"/>
      <c r="UG250" s="43"/>
      <c r="UH250" s="43"/>
      <c r="UI250" s="43"/>
      <c r="UJ250" s="43"/>
      <c r="UK250" s="43"/>
      <c r="UL250" s="43"/>
      <c r="UM250" s="43"/>
      <c r="UN250" s="43"/>
      <c r="UO250" s="43"/>
      <c r="UP250" s="43"/>
      <c r="UQ250" s="43"/>
      <c r="UR250" s="43"/>
      <c r="US250" s="43"/>
      <c r="UT250" s="43"/>
      <c r="UU250" s="43"/>
      <c r="UV250" s="43"/>
      <c r="UW250" s="43"/>
      <c r="UX250" s="43"/>
      <c r="UY250" s="43"/>
      <c r="UZ250" s="43"/>
      <c r="VA250" s="43"/>
      <c r="VB250" s="43"/>
      <c r="VC250" s="43"/>
      <c r="VD250" s="43"/>
      <c r="VE250" s="43"/>
      <c r="VF250" s="43"/>
      <c r="VG250" s="43"/>
      <c r="VH250" s="43"/>
      <c r="VI250" s="43"/>
      <c r="VJ250" s="43"/>
      <c r="VK250" s="43"/>
      <c r="VL250" s="43"/>
      <c r="VM250" s="43"/>
      <c r="VN250" s="43"/>
      <c r="VO250" s="43"/>
      <c r="VP250" s="43"/>
      <c r="VQ250" s="43"/>
      <c r="VR250" s="43"/>
      <c r="VS250" s="43"/>
      <c r="VT250" s="43"/>
      <c r="VU250" s="43"/>
      <c r="VV250" s="43"/>
      <c r="VW250" s="43"/>
      <c r="VX250" s="43"/>
      <c r="VY250" s="43"/>
      <c r="VZ250" s="43"/>
      <c r="WA250" s="43"/>
      <c r="WB250" s="43"/>
      <c r="WC250" s="43"/>
      <c r="WD250" s="43"/>
      <c r="WE250" s="43"/>
      <c r="WF250" s="43"/>
      <c r="WG250" s="43"/>
      <c r="WH250" s="43"/>
      <c r="WI250" s="43"/>
      <c r="WJ250" s="43"/>
      <c r="WK250" s="43"/>
      <c r="WL250" s="43"/>
      <c r="WM250" s="43"/>
      <c r="WN250" s="43"/>
      <c r="WO250" s="43"/>
      <c r="WP250" s="43"/>
      <c r="WQ250" s="43"/>
      <c r="WR250" s="43"/>
      <c r="WS250" s="43"/>
      <c r="WT250" s="43"/>
      <c r="WU250" s="43"/>
      <c r="WV250" s="43"/>
      <c r="WW250" s="43"/>
      <c r="WX250" s="43"/>
      <c r="WY250" s="43"/>
      <c r="WZ250" s="43"/>
      <c r="XA250" s="43"/>
      <c r="XB250" s="43"/>
      <c r="XC250" s="43"/>
      <c r="XD250" s="43"/>
      <c r="XE250" s="43"/>
      <c r="XF250" s="43"/>
      <c r="XG250" s="43"/>
      <c r="XH250" s="43"/>
      <c r="XI250" s="43"/>
      <c r="XJ250" s="43"/>
      <c r="XK250" s="43"/>
      <c r="XL250" s="43"/>
      <c r="XM250" s="43"/>
      <c r="XN250" s="43"/>
      <c r="XO250" s="43"/>
      <c r="XP250" s="43"/>
      <c r="XQ250" s="43"/>
      <c r="XR250" s="43"/>
      <c r="XS250" s="43"/>
      <c r="XT250" s="43"/>
      <c r="XU250" s="43"/>
      <c r="XV250" s="43"/>
      <c r="XW250" s="43"/>
      <c r="XX250" s="43"/>
      <c r="XY250" s="43"/>
      <c r="XZ250" s="43"/>
      <c r="YA250" s="43"/>
      <c r="YB250" s="43"/>
      <c r="YC250" s="43"/>
      <c r="YD250" s="43"/>
      <c r="YE250" s="43"/>
      <c r="YF250" s="43"/>
      <c r="YG250" s="43"/>
      <c r="YH250" s="43"/>
      <c r="YI250" s="43"/>
      <c r="YJ250" s="43"/>
      <c r="YK250" s="43"/>
      <c r="YL250" s="43"/>
      <c r="YM250" s="43"/>
      <c r="YN250" s="43"/>
      <c r="YO250" s="43"/>
      <c r="YP250" s="43"/>
      <c r="YQ250" s="43"/>
      <c r="YR250" s="43"/>
    </row>
    <row r="251" spans="1:668" s="56" customFormat="1" ht="15.75" x14ac:dyDescent="0.25">
      <c r="A251" s="43"/>
      <c r="B251" s="3"/>
      <c r="C251" s="3"/>
      <c r="D251" s="43"/>
      <c r="E251" s="43"/>
      <c r="F251" s="47"/>
      <c r="G251" s="65"/>
      <c r="H251" s="47"/>
      <c r="I251" s="47"/>
      <c r="J251" s="47"/>
      <c r="K251" s="47"/>
      <c r="L251" s="65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  <c r="IW251" s="43"/>
      <c r="IX251" s="43"/>
      <c r="IY251" s="43"/>
      <c r="IZ251" s="43"/>
      <c r="JA251" s="43"/>
      <c r="JB251" s="43"/>
      <c r="JC251" s="43"/>
      <c r="JD251" s="43"/>
      <c r="JE251" s="43"/>
      <c r="JF251" s="43"/>
      <c r="JG251" s="43"/>
      <c r="JH251" s="43"/>
      <c r="JI251" s="43"/>
      <c r="JJ251" s="43"/>
      <c r="JK251" s="43"/>
      <c r="JL251" s="43"/>
      <c r="JM251" s="43"/>
      <c r="JN251" s="43"/>
      <c r="JO251" s="43"/>
      <c r="JP251" s="43"/>
      <c r="JQ251" s="43"/>
      <c r="JR251" s="43"/>
      <c r="JS251" s="43"/>
      <c r="JT251" s="43"/>
      <c r="JU251" s="43"/>
      <c r="JV251" s="43"/>
      <c r="JW251" s="43"/>
      <c r="JX251" s="43"/>
      <c r="JY251" s="43"/>
      <c r="JZ251" s="43"/>
      <c r="KA251" s="43"/>
      <c r="KB251" s="43"/>
      <c r="KC251" s="43"/>
      <c r="KD251" s="43"/>
      <c r="KE251" s="43"/>
      <c r="KF251" s="43"/>
      <c r="KG251" s="43"/>
      <c r="KH251" s="43"/>
      <c r="KI251" s="43"/>
      <c r="KJ251" s="43"/>
      <c r="KK251" s="43"/>
      <c r="KL251" s="43"/>
      <c r="KM251" s="43"/>
      <c r="KN251" s="43"/>
      <c r="KO251" s="43"/>
      <c r="KP251" s="43"/>
      <c r="KQ251" s="43"/>
      <c r="KR251" s="43"/>
      <c r="KS251" s="43"/>
      <c r="KT251" s="43"/>
      <c r="KU251" s="43"/>
      <c r="KV251" s="43"/>
      <c r="KW251" s="43"/>
      <c r="KX251" s="43"/>
      <c r="KY251" s="43"/>
      <c r="KZ251" s="43"/>
      <c r="LA251" s="43"/>
      <c r="LB251" s="43"/>
      <c r="LC251" s="43"/>
      <c r="LD251" s="43"/>
      <c r="LE251" s="43"/>
      <c r="LF251" s="43"/>
      <c r="LG251" s="43"/>
      <c r="LH251" s="43"/>
      <c r="LI251" s="43"/>
      <c r="LJ251" s="43"/>
      <c r="LK251" s="43"/>
      <c r="LL251" s="43"/>
      <c r="LM251" s="43"/>
      <c r="LN251" s="43"/>
      <c r="LO251" s="43"/>
      <c r="LP251" s="43"/>
      <c r="LQ251" s="43"/>
      <c r="LR251" s="43"/>
      <c r="LS251" s="43"/>
      <c r="LT251" s="43"/>
      <c r="LU251" s="43"/>
      <c r="LV251" s="43"/>
      <c r="LW251" s="43"/>
      <c r="LX251" s="43"/>
      <c r="LY251" s="43"/>
      <c r="LZ251" s="43"/>
      <c r="MA251" s="43"/>
      <c r="MB251" s="43"/>
      <c r="MC251" s="43"/>
      <c r="MD251" s="43"/>
      <c r="ME251" s="43"/>
      <c r="MF251" s="43"/>
      <c r="MG251" s="43"/>
      <c r="MH251" s="43"/>
      <c r="MI251" s="43"/>
      <c r="MJ251" s="43"/>
      <c r="MK251" s="43"/>
      <c r="ML251" s="43"/>
      <c r="MM251" s="43"/>
      <c r="MN251" s="43"/>
      <c r="MO251" s="43"/>
      <c r="MP251" s="43"/>
      <c r="MQ251" s="43"/>
      <c r="MR251" s="43"/>
      <c r="MS251" s="43"/>
      <c r="MT251" s="43"/>
      <c r="MU251" s="43"/>
      <c r="MV251" s="43"/>
      <c r="MW251" s="43"/>
      <c r="MX251" s="43"/>
      <c r="MY251" s="43"/>
      <c r="MZ251" s="43"/>
      <c r="NA251" s="43"/>
      <c r="NB251" s="43"/>
      <c r="NC251" s="43"/>
      <c r="ND251" s="43"/>
      <c r="NE251" s="43"/>
      <c r="NF251" s="43"/>
      <c r="NG251" s="43"/>
      <c r="NH251" s="43"/>
      <c r="NI251" s="43"/>
      <c r="NJ251" s="43"/>
      <c r="NK251" s="43"/>
      <c r="NL251" s="43"/>
      <c r="NM251" s="43"/>
      <c r="NN251" s="43"/>
      <c r="NO251" s="43"/>
      <c r="NP251" s="43"/>
      <c r="NQ251" s="43"/>
      <c r="NR251" s="43"/>
      <c r="NS251" s="43"/>
      <c r="NT251" s="43"/>
      <c r="NU251" s="43"/>
      <c r="NV251" s="43"/>
      <c r="NW251" s="43"/>
      <c r="NX251" s="43"/>
      <c r="NY251" s="43"/>
      <c r="NZ251" s="43"/>
      <c r="OA251" s="43"/>
      <c r="OB251" s="43"/>
      <c r="OC251" s="43"/>
      <c r="OD251" s="43"/>
      <c r="OE251" s="43"/>
      <c r="OF251" s="43"/>
      <c r="OG251" s="43"/>
      <c r="OH251" s="43"/>
      <c r="OI251" s="43"/>
      <c r="OJ251" s="43"/>
      <c r="OK251" s="43"/>
      <c r="OL251" s="43"/>
      <c r="OM251" s="43"/>
      <c r="ON251" s="43"/>
      <c r="OO251" s="43"/>
      <c r="OP251" s="43"/>
      <c r="OQ251" s="43"/>
      <c r="OR251" s="43"/>
      <c r="OS251" s="43"/>
      <c r="OT251" s="43"/>
      <c r="OU251" s="43"/>
      <c r="OV251" s="43"/>
      <c r="OW251" s="43"/>
      <c r="OX251" s="43"/>
      <c r="OY251" s="43"/>
      <c r="OZ251" s="43"/>
      <c r="PA251" s="43"/>
      <c r="PB251" s="43"/>
      <c r="PC251" s="43"/>
      <c r="PD251" s="43"/>
      <c r="PE251" s="43"/>
      <c r="PF251" s="43"/>
      <c r="PG251" s="43"/>
      <c r="PH251" s="43"/>
      <c r="PI251" s="43"/>
      <c r="PJ251" s="43"/>
      <c r="PK251" s="43"/>
      <c r="PL251" s="43"/>
      <c r="PM251" s="43"/>
      <c r="PN251" s="43"/>
      <c r="PO251" s="43"/>
      <c r="PP251" s="43"/>
      <c r="PQ251" s="43"/>
      <c r="PR251" s="43"/>
      <c r="PS251" s="43"/>
      <c r="PT251" s="43"/>
      <c r="PU251" s="43"/>
      <c r="PV251" s="43"/>
      <c r="PW251" s="43"/>
      <c r="PX251" s="43"/>
      <c r="PY251" s="43"/>
      <c r="PZ251" s="43"/>
      <c r="QA251" s="43"/>
      <c r="QB251" s="43"/>
      <c r="QC251" s="43"/>
      <c r="QD251" s="43"/>
      <c r="QE251" s="43"/>
      <c r="QF251" s="43"/>
      <c r="QG251" s="43"/>
      <c r="QH251" s="43"/>
      <c r="QI251" s="43"/>
      <c r="QJ251" s="43"/>
      <c r="QK251" s="43"/>
      <c r="QL251" s="43"/>
      <c r="QM251" s="43"/>
      <c r="QN251" s="43"/>
      <c r="QO251" s="43"/>
      <c r="QP251" s="43"/>
      <c r="QQ251" s="43"/>
      <c r="QR251" s="43"/>
      <c r="QS251" s="43"/>
      <c r="QT251" s="43"/>
      <c r="QU251" s="43"/>
      <c r="QV251" s="43"/>
      <c r="QW251" s="43"/>
      <c r="QX251" s="43"/>
      <c r="QY251" s="43"/>
      <c r="QZ251" s="43"/>
      <c r="RA251" s="43"/>
      <c r="RB251" s="43"/>
      <c r="RC251" s="43"/>
      <c r="RD251" s="43"/>
      <c r="RE251" s="43"/>
      <c r="RF251" s="43"/>
      <c r="RG251" s="43"/>
      <c r="RH251" s="43"/>
      <c r="RI251" s="43"/>
      <c r="RJ251" s="43"/>
      <c r="RK251" s="43"/>
      <c r="RL251" s="43"/>
      <c r="RM251" s="43"/>
      <c r="RN251" s="43"/>
      <c r="RO251" s="43"/>
      <c r="RP251" s="43"/>
      <c r="RQ251" s="43"/>
      <c r="RR251" s="43"/>
      <c r="RS251" s="43"/>
      <c r="RT251" s="43"/>
      <c r="RU251" s="43"/>
      <c r="RV251" s="43"/>
      <c r="RW251" s="43"/>
      <c r="RX251" s="43"/>
      <c r="RY251" s="43"/>
      <c r="RZ251" s="43"/>
      <c r="SA251" s="43"/>
      <c r="SB251" s="43"/>
      <c r="SC251" s="43"/>
      <c r="SD251" s="43"/>
      <c r="SE251" s="43"/>
      <c r="SF251" s="43"/>
      <c r="SG251" s="43"/>
      <c r="SH251" s="43"/>
      <c r="SI251" s="43"/>
      <c r="SJ251" s="43"/>
      <c r="SK251" s="43"/>
      <c r="SL251" s="43"/>
      <c r="SM251" s="43"/>
      <c r="SN251" s="43"/>
      <c r="SO251" s="43"/>
      <c r="SP251" s="43"/>
      <c r="SQ251" s="43"/>
      <c r="SR251" s="43"/>
      <c r="SS251" s="43"/>
      <c r="ST251" s="43"/>
      <c r="SU251" s="43"/>
      <c r="SV251" s="43"/>
      <c r="SW251" s="43"/>
      <c r="SX251" s="43"/>
      <c r="SY251" s="43"/>
      <c r="SZ251" s="43"/>
      <c r="TA251" s="43"/>
      <c r="TB251" s="43"/>
      <c r="TC251" s="43"/>
      <c r="TD251" s="43"/>
      <c r="TE251" s="43"/>
      <c r="TF251" s="43"/>
      <c r="TG251" s="43"/>
      <c r="TH251" s="43"/>
      <c r="TI251" s="43"/>
      <c r="TJ251" s="43"/>
      <c r="TK251" s="43"/>
      <c r="TL251" s="43"/>
      <c r="TM251" s="43"/>
      <c r="TN251" s="43"/>
      <c r="TO251" s="43"/>
      <c r="TP251" s="43"/>
      <c r="TQ251" s="43"/>
      <c r="TR251" s="43"/>
      <c r="TS251" s="43"/>
      <c r="TT251" s="43"/>
      <c r="TU251" s="43"/>
      <c r="TV251" s="43"/>
      <c r="TW251" s="43"/>
      <c r="TX251" s="43"/>
      <c r="TY251" s="43"/>
      <c r="TZ251" s="43"/>
      <c r="UA251" s="43"/>
      <c r="UB251" s="43"/>
      <c r="UC251" s="43"/>
      <c r="UD251" s="43"/>
      <c r="UE251" s="43"/>
      <c r="UF251" s="43"/>
      <c r="UG251" s="43"/>
      <c r="UH251" s="43"/>
      <c r="UI251" s="43"/>
      <c r="UJ251" s="43"/>
      <c r="UK251" s="43"/>
      <c r="UL251" s="43"/>
      <c r="UM251" s="43"/>
      <c r="UN251" s="43"/>
      <c r="UO251" s="43"/>
      <c r="UP251" s="43"/>
      <c r="UQ251" s="43"/>
      <c r="UR251" s="43"/>
      <c r="US251" s="43"/>
      <c r="UT251" s="43"/>
      <c r="UU251" s="43"/>
      <c r="UV251" s="43"/>
      <c r="UW251" s="43"/>
      <c r="UX251" s="43"/>
      <c r="UY251" s="43"/>
      <c r="UZ251" s="43"/>
      <c r="VA251" s="43"/>
      <c r="VB251" s="43"/>
      <c r="VC251" s="43"/>
      <c r="VD251" s="43"/>
      <c r="VE251" s="43"/>
      <c r="VF251" s="43"/>
      <c r="VG251" s="43"/>
      <c r="VH251" s="43"/>
      <c r="VI251" s="43"/>
      <c r="VJ251" s="43"/>
      <c r="VK251" s="43"/>
      <c r="VL251" s="43"/>
      <c r="VM251" s="43"/>
      <c r="VN251" s="43"/>
      <c r="VO251" s="43"/>
      <c r="VP251" s="43"/>
      <c r="VQ251" s="43"/>
      <c r="VR251" s="43"/>
      <c r="VS251" s="43"/>
      <c r="VT251" s="43"/>
      <c r="VU251" s="43"/>
      <c r="VV251" s="43"/>
      <c r="VW251" s="43"/>
      <c r="VX251" s="43"/>
      <c r="VY251" s="43"/>
      <c r="VZ251" s="43"/>
      <c r="WA251" s="43"/>
      <c r="WB251" s="43"/>
      <c r="WC251" s="43"/>
      <c r="WD251" s="43"/>
      <c r="WE251" s="43"/>
      <c r="WF251" s="43"/>
      <c r="WG251" s="43"/>
      <c r="WH251" s="43"/>
      <c r="WI251" s="43"/>
      <c r="WJ251" s="43"/>
      <c r="WK251" s="43"/>
      <c r="WL251" s="43"/>
      <c r="WM251" s="43"/>
      <c r="WN251" s="43"/>
      <c r="WO251" s="43"/>
      <c r="WP251" s="43"/>
      <c r="WQ251" s="43"/>
      <c r="WR251" s="43"/>
      <c r="WS251" s="43"/>
      <c r="WT251" s="43"/>
      <c r="WU251" s="43"/>
      <c r="WV251" s="43"/>
      <c r="WW251" s="43"/>
      <c r="WX251" s="43"/>
      <c r="WY251" s="43"/>
      <c r="WZ251" s="43"/>
      <c r="XA251" s="43"/>
      <c r="XB251" s="43"/>
      <c r="XC251" s="43"/>
      <c r="XD251" s="43"/>
      <c r="XE251" s="43"/>
      <c r="XF251" s="43"/>
      <c r="XG251" s="43"/>
      <c r="XH251" s="43"/>
      <c r="XI251" s="43"/>
      <c r="XJ251" s="43"/>
      <c r="XK251" s="43"/>
      <c r="XL251" s="43"/>
      <c r="XM251" s="43"/>
      <c r="XN251" s="43"/>
      <c r="XO251" s="43"/>
      <c r="XP251" s="43"/>
      <c r="XQ251" s="43"/>
      <c r="XR251" s="43"/>
      <c r="XS251" s="43"/>
      <c r="XT251" s="43"/>
      <c r="XU251" s="43"/>
      <c r="XV251" s="43"/>
      <c r="XW251" s="43"/>
      <c r="XX251" s="43"/>
      <c r="XY251" s="43"/>
      <c r="XZ251" s="43"/>
      <c r="YA251" s="43"/>
      <c r="YB251" s="43"/>
      <c r="YC251" s="43"/>
      <c r="YD251" s="43"/>
      <c r="YE251" s="43"/>
      <c r="YF251" s="43"/>
      <c r="YG251" s="43"/>
      <c r="YH251" s="43"/>
      <c r="YI251" s="43"/>
      <c r="YJ251" s="43"/>
      <c r="YK251" s="43"/>
      <c r="YL251" s="43"/>
      <c r="YM251" s="43"/>
      <c r="YN251" s="43"/>
      <c r="YO251" s="43"/>
      <c r="YP251" s="43"/>
      <c r="YQ251" s="43"/>
      <c r="YR251" s="43"/>
    </row>
    <row r="252" spans="1:668" s="56" customFormat="1" ht="15.75" x14ac:dyDescent="0.25">
      <c r="A252" s="43"/>
      <c r="B252" s="3"/>
      <c r="C252" s="3"/>
      <c r="D252" s="43"/>
      <c r="E252" s="43"/>
      <c r="F252" s="47"/>
      <c r="G252" s="65"/>
      <c r="H252" s="47"/>
      <c r="I252" s="47"/>
      <c r="J252" s="47"/>
      <c r="K252" s="47"/>
      <c r="L252" s="65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3"/>
      <c r="JJ252" s="43"/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43"/>
      <c r="KJ252" s="43"/>
      <c r="KK252" s="43"/>
      <c r="KL252" s="43"/>
      <c r="KM252" s="43"/>
      <c r="KN252" s="43"/>
      <c r="KO252" s="43"/>
      <c r="KP252" s="43"/>
      <c r="KQ252" s="43"/>
      <c r="KR252" s="43"/>
      <c r="KS252" s="43"/>
      <c r="KT252" s="43"/>
      <c r="KU252" s="43"/>
      <c r="KV252" s="43"/>
      <c r="KW252" s="43"/>
      <c r="KX252" s="43"/>
      <c r="KY252" s="43"/>
      <c r="KZ252" s="43"/>
      <c r="LA252" s="43"/>
      <c r="LB252" s="43"/>
      <c r="LC252" s="43"/>
      <c r="LD252" s="43"/>
      <c r="LE252" s="43"/>
      <c r="LF252" s="43"/>
      <c r="LG252" s="43"/>
      <c r="LH252" s="43"/>
      <c r="LI252" s="43"/>
      <c r="LJ252" s="43"/>
      <c r="LK252" s="43"/>
      <c r="LL252" s="43"/>
      <c r="LM252" s="43"/>
      <c r="LN252" s="43"/>
      <c r="LO252" s="43"/>
      <c r="LP252" s="43"/>
      <c r="LQ252" s="43"/>
      <c r="LR252" s="43"/>
      <c r="LS252" s="43"/>
      <c r="LT252" s="43"/>
      <c r="LU252" s="43"/>
      <c r="LV252" s="43"/>
      <c r="LW252" s="43"/>
      <c r="LX252" s="43"/>
      <c r="LY252" s="43"/>
      <c r="LZ252" s="43"/>
      <c r="MA252" s="43"/>
      <c r="MB252" s="43"/>
      <c r="MC252" s="43"/>
      <c r="MD252" s="43"/>
      <c r="ME252" s="43"/>
      <c r="MF252" s="43"/>
      <c r="MG252" s="43"/>
      <c r="MH252" s="43"/>
      <c r="MI252" s="43"/>
      <c r="MJ252" s="43"/>
      <c r="MK252" s="43"/>
      <c r="ML252" s="43"/>
      <c r="MM252" s="43"/>
      <c r="MN252" s="43"/>
      <c r="MO252" s="43"/>
      <c r="MP252" s="43"/>
      <c r="MQ252" s="43"/>
      <c r="MR252" s="43"/>
      <c r="MS252" s="43"/>
      <c r="MT252" s="43"/>
      <c r="MU252" s="43"/>
      <c r="MV252" s="43"/>
      <c r="MW252" s="43"/>
      <c r="MX252" s="43"/>
      <c r="MY252" s="43"/>
      <c r="MZ252" s="43"/>
      <c r="NA252" s="43"/>
      <c r="NB252" s="43"/>
      <c r="NC252" s="43"/>
      <c r="ND252" s="43"/>
      <c r="NE252" s="43"/>
      <c r="NF252" s="43"/>
      <c r="NG252" s="43"/>
      <c r="NH252" s="43"/>
      <c r="NI252" s="43"/>
      <c r="NJ252" s="43"/>
      <c r="NK252" s="43"/>
      <c r="NL252" s="43"/>
      <c r="NM252" s="43"/>
      <c r="NN252" s="43"/>
      <c r="NO252" s="43"/>
      <c r="NP252" s="43"/>
      <c r="NQ252" s="43"/>
      <c r="NR252" s="43"/>
      <c r="NS252" s="43"/>
      <c r="NT252" s="43"/>
      <c r="NU252" s="43"/>
      <c r="NV252" s="43"/>
      <c r="NW252" s="43"/>
      <c r="NX252" s="43"/>
      <c r="NY252" s="43"/>
      <c r="NZ252" s="43"/>
      <c r="OA252" s="43"/>
      <c r="OB252" s="43"/>
      <c r="OC252" s="43"/>
      <c r="OD252" s="43"/>
      <c r="OE252" s="43"/>
      <c r="OF252" s="43"/>
      <c r="OG252" s="43"/>
      <c r="OH252" s="43"/>
      <c r="OI252" s="43"/>
      <c r="OJ252" s="43"/>
      <c r="OK252" s="43"/>
      <c r="OL252" s="43"/>
      <c r="OM252" s="43"/>
      <c r="ON252" s="43"/>
      <c r="OO252" s="43"/>
      <c r="OP252" s="43"/>
      <c r="OQ252" s="43"/>
      <c r="OR252" s="43"/>
      <c r="OS252" s="43"/>
      <c r="OT252" s="43"/>
      <c r="OU252" s="43"/>
      <c r="OV252" s="43"/>
      <c r="OW252" s="43"/>
      <c r="OX252" s="43"/>
      <c r="OY252" s="43"/>
      <c r="OZ252" s="43"/>
      <c r="PA252" s="43"/>
      <c r="PB252" s="43"/>
      <c r="PC252" s="43"/>
      <c r="PD252" s="43"/>
      <c r="PE252" s="43"/>
      <c r="PF252" s="43"/>
      <c r="PG252" s="43"/>
      <c r="PH252" s="43"/>
      <c r="PI252" s="43"/>
      <c r="PJ252" s="43"/>
      <c r="PK252" s="43"/>
      <c r="PL252" s="43"/>
      <c r="PM252" s="43"/>
      <c r="PN252" s="43"/>
      <c r="PO252" s="43"/>
      <c r="PP252" s="43"/>
      <c r="PQ252" s="43"/>
      <c r="PR252" s="43"/>
      <c r="PS252" s="43"/>
      <c r="PT252" s="43"/>
      <c r="PU252" s="43"/>
      <c r="PV252" s="43"/>
      <c r="PW252" s="43"/>
      <c r="PX252" s="43"/>
      <c r="PY252" s="43"/>
      <c r="PZ252" s="43"/>
      <c r="QA252" s="43"/>
      <c r="QB252" s="43"/>
      <c r="QC252" s="43"/>
      <c r="QD252" s="43"/>
      <c r="QE252" s="43"/>
      <c r="QF252" s="43"/>
      <c r="QG252" s="43"/>
      <c r="QH252" s="43"/>
      <c r="QI252" s="43"/>
      <c r="QJ252" s="43"/>
      <c r="QK252" s="43"/>
      <c r="QL252" s="43"/>
      <c r="QM252" s="43"/>
      <c r="QN252" s="43"/>
      <c r="QO252" s="43"/>
      <c r="QP252" s="43"/>
      <c r="QQ252" s="43"/>
      <c r="QR252" s="43"/>
      <c r="QS252" s="43"/>
      <c r="QT252" s="43"/>
      <c r="QU252" s="43"/>
      <c r="QV252" s="43"/>
      <c r="QW252" s="43"/>
      <c r="QX252" s="43"/>
      <c r="QY252" s="43"/>
      <c r="QZ252" s="43"/>
      <c r="RA252" s="43"/>
      <c r="RB252" s="43"/>
      <c r="RC252" s="43"/>
      <c r="RD252" s="43"/>
      <c r="RE252" s="43"/>
      <c r="RF252" s="43"/>
      <c r="RG252" s="43"/>
      <c r="RH252" s="43"/>
      <c r="RI252" s="43"/>
      <c r="RJ252" s="43"/>
      <c r="RK252" s="43"/>
      <c r="RL252" s="43"/>
      <c r="RM252" s="43"/>
      <c r="RN252" s="43"/>
      <c r="RO252" s="43"/>
      <c r="RP252" s="43"/>
      <c r="RQ252" s="43"/>
      <c r="RR252" s="43"/>
      <c r="RS252" s="43"/>
      <c r="RT252" s="43"/>
      <c r="RU252" s="43"/>
      <c r="RV252" s="43"/>
      <c r="RW252" s="43"/>
      <c r="RX252" s="43"/>
      <c r="RY252" s="43"/>
      <c r="RZ252" s="43"/>
      <c r="SA252" s="43"/>
      <c r="SB252" s="43"/>
      <c r="SC252" s="43"/>
      <c r="SD252" s="43"/>
      <c r="SE252" s="43"/>
      <c r="SF252" s="43"/>
      <c r="SG252" s="43"/>
      <c r="SH252" s="43"/>
      <c r="SI252" s="43"/>
      <c r="SJ252" s="43"/>
      <c r="SK252" s="43"/>
      <c r="SL252" s="43"/>
      <c r="SM252" s="43"/>
      <c r="SN252" s="43"/>
      <c r="SO252" s="43"/>
      <c r="SP252" s="43"/>
      <c r="SQ252" s="43"/>
      <c r="SR252" s="43"/>
      <c r="SS252" s="43"/>
      <c r="ST252" s="43"/>
      <c r="SU252" s="43"/>
      <c r="SV252" s="43"/>
      <c r="SW252" s="43"/>
      <c r="SX252" s="43"/>
      <c r="SY252" s="43"/>
      <c r="SZ252" s="43"/>
      <c r="TA252" s="43"/>
      <c r="TB252" s="43"/>
      <c r="TC252" s="43"/>
      <c r="TD252" s="43"/>
      <c r="TE252" s="43"/>
      <c r="TF252" s="43"/>
      <c r="TG252" s="43"/>
      <c r="TH252" s="43"/>
      <c r="TI252" s="43"/>
      <c r="TJ252" s="43"/>
      <c r="TK252" s="43"/>
      <c r="TL252" s="43"/>
      <c r="TM252" s="43"/>
      <c r="TN252" s="43"/>
      <c r="TO252" s="43"/>
      <c r="TP252" s="43"/>
      <c r="TQ252" s="43"/>
      <c r="TR252" s="43"/>
      <c r="TS252" s="43"/>
      <c r="TT252" s="43"/>
      <c r="TU252" s="43"/>
      <c r="TV252" s="43"/>
      <c r="TW252" s="43"/>
      <c r="TX252" s="43"/>
      <c r="TY252" s="43"/>
      <c r="TZ252" s="43"/>
      <c r="UA252" s="43"/>
      <c r="UB252" s="43"/>
      <c r="UC252" s="43"/>
      <c r="UD252" s="43"/>
      <c r="UE252" s="43"/>
      <c r="UF252" s="43"/>
      <c r="UG252" s="43"/>
      <c r="UH252" s="43"/>
      <c r="UI252" s="43"/>
      <c r="UJ252" s="43"/>
      <c r="UK252" s="43"/>
      <c r="UL252" s="43"/>
      <c r="UM252" s="43"/>
      <c r="UN252" s="43"/>
      <c r="UO252" s="43"/>
      <c r="UP252" s="43"/>
      <c r="UQ252" s="43"/>
      <c r="UR252" s="43"/>
      <c r="US252" s="43"/>
      <c r="UT252" s="43"/>
      <c r="UU252" s="43"/>
      <c r="UV252" s="43"/>
      <c r="UW252" s="43"/>
      <c r="UX252" s="43"/>
      <c r="UY252" s="43"/>
      <c r="UZ252" s="43"/>
      <c r="VA252" s="43"/>
      <c r="VB252" s="43"/>
      <c r="VC252" s="43"/>
      <c r="VD252" s="43"/>
      <c r="VE252" s="43"/>
      <c r="VF252" s="43"/>
      <c r="VG252" s="43"/>
      <c r="VH252" s="43"/>
      <c r="VI252" s="43"/>
      <c r="VJ252" s="43"/>
      <c r="VK252" s="43"/>
      <c r="VL252" s="43"/>
      <c r="VM252" s="43"/>
      <c r="VN252" s="43"/>
      <c r="VO252" s="43"/>
      <c r="VP252" s="43"/>
      <c r="VQ252" s="43"/>
      <c r="VR252" s="43"/>
      <c r="VS252" s="43"/>
      <c r="VT252" s="43"/>
      <c r="VU252" s="43"/>
      <c r="VV252" s="43"/>
      <c r="VW252" s="43"/>
      <c r="VX252" s="43"/>
      <c r="VY252" s="43"/>
      <c r="VZ252" s="43"/>
      <c r="WA252" s="43"/>
      <c r="WB252" s="43"/>
      <c r="WC252" s="43"/>
      <c r="WD252" s="43"/>
      <c r="WE252" s="43"/>
      <c r="WF252" s="43"/>
      <c r="WG252" s="43"/>
      <c r="WH252" s="43"/>
      <c r="WI252" s="43"/>
      <c r="WJ252" s="43"/>
      <c r="WK252" s="43"/>
      <c r="WL252" s="43"/>
      <c r="WM252" s="43"/>
      <c r="WN252" s="43"/>
      <c r="WO252" s="43"/>
      <c r="WP252" s="43"/>
      <c r="WQ252" s="43"/>
      <c r="WR252" s="43"/>
      <c r="WS252" s="43"/>
      <c r="WT252" s="43"/>
      <c r="WU252" s="43"/>
      <c r="WV252" s="43"/>
      <c r="WW252" s="43"/>
      <c r="WX252" s="43"/>
      <c r="WY252" s="43"/>
      <c r="WZ252" s="43"/>
      <c r="XA252" s="43"/>
      <c r="XB252" s="43"/>
      <c r="XC252" s="43"/>
      <c r="XD252" s="43"/>
      <c r="XE252" s="43"/>
      <c r="XF252" s="43"/>
      <c r="XG252" s="43"/>
      <c r="XH252" s="43"/>
      <c r="XI252" s="43"/>
      <c r="XJ252" s="43"/>
      <c r="XK252" s="43"/>
      <c r="XL252" s="43"/>
      <c r="XM252" s="43"/>
      <c r="XN252" s="43"/>
      <c r="XO252" s="43"/>
      <c r="XP252" s="43"/>
      <c r="XQ252" s="43"/>
      <c r="XR252" s="43"/>
      <c r="XS252" s="43"/>
      <c r="XT252" s="43"/>
      <c r="XU252" s="43"/>
      <c r="XV252" s="43"/>
      <c r="XW252" s="43"/>
      <c r="XX252" s="43"/>
      <c r="XY252" s="43"/>
      <c r="XZ252" s="43"/>
      <c r="YA252" s="43"/>
      <c r="YB252" s="43"/>
      <c r="YC252" s="43"/>
      <c r="YD252" s="43"/>
      <c r="YE252" s="43"/>
      <c r="YF252" s="43"/>
      <c r="YG252" s="43"/>
      <c r="YH252" s="43"/>
      <c r="YI252" s="43"/>
      <c r="YJ252" s="43"/>
      <c r="YK252" s="43"/>
      <c r="YL252" s="43"/>
      <c r="YM252" s="43"/>
      <c r="YN252" s="43"/>
      <c r="YO252" s="43"/>
      <c r="YP252" s="43"/>
      <c r="YQ252" s="43"/>
      <c r="YR252" s="43"/>
    </row>
    <row r="253" spans="1:668" s="56" customFormat="1" ht="15.75" x14ac:dyDescent="0.25">
      <c r="A253" s="43"/>
      <c r="B253" s="3"/>
      <c r="C253" s="3"/>
      <c r="D253" s="43"/>
      <c r="E253" s="43"/>
      <c r="F253" s="47"/>
      <c r="G253" s="65"/>
      <c r="H253" s="47"/>
      <c r="I253" s="47"/>
      <c r="J253" s="47"/>
      <c r="K253" s="47"/>
      <c r="L253" s="65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  <c r="IW253" s="43"/>
      <c r="IX253" s="43"/>
      <c r="IY253" s="43"/>
      <c r="IZ253" s="43"/>
      <c r="JA253" s="43"/>
      <c r="JB253" s="43"/>
      <c r="JC253" s="43"/>
      <c r="JD253" s="43"/>
      <c r="JE253" s="43"/>
      <c r="JF253" s="43"/>
      <c r="JG253" s="43"/>
      <c r="JH253" s="43"/>
      <c r="JI253" s="43"/>
      <c r="JJ253" s="43"/>
      <c r="JK253" s="43"/>
      <c r="JL253" s="43"/>
      <c r="JM253" s="43"/>
      <c r="JN253" s="43"/>
      <c r="JO253" s="43"/>
      <c r="JP253" s="43"/>
      <c r="JQ253" s="43"/>
      <c r="JR253" s="43"/>
      <c r="JS253" s="43"/>
      <c r="JT253" s="43"/>
      <c r="JU253" s="43"/>
      <c r="JV253" s="43"/>
      <c r="JW253" s="43"/>
      <c r="JX253" s="43"/>
      <c r="JY253" s="43"/>
      <c r="JZ253" s="43"/>
      <c r="KA253" s="43"/>
      <c r="KB253" s="43"/>
      <c r="KC253" s="43"/>
      <c r="KD253" s="43"/>
      <c r="KE253" s="43"/>
      <c r="KF253" s="43"/>
      <c r="KG253" s="43"/>
      <c r="KH253" s="43"/>
      <c r="KI253" s="43"/>
      <c r="KJ253" s="43"/>
      <c r="KK253" s="43"/>
      <c r="KL253" s="43"/>
      <c r="KM253" s="43"/>
      <c r="KN253" s="43"/>
      <c r="KO253" s="43"/>
      <c r="KP253" s="43"/>
      <c r="KQ253" s="43"/>
      <c r="KR253" s="43"/>
      <c r="KS253" s="43"/>
      <c r="KT253" s="43"/>
      <c r="KU253" s="43"/>
      <c r="KV253" s="43"/>
      <c r="KW253" s="43"/>
      <c r="KX253" s="43"/>
      <c r="KY253" s="43"/>
      <c r="KZ253" s="43"/>
      <c r="LA253" s="43"/>
      <c r="LB253" s="43"/>
      <c r="LC253" s="43"/>
      <c r="LD253" s="43"/>
      <c r="LE253" s="43"/>
      <c r="LF253" s="43"/>
      <c r="LG253" s="43"/>
      <c r="LH253" s="43"/>
      <c r="LI253" s="43"/>
      <c r="LJ253" s="43"/>
      <c r="LK253" s="43"/>
      <c r="LL253" s="43"/>
      <c r="LM253" s="43"/>
      <c r="LN253" s="43"/>
      <c r="LO253" s="43"/>
      <c r="LP253" s="43"/>
      <c r="LQ253" s="43"/>
      <c r="LR253" s="43"/>
      <c r="LS253" s="43"/>
      <c r="LT253" s="43"/>
      <c r="LU253" s="43"/>
      <c r="LV253" s="43"/>
      <c r="LW253" s="43"/>
      <c r="LX253" s="43"/>
      <c r="LY253" s="43"/>
      <c r="LZ253" s="43"/>
      <c r="MA253" s="43"/>
      <c r="MB253" s="43"/>
      <c r="MC253" s="43"/>
      <c r="MD253" s="43"/>
      <c r="ME253" s="43"/>
      <c r="MF253" s="43"/>
      <c r="MG253" s="43"/>
      <c r="MH253" s="43"/>
      <c r="MI253" s="43"/>
      <c r="MJ253" s="43"/>
      <c r="MK253" s="43"/>
      <c r="ML253" s="43"/>
      <c r="MM253" s="43"/>
      <c r="MN253" s="43"/>
      <c r="MO253" s="43"/>
      <c r="MP253" s="43"/>
      <c r="MQ253" s="43"/>
      <c r="MR253" s="43"/>
      <c r="MS253" s="43"/>
      <c r="MT253" s="43"/>
      <c r="MU253" s="43"/>
      <c r="MV253" s="43"/>
      <c r="MW253" s="43"/>
      <c r="MX253" s="43"/>
      <c r="MY253" s="43"/>
      <c r="MZ253" s="43"/>
      <c r="NA253" s="43"/>
      <c r="NB253" s="43"/>
      <c r="NC253" s="43"/>
      <c r="ND253" s="43"/>
      <c r="NE253" s="43"/>
      <c r="NF253" s="43"/>
      <c r="NG253" s="43"/>
      <c r="NH253" s="43"/>
      <c r="NI253" s="43"/>
      <c r="NJ253" s="43"/>
      <c r="NK253" s="43"/>
      <c r="NL253" s="43"/>
      <c r="NM253" s="43"/>
      <c r="NN253" s="43"/>
      <c r="NO253" s="43"/>
      <c r="NP253" s="43"/>
      <c r="NQ253" s="43"/>
      <c r="NR253" s="43"/>
      <c r="NS253" s="43"/>
      <c r="NT253" s="43"/>
      <c r="NU253" s="43"/>
      <c r="NV253" s="43"/>
      <c r="NW253" s="43"/>
      <c r="NX253" s="43"/>
      <c r="NY253" s="43"/>
      <c r="NZ253" s="43"/>
      <c r="OA253" s="43"/>
      <c r="OB253" s="43"/>
      <c r="OC253" s="43"/>
      <c r="OD253" s="43"/>
      <c r="OE253" s="43"/>
      <c r="OF253" s="43"/>
      <c r="OG253" s="43"/>
      <c r="OH253" s="43"/>
      <c r="OI253" s="43"/>
      <c r="OJ253" s="43"/>
      <c r="OK253" s="43"/>
      <c r="OL253" s="43"/>
      <c r="OM253" s="43"/>
      <c r="ON253" s="43"/>
      <c r="OO253" s="43"/>
      <c r="OP253" s="43"/>
      <c r="OQ253" s="43"/>
      <c r="OR253" s="43"/>
      <c r="OS253" s="43"/>
      <c r="OT253" s="43"/>
      <c r="OU253" s="43"/>
      <c r="OV253" s="43"/>
      <c r="OW253" s="43"/>
      <c r="OX253" s="43"/>
      <c r="OY253" s="43"/>
      <c r="OZ253" s="43"/>
      <c r="PA253" s="43"/>
      <c r="PB253" s="43"/>
      <c r="PC253" s="43"/>
      <c r="PD253" s="43"/>
      <c r="PE253" s="43"/>
      <c r="PF253" s="43"/>
      <c r="PG253" s="43"/>
      <c r="PH253" s="43"/>
      <c r="PI253" s="43"/>
      <c r="PJ253" s="43"/>
      <c r="PK253" s="43"/>
      <c r="PL253" s="43"/>
      <c r="PM253" s="43"/>
      <c r="PN253" s="43"/>
      <c r="PO253" s="43"/>
      <c r="PP253" s="43"/>
      <c r="PQ253" s="43"/>
      <c r="PR253" s="43"/>
      <c r="PS253" s="43"/>
      <c r="PT253" s="43"/>
      <c r="PU253" s="43"/>
      <c r="PV253" s="43"/>
      <c r="PW253" s="43"/>
      <c r="PX253" s="43"/>
      <c r="PY253" s="43"/>
      <c r="PZ253" s="43"/>
      <c r="QA253" s="43"/>
      <c r="QB253" s="43"/>
      <c r="QC253" s="43"/>
      <c r="QD253" s="43"/>
      <c r="QE253" s="43"/>
      <c r="QF253" s="43"/>
      <c r="QG253" s="43"/>
      <c r="QH253" s="43"/>
      <c r="QI253" s="43"/>
      <c r="QJ253" s="43"/>
      <c r="QK253" s="43"/>
      <c r="QL253" s="43"/>
      <c r="QM253" s="43"/>
      <c r="QN253" s="43"/>
      <c r="QO253" s="43"/>
      <c r="QP253" s="43"/>
      <c r="QQ253" s="43"/>
      <c r="QR253" s="43"/>
      <c r="QS253" s="43"/>
      <c r="QT253" s="43"/>
      <c r="QU253" s="43"/>
      <c r="QV253" s="43"/>
      <c r="QW253" s="43"/>
      <c r="QX253" s="43"/>
      <c r="QY253" s="43"/>
      <c r="QZ253" s="43"/>
      <c r="RA253" s="43"/>
      <c r="RB253" s="43"/>
      <c r="RC253" s="43"/>
      <c r="RD253" s="43"/>
      <c r="RE253" s="43"/>
      <c r="RF253" s="43"/>
      <c r="RG253" s="43"/>
      <c r="RH253" s="43"/>
      <c r="RI253" s="43"/>
      <c r="RJ253" s="43"/>
      <c r="RK253" s="43"/>
      <c r="RL253" s="43"/>
      <c r="RM253" s="43"/>
      <c r="RN253" s="43"/>
      <c r="RO253" s="43"/>
      <c r="RP253" s="43"/>
      <c r="RQ253" s="43"/>
      <c r="RR253" s="43"/>
      <c r="RS253" s="43"/>
      <c r="RT253" s="43"/>
      <c r="RU253" s="43"/>
      <c r="RV253" s="43"/>
      <c r="RW253" s="43"/>
      <c r="RX253" s="43"/>
      <c r="RY253" s="43"/>
      <c r="RZ253" s="43"/>
      <c r="SA253" s="43"/>
      <c r="SB253" s="43"/>
      <c r="SC253" s="43"/>
      <c r="SD253" s="43"/>
      <c r="SE253" s="43"/>
      <c r="SF253" s="43"/>
      <c r="SG253" s="43"/>
      <c r="SH253" s="43"/>
      <c r="SI253" s="43"/>
      <c r="SJ253" s="43"/>
      <c r="SK253" s="43"/>
      <c r="SL253" s="43"/>
      <c r="SM253" s="43"/>
      <c r="SN253" s="43"/>
      <c r="SO253" s="43"/>
      <c r="SP253" s="43"/>
      <c r="SQ253" s="43"/>
      <c r="SR253" s="43"/>
      <c r="SS253" s="43"/>
      <c r="ST253" s="43"/>
      <c r="SU253" s="43"/>
      <c r="SV253" s="43"/>
      <c r="SW253" s="43"/>
      <c r="SX253" s="43"/>
      <c r="SY253" s="43"/>
      <c r="SZ253" s="43"/>
      <c r="TA253" s="43"/>
      <c r="TB253" s="43"/>
      <c r="TC253" s="43"/>
      <c r="TD253" s="43"/>
      <c r="TE253" s="43"/>
      <c r="TF253" s="43"/>
      <c r="TG253" s="43"/>
      <c r="TH253" s="43"/>
      <c r="TI253" s="43"/>
      <c r="TJ253" s="43"/>
      <c r="TK253" s="43"/>
      <c r="TL253" s="43"/>
      <c r="TM253" s="43"/>
      <c r="TN253" s="43"/>
      <c r="TO253" s="43"/>
      <c r="TP253" s="43"/>
      <c r="TQ253" s="43"/>
      <c r="TR253" s="43"/>
      <c r="TS253" s="43"/>
      <c r="TT253" s="43"/>
      <c r="TU253" s="43"/>
      <c r="TV253" s="43"/>
      <c r="TW253" s="43"/>
      <c r="TX253" s="43"/>
      <c r="TY253" s="43"/>
      <c r="TZ253" s="43"/>
      <c r="UA253" s="43"/>
      <c r="UB253" s="43"/>
      <c r="UC253" s="43"/>
      <c r="UD253" s="43"/>
      <c r="UE253" s="43"/>
      <c r="UF253" s="43"/>
      <c r="UG253" s="43"/>
      <c r="UH253" s="43"/>
      <c r="UI253" s="43"/>
      <c r="UJ253" s="43"/>
      <c r="UK253" s="43"/>
      <c r="UL253" s="43"/>
      <c r="UM253" s="43"/>
      <c r="UN253" s="43"/>
      <c r="UO253" s="43"/>
      <c r="UP253" s="43"/>
      <c r="UQ253" s="43"/>
      <c r="UR253" s="43"/>
      <c r="US253" s="43"/>
      <c r="UT253" s="43"/>
      <c r="UU253" s="43"/>
      <c r="UV253" s="43"/>
      <c r="UW253" s="43"/>
      <c r="UX253" s="43"/>
      <c r="UY253" s="43"/>
      <c r="UZ253" s="43"/>
      <c r="VA253" s="43"/>
      <c r="VB253" s="43"/>
      <c r="VC253" s="43"/>
      <c r="VD253" s="43"/>
      <c r="VE253" s="43"/>
      <c r="VF253" s="43"/>
      <c r="VG253" s="43"/>
      <c r="VH253" s="43"/>
      <c r="VI253" s="43"/>
      <c r="VJ253" s="43"/>
      <c r="VK253" s="43"/>
      <c r="VL253" s="43"/>
      <c r="VM253" s="43"/>
      <c r="VN253" s="43"/>
      <c r="VO253" s="43"/>
      <c r="VP253" s="43"/>
      <c r="VQ253" s="43"/>
      <c r="VR253" s="43"/>
      <c r="VS253" s="43"/>
      <c r="VT253" s="43"/>
      <c r="VU253" s="43"/>
      <c r="VV253" s="43"/>
      <c r="VW253" s="43"/>
      <c r="VX253" s="43"/>
      <c r="VY253" s="43"/>
      <c r="VZ253" s="43"/>
      <c r="WA253" s="43"/>
      <c r="WB253" s="43"/>
      <c r="WC253" s="43"/>
      <c r="WD253" s="43"/>
      <c r="WE253" s="43"/>
      <c r="WF253" s="43"/>
      <c r="WG253" s="43"/>
      <c r="WH253" s="43"/>
      <c r="WI253" s="43"/>
      <c r="WJ253" s="43"/>
      <c r="WK253" s="43"/>
      <c r="WL253" s="43"/>
      <c r="WM253" s="43"/>
      <c r="WN253" s="43"/>
      <c r="WO253" s="43"/>
      <c r="WP253" s="43"/>
      <c r="WQ253" s="43"/>
      <c r="WR253" s="43"/>
      <c r="WS253" s="43"/>
      <c r="WT253" s="43"/>
      <c r="WU253" s="43"/>
      <c r="WV253" s="43"/>
      <c r="WW253" s="43"/>
      <c r="WX253" s="43"/>
      <c r="WY253" s="43"/>
      <c r="WZ253" s="43"/>
      <c r="XA253" s="43"/>
      <c r="XB253" s="43"/>
      <c r="XC253" s="43"/>
      <c r="XD253" s="43"/>
      <c r="XE253" s="43"/>
      <c r="XF253" s="43"/>
      <c r="XG253" s="43"/>
      <c r="XH253" s="43"/>
      <c r="XI253" s="43"/>
      <c r="XJ253" s="43"/>
      <c r="XK253" s="43"/>
      <c r="XL253" s="43"/>
      <c r="XM253" s="43"/>
      <c r="XN253" s="43"/>
      <c r="XO253" s="43"/>
      <c r="XP253" s="43"/>
      <c r="XQ253" s="43"/>
      <c r="XR253" s="43"/>
      <c r="XS253" s="43"/>
      <c r="XT253" s="43"/>
      <c r="XU253" s="43"/>
      <c r="XV253" s="43"/>
      <c r="XW253" s="43"/>
      <c r="XX253" s="43"/>
      <c r="XY253" s="43"/>
      <c r="XZ253" s="43"/>
      <c r="YA253" s="43"/>
      <c r="YB253" s="43"/>
      <c r="YC253" s="43"/>
      <c r="YD253" s="43"/>
      <c r="YE253" s="43"/>
      <c r="YF253" s="43"/>
      <c r="YG253" s="43"/>
      <c r="YH253" s="43"/>
      <c r="YI253" s="43"/>
      <c r="YJ253" s="43"/>
      <c r="YK253" s="43"/>
      <c r="YL253" s="43"/>
      <c r="YM253" s="43"/>
      <c r="YN253" s="43"/>
      <c r="YO253" s="43"/>
      <c r="YP253" s="43"/>
      <c r="YQ253" s="43"/>
      <c r="YR253" s="43"/>
    </row>
    <row r="254" spans="1:668" s="56" customFormat="1" ht="15.75" x14ac:dyDescent="0.25">
      <c r="A254" s="43"/>
      <c r="B254" s="3"/>
      <c r="C254" s="3"/>
      <c r="D254" s="43"/>
      <c r="E254" s="43"/>
      <c r="F254" s="47"/>
      <c r="G254" s="65"/>
      <c r="H254" s="47"/>
      <c r="I254" s="47"/>
      <c r="J254" s="47"/>
      <c r="K254" s="47"/>
      <c r="L254" s="65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  <c r="IW254" s="43"/>
      <c r="IX254" s="43"/>
      <c r="IY254" s="43"/>
      <c r="IZ254" s="43"/>
      <c r="JA254" s="43"/>
      <c r="JB254" s="43"/>
      <c r="JC254" s="43"/>
      <c r="JD254" s="43"/>
      <c r="JE254" s="43"/>
      <c r="JF254" s="43"/>
      <c r="JG254" s="43"/>
      <c r="JH254" s="43"/>
      <c r="JI254" s="43"/>
      <c r="JJ254" s="43"/>
      <c r="JK254" s="43"/>
      <c r="JL254" s="43"/>
      <c r="JM254" s="43"/>
      <c r="JN254" s="43"/>
      <c r="JO254" s="43"/>
      <c r="JP254" s="43"/>
      <c r="JQ254" s="43"/>
      <c r="JR254" s="43"/>
      <c r="JS254" s="43"/>
      <c r="JT254" s="43"/>
      <c r="JU254" s="43"/>
      <c r="JV254" s="43"/>
      <c r="JW254" s="43"/>
      <c r="JX254" s="43"/>
      <c r="JY254" s="43"/>
      <c r="JZ254" s="43"/>
      <c r="KA254" s="43"/>
      <c r="KB254" s="43"/>
      <c r="KC254" s="43"/>
      <c r="KD254" s="43"/>
      <c r="KE254" s="43"/>
      <c r="KF254" s="43"/>
      <c r="KG254" s="43"/>
      <c r="KH254" s="43"/>
      <c r="KI254" s="43"/>
      <c r="KJ254" s="43"/>
      <c r="KK254" s="43"/>
      <c r="KL254" s="43"/>
      <c r="KM254" s="43"/>
      <c r="KN254" s="43"/>
      <c r="KO254" s="43"/>
      <c r="KP254" s="43"/>
      <c r="KQ254" s="43"/>
      <c r="KR254" s="43"/>
      <c r="KS254" s="43"/>
      <c r="KT254" s="43"/>
      <c r="KU254" s="43"/>
      <c r="KV254" s="43"/>
      <c r="KW254" s="43"/>
      <c r="KX254" s="43"/>
      <c r="KY254" s="43"/>
      <c r="KZ254" s="43"/>
      <c r="LA254" s="43"/>
      <c r="LB254" s="43"/>
      <c r="LC254" s="43"/>
      <c r="LD254" s="43"/>
      <c r="LE254" s="43"/>
      <c r="LF254" s="43"/>
      <c r="LG254" s="43"/>
      <c r="LH254" s="43"/>
      <c r="LI254" s="43"/>
      <c r="LJ254" s="43"/>
      <c r="LK254" s="43"/>
      <c r="LL254" s="43"/>
      <c r="LM254" s="43"/>
      <c r="LN254" s="43"/>
      <c r="LO254" s="43"/>
      <c r="LP254" s="43"/>
      <c r="LQ254" s="43"/>
      <c r="LR254" s="43"/>
      <c r="LS254" s="43"/>
      <c r="LT254" s="43"/>
      <c r="LU254" s="43"/>
      <c r="LV254" s="43"/>
      <c r="LW254" s="43"/>
      <c r="LX254" s="43"/>
      <c r="LY254" s="43"/>
      <c r="LZ254" s="43"/>
      <c r="MA254" s="43"/>
      <c r="MB254" s="43"/>
      <c r="MC254" s="43"/>
      <c r="MD254" s="43"/>
      <c r="ME254" s="43"/>
      <c r="MF254" s="43"/>
      <c r="MG254" s="43"/>
      <c r="MH254" s="43"/>
      <c r="MI254" s="43"/>
      <c r="MJ254" s="43"/>
      <c r="MK254" s="43"/>
      <c r="ML254" s="43"/>
      <c r="MM254" s="43"/>
      <c r="MN254" s="43"/>
      <c r="MO254" s="43"/>
      <c r="MP254" s="43"/>
      <c r="MQ254" s="43"/>
      <c r="MR254" s="43"/>
      <c r="MS254" s="43"/>
      <c r="MT254" s="43"/>
      <c r="MU254" s="43"/>
      <c r="MV254" s="43"/>
      <c r="MW254" s="43"/>
      <c r="MX254" s="43"/>
      <c r="MY254" s="43"/>
      <c r="MZ254" s="43"/>
      <c r="NA254" s="43"/>
      <c r="NB254" s="43"/>
      <c r="NC254" s="43"/>
      <c r="ND254" s="43"/>
      <c r="NE254" s="43"/>
      <c r="NF254" s="43"/>
      <c r="NG254" s="43"/>
      <c r="NH254" s="43"/>
      <c r="NI254" s="43"/>
      <c r="NJ254" s="43"/>
      <c r="NK254" s="43"/>
      <c r="NL254" s="43"/>
      <c r="NM254" s="43"/>
      <c r="NN254" s="43"/>
      <c r="NO254" s="43"/>
      <c r="NP254" s="43"/>
      <c r="NQ254" s="43"/>
      <c r="NR254" s="43"/>
      <c r="NS254" s="43"/>
      <c r="NT254" s="43"/>
      <c r="NU254" s="43"/>
      <c r="NV254" s="43"/>
      <c r="NW254" s="43"/>
      <c r="NX254" s="43"/>
      <c r="NY254" s="43"/>
      <c r="NZ254" s="43"/>
      <c r="OA254" s="43"/>
      <c r="OB254" s="43"/>
      <c r="OC254" s="43"/>
      <c r="OD254" s="43"/>
      <c r="OE254" s="43"/>
      <c r="OF254" s="43"/>
      <c r="OG254" s="43"/>
      <c r="OH254" s="43"/>
      <c r="OI254" s="43"/>
      <c r="OJ254" s="43"/>
      <c r="OK254" s="43"/>
      <c r="OL254" s="43"/>
      <c r="OM254" s="43"/>
      <c r="ON254" s="43"/>
      <c r="OO254" s="43"/>
      <c r="OP254" s="43"/>
      <c r="OQ254" s="43"/>
      <c r="OR254" s="43"/>
      <c r="OS254" s="43"/>
      <c r="OT254" s="43"/>
      <c r="OU254" s="43"/>
      <c r="OV254" s="43"/>
      <c r="OW254" s="43"/>
      <c r="OX254" s="43"/>
      <c r="OY254" s="43"/>
      <c r="OZ254" s="43"/>
      <c r="PA254" s="43"/>
      <c r="PB254" s="43"/>
      <c r="PC254" s="43"/>
      <c r="PD254" s="43"/>
      <c r="PE254" s="43"/>
      <c r="PF254" s="43"/>
      <c r="PG254" s="43"/>
      <c r="PH254" s="43"/>
      <c r="PI254" s="43"/>
      <c r="PJ254" s="43"/>
      <c r="PK254" s="43"/>
      <c r="PL254" s="43"/>
      <c r="PM254" s="43"/>
      <c r="PN254" s="43"/>
      <c r="PO254" s="43"/>
      <c r="PP254" s="43"/>
      <c r="PQ254" s="43"/>
      <c r="PR254" s="43"/>
      <c r="PS254" s="43"/>
      <c r="PT254" s="43"/>
      <c r="PU254" s="43"/>
      <c r="PV254" s="43"/>
      <c r="PW254" s="43"/>
      <c r="PX254" s="43"/>
      <c r="PY254" s="43"/>
      <c r="PZ254" s="43"/>
      <c r="QA254" s="43"/>
      <c r="QB254" s="43"/>
      <c r="QC254" s="43"/>
      <c r="QD254" s="43"/>
      <c r="QE254" s="43"/>
      <c r="QF254" s="43"/>
      <c r="QG254" s="43"/>
      <c r="QH254" s="43"/>
      <c r="QI254" s="43"/>
      <c r="QJ254" s="43"/>
      <c r="QK254" s="43"/>
      <c r="QL254" s="43"/>
      <c r="QM254" s="43"/>
      <c r="QN254" s="43"/>
      <c r="QO254" s="43"/>
      <c r="QP254" s="43"/>
      <c r="QQ254" s="43"/>
      <c r="QR254" s="43"/>
      <c r="QS254" s="43"/>
      <c r="QT254" s="43"/>
      <c r="QU254" s="43"/>
      <c r="QV254" s="43"/>
      <c r="QW254" s="43"/>
      <c r="QX254" s="43"/>
      <c r="QY254" s="43"/>
      <c r="QZ254" s="43"/>
      <c r="RA254" s="43"/>
      <c r="RB254" s="43"/>
      <c r="RC254" s="43"/>
      <c r="RD254" s="43"/>
      <c r="RE254" s="43"/>
      <c r="RF254" s="43"/>
      <c r="RG254" s="43"/>
      <c r="RH254" s="43"/>
      <c r="RI254" s="43"/>
      <c r="RJ254" s="43"/>
      <c r="RK254" s="43"/>
      <c r="RL254" s="43"/>
      <c r="RM254" s="43"/>
      <c r="RN254" s="43"/>
      <c r="RO254" s="43"/>
      <c r="RP254" s="43"/>
      <c r="RQ254" s="43"/>
      <c r="RR254" s="43"/>
      <c r="RS254" s="43"/>
      <c r="RT254" s="43"/>
      <c r="RU254" s="43"/>
      <c r="RV254" s="43"/>
      <c r="RW254" s="43"/>
      <c r="RX254" s="43"/>
      <c r="RY254" s="43"/>
      <c r="RZ254" s="43"/>
      <c r="SA254" s="43"/>
      <c r="SB254" s="43"/>
      <c r="SC254" s="43"/>
      <c r="SD254" s="43"/>
      <c r="SE254" s="43"/>
      <c r="SF254" s="43"/>
      <c r="SG254" s="43"/>
      <c r="SH254" s="43"/>
      <c r="SI254" s="43"/>
      <c r="SJ254" s="43"/>
      <c r="SK254" s="43"/>
      <c r="SL254" s="43"/>
      <c r="SM254" s="43"/>
      <c r="SN254" s="43"/>
      <c r="SO254" s="43"/>
      <c r="SP254" s="43"/>
      <c r="SQ254" s="43"/>
      <c r="SR254" s="43"/>
      <c r="SS254" s="43"/>
      <c r="ST254" s="43"/>
      <c r="SU254" s="43"/>
      <c r="SV254" s="43"/>
      <c r="SW254" s="43"/>
      <c r="SX254" s="43"/>
      <c r="SY254" s="43"/>
      <c r="SZ254" s="43"/>
      <c r="TA254" s="43"/>
      <c r="TB254" s="43"/>
      <c r="TC254" s="43"/>
      <c r="TD254" s="43"/>
      <c r="TE254" s="43"/>
      <c r="TF254" s="43"/>
      <c r="TG254" s="43"/>
      <c r="TH254" s="43"/>
      <c r="TI254" s="43"/>
      <c r="TJ254" s="43"/>
      <c r="TK254" s="43"/>
      <c r="TL254" s="43"/>
      <c r="TM254" s="43"/>
      <c r="TN254" s="43"/>
      <c r="TO254" s="43"/>
      <c r="TP254" s="43"/>
      <c r="TQ254" s="43"/>
      <c r="TR254" s="43"/>
      <c r="TS254" s="43"/>
      <c r="TT254" s="43"/>
      <c r="TU254" s="43"/>
      <c r="TV254" s="43"/>
      <c r="TW254" s="43"/>
      <c r="TX254" s="43"/>
      <c r="TY254" s="43"/>
      <c r="TZ254" s="43"/>
      <c r="UA254" s="43"/>
      <c r="UB254" s="43"/>
      <c r="UC254" s="43"/>
      <c r="UD254" s="43"/>
      <c r="UE254" s="43"/>
      <c r="UF254" s="43"/>
      <c r="UG254" s="43"/>
      <c r="UH254" s="43"/>
      <c r="UI254" s="43"/>
      <c r="UJ254" s="43"/>
      <c r="UK254" s="43"/>
      <c r="UL254" s="43"/>
      <c r="UM254" s="43"/>
      <c r="UN254" s="43"/>
      <c r="UO254" s="43"/>
      <c r="UP254" s="43"/>
      <c r="UQ254" s="43"/>
      <c r="UR254" s="43"/>
      <c r="US254" s="43"/>
      <c r="UT254" s="43"/>
      <c r="UU254" s="43"/>
      <c r="UV254" s="43"/>
      <c r="UW254" s="43"/>
      <c r="UX254" s="43"/>
      <c r="UY254" s="43"/>
      <c r="UZ254" s="43"/>
      <c r="VA254" s="43"/>
      <c r="VB254" s="43"/>
      <c r="VC254" s="43"/>
      <c r="VD254" s="43"/>
      <c r="VE254" s="43"/>
      <c r="VF254" s="43"/>
      <c r="VG254" s="43"/>
      <c r="VH254" s="43"/>
      <c r="VI254" s="43"/>
      <c r="VJ254" s="43"/>
      <c r="VK254" s="43"/>
      <c r="VL254" s="43"/>
      <c r="VM254" s="43"/>
      <c r="VN254" s="43"/>
      <c r="VO254" s="43"/>
      <c r="VP254" s="43"/>
      <c r="VQ254" s="43"/>
      <c r="VR254" s="43"/>
      <c r="VS254" s="43"/>
      <c r="VT254" s="43"/>
      <c r="VU254" s="43"/>
      <c r="VV254" s="43"/>
      <c r="VW254" s="43"/>
      <c r="VX254" s="43"/>
      <c r="VY254" s="43"/>
      <c r="VZ254" s="43"/>
      <c r="WA254" s="43"/>
      <c r="WB254" s="43"/>
      <c r="WC254" s="43"/>
      <c r="WD254" s="43"/>
      <c r="WE254" s="43"/>
      <c r="WF254" s="43"/>
      <c r="WG254" s="43"/>
      <c r="WH254" s="43"/>
      <c r="WI254" s="43"/>
      <c r="WJ254" s="43"/>
      <c r="WK254" s="43"/>
      <c r="WL254" s="43"/>
      <c r="WM254" s="43"/>
      <c r="WN254" s="43"/>
      <c r="WO254" s="43"/>
      <c r="WP254" s="43"/>
      <c r="WQ254" s="43"/>
      <c r="WR254" s="43"/>
      <c r="WS254" s="43"/>
      <c r="WT254" s="43"/>
      <c r="WU254" s="43"/>
      <c r="WV254" s="43"/>
      <c r="WW254" s="43"/>
      <c r="WX254" s="43"/>
      <c r="WY254" s="43"/>
      <c r="WZ254" s="43"/>
      <c r="XA254" s="43"/>
      <c r="XB254" s="43"/>
      <c r="XC254" s="43"/>
      <c r="XD254" s="43"/>
      <c r="XE254" s="43"/>
      <c r="XF254" s="43"/>
      <c r="XG254" s="43"/>
      <c r="XH254" s="43"/>
      <c r="XI254" s="43"/>
      <c r="XJ254" s="43"/>
      <c r="XK254" s="43"/>
      <c r="XL254" s="43"/>
      <c r="XM254" s="43"/>
      <c r="XN254" s="43"/>
      <c r="XO254" s="43"/>
      <c r="XP254" s="43"/>
      <c r="XQ254" s="43"/>
      <c r="XR254" s="43"/>
      <c r="XS254" s="43"/>
      <c r="XT254" s="43"/>
      <c r="XU254" s="43"/>
      <c r="XV254" s="43"/>
      <c r="XW254" s="43"/>
      <c r="XX254" s="43"/>
      <c r="XY254" s="43"/>
      <c r="XZ254" s="43"/>
      <c r="YA254" s="43"/>
      <c r="YB254" s="43"/>
      <c r="YC254" s="43"/>
      <c r="YD254" s="43"/>
      <c r="YE254" s="43"/>
      <c r="YF254" s="43"/>
      <c r="YG254" s="43"/>
      <c r="YH254" s="43"/>
      <c r="YI254" s="43"/>
      <c r="YJ254" s="43"/>
      <c r="YK254" s="43"/>
      <c r="YL254" s="43"/>
      <c r="YM254" s="43"/>
      <c r="YN254" s="43"/>
      <c r="YO254" s="43"/>
      <c r="YP254" s="43"/>
      <c r="YQ254" s="43"/>
      <c r="YR254" s="43"/>
    </row>
    <row r="255" spans="1:668" s="56" customFormat="1" ht="15.75" x14ac:dyDescent="0.25">
      <c r="A255" s="43"/>
      <c r="B255" s="3"/>
      <c r="C255" s="3"/>
      <c r="D255" s="43"/>
      <c r="E255" s="43"/>
      <c r="F255" s="47"/>
      <c r="G255" s="65"/>
      <c r="H255" s="47"/>
      <c r="I255" s="47"/>
      <c r="J255" s="47"/>
      <c r="K255" s="47"/>
      <c r="L255" s="65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  <c r="IW255" s="43"/>
      <c r="IX255" s="43"/>
      <c r="IY255" s="43"/>
      <c r="IZ255" s="43"/>
      <c r="JA255" s="43"/>
      <c r="JB255" s="43"/>
      <c r="JC255" s="43"/>
      <c r="JD255" s="43"/>
      <c r="JE255" s="43"/>
      <c r="JF255" s="43"/>
      <c r="JG255" s="43"/>
      <c r="JH255" s="43"/>
      <c r="JI255" s="43"/>
      <c r="JJ255" s="43"/>
      <c r="JK255" s="43"/>
      <c r="JL255" s="43"/>
      <c r="JM255" s="43"/>
      <c r="JN255" s="43"/>
      <c r="JO255" s="43"/>
      <c r="JP255" s="43"/>
      <c r="JQ255" s="43"/>
      <c r="JR255" s="43"/>
      <c r="JS255" s="43"/>
      <c r="JT255" s="43"/>
      <c r="JU255" s="43"/>
      <c r="JV255" s="43"/>
      <c r="JW255" s="43"/>
      <c r="JX255" s="43"/>
      <c r="JY255" s="43"/>
      <c r="JZ255" s="43"/>
      <c r="KA255" s="43"/>
      <c r="KB255" s="43"/>
      <c r="KC255" s="43"/>
      <c r="KD255" s="43"/>
      <c r="KE255" s="43"/>
      <c r="KF255" s="43"/>
      <c r="KG255" s="43"/>
      <c r="KH255" s="43"/>
      <c r="KI255" s="43"/>
      <c r="KJ255" s="43"/>
      <c r="KK255" s="43"/>
      <c r="KL255" s="43"/>
      <c r="KM255" s="43"/>
      <c r="KN255" s="43"/>
      <c r="KO255" s="43"/>
      <c r="KP255" s="43"/>
      <c r="KQ255" s="43"/>
      <c r="KR255" s="43"/>
      <c r="KS255" s="43"/>
      <c r="KT255" s="43"/>
      <c r="KU255" s="43"/>
      <c r="KV255" s="43"/>
      <c r="KW255" s="43"/>
      <c r="KX255" s="43"/>
      <c r="KY255" s="43"/>
      <c r="KZ255" s="43"/>
      <c r="LA255" s="43"/>
      <c r="LB255" s="43"/>
      <c r="LC255" s="43"/>
      <c r="LD255" s="43"/>
      <c r="LE255" s="43"/>
      <c r="LF255" s="43"/>
      <c r="LG255" s="43"/>
      <c r="LH255" s="43"/>
      <c r="LI255" s="43"/>
      <c r="LJ255" s="43"/>
      <c r="LK255" s="43"/>
      <c r="LL255" s="43"/>
      <c r="LM255" s="43"/>
      <c r="LN255" s="43"/>
      <c r="LO255" s="43"/>
      <c r="LP255" s="43"/>
      <c r="LQ255" s="43"/>
      <c r="LR255" s="43"/>
      <c r="LS255" s="43"/>
      <c r="LT255" s="43"/>
      <c r="LU255" s="43"/>
      <c r="LV255" s="43"/>
      <c r="LW255" s="43"/>
      <c r="LX255" s="43"/>
      <c r="LY255" s="43"/>
      <c r="LZ255" s="43"/>
      <c r="MA255" s="43"/>
      <c r="MB255" s="43"/>
      <c r="MC255" s="43"/>
      <c r="MD255" s="43"/>
      <c r="ME255" s="43"/>
      <c r="MF255" s="43"/>
      <c r="MG255" s="43"/>
      <c r="MH255" s="43"/>
      <c r="MI255" s="43"/>
      <c r="MJ255" s="43"/>
      <c r="MK255" s="43"/>
      <c r="ML255" s="43"/>
      <c r="MM255" s="43"/>
      <c r="MN255" s="43"/>
      <c r="MO255" s="43"/>
      <c r="MP255" s="43"/>
      <c r="MQ255" s="43"/>
      <c r="MR255" s="43"/>
      <c r="MS255" s="43"/>
      <c r="MT255" s="43"/>
      <c r="MU255" s="43"/>
      <c r="MV255" s="43"/>
      <c r="MW255" s="43"/>
      <c r="MX255" s="43"/>
      <c r="MY255" s="43"/>
      <c r="MZ255" s="43"/>
      <c r="NA255" s="43"/>
      <c r="NB255" s="43"/>
      <c r="NC255" s="43"/>
      <c r="ND255" s="43"/>
      <c r="NE255" s="43"/>
      <c r="NF255" s="43"/>
      <c r="NG255" s="43"/>
      <c r="NH255" s="43"/>
      <c r="NI255" s="43"/>
      <c r="NJ255" s="43"/>
      <c r="NK255" s="43"/>
      <c r="NL255" s="43"/>
      <c r="NM255" s="43"/>
      <c r="NN255" s="43"/>
      <c r="NO255" s="43"/>
      <c r="NP255" s="43"/>
      <c r="NQ255" s="43"/>
      <c r="NR255" s="43"/>
      <c r="NS255" s="43"/>
      <c r="NT255" s="43"/>
      <c r="NU255" s="43"/>
      <c r="NV255" s="43"/>
      <c r="NW255" s="43"/>
      <c r="NX255" s="43"/>
      <c r="NY255" s="43"/>
      <c r="NZ255" s="43"/>
      <c r="OA255" s="43"/>
      <c r="OB255" s="43"/>
      <c r="OC255" s="43"/>
      <c r="OD255" s="43"/>
      <c r="OE255" s="43"/>
      <c r="OF255" s="43"/>
      <c r="OG255" s="43"/>
      <c r="OH255" s="43"/>
      <c r="OI255" s="43"/>
      <c r="OJ255" s="43"/>
      <c r="OK255" s="43"/>
      <c r="OL255" s="43"/>
      <c r="OM255" s="43"/>
      <c r="ON255" s="43"/>
      <c r="OO255" s="43"/>
      <c r="OP255" s="43"/>
      <c r="OQ255" s="43"/>
      <c r="OR255" s="43"/>
      <c r="OS255" s="43"/>
      <c r="OT255" s="43"/>
      <c r="OU255" s="43"/>
      <c r="OV255" s="43"/>
      <c r="OW255" s="43"/>
      <c r="OX255" s="43"/>
      <c r="OY255" s="43"/>
      <c r="OZ255" s="43"/>
      <c r="PA255" s="43"/>
      <c r="PB255" s="43"/>
      <c r="PC255" s="43"/>
      <c r="PD255" s="43"/>
      <c r="PE255" s="43"/>
      <c r="PF255" s="43"/>
      <c r="PG255" s="43"/>
      <c r="PH255" s="43"/>
      <c r="PI255" s="43"/>
      <c r="PJ255" s="43"/>
      <c r="PK255" s="43"/>
      <c r="PL255" s="43"/>
      <c r="PM255" s="43"/>
      <c r="PN255" s="43"/>
      <c r="PO255" s="43"/>
      <c r="PP255" s="43"/>
      <c r="PQ255" s="43"/>
      <c r="PR255" s="43"/>
      <c r="PS255" s="43"/>
      <c r="PT255" s="43"/>
      <c r="PU255" s="43"/>
      <c r="PV255" s="43"/>
      <c r="PW255" s="43"/>
      <c r="PX255" s="43"/>
      <c r="PY255" s="43"/>
      <c r="PZ255" s="43"/>
      <c r="QA255" s="43"/>
      <c r="QB255" s="43"/>
      <c r="QC255" s="43"/>
      <c r="QD255" s="43"/>
      <c r="QE255" s="43"/>
      <c r="QF255" s="43"/>
      <c r="QG255" s="43"/>
      <c r="QH255" s="43"/>
      <c r="QI255" s="43"/>
      <c r="QJ255" s="43"/>
      <c r="QK255" s="43"/>
      <c r="QL255" s="43"/>
      <c r="QM255" s="43"/>
      <c r="QN255" s="43"/>
      <c r="QO255" s="43"/>
      <c r="QP255" s="43"/>
      <c r="QQ255" s="43"/>
      <c r="QR255" s="43"/>
      <c r="QS255" s="43"/>
      <c r="QT255" s="43"/>
      <c r="QU255" s="43"/>
      <c r="QV255" s="43"/>
      <c r="QW255" s="43"/>
      <c r="QX255" s="43"/>
      <c r="QY255" s="43"/>
      <c r="QZ255" s="43"/>
      <c r="RA255" s="43"/>
      <c r="RB255" s="43"/>
      <c r="RC255" s="43"/>
      <c r="RD255" s="43"/>
      <c r="RE255" s="43"/>
      <c r="RF255" s="43"/>
      <c r="RG255" s="43"/>
      <c r="RH255" s="43"/>
      <c r="RI255" s="43"/>
      <c r="RJ255" s="43"/>
      <c r="RK255" s="43"/>
      <c r="RL255" s="43"/>
      <c r="RM255" s="43"/>
      <c r="RN255" s="43"/>
      <c r="RO255" s="43"/>
      <c r="RP255" s="43"/>
      <c r="RQ255" s="43"/>
      <c r="RR255" s="43"/>
      <c r="RS255" s="43"/>
      <c r="RT255" s="43"/>
      <c r="RU255" s="43"/>
      <c r="RV255" s="43"/>
      <c r="RW255" s="43"/>
      <c r="RX255" s="43"/>
      <c r="RY255" s="43"/>
      <c r="RZ255" s="43"/>
      <c r="SA255" s="43"/>
      <c r="SB255" s="43"/>
      <c r="SC255" s="43"/>
      <c r="SD255" s="43"/>
      <c r="SE255" s="43"/>
      <c r="SF255" s="43"/>
      <c r="SG255" s="43"/>
      <c r="SH255" s="43"/>
      <c r="SI255" s="43"/>
      <c r="SJ255" s="43"/>
      <c r="SK255" s="43"/>
      <c r="SL255" s="43"/>
      <c r="SM255" s="43"/>
      <c r="SN255" s="43"/>
      <c r="SO255" s="43"/>
      <c r="SP255" s="43"/>
      <c r="SQ255" s="43"/>
      <c r="SR255" s="43"/>
      <c r="SS255" s="43"/>
      <c r="ST255" s="43"/>
      <c r="SU255" s="43"/>
      <c r="SV255" s="43"/>
      <c r="SW255" s="43"/>
      <c r="SX255" s="43"/>
      <c r="SY255" s="43"/>
      <c r="SZ255" s="43"/>
      <c r="TA255" s="43"/>
      <c r="TB255" s="43"/>
      <c r="TC255" s="43"/>
      <c r="TD255" s="43"/>
      <c r="TE255" s="43"/>
      <c r="TF255" s="43"/>
      <c r="TG255" s="43"/>
      <c r="TH255" s="43"/>
      <c r="TI255" s="43"/>
      <c r="TJ255" s="43"/>
      <c r="TK255" s="43"/>
      <c r="TL255" s="43"/>
      <c r="TM255" s="43"/>
      <c r="TN255" s="43"/>
      <c r="TO255" s="43"/>
      <c r="TP255" s="43"/>
      <c r="TQ255" s="43"/>
      <c r="TR255" s="43"/>
      <c r="TS255" s="43"/>
      <c r="TT255" s="43"/>
      <c r="TU255" s="43"/>
      <c r="TV255" s="43"/>
      <c r="TW255" s="43"/>
      <c r="TX255" s="43"/>
      <c r="TY255" s="43"/>
      <c r="TZ255" s="43"/>
      <c r="UA255" s="43"/>
      <c r="UB255" s="43"/>
      <c r="UC255" s="43"/>
      <c r="UD255" s="43"/>
      <c r="UE255" s="43"/>
      <c r="UF255" s="43"/>
      <c r="UG255" s="43"/>
      <c r="UH255" s="43"/>
      <c r="UI255" s="43"/>
      <c r="UJ255" s="43"/>
      <c r="UK255" s="43"/>
      <c r="UL255" s="43"/>
      <c r="UM255" s="43"/>
      <c r="UN255" s="43"/>
      <c r="UO255" s="43"/>
      <c r="UP255" s="43"/>
      <c r="UQ255" s="43"/>
      <c r="UR255" s="43"/>
      <c r="US255" s="43"/>
      <c r="UT255" s="43"/>
      <c r="UU255" s="43"/>
      <c r="UV255" s="43"/>
      <c r="UW255" s="43"/>
      <c r="UX255" s="43"/>
      <c r="UY255" s="43"/>
      <c r="UZ255" s="43"/>
      <c r="VA255" s="43"/>
      <c r="VB255" s="43"/>
      <c r="VC255" s="43"/>
      <c r="VD255" s="43"/>
      <c r="VE255" s="43"/>
      <c r="VF255" s="43"/>
      <c r="VG255" s="43"/>
      <c r="VH255" s="43"/>
      <c r="VI255" s="43"/>
      <c r="VJ255" s="43"/>
      <c r="VK255" s="43"/>
      <c r="VL255" s="43"/>
      <c r="VM255" s="43"/>
      <c r="VN255" s="43"/>
      <c r="VO255" s="43"/>
      <c r="VP255" s="43"/>
      <c r="VQ255" s="43"/>
      <c r="VR255" s="43"/>
      <c r="VS255" s="43"/>
      <c r="VT255" s="43"/>
      <c r="VU255" s="43"/>
      <c r="VV255" s="43"/>
      <c r="VW255" s="43"/>
      <c r="VX255" s="43"/>
      <c r="VY255" s="43"/>
      <c r="VZ255" s="43"/>
      <c r="WA255" s="43"/>
      <c r="WB255" s="43"/>
      <c r="WC255" s="43"/>
      <c r="WD255" s="43"/>
      <c r="WE255" s="43"/>
      <c r="WF255" s="43"/>
      <c r="WG255" s="43"/>
      <c r="WH255" s="43"/>
      <c r="WI255" s="43"/>
      <c r="WJ255" s="43"/>
      <c r="WK255" s="43"/>
      <c r="WL255" s="43"/>
      <c r="WM255" s="43"/>
      <c r="WN255" s="43"/>
      <c r="WO255" s="43"/>
      <c r="WP255" s="43"/>
      <c r="WQ255" s="43"/>
      <c r="WR255" s="43"/>
      <c r="WS255" s="43"/>
      <c r="WT255" s="43"/>
      <c r="WU255" s="43"/>
      <c r="WV255" s="43"/>
      <c r="WW255" s="43"/>
      <c r="WX255" s="43"/>
      <c r="WY255" s="43"/>
      <c r="WZ255" s="43"/>
      <c r="XA255" s="43"/>
      <c r="XB255" s="43"/>
      <c r="XC255" s="43"/>
      <c r="XD255" s="43"/>
      <c r="XE255" s="43"/>
      <c r="XF255" s="43"/>
      <c r="XG255" s="43"/>
      <c r="XH255" s="43"/>
      <c r="XI255" s="43"/>
      <c r="XJ255" s="43"/>
      <c r="XK255" s="43"/>
      <c r="XL255" s="43"/>
      <c r="XM255" s="43"/>
      <c r="XN255" s="43"/>
      <c r="XO255" s="43"/>
      <c r="XP255" s="43"/>
      <c r="XQ255" s="43"/>
      <c r="XR255" s="43"/>
      <c r="XS255" s="43"/>
      <c r="XT255" s="43"/>
      <c r="XU255" s="43"/>
      <c r="XV255" s="43"/>
      <c r="XW255" s="43"/>
      <c r="XX255" s="43"/>
      <c r="XY255" s="43"/>
      <c r="XZ255" s="43"/>
      <c r="YA255" s="43"/>
      <c r="YB255" s="43"/>
      <c r="YC255" s="43"/>
      <c r="YD255" s="43"/>
      <c r="YE255" s="43"/>
      <c r="YF255" s="43"/>
      <c r="YG255" s="43"/>
      <c r="YH255" s="43"/>
      <c r="YI255" s="43"/>
      <c r="YJ255" s="43"/>
      <c r="YK255" s="43"/>
      <c r="YL255" s="43"/>
      <c r="YM255" s="43"/>
      <c r="YN255" s="43"/>
      <c r="YO255" s="43"/>
      <c r="YP255" s="43"/>
      <c r="YQ255" s="43"/>
      <c r="YR255" s="43"/>
    </row>
    <row r="256" spans="1:668" s="56" customFormat="1" ht="15.75" x14ac:dyDescent="0.25">
      <c r="A256" s="90"/>
      <c r="B256" s="3"/>
      <c r="C256" s="3"/>
      <c r="D256" s="43"/>
      <c r="E256" s="43"/>
      <c r="F256" s="47"/>
      <c r="G256" s="65"/>
      <c r="H256" s="47"/>
      <c r="I256" s="47"/>
      <c r="J256" s="47"/>
      <c r="K256" s="47"/>
      <c r="L256" s="65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  <c r="IX256" s="43"/>
      <c r="IY256" s="43"/>
      <c r="IZ256" s="43"/>
      <c r="JA256" s="43"/>
      <c r="JB256" s="43"/>
      <c r="JC256" s="43"/>
      <c r="JD256" s="43"/>
      <c r="JE256" s="43"/>
      <c r="JF256" s="43"/>
      <c r="JG256" s="43"/>
      <c r="JH256" s="43"/>
      <c r="JI256" s="43"/>
      <c r="JJ256" s="43"/>
      <c r="JK256" s="43"/>
      <c r="JL256" s="43"/>
      <c r="JM256" s="43"/>
      <c r="JN256" s="43"/>
      <c r="JO256" s="43"/>
      <c r="JP256" s="43"/>
      <c r="JQ256" s="43"/>
      <c r="JR256" s="43"/>
      <c r="JS256" s="43"/>
      <c r="JT256" s="43"/>
      <c r="JU256" s="43"/>
      <c r="JV256" s="43"/>
      <c r="JW256" s="43"/>
      <c r="JX256" s="43"/>
      <c r="JY256" s="43"/>
      <c r="JZ256" s="43"/>
      <c r="KA256" s="43"/>
      <c r="KB256" s="43"/>
      <c r="KC256" s="43"/>
      <c r="KD256" s="43"/>
      <c r="KE256" s="43"/>
      <c r="KF256" s="43"/>
      <c r="KG256" s="43"/>
      <c r="KH256" s="43"/>
      <c r="KI256" s="43"/>
      <c r="KJ256" s="43"/>
      <c r="KK256" s="43"/>
      <c r="KL256" s="43"/>
      <c r="KM256" s="43"/>
      <c r="KN256" s="43"/>
      <c r="KO256" s="43"/>
      <c r="KP256" s="43"/>
      <c r="KQ256" s="43"/>
      <c r="KR256" s="43"/>
      <c r="KS256" s="43"/>
      <c r="KT256" s="43"/>
      <c r="KU256" s="43"/>
      <c r="KV256" s="43"/>
      <c r="KW256" s="43"/>
      <c r="KX256" s="43"/>
      <c r="KY256" s="43"/>
      <c r="KZ256" s="43"/>
      <c r="LA256" s="43"/>
      <c r="LB256" s="43"/>
      <c r="LC256" s="43"/>
      <c r="LD256" s="43"/>
      <c r="LE256" s="43"/>
      <c r="LF256" s="43"/>
      <c r="LG256" s="43"/>
      <c r="LH256" s="43"/>
      <c r="LI256" s="43"/>
      <c r="LJ256" s="43"/>
      <c r="LK256" s="43"/>
      <c r="LL256" s="43"/>
      <c r="LM256" s="43"/>
      <c r="LN256" s="43"/>
      <c r="LO256" s="43"/>
      <c r="LP256" s="43"/>
      <c r="LQ256" s="43"/>
      <c r="LR256" s="43"/>
      <c r="LS256" s="43"/>
      <c r="LT256" s="43"/>
      <c r="LU256" s="43"/>
      <c r="LV256" s="43"/>
      <c r="LW256" s="43"/>
      <c r="LX256" s="43"/>
      <c r="LY256" s="43"/>
      <c r="LZ256" s="43"/>
      <c r="MA256" s="43"/>
      <c r="MB256" s="43"/>
      <c r="MC256" s="43"/>
      <c r="MD256" s="43"/>
      <c r="ME256" s="43"/>
      <c r="MF256" s="43"/>
      <c r="MG256" s="43"/>
      <c r="MH256" s="43"/>
      <c r="MI256" s="43"/>
      <c r="MJ256" s="43"/>
      <c r="MK256" s="43"/>
      <c r="ML256" s="43"/>
      <c r="MM256" s="43"/>
      <c r="MN256" s="43"/>
      <c r="MO256" s="43"/>
      <c r="MP256" s="43"/>
      <c r="MQ256" s="43"/>
      <c r="MR256" s="43"/>
      <c r="MS256" s="43"/>
      <c r="MT256" s="43"/>
      <c r="MU256" s="43"/>
      <c r="MV256" s="43"/>
      <c r="MW256" s="43"/>
      <c r="MX256" s="43"/>
      <c r="MY256" s="43"/>
      <c r="MZ256" s="43"/>
      <c r="NA256" s="43"/>
      <c r="NB256" s="43"/>
      <c r="NC256" s="43"/>
      <c r="ND256" s="43"/>
      <c r="NE256" s="43"/>
      <c r="NF256" s="43"/>
      <c r="NG256" s="43"/>
      <c r="NH256" s="43"/>
      <c r="NI256" s="43"/>
      <c r="NJ256" s="43"/>
      <c r="NK256" s="43"/>
      <c r="NL256" s="43"/>
      <c r="NM256" s="43"/>
      <c r="NN256" s="43"/>
      <c r="NO256" s="43"/>
      <c r="NP256" s="43"/>
      <c r="NQ256" s="43"/>
      <c r="NR256" s="43"/>
      <c r="NS256" s="43"/>
      <c r="NT256" s="43"/>
      <c r="NU256" s="43"/>
      <c r="NV256" s="43"/>
      <c r="NW256" s="43"/>
      <c r="NX256" s="43"/>
      <c r="NY256" s="43"/>
      <c r="NZ256" s="43"/>
      <c r="OA256" s="43"/>
      <c r="OB256" s="43"/>
      <c r="OC256" s="43"/>
      <c r="OD256" s="43"/>
      <c r="OE256" s="43"/>
      <c r="OF256" s="43"/>
      <c r="OG256" s="43"/>
      <c r="OH256" s="43"/>
      <c r="OI256" s="43"/>
      <c r="OJ256" s="43"/>
      <c r="OK256" s="43"/>
      <c r="OL256" s="43"/>
      <c r="OM256" s="43"/>
      <c r="ON256" s="43"/>
      <c r="OO256" s="43"/>
      <c r="OP256" s="43"/>
      <c r="OQ256" s="43"/>
      <c r="OR256" s="43"/>
      <c r="OS256" s="43"/>
      <c r="OT256" s="43"/>
      <c r="OU256" s="43"/>
      <c r="OV256" s="43"/>
      <c r="OW256" s="43"/>
      <c r="OX256" s="43"/>
      <c r="OY256" s="43"/>
      <c r="OZ256" s="43"/>
      <c r="PA256" s="43"/>
      <c r="PB256" s="43"/>
      <c r="PC256" s="43"/>
      <c r="PD256" s="43"/>
      <c r="PE256" s="43"/>
      <c r="PF256" s="43"/>
      <c r="PG256" s="43"/>
      <c r="PH256" s="43"/>
      <c r="PI256" s="43"/>
      <c r="PJ256" s="43"/>
      <c r="PK256" s="43"/>
      <c r="PL256" s="43"/>
      <c r="PM256" s="43"/>
      <c r="PN256" s="43"/>
      <c r="PO256" s="43"/>
      <c r="PP256" s="43"/>
      <c r="PQ256" s="43"/>
      <c r="PR256" s="43"/>
      <c r="PS256" s="43"/>
      <c r="PT256" s="43"/>
      <c r="PU256" s="43"/>
      <c r="PV256" s="43"/>
      <c r="PW256" s="43"/>
      <c r="PX256" s="43"/>
      <c r="PY256" s="43"/>
      <c r="PZ256" s="43"/>
      <c r="QA256" s="43"/>
      <c r="QB256" s="43"/>
      <c r="QC256" s="43"/>
      <c r="QD256" s="43"/>
      <c r="QE256" s="43"/>
      <c r="QF256" s="43"/>
      <c r="QG256" s="43"/>
      <c r="QH256" s="43"/>
      <c r="QI256" s="43"/>
      <c r="QJ256" s="43"/>
      <c r="QK256" s="43"/>
      <c r="QL256" s="43"/>
      <c r="QM256" s="43"/>
      <c r="QN256" s="43"/>
      <c r="QO256" s="43"/>
      <c r="QP256" s="43"/>
      <c r="QQ256" s="43"/>
      <c r="QR256" s="43"/>
      <c r="QS256" s="43"/>
      <c r="QT256" s="43"/>
      <c r="QU256" s="43"/>
      <c r="QV256" s="43"/>
      <c r="QW256" s="43"/>
      <c r="QX256" s="43"/>
      <c r="QY256" s="43"/>
      <c r="QZ256" s="43"/>
      <c r="RA256" s="43"/>
      <c r="RB256" s="43"/>
      <c r="RC256" s="43"/>
      <c r="RD256" s="43"/>
      <c r="RE256" s="43"/>
      <c r="RF256" s="43"/>
      <c r="RG256" s="43"/>
      <c r="RH256" s="43"/>
      <c r="RI256" s="43"/>
      <c r="RJ256" s="43"/>
      <c r="RK256" s="43"/>
      <c r="RL256" s="43"/>
      <c r="RM256" s="43"/>
      <c r="RN256" s="43"/>
      <c r="RO256" s="43"/>
      <c r="RP256" s="43"/>
      <c r="RQ256" s="43"/>
      <c r="RR256" s="43"/>
      <c r="RS256" s="43"/>
      <c r="RT256" s="43"/>
      <c r="RU256" s="43"/>
      <c r="RV256" s="43"/>
      <c r="RW256" s="43"/>
      <c r="RX256" s="43"/>
      <c r="RY256" s="43"/>
      <c r="RZ256" s="43"/>
      <c r="SA256" s="43"/>
      <c r="SB256" s="43"/>
      <c r="SC256" s="43"/>
      <c r="SD256" s="43"/>
      <c r="SE256" s="43"/>
      <c r="SF256" s="43"/>
      <c r="SG256" s="43"/>
      <c r="SH256" s="43"/>
      <c r="SI256" s="43"/>
      <c r="SJ256" s="43"/>
      <c r="SK256" s="43"/>
      <c r="SL256" s="43"/>
      <c r="SM256" s="43"/>
      <c r="SN256" s="43"/>
      <c r="SO256" s="43"/>
      <c r="SP256" s="43"/>
      <c r="SQ256" s="43"/>
      <c r="SR256" s="43"/>
      <c r="SS256" s="43"/>
      <c r="ST256" s="43"/>
      <c r="SU256" s="43"/>
      <c r="SV256" s="43"/>
      <c r="SW256" s="43"/>
      <c r="SX256" s="43"/>
      <c r="SY256" s="43"/>
      <c r="SZ256" s="43"/>
      <c r="TA256" s="43"/>
      <c r="TB256" s="43"/>
      <c r="TC256" s="43"/>
      <c r="TD256" s="43"/>
      <c r="TE256" s="43"/>
      <c r="TF256" s="43"/>
      <c r="TG256" s="43"/>
      <c r="TH256" s="43"/>
      <c r="TI256" s="43"/>
      <c r="TJ256" s="43"/>
      <c r="TK256" s="43"/>
      <c r="TL256" s="43"/>
      <c r="TM256" s="43"/>
      <c r="TN256" s="43"/>
      <c r="TO256" s="43"/>
      <c r="TP256" s="43"/>
      <c r="TQ256" s="43"/>
      <c r="TR256" s="43"/>
      <c r="TS256" s="43"/>
      <c r="TT256" s="43"/>
      <c r="TU256" s="43"/>
      <c r="TV256" s="43"/>
      <c r="TW256" s="43"/>
      <c r="TX256" s="43"/>
      <c r="TY256" s="43"/>
      <c r="TZ256" s="43"/>
      <c r="UA256" s="43"/>
      <c r="UB256" s="43"/>
      <c r="UC256" s="43"/>
      <c r="UD256" s="43"/>
      <c r="UE256" s="43"/>
      <c r="UF256" s="43"/>
      <c r="UG256" s="43"/>
      <c r="UH256" s="43"/>
      <c r="UI256" s="43"/>
      <c r="UJ256" s="43"/>
      <c r="UK256" s="43"/>
      <c r="UL256" s="43"/>
      <c r="UM256" s="43"/>
      <c r="UN256" s="43"/>
      <c r="UO256" s="43"/>
      <c r="UP256" s="43"/>
      <c r="UQ256" s="43"/>
      <c r="UR256" s="43"/>
      <c r="US256" s="43"/>
      <c r="UT256" s="43"/>
      <c r="UU256" s="43"/>
      <c r="UV256" s="43"/>
      <c r="UW256" s="43"/>
      <c r="UX256" s="43"/>
      <c r="UY256" s="43"/>
      <c r="UZ256" s="43"/>
      <c r="VA256" s="43"/>
      <c r="VB256" s="43"/>
      <c r="VC256" s="43"/>
      <c r="VD256" s="43"/>
      <c r="VE256" s="43"/>
      <c r="VF256" s="43"/>
      <c r="VG256" s="43"/>
      <c r="VH256" s="43"/>
      <c r="VI256" s="43"/>
      <c r="VJ256" s="43"/>
      <c r="VK256" s="43"/>
      <c r="VL256" s="43"/>
      <c r="VM256" s="43"/>
      <c r="VN256" s="43"/>
      <c r="VO256" s="43"/>
      <c r="VP256" s="43"/>
      <c r="VQ256" s="43"/>
      <c r="VR256" s="43"/>
      <c r="VS256" s="43"/>
      <c r="VT256" s="43"/>
      <c r="VU256" s="43"/>
      <c r="VV256" s="43"/>
      <c r="VW256" s="43"/>
      <c r="VX256" s="43"/>
      <c r="VY256" s="43"/>
      <c r="VZ256" s="43"/>
      <c r="WA256" s="43"/>
      <c r="WB256" s="43"/>
      <c r="WC256" s="43"/>
      <c r="WD256" s="43"/>
      <c r="WE256" s="43"/>
      <c r="WF256" s="43"/>
      <c r="WG256" s="43"/>
      <c r="WH256" s="43"/>
      <c r="WI256" s="43"/>
      <c r="WJ256" s="43"/>
      <c r="WK256" s="43"/>
      <c r="WL256" s="43"/>
      <c r="WM256" s="43"/>
      <c r="WN256" s="43"/>
      <c r="WO256" s="43"/>
      <c r="WP256" s="43"/>
      <c r="WQ256" s="43"/>
      <c r="WR256" s="43"/>
      <c r="WS256" s="43"/>
      <c r="WT256" s="43"/>
      <c r="WU256" s="43"/>
      <c r="WV256" s="43"/>
      <c r="WW256" s="43"/>
      <c r="WX256" s="43"/>
      <c r="WY256" s="43"/>
      <c r="WZ256" s="43"/>
      <c r="XA256" s="43"/>
      <c r="XB256" s="43"/>
      <c r="XC256" s="43"/>
      <c r="XD256" s="43"/>
      <c r="XE256" s="43"/>
      <c r="XF256" s="43"/>
      <c r="XG256" s="43"/>
      <c r="XH256" s="43"/>
      <c r="XI256" s="43"/>
      <c r="XJ256" s="43"/>
      <c r="XK256" s="43"/>
      <c r="XL256" s="43"/>
      <c r="XM256" s="43"/>
      <c r="XN256" s="43"/>
      <c r="XO256" s="43"/>
      <c r="XP256" s="43"/>
      <c r="XQ256" s="43"/>
      <c r="XR256" s="43"/>
      <c r="XS256" s="43"/>
      <c r="XT256" s="43"/>
      <c r="XU256" s="43"/>
      <c r="XV256" s="43"/>
      <c r="XW256" s="43"/>
      <c r="XX256" s="43"/>
      <c r="XY256" s="43"/>
      <c r="XZ256" s="43"/>
      <c r="YA256" s="43"/>
      <c r="YB256" s="43"/>
      <c r="YC256" s="43"/>
      <c r="YD256" s="43"/>
      <c r="YE256" s="43"/>
      <c r="YF256" s="43"/>
      <c r="YG256" s="43"/>
      <c r="YH256" s="43"/>
      <c r="YI256" s="43"/>
      <c r="YJ256" s="43"/>
      <c r="YK256" s="43"/>
      <c r="YL256" s="43"/>
      <c r="YM256" s="43"/>
      <c r="YN256" s="43"/>
      <c r="YO256" s="43"/>
      <c r="YP256" s="43"/>
      <c r="YQ256" s="43"/>
      <c r="YR256" s="43"/>
    </row>
    <row r="257" spans="1:668" s="56" customFormat="1" ht="15.75" x14ac:dyDescent="0.25">
      <c r="A257" s="43"/>
      <c r="B257" s="90"/>
      <c r="C257" s="90"/>
      <c r="D257" s="90"/>
      <c r="E257" s="90"/>
      <c r="F257" s="90"/>
      <c r="G257" s="66"/>
      <c r="H257" s="90"/>
      <c r="I257" s="90"/>
      <c r="J257" s="90"/>
      <c r="K257" s="90"/>
      <c r="L257" s="90"/>
      <c r="M257" s="61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  <c r="IX257" s="43"/>
      <c r="IY257" s="43"/>
      <c r="IZ257" s="43"/>
      <c r="JA257" s="43"/>
      <c r="JB257" s="43"/>
      <c r="JC257" s="43"/>
      <c r="JD257" s="43"/>
      <c r="JE257" s="43"/>
      <c r="JF257" s="43"/>
      <c r="JG257" s="43"/>
      <c r="JH257" s="43"/>
      <c r="JI257" s="43"/>
      <c r="JJ257" s="43"/>
      <c r="JK257" s="43"/>
      <c r="JL257" s="43"/>
      <c r="JM257" s="43"/>
      <c r="JN257" s="43"/>
      <c r="JO257" s="43"/>
      <c r="JP257" s="43"/>
      <c r="JQ257" s="43"/>
      <c r="JR257" s="43"/>
      <c r="JS257" s="43"/>
      <c r="JT257" s="43"/>
      <c r="JU257" s="43"/>
      <c r="JV257" s="43"/>
      <c r="JW257" s="43"/>
      <c r="JX257" s="43"/>
      <c r="JY257" s="43"/>
      <c r="JZ257" s="43"/>
      <c r="KA257" s="43"/>
      <c r="KB257" s="43"/>
      <c r="KC257" s="43"/>
      <c r="KD257" s="43"/>
      <c r="KE257" s="43"/>
      <c r="KF257" s="43"/>
      <c r="KG257" s="43"/>
      <c r="KH257" s="43"/>
      <c r="KI257" s="43"/>
      <c r="KJ257" s="43"/>
      <c r="KK257" s="43"/>
      <c r="KL257" s="43"/>
      <c r="KM257" s="43"/>
      <c r="KN257" s="43"/>
      <c r="KO257" s="43"/>
      <c r="KP257" s="43"/>
      <c r="KQ257" s="43"/>
      <c r="KR257" s="43"/>
      <c r="KS257" s="43"/>
      <c r="KT257" s="43"/>
      <c r="KU257" s="43"/>
      <c r="KV257" s="43"/>
      <c r="KW257" s="43"/>
      <c r="KX257" s="43"/>
      <c r="KY257" s="43"/>
      <c r="KZ257" s="43"/>
      <c r="LA257" s="43"/>
      <c r="LB257" s="43"/>
      <c r="LC257" s="43"/>
      <c r="LD257" s="43"/>
      <c r="LE257" s="43"/>
      <c r="LF257" s="43"/>
      <c r="LG257" s="43"/>
      <c r="LH257" s="43"/>
      <c r="LI257" s="43"/>
      <c r="LJ257" s="43"/>
      <c r="LK257" s="43"/>
      <c r="LL257" s="43"/>
      <c r="LM257" s="43"/>
      <c r="LN257" s="43"/>
      <c r="LO257" s="43"/>
      <c r="LP257" s="43"/>
      <c r="LQ257" s="43"/>
      <c r="LR257" s="43"/>
      <c r="LS257" s="43"/>
      <c r="LT257" s="43"/>
      <c r="LU257" s="43"/>
      <c r="LV257" s="43"/>
      <c r="LW257" s="43"/>
      <c r="LX257" s="43"/>
      <c r="LY257" s="43"/>
      <c r="LZ257" s="43"/>
      <c r="MA257" s="43"/>
      <c r="MB257" s="43"/>
      <c r="MC257" s="43"/>
      <c r="MD257" s="43"/>
      <c r="ME257" s="43"/>
      <c r="MF257" s="43"/>
      <c r="MG257" s="43"/>
      <c r="MH257" s="43"/>
      <c r="MI257" s="43"/>
      <c r="MJ257" s="43"/>
      <c r="MK257" s="43"/>
      <c r="ML257" s="43"/>
      <c r="MM257" s="43"/>
      <c r="MN257" s="43"/>
      <c r="MO257" s="43"/>
      <c r="MP257" s="43"/>
      <c r="MQ257" s="43"/>
      <c r="MR257" s="43"/>
      <c r="MS257" s="43"/>
      <c r="MT257" s="43"/>
      <c r="MU257" s="43"/>
      <c r="MV257" s="43"/>
      <c r="MW257" s="43"/>
      <c r="MX257" s="43"/>
      <c r="MY257" s="43"/>
      <c r="MZ257" s="43"/>
      <c r="NA257" s="43"/>
      <c r="NB257" s="43"/>
      <c r="NC257" s="43"/>
      <c r="ND257" s="43"/>
      <c r="NE257" s="43"/>
      <c r="NF257" s="43"/>
      <c r="NG257" s="43"/>
      <c r="NH257" s="43"/>
      <c r="NI257" s="43"/>
      <c r="NJ257" s="43"/>
      <c r="NK257" s="43"/>
      <c r="NL257" s="43"/>
      <c r="NM257" s="43"/>
      <c r="NN257" s="43"/>
      <c r="NO257" s="43"/>
      <c r="NP257" s="43"/>
      <c r="NQ257" s="43"/>
      <c r="NR257" s="43"/>
      <c r="NS257" s="43"/>
      <c r="NT257" s="43"/>
      <c r="NU257" s="43"/>
      <c r="NV257" s="43"/>
      <c r="NW257" s="43"/>
      <c r="NX257" s="43"/>
      <c r="NY257" s="43"/>
      <c r="NZ257" s="43"/>
      <c r="OA257" s="43"/>
      <c r="OB257" s="43"/>
      <c r="OC257" s="43"/>
      <c r="OD257" s="43"/>
      <c r="OE257" s="43"/>
      <c r="OF257" s="43"/>
      <c r="OG257" s="43"/>
      <c r="OH257" s="43"/>
      <c r="OI257" s="43"/>
      <c r="OJ257" s="43"/>
      <c r="OK257" s="43"/>
      <c r="OL257" s="43"/>
      <c r="OM257" s="43"/>
      <c r="ON257" s="43"/>
      <c r="OO257" s="43"/>
      <c r="OP257" s="43"/>
      <c r="OQ257" s="43"/>
      <c r="OR257" s="43"/>
      <c r="OS257" s="43"/>
      <c r="OT257" s="43"/>
      <c r="OU257" s="43"/>
      <c r="OV257" s="43"/>
      <c r="OW257" s="43"/>
      <c r="OX257" s="43"/>
      <c r="OY257" s="43"/>
      <c r="OZ257" s="43"/>
      <c r="PA257" s="43"/>
      <c r="PB257" s="43"/>
      <c r="PC257" s="43"/>
      <c r="PD257" s="43"/>
      <c r="PE257" s="43"/>
      <c r="PF257" s="43"/>
      <c r="PG257" s="43"/>
      <c r="PH257" s="43"/>
      <c r="PI257" s="43"/>
      <c r="PJ257" s="43"/>
      <c r="PK257" s="43"/>
      <c r="PL257" s="43"/>
      <c r="PM257" s="43"/>
      <c r="PN257" s="43"/>
      <c r="PO257" s="43"/>
      <c r="PP257" s="43"/>
      <c r="PQ257" s="43"/>
      <c r="PR257" s="43"/>
      <c r="PS257" s="43"/>
      <c r="PT257" s="43"/>
      <c r="PU257" s="43"/>
      <c r="PV257" s="43"/>
      <c r="PW257" s="43"/>
      <c r="PX257" s="43"/>
      <c r="PY257" s="43"/>
      <c r="PZ257" s="43"/>
      <c r="QA257" s="43"/>
      <c r="QB257" s="43"/>
      <c r="QC257" s="43"/>
      <c r="QD257" s="43"/>
      <c r="QE257" s="43"/>
      <c r="QF257" s="43"/>
      <c r="QG257" s="43"/>
      <c r="QH257" s="43"/>
      <c r="QI257" s="43"/>
      <c r="QJ257" s="43"/>
      <c r="QK257" s="43"/>
      <c r="QL257" s="43"/>
      <c r="QM257" s="43"/>
      <c r="QN257" s="43"/>
      <c r="QO257" s="43"/>
      <c r="QP257" s="43"/>
      <c r="QQ257" s="43"/>
      <c r="QR257" s="43"/>
      <c r="QS257" s="43"/>
      <c r="QT257" s="43"/>
      <c r="QU257" s="43"/>
      <c r="QV257" s="43"/>
      <c r="QW257" s="43"/>
      <c r="QX257" s="43"/>
      <c r="QY257" s="43"/>
      <c r="QZ257" s="43"/>
      <c r="RA257" s="43"/>
      <c r="RB257" s="43"/>
      <c r="RC257" s="43"/>
      <c r="RD257" s="43"/>
      <c r="RE257" s="43"/>
      <c r="RF257" s="43"/>
      <c r="RG257" s="43"/>
      <c r="RH257" s="43"/>
      <c r="RI257" s="43"/>
      <c r="RJ257" s="43"/>
      <c r="RK257" s="43"/>
      <c r="RL257" s="43"/>
      <c r="RM257" s="43"/>
      <c r="RN257" s="43"/>
      <c r="RO257" s="43"/>
      <c r="RP257" s="43"/>
      <c r="RQ257" s="43"/>
      <c r="RR257" s="43"/>
      <c r="RS257" s="43"/>
      <c r="RT257" s="43"/>
      <c r="RU257" s="43"/>
      <c r="RV257" s="43"/>
      <c r="RW257" s="43"/>
      <c r="RX257" s="43"/>
      <c r="RY257" s="43"/>
      <c r="RZ257" s="43"/>
      <c r="SA257" s="43"/>
      <c r="SB257" s="43"/>
      <c r="SC257" s="43"/>
      <c r="SD257" s="43"/>
      <c r="SE257" s="43"/>
      <c r="SF257" s="43"/>
      <c r="SG257" s="43"/>
      <c r="SH257" s="43"/>
      <c r="SI257" s="43"/>
      <c r="SJ257" s="43"/>
      <c r="SK257" s="43"/>
      <c r="SL257" s="43"/>
      <c r="SM257" s="43"/>
      <c r="SN257" s="43"/>
      <c r="SO257" s="43"/>
      <c r="SP257" s="43"/>
      <c r="SQ257" s="43"/>
      <c r="SR257" s="43"/>
      <c r="SS257" s="43"/>
      <c r="ST257" s="43"/>
      <c r="SU257" s="43"/>
      <c r="SV257" s="43"/>
      <c r="SW257" s="43"/>
      <c r="SX257" s="43"/>
      <c r="SY257" s="43"/>
      <c r="SZ257" s="43"/>
      <c r="TA257" s="43"/>
      <c r="TB257" s="43"/>
      <c r="TC257" s="43"/>
      <c r="TD257" s="43"/>
      <c r="TE257" s="43"/>
      <c r="TF257" s="43"/>
      <c r="TG257" s="43"/>
      <c r="TH257" s="43"/>
      <c r="TI257" s="43"/>
      <c r="TJ257" s="43"/>
      <c r="TK257" s="43"/>
      <c r="TL257" s="43"/>
      <c r="TM257" s="43"/>
      <c r="TN257" s="43"/>
      <c r="TO257" s="43"/>
      <c r="TP257" s="43"/>
      <c r="TQ257" s="43"/>
      <c r="TR257" s="43"/>
      <c r="TS257" s="43"/>
      <c r="TT257" s="43"/>
      <c r="TU257" s="43"/>
      <c r="TV257" s="43"/>
      <c r="TW257" s="43"/>
      <c r="TX257" s="43"/>
      <c r="TY257" s="43"/>
      <c r="TZ257" s="43"/>
      <c r="UA257" s="43"/>
      <c r="UB257" s="43"/>
      <c r="UC257" s="43"/>
      <c r="UD257" s="43"/>
      <c r="UE257" s="43"/>
      <c r="UF257" s="43"/>
      <c r="UG257" s="43"/>
      <c r="UH257" s="43"/>
      <c r="UI257" s="43"/>
      <c r="UJ257" s="43"/>
      <c r="UK257" s="43"/>
      <c r="UL257" s="43"/>
      <c r="UM257" s="43"/>
      <c r="UN257" s="43"/>
      <c r="UO257" s="43"/>
      <c r="UP257" s="43"/>
      <c r="UQ257" s="43"/>
      <c r="UR257" s="43"/>
      <c r="US257" s="43"/>
      <c r="UT257" s="43"/>
      <c r="UU257" s="43"/>
      <c r="UV257" s="43"/>
      <c r="UW257" s="43"/>
      <c r="UX257" s="43"/>
      <c r="UY257" s="43"/>
      <c r="UZ257" s="43"/>
      <c r="VA257" s="43"/>
      <c r="VB257" s="43"/>
      <c r="VC257" s="43"/>
      <c r="VD257" s="43"/>
      <c r="VE257" s="43"/>
      <c r="VF257" s="43"/>
      <c r="VG257" s="43"/>
      <c r="VH257" s="43"/>
      <c r="VI257" s="43"/>
      <c r="VJ257" s="43"/>
      <c r="VK257" s="43"/>
      <c r="VL257" s="43"/>
      <c r="VM257" s="43"/>
      <c r="VN257" s="43"/>
      <c r="VO257" s="43"/>
      <c r="VP257" s="43"/>
      <c r="VQ257" s="43"/>
      <c r="VR257" s="43"/>
      <c r="VS257" s="43"/>
      <c r="VT257" s="43"/>
      <c r="VU257" s="43"/>
      <c r="VV257" s="43"/>
      <c r="VW257" s="43"/>
      <c r="VX257" s="43"/>
      <c r="VY257" s="43"/>
      <c r="VZ257" s="43"/>
      <c r="WA257" s="43"/>
      <c r="WB257" s="43"/>
      <c r="WC257" s="43"/>
      <c r="WD257" s="43"/>
      <c r="WE257" s="43"/>
      <c r="WF257" s="43"/>
      <c r="WG257" s="43"/>
      <c r="WH257" s="43"/>
      <c r="WI257" s="43"/>
      <c r="WJ257" s="43"/>
      <c r="WK257" s="43"/>
      <c r="WL257" s="43"/>
      <c r="WM257" s="43"/>
      <c r="WN257" s="43"/>
      <c r="WO257" s="43"/>
      <c r="WP257" s="43"/>
      <c r="WQ257" s="43"/>
      <c r="WR257" s="43"/>
      <c r="WS257" s="43"/>
      <c r="WT257" s="43"/>
      <c r="WU257" s="43"/>
      <c r="WV257" s="43"/>
      <c r="WW257" s="43"/>
      <c r="WX257" s="43"/>
      <c r="WY257" s="43"/>
      <c r="WZ257" s="43"/>
      <c r="XA257" s="43"/>
      <c r="XB257" s="43"/>
      <c r="XC257" s="43"/>
      <c r="XD257" s="43"/>
      <c r="XE257" s="43"/>
      <c r="XF257" s="43"/>
      <c r="XG257" s="43"/>
      <c r="XH257" s="43"/>
      <c r="XI257" s="43"/>
      <c r="XJ257" s="43"/>
      <c r="XK257" s="43"/>
      <c r="XL257" s="43"/>
      <c r="XM257" s="43"/>
      <c r="XN257" s="43"/>
      <c r="XO257" s="43"/>
      <c r="XP257" s="43"/>
      <c r="XQ257" s="43"/>
      <c r="XR257" s="43"/>
      <c r="XS257" s="43"/>
      <c r="XT257" s="43"/>
      <c r="XU257" s="43"/>
      <c r="XV257" s="43"/>
      <c r="XW257" s="43"/>
      <c r="XX257" s="43"/>
      <c r="XY257" s="43"/>
      <c r="XZ257" s="43"/>
      <c r="YA257" s="43"/>
      <c r="YB257" s="43"/>
      <c r="YC257" s="43"/>
      <c r="YD257" s="43"/>
      <c r="YE257" s="43"/>
      <c r="YF257" s="43"/>
      <c r="YG257" s="43"/>
      <c r="YH257" s="43"/>
      <c r="YI257" s="43"/>
      <c r="YJ257" s="43"/>
      <c r="YK257" s="43"/>
      <c r="YL257" s="43"/>
      <c r="YM257" s="43"/>
      <c r="YN257" s="43"/>
      <c r="YO257" s="43"/>
      <c r="YP257" s="43"/>
      <c r="YQ257" s="43"/>
      <c r="YR257" s="43"/>
    </row>
    <row r="258" spans="1:668" s="56" customFormat="1" ht="15.75" x14ac:dyDescent="0.25">
      <c r="A258" s="43"/>
      <c r="B258" s="2"/>
      <c r="C258" s="2"/>
      <c r="D258" s="1"/>
      <c r="E258" s="1"/>
      <c r="F258" s="47"/>
      <c r="G258" s="65"/>
      <c r="H258" s="47"/>
      <c r="I258" s="47"/>
      <c r="J258" s="47"/>
      <c r="K258" s="47"/>
      <c r="L258" s="65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43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  <c r="LD258" s="43"/>
      <c r="LE258" s="43"/>
      <c r="LF258" s="43"/>
      <c r="LG258" s="43"/>
      <c r="LH258" s="43"/>
      <c r="LI258" s="43"/>
      <c r="LJ258" s="43"/>
      <c r="LK258" s="43"/>
      <c r="LL258" s="43"/>
      <c r="LM258" s="43"/>
      <c r="LN258" s="43"/>
      <c r="LO258" s="43"/>
      <c r="LP258" s="43"/>
      <c r="LQ258" s="43"/>
      <c r="LR258" s="43"/>
      <c r="LS258" s="43"/>
      <c r="LT258" s="43"/>
      <c r="LU258" s="43"/>
      <c r="LV258" s="43"/>
      <c r="LW258" s="43"/>
      <c r="LX258" s="43"/>
      <c r="LY258" s="43"/>
      <c r="LZ258" s="43"/>
      <c r="MA258" s="43"/>
      <c r="MB258" s="43"/>
      <c r="MC258" s="43"/>
      <c r="MD258" s="43"/>
      <c r="ME258" s="43"/>
      <c r="MF258" s="43"/>
      <c r="MG258" s="43"/>
      <c r="MH258" s="43"/>
      <c r="MI258" s="43"/>
      <c r="MJ258" s="43"/>
      <c r="MK258" s="43"/>
      <c r="ML258" s="43"/>
      <c r="MM258" s="43"/>
      <c r="MN258" s="43"/>
      <c r="MO258" s="43"/>
      <c r="MP258" s="43"/>
      <c r="MQ258" s="43"/>
      <c r="MR258" s="43"/>
      <c r="MS258" s="43"/>
      <c r="MT258" s="43"/>
      <c r="MU258" s="43"/>
      <c r="MV258" s="43"/>
      <c r="MW258" s="43"/>
      <c r="MX258" s="43"/>
      <c r="MY258" s="43"/>
      <c r="MZ258" s="43"/>
      <c r="NA258" s="43"/>
      <c r="NB258" s="43"/>
      <c r="NC258" s="43"/>
      <c r="ND258" s="43"/>
      <c r="NE258" s="43"/>
      <c r="NF258" s="43"/>
      <c r="NG258" s="43"/>
      <c r="NH258" s="43"/>
      <c r="NI258" s="43"/>
      <c r="NJ258" s="43"/>
      <c r="NK258" s="43"/>
      <c r="NL258" s="43"/>
      <c r="NM258" s="43"/>
      <c r="NN258" s="43"/>
      <c r="NO258" s="43"/>
      <c r="NP258" s="43"/>
      <c r="NQ258" s="43"/>
      <c r="NR258" s="43"/>
      <c r="NS258" s="43"/>
      <c r="NT258" s="43"/>
      <c r="NU258" s="43"/>
      <c r="NV258" s="43"/>
      <c r="NW258" s="43"/>
      <c r="NX258" s="43"/>
      <c r="NY258" s="43"/>
      <c r="NZ258" s="43"/>
      <c r="OA258" s="43"/>
      <c r="OB258" s="43"/>
      <c r="OC258" s="43"/>
      <c r="OD258" s="43"/>
      <c r="OE258" s="43"/>
      <c r="OF258" s="43"/>
      <c r="OG258" s="43"/>
      <c r="OH258" s="43"/>
      <c r="OI258" s="43"/>
      <c r="OJ258" s="43"/>
      <c r="OK258" s="43"/>
      <c r="OL258" s="43"/>
      <c r="OM258" s="43"/>
      <c r="ON258" s="43"/>
      <c r="OO258" s="43"/>
      <c r="OP258" s="43"/>
      <c r="OQ258" s="43"/>
      <c r="OR258" s="43"/>
      <c r="OS258" s="43"/>
      <c r="OT258" s="43"/>
      <c r="OU258" s="43"/>
      <c r="OV258" s="43"/>
      <c r="OW258" s="43"/>
      <c r="OX258" s="43"/>
      <c r="OY258" s="43"/>
      <c r="OZ258" s="43"/>
      <c r="PA258" s="43"/>
      <c r="PB258" s="43"/>
      <c r="PC258" s="43"/>
      <c r="PD258" s="43"/>
      <c r="PE258" s="43"/>
      <c r="PF258" s="43"/>
      <c r="PG258" s="43"/>
      <c r="PH258" s="43"/>
      <c r="PI258" s="43"/>
      <c r="PJ258" s="43"/>
      <c r="PK258" s="43"/>
      <c r="PL258" s="43"/>
      <c r="PM258" s="43"/>
      <c r="PN258" s="43"/>
      <c r="PO258" s="43"/>
      <c r="PP258" s="43"/>
      <c r="PQ258" s="43"/>
      <c r="PR258" s="43"/>
      <c r="PS258" s="43"/>
      <c r="PT258" s="43"/>
      <c r="PU258" s="43"/>
      <c r="PV258" s="43"/>
      <c r="PW258" s="43"/>
      <c r="PX258" s="43"/>
      <c r="PY258" s="43"/>
      <c r="PZ258" s="43"/>
      <c r="QA258" s="43"/>
      <c r="QB258" s="43"/>
      <c r="QC258" s="43"/>
      <c r="QD258" s="43"/>
      <c r="QE258" s="43"/>
      <c r="QF258" s="43"/>
      <c r="QG258" s="43"/>
      <c r="QH258" s="43"/>
      <c r="QI258" s="43"/>
      <c r="QJ258" s="43"/>
      <c r="QK258" s="43"/>
      <c r="QL258" s="43"/>
      <c r="QM258" s="43"/>
      <c r="QN258" s="43"/>
      <c r="QO258" s="43"/>
      <c r="QP258" s="43"/>
      <c r="QQ258" s="43"/>
      <c r="QR258" s="43"/>
      <c r="QS258" s="43"/>
      <c r="QT258" s="43"/>
      <c r="QU258" s="43"/>
      <c r="QV258" s="43"/>
      <c r="QW258" s="43"/>
      <c r="QX258" s="43"/>
      <c r="QY258" s="43"/>
      <c r="QZ258" s="43"/>
      <c r="RA258" s="43"/>
      <c r="RB258" s="43"/>
      <c r="RC258" s="43"/>
      <c r="RD258" s="43"/>
      <c r="RE258" s="43"/>
      <c r="RF258" s="43"/>
      <c r="RG258" s="43"/>
      <c r="RH258" s="43"/>
      <c r="RI258" s="43"/>
      <c r="RJ258" s="43"/>
      <c r="RK258" s="43"/>
      <c r="RL258" s="43"/>
      <c r="RM258" s="43"/>
      <c r="RN258" s="43"/>
      <c r="RO258" s="43"/>
      <c r="RP258" s="43"/>
      <c r="RQ258" s="43"/>
      <c r="RR258" s="43"/>
      <c r="RS258" s="43"/>
      <c r="RT258" s="43"/>
      <c r="RU258" s="43"/>
      <c r="RV258" s="43"/>
      <c r="RW258" s="43"/>
      <c r="RX258" s="43"/>
      <c r="RY258" s="43"/>
      <c r="RZ258" s="43"/>
      <c r="SA258" s="43"/>
      <c r="SB258" s="43"/>
      <c r="SC258" s="43"/>
      <c r="SD258" s="43"/>
      <c r="SE258" s="43"/>
      <c r="SF258" s="43"/>
      <c r="SG258" s="43"/>
      <c r="SH258" s="43"/>
      <c r="SI258" s="43"/>
      <c r="SJ258" s="43"/>
      <c r="SK258" s="43"/>
      <c r="SL258" s="43"/>
      <c r="SM258" s="43"/>
      <c r="SN258" s="43"/>
      <c r="SO258" s="43"/>
      <c r="SP258" s="43"/>
      <c r="SQ258" s="43"/>
      <c r="SR258" s="43"/>
      <c r="SS258" s="43"/>
      <c r="ST258" s="43"/>
      <c r="SU258" s="43"/>
      <c r="SV258" s="43"/>
      <c r="SW258" s="43"/>
      <c r="SX258" s="43"/>
      <c r="SY258" s="43"/>
      <c r="SZ258" s="43"/>
      <c r="TA258" s="43"/>
      <c r="TB258" s="43"/>
      <c r="TC258" s="43"/>
      <c r="TD258" s="43"/>
      <c r="TE258" s="43"/>
      <c r="TF258" s="43"/>
      <c r="TG258" s="43"/>
      <c r="TH258" s="43"/>
      <c r="TI258" s="43"/>
      <c r="TJ258" s="43"/>
      <c r="TK258" s="43"/>
      <c r="TL258" s="43"/>
      <c r="TM258" s="43"/>
      <c r="TN258" s="43"/>
      <c r="TO258" s="43"/>
      <c r="TP258" s="43"/>
      <c r="TQ258" s="43"/>
      <c r="TR258" s="43"/>
      <c r="TS258" s="43"/>
      <c r="TT258" s="43"/>
      <c r="TU258" s="43"/>
      <c r="TV258" s="43"/>
      <c r="TW258" s="43"/>
      <c r="TX258" s="43"/>
      <c r="TY258" s="43"/>
      <c r="TZ258" s="43"/>
      <c r="UA258" s="43"/>
      <c r="UB258" s="43"/>
      <c r="UC258" s="43"/>
      <c r="UD258" s="43"/>
      <c r="UE258" s="43"/>
      <c r="UF258" s="43"/>
      <c r="UG258" s="43"/>
      <c r="UH258" s="43"/>
      <c r="UI258" s="43"/>
      <c r="UJ258" s="43"/>
      <c r="UK258" s="43"/>
      <c r="UL258" s="43"/>
      <c r="UM258" s="43"/>
      <c r="UN258" s="43"/>
      <c r="UO258" s="43"/>
      <c r="UP258" s="43"/>
      <c r="UQ258" s="43"/>
      <c r="UR258" s="43"/>
      <c r="US258" s="43"/>
      <c r="UT258" s="43"/>
      <c r="UU258" s="43"/>
      <c r="UV258" s="43"/>
      <c r="UW258" s="43"/>
      <c r="UX258" s="43"/>
      <c r="UY258" s="43"/>
      <c r="UZ258" s="43"/>
      <c r="VA258" s="43"/>
      <c r="VB258" s="43"/>
      <c r="VC258" s="43"/>
      <c r="VD258" s="43"/>
      <c r="VE258" s="43"/>
      <c r="VF258" s="43"/>
      <c r="VG258" s="43"/>
      <c r="VH258" s="43"/>
      <c r="VI258" s="43"/>
      <c r="VJ258" s="43"/>
      <c r="VK258" s="43"/>
      <c r="VL258" s="43"/>
      <c r="VM258" s="43"/>
      <c r="VN258" s="43"/>
      <c r="VO258" s="43"/>
      <c r="VP258" s="43"/>
      <c r="VQ258" s="43"/>
      <c r="VR258" s="43"/>
      <c r="VS258" s="43"/>
      <c r="VT258" s="43"/>
      <c r="VU258" s="43"/>
      <c r="VV258" s="43"/>
      <c r="VW258" s="43"/>
      <c r="VX258" s="43"/>
      <c r="VY258" s="43"/>
      <c r="VZ258" s="43"/>
      <c r="WA258" s="43"/>
      <c r="WB258" s="43"/>
      <c r="WC258" s="43"/>
      <c r="WD258" s="43"/>
      <c r="WE258" s="43"/>
      <c r="WF258" s="43"/>
      <c r="WG258" s="43"/>
      <c r="WH258" s="43"/>
      <c r="WI258" s="43"/>
      <c r="WJ258" s="43"/>
      <c r="WK258" s="43"/>
      <c r="WL258" s="43"/>
      <c r="WM258" s="43"/>
      <c r="WN258" s="43"/>
      <c r="WO258" s="43"/>
      <c r="WP258" s="43"/>
      <c r="WQ258" s="43"/>
      <c r="WR258" s="43"/>
      <c r="WS258" s="43"/>
      <c r="WT258" s="43"/>
      <c r="WU258" s="43"/>
      <c r="WV258" s="43"/>
      <c r="WW258" s="43"/>
      <c r="WX258" s="43"/>
      <c r="WY258" s="43"/>
      <c r="WZ258" s="43"/>
      <c r="XA258" s="43"/>
      <c r="XB258" s="43"/>
      <c r="XC258" s="43"/>
      <c r="XD258" s="43"/>
      <c r="XE258" s="43"/>
      <c r="XF258" s="43"/>
      <c r="XG258" s="43"/>
      <c r="XH258" s="43"/>
      <c r="XI258" s="43"/>
      <c r="XJ258" s="43"/>
      <c r="XK258" s="43"/>
      <c r="XL258" s="43"/>
      <c r="XM258" s="43"/>
      <c r="XN258" s="43"/>
      <c r="XO258" s="43"/>
      <c r="XP258" s="43"/>
      <c r="XQ258" s="43"/>
      <c r="XR258" s="43"/>
      <c r="XS258" s="43"/>
      <c r="XT258" s="43"/>
      <c r="XU258" s="43"/>
      <c r="XV258" s="43"/>
      <c r="XW258" s="43"/>
      <c r="XX258" s="43"/>
      <c r="XY258" s="43"/>
      <c r="XZ258" s="43"/>
      <c r="YA258" s="43"/>
      <c r="YB258" s="43"/>
      <c r="YC258" s="43"/>
      <c r="YD258" s="43"/>
      <c r="YE258" s="43"/>
      <c r="YF258" s="43"/>
      <c r="YG258" s="43"/>
      <c r="YH258" s="43"/>
      <c r="YI258" s="43"/>
      <c r="YJ258" s="43"/>
      <c r="YK258" s="43"/>
      <c r="YL258" s="43"/>
      <c r="YM258" s="43"/>
      <c r="YN258" s="43"/>
      <c r="YO258" s="43"/>
      <c r="YP258" s="43"/>
      <c r="YQ258" s="43"/>
      <c r="YR258" s="43"/>
    </row>
    <row r="259" spans="1:668" s="56" customFormat="1" ht="15.75" x14ac:dyDescent="0.25">
      <c r="A259" s="43"/>
      <c r="B259" s="2"/>
      <c r="C259" s="2"/>
      <c r="D259" s="1"/>
      <c r="E259" s="1"/>
      <c r="F259" s="47"/>
      <c r="G259" s="65"/>
      <c r="H259" s="47"/>
      <c r="I259" s="47"/>
      <c r="J259" s="47"/>
      <c r="K259" s="47"/>
      <c r="L259" s="65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  <c r="LD259" s="43"/>
      <c r="LE259" s="43"/>
      <c r="LF259" s="43"/>
      <c r="LG259" s="43"/>
      <c r="LH259" s="43"/>
      <c r="LI259" s="43"/>
      <c r="LJ259" s="43"/>
      <c r="LK259" s="43"/>
      <c r="LL259" s="43"/>
      <c r="LM259" s="43"/>
      <c r="LN259" s="43"/>
      <c r="LO259" s="43"/>
      <c r="LP259" s="43"/>
      <c r="LQ259" s="43"/>
      <c r="LR259" s="43"/>
      <c r="LS259" s="43"/>
      <c r="LT259" s="43"/>
      <c r="LU259" s="43"/>
      <c r="LV259" s="43"/>
      <c r="LW259" s="43"/>
      <c r="LX259" s="43"/>
      <c r="LY259" s="43"/>
      <c r="LZ259" s="43"/>
      <c r="MA259" s="43"/>
      <c r="MB259" s="43"/>
      <c r="MC259" s="43"/>
      <c r="MD259" s="43"/>
      <c r="ME259" s="43"/>
      <c r="MF259" s="43"/>
      <c r="MG259" s="43"/>
      <c r="MH259" s="43"/>
      <c r="MI259" s="43"/>
      <c r="MJ259" s="43"/>
      <c r="MK259" s="43"/>
      <c r="ML259" s="43"/>
      <c r="MM259" s="43"/>
      <c r="MN259" s="43"/>
      <c r="MO259" s="43"/>
      <c r="MP259" s="43"/>
      <c r="MQ259" s="43"/>
      <c r="MR259" s="43"/>
      <c r="MS259" s="43"/>
      <c r="MT259" s="43"/>
      <c r="MU259" s="43"/>
      <c r="MV259" s="43"/>
      <c r="MW259" s="43"/>
      <c r="MX259" s="43"/>
      <c r="MY259" s="43"/>
      <c r="MZ259" s="43"/>
      <c r="NA259" s="43"/>
      <c r="NB259" s="43"/>
      <c r="NC259" s="43"/>
      <c r="ND259" s="43"/>
      <c r="NE259" s="43"/>
      <c r="NF259" s="43"/>
      <c r="NG259" s="43"/>
      <c r="NH259" s="43"/>
      <c r="NI259" s="43"/>
      <c r="NJ259" s="43"/>
      <c r="NK259" s="43"/>
      <c r="NL259" s="43"/>
      <c r="NM259" s="43"/>
      <c r="NN259" s="43"/>
      <c r="NO259" s="43"/>
      <c r="NP259" s="43"/>
      <c r="NQ259" s="43"/>
      <c r="NR259" s="43"/>
      <c r="NS259" s="43"/>
      <c r="NT259" s="43"/>
      <c r="NU259" s="43"/>
      <c r="NV259" s="43"/>
      <c r="NW259" s="43"/>
      <c r="NX259" s="43"/>
      <c r="NY259" s="43"/>
      <c r="NZ259" s="43"/>
      <c r="OA259" s="43"/>
      <c r="OB259" s="43"/>
      <c r="OC259" s="43"/>
      <c r="OD259" s="43"/>
      <c r="OE259" s="43"/>
      <c r="OF259" s="43"/>
      <c r="OG259" s="43"/>
      <c r="OH259" s="43"/>
      <c r="OI259" s="43"/>
      <c r="OJ259" s="43"/>
      <c r="OK259" s="43"/>
      <c r="OL259" s="43"/>
      <c r="OM259" s="43"/>
      <c r="ON259" s="43"/>
      <c r="OO259" s="43"/>
      <c r="OP259" s="43"/>
      <c r="OQ259" s="43"/>
      <c r="OR259" s="43"/>
      <c r="OS259" s="43"/>
      <c r="OT259" s="43"/>
      <c r="OU259" s="43"/>
      <c r="OV259" s="43"/>
      <c r="OW259" s="43"/>
      <c r="OX259" s="43"/>
      <c r="OY259" s="43"/>
      <c r="OZ259" s="43"/>
      <c r="PA259" s="43"/>
      <c r="PB259" s="43"/>
      <c r="PC259" s="43"/>
      <c r="PD259" s="43"/>
      <c r="PE259" s="43"/>
      <c r="PF259" s="43"/>
      <c r="PG259" s="43"/>
      <c r="PH259" s="43"/>
      <c r="PI259" s="43"/>
      <c r="PJ259" s="43"/>
      <c r="PK259" s="43"/>
      <c r="PL259" s="43"/>
      <c r="PM259" s="43"/>
      <c r="PN259" s="43"/>
      <c r="PO259" s="43"/>
      <c r="PP259" s="43"/>
      <c r="PQ259" s="43"/>
      <c r="PR259" s="43"/>
      <c r="PS259" s="43"/>
      <c r="PT259" s="43"/>
      <c r="PU259" s="43"/>
      <c r="PV259" s="43"/>
      <c r="PW259" s="43"/>
      <c r="PX259" s="43"/>
      <c r="PY259" s="43"/>
      <c r="PZ259" s="43"/>
      <c r="QA259" s="43"/>
      <c r="QB259" s="43"/>
      <c r="QC259" s="43"/>
      <c r="QD259" s="43"/>
      <c r="QE259" s="43"/>
      <c r="QF259" s="43"/>
      <c r="QG259" s="43"/>
      <c r="QH259" s="43"/>
      <c r="QI259" s="43"/>
      <c r="QJ259" s="43"/>
      <c r="QK259" s="43"/>
      <c r="QL259" s="43"/>
      <c r="QM259" s="43"/>
      <c r="QN259" s="43"/>
      <c r="QO259" s="43"/>
      <c r="QP259" s="43"/>
      <c r="QQ259" s="43"/>
      <c r="QR259" s="43"/>
      <c r="QS259" s="43"/>
      <c r="QT259" s="43"/>
      <c r="QU259" s="43"/>
      <c r="QV259" s="43"/>
      <c r="QW259" s="43"/>
      <c r="QX259" s="43"/>
      <c r="QY259" s="43"/>
      <c r="QZ259" s="43"/>
      <c r="RA259" s="43"/>
      <c r="RB259" s="43"/>
      <c r="RC259" s="43"/>
      <c r="RD259" s="43"/>
      <c r="RE259" s="43"/>
      <c r="RF259" s="43"/>
      <c r="RG259" s="43"/>
      <c r="RH259" s="43"/>
      <c r="RI259" s="43"/>
      <c r="RJ259" s="43"/>
      <c r="RK259" s="43"/>
      <c r="RL259" s="43"/>
      <c r="RM259" s="43"/>
      <c r="RN259" s="43"/>
      <c r="RO259" s="43"/>
      <c r="RP259" s="43"/>
      <c r="RQ259" s="43"/>
      <c r="RR259" s="43"/>
      <c r="RS259" s="43"/>
      <c r="RT259" s="43"/>
      <c r="RU259" s="43"/>
      <c r="RV259" s="43"/>
      <c r="RW259" s="43"/>
      <c r="RX259" s="43"/>
      <c r="RY259" s="43"/>
      <c r="RZ259" s="43"/>
      <c r="SA259" s="43"/>
      <c r="SB259" s="43"/>
      <c r="SC259" s="43"/>
      <c r="SD259" s="43"/>
      <c r="SE259" s="43"/>
      <c r="SF259" s="43"/>
      <c r="SG259" s="43"/>
      <c r="SH259" s="43"/>
      <c r="SI259" s="43"/>
      <c r="SJ259" s="43"/>
      <c r="SK259" s="43"/>
      <c r="SL259" s="43"/>
      <c r="SM259" s="43"/>
      <c r="SN259" s="43"/>
      <c r="SO259" s="43"/>
      <c r="SP259" s="43"/>
      <c r="SQ259" s="43"/>
      <c r="SR259" s="43"/>
      <c r="SS259" s="43"/>
      <c r="ST259" s="43"/>
      <c r="SU259" s="43"/>
      <c r="SV259" s="43"/>
      <c r="SW259" s="43"/>
      <c r="SX259" s="43"/>
      <c r="SY259" s="43"/>
      <c r="SZ259" s="43"/>
      <c r="TA259" s="43"/>
      <c r="TB259" s="43"/>
      <c r="TC259" s="43"/>
      <c r="TD259" s="43"/>
      <c r="TE259" s="43"/>
      <c r="TF259" s="43"/>
      <c r="TG259" s="43"/>
      <c r="TH259" s="43"/>
      <c r="TI259" s="43"/>
      <c r="TJ259" s="43"/>
      <c r="TK259" s="43"/>
      <c r="TL259" s="43"/>
      <c r="TM259" s="43"/>
      <c r="TN259" s="43"/>
      <c r="TO259" s="43"/>
      <c r="TP259" s="43"/>
      <c r="TQ259" s="43"/>
      <c r="TR259" s="43"/>
      <c r="TS259" s="43"/>
      <c r="TT259" s="43"/>
      <c r="TU259" s="43"/>
      <c r="TV259" s="43"/>
      <c r="TW259" s="43"/>
      <c r="TX259" s="43"/>
      <c r="TY259" s="43"/>
      <c r="TZ259" s="43"/>
      <c r="UA259" s="43"/>
      <c r="UB259" s="43"/>
      <c r="UC259" s="43"/>
      <c r="UD259" s="43"/>
      <c r="UE259" s="43"/>
      <c r="UF259" s="43"/>
      <c r="UG259" s="43"/>
      <c r="UH259" s="43"/>
      <c r="UI259" s="43"/>
      <c r="UJ259" s="43"/>
      <c r="UK259" s="43"/>
      <c r="UL259" s="43"/>
      <c r="UM259" s="43"/>
      <c r="UN259" s="43"/>
      <c r="UO259" s="43"/>
      <c r="UP259" s="43"/>
      <c r="UQ259" s="43"/>
      <c r="UR259" s="43"/>
      <c r="US259" s="43"/>
      <c r="UT259" s="43"/>
      <c r="UU259" s="43"/>
      <c r="UV259" s="43"/>
      <c r="UW259" s="43"/>
      <c r="UX259" s="43"/>
      <c r="UY259" s="43"/>
      <c r="UZ259" s="43"/>
      <c r="VA259" s="43"/>
      <c r="VB259" s="43"/>
      <c r="VC259" s="43"/>
      <c r="VD259" s="43"/>
      <c r="VE259" s="43"/>
      <c r="VF259" s="43"/>
      <c r="VG259" s="43"/>
      <c r="VH259" s="43"/>
      <c r="VI259" s="43"/>
      <c r="VJ259" s="43"/>
      <c r="VK259" s="43"/>
      <c r="VL259" s="43"/>
      <c r="VM259" s="43"/>
      <c r="VN259" s="43"/>
      <c r="VO259" s="43"/>
      <c r="VP259" s="43"/>
      <c r="VQ259" s="43"/>
      <c r="VR259" s="43"/>
      <c r="VS259" s="43"/>
      <c r="VT259" s="43"/>
      <c r="VU259" s="43"/>
      <c r="VV259" s="43"/>
      <c r="VW259" s="43"/>
      <c r="VX259" s="43"/>
      <c r="VY259" s="43"/>
      <c r="VZ259" s="43"/>
      <c r="WA259" s="43"/>
      <c r="WB259" s="43"/>
      <c r="WC259" s="43"/>
      <c r="WD259" s="43"/>
      <c r="WE259" s="43"/>
      <c r="WF259" s="43"/>
      <c r="WG259" s="43"/>
      <c r="WH259" s="43"/>
      <c r="WI259" s="43"/>
      <c r="WJ259" s="43"/>
      <c r="WK259" s="43"/>
      <c r="WL259" s="43"/>
      <c r="WM259" s="43"/>
      <c r="WN259" s="43"/>
      <c r="WO259" s="43"/>
      <c r="WP259" s="43"/>
      <c r="WQ259" s="43"/>
      <c r="WR259" s="43"/>
      <c r="WS259" s="43"/>
      <c r="WT259" s="43"/>
      <c r="WU259" s="43"/>
      <c r="WV259" s="43"/>
      <c r="WW259" s="43"/>
      <c r="WX259" s="43"/>
      <c r="WY259" s="43"/>
      <c r="WZ259" s="43"/>
      <c r="XA259" s="43"/>
      <c r="XB259" s="43"/>
      <c r="XC259" s="43"/>
      <c r="XD259" s="43"/>
      <c r="XE259" s="43"/>
      <c r="XF259" s="43"/>
      <c r="XG259" s="43"/>
      <c r="XH259" s="43"/>
      <c r="XI259" s="43"/>
      <c r="XJ259" s="43"/>
      <c r="XK259" s="43"/>
      <c r="XL259" s="43"/>
      <c r="XM259" s="43"/>
      <c r="XN259" s="43"/>
      <c r="XO259" s="43"/>
      <c r="XP259" s="43"/>
      <c r="XQ259" s="43"/>
      <c r="XR259" s="43"/>
      <c r="XS259" s="43"/>
      <c r="XT259" s="43"/>
      <c r="XU259" s="43"/>
      <c r="XV259" s="43"/>
      <c r="XW259" s="43"/>
      <c r="XX259" s="43"/>
      <c r="XY259" s="43"/>
      <c r="XZ259" s="43"/>
      <c r="YA259" s="43"/>
      <c r="YB259" s="43"/>
      <c r="YC259" s="43"/>
      <c r="YD259" s="43"/>
      <c r="YE259" s="43"/>
      <c r="YF259" s="43"/>
      <c r="YG259" s="43"/>
      <c r="YH259" s="43"/>
      <c r="YI259" s="43"/>
      <c r="YJ259" s="43"/>
      <c r="YK259" s="43"/>
      <c r="YL259" s="43"/>
      <c r="YM259" s="43"/>
      <c r="YN259" s="43"/>
      <c r="YO259" s="43"/>
      <c r="YP259" s="43"/>
      <c r="YQ259" s="43"/>
      <c r="YR259" s="43"/>
    </row>
    <row r="260" spans="1:668" s="56" customFormat="1" ht="15.75" x14ac:dyDescent="0.25">
      <c r="A260" s="43"/>
      <c r="B260" s="2"/>
      <c r="C260" s="2"/>
      <c r="D260" s="1"/>
      <c r="E260" s="1"/>
      <c r="F260" s="47"/>
      <c r="G260" s="65"/>
      <c r="H260" s="47"/>
      <c r="I260" s="47"/>
      <c r="J260" s="47"/>
      <c r="K260" s="47"/>
      <c r="L260" s="65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  <c r="MZ260" s="43"/>
      <c r="NA260" s="43"/>
      <c r="NB260" s="43"/>
      <c r="NC260" s="43"/>
      <c r="ND260" s="43"/>
      <c r="NE260" s="43"/>
      <c r="NF260" s="43"/>
      <c r="NG260" s="43"/>
      <c r="NH260" s="43"/>
      <c r="NI260" s="43"/>
      <c r="NJ260" s="43"/>
      <c r="NK260" s="43"/>
      <c r="NL260" s="43"/>
      <c r="NM260" s="43"/>
      <c r="NN260" s="43"/>
      <c r="NO260" s="43"/>
      <c r="NP260" s="43"/>
      <c r="NQ260" s="43"/>
      <c r="NR260" s="43"/>
      <c r="NS260" s="43"/>
      <c r="NT260" s="43"/>
      <c r="NU260" s="43"/>
      <c r="NV260" s="43"/>
      <c r="NW260" s="43"/>
      <c r="NX260" s="43"/>
      <c r="NY260" s="43"/>
      <c r="NZ260" s="43"/>
      <c r="OA260" s="43"/>
      <c r="OB260" s="43"/>
      <c r="OC260" s="43"/>
      <c r="OD260" s="43"/>
      <c r="OE260" s="43"/>
      <c r="OF260" s="43"/>
      <c r="OG260" s="43"/>
      <c r="OH260" s="43"/>
      <c r="OI260" s="43"/>
      <c r="OJ260" s="43"/>
      <c r="OK260" s="43"/>
      <c r="OL260" s="43"/>
      <c r="OM260" s="43"/>
      <c r="ON260" s="43"/>
      <c r="OO260" s="43"/>
      <c r="OP260" s="43"/>
      <c r="OQ260" s="43"/>
      <c r="OR260" s="43"/>
      <c r="OS260" s="43"/>
      <c r="OT260" s="43"/>
      <c r="OU260" s="43"/>
      <c r="OV260" s="43"/>
      <c r="OW260" s="43"/>
      <c r="OX260" s="43"/>
      <c r="OY260" s="43"/>
      <c r="OZ260" s="43"/>
      <c r="PA260" s="43"/>
      <c r="PB260" s="43"/>
      <c r="PC260" s="43"/>
      <c r="PD260" s="43"/>
      <c r="PE260" s="43"/>
      <c r="PF260" s="43"/>
      <c r="PG260" s="43"/>
      <c r="PH260" s="43"/>
      <c r="PI260" s="43"/>
      <c r="PJ260" s="43"/>
      <c r="PK260" s="43"/>
      <c r="PL260" s="43"/>
      <c r="PM260" s="43"/>
      <c r="PN260" s="43"/>
      <c r="PO260" s="43"/>
      <c r="PP260" s="43"/>
      <c r="PQ260" s="43"/>
      <c r="PR260" s="43"/>
      <c r="PS260" s="43"/>
      <c r="PT260" s="43"/>
      <c r="PU260" s="43"/>
      <c r="PV260" s="43"/>
      <c r="PW260" s="43"/>
      <c r="PX260" s="43"/>
      <c r="PY260" s="43"/>
      <c r="PZ260" s="43"/>
      <c r="QA260" s="43"/>
      <c r="QB260" s="43"/>
      <c r="QC260" s="43"/>
      <c r="QD260" s="43"/>
      <c r="QE260" s="43"/>
      <c r="QF260" s="43"/>
      <c r="QG260" s="43"/>
      <c r="QH260" s="43"/>
      <c r="QI260" s="43"/>
      <c r="QJ260" s="43"/>
      <c r="QK260" s="43"/>
      <c r="QL260" s="43"/>
      <c r="QM260" s="43"/>
      <c r="QN260" s="43"/>
      <c r="QO260" s="43"/>
      <c r="QP260" s="43"/>
      <c r="QQ260" s="43"/>
      <c r="QR260" s="43"/>
      <c r="QS260" s="43"/>
      <c r="QT260" s="43"/>
      <c r="QU260" s="43"/>
      <c r="QV260" s="43"/>
      <c r="QW260" s="43"/>
      <c r="QX260" s="43"/>
      <c r="QY260" s="43"/>
      <c r="QZ260" s="43"/>
      <c r="RA260" s="43"/>
      <c r="RB260" s="43"/>
      <c r="RC260" s="43"/>
      <c r="RD260" s="43"/>
      <c r="RE260" s="43"/>
      <c r="RF260" s="43"/>
      <c r="RG260" s="43"/>
      <c r="RH260" s="43"/>
      <c r="RI260" s="43"/>
      <c r="RJ260" s="43"/>
      <c r="RK260" s="43"/>
      <c r="RL260" s="43"/>
      <c r="RM260" s="43"/>
      <c r="RN260" s="43"/>
      <c r="RO260" s="43"/>
      <c r="RP260" s="43"/>
      <c r="RQ260" s="43"/>
      <c r="RR260" s="43"/>
      <c r="RS260" s="43"/>
      <c r="RT260" s="43"/>
      <c r="RU260" s="43"/>
      <c r="RV260" s="43"/>
      <c r="RW260" s="43"/>
      <c r="RX260" s="43"/>
      <c r="RY260" s="43"/>
      <c r="RZ260" s="43"/>
      <c r="SA260" s="43"/>
      <c r="SB260" s="43"/>
      <c r="SC260" s="43"/>
      <c r="SD260" s="43"/>
      <c r="SE260" s="43"/>
      <c r="SF260" s="43"/>
      <c r="SG260" s="43"/>
      <c r="SH260" s="43"/>
      <c r="SI260" s="43"/>
      <c r="SJ260" s="43"/>
      <c r="SK260" s="43"/>
      <c r="SL260" s="43"/>
      <c r="SM260" s="43"/>
      <c r="SN260" s="43"/>
      <c r="SO260" s="43"/>
      <c r="SP260" s="43"/>
      <c r="SQ260" s="43"/>
      <c r="SR260" s="43"/>
      <c r="SS260" s="43"/>
      <c r="ST260" s="43"/>
      <c r="SU260" s="43"/>
      <c r="SV260" s="43"/>
      <c r="SW260" s="43"/>
      <c r="SX260" s="43"/>
      <c r="SY260" s="43"/>
      <c r="SZ260" s="43"/>
      <c r="TA260" s="43"/>
      <c r="TB260" s="43"/>
      <c r="TC260" s="43"/>
      <c r="TD260" s="43"/>
      <c r="TE260" s="43"/>
      <c r="TF260" s="43"/>
      <c r="TG260" s="43"/>
      <c r="TH260" s="43"/>
      <c r="TI260" s="43"/>
      <c r="TJ260" s="43"/>
      <c r="TK260" s="43"/>
      <c r="TL260" s="43"/>
      <c r="TM260" s="43"/>
      <c r="TN260" s="43"/>
      <c r="TO260" s="43"/>
      <c r="TP260" s="43"/>
      <c r="TQ260" s="43"/>
      <c r="TR260" s="43"/>
      <c r="TS260" s="43"/>
      <c r="TT260" s="43"/>
      <c r="TU260" s="43"/>
      <c r="TV260" s="43"/>
      <c r="TW260" s="43"/>
      <c r="TX260" s="43"/>
      <c r="TY260" s="43"/>
      <c r="TZ260" s="43"/>
      <c r="UA260" s="43"/>
      <c r="UB260" s="43"/>
      <c r="UC260" s="43"/>
      <c r="UD260" s="43"/>
      <c r="UE260" s="43"/>
      <c r="UF260" s="43"/>
      <c r="UG260" s="43"/>
      <c r="UH260" s="43"/>
      <c r="UI260" s="43"/>
      <c r="UJ260" s="43"/>
      <c r="UK260" s="43"/>
      <c r="UL260" s="43"/>
      <c r="UM260" s="43"/>
      <c r="UN260" s="43"/>
      <c r="UO260" s="43"/>
      <c r="UP260" s="43"/>
      <c r="UQ260" s="43"/>
      <c r="UR260" s="43"/>
      <c r="US260" s="43"/>
      <c r="UT260" s="43"/>
      <c r="UU260" s="43"/>
      <c r="UV260" s="43"/>
      <c r="UW260" s="43"/>
      <c r="UX260" s="43"/>
      <c r="UY260" s="43"/>
      <c r="UZ260" s="43"/>
      <c r="VA260" s="43"/>
      <c r="VB260" s="43"/>
      <c r="VC260" s="43"/>
      <c r="VD260" s="43"/>
      <c r="VE260" s="43"/>
      <c r="VF260" s="43"/>
      <c r="VG260" s="43"/>
      <c r="VH260" s="43"/>
      <c r="VI260" s="43"/>
      <c r="VJ260" s="43"/>
      <c r="VK260" s="43"/>
      <c r="VL260" s="43"/>
      <c r="VM260" s="43"/>
      <c r="VN260" s="43"/>
      <c r="VO260" s="43"/>
      <c r="VP260" s="43"/>
      <c r="VQ260" s="43"/>
      <c r="VR260" s="43"/>
      <c r="VS260" s="43"/>
      <c r="VT260" s="43"/>
      <c r="VU260" s="43"/>
      <c r="VV260" s="43"/>
      <c r="VW260" s="43"/>
      <c r="VX260" s="43"/>
      <c r="VY260" s="43"/>
      <c r="VZ260" s="43"/>
      <c r="WA260" s="43"/>
      <c r="WB260" s="43"/>
      <c r="WC260" s="43"/>
      <c r="WD260" s="43"/>
      <c r="WE260" s="43"/>
      <c r="WF260" s="43"/>
      <c r="WG260" s="43"/>
      <c r="WH260" s="43"/>
      <c r="WI260" s="43"/>
      <c r="WJ260" s="43"/>
      <c r="WK260" s="43"/>
      <c r="WL260" s="43"/>
      <c r="WM260" s="43"/>
      <c r="WN260" s="43"/>
      <c r="WO260" s="43"/>
      <c r="WP260" s="43"/>
      <c r="WQ260" s="43"/>
      <c r="WR260" s="43"/>
      <c r="WS260" s="43"/>
      <c r="WT260" s="43"/>
      <c r="WU260" s="43"/>
      <c r="WV260" s="43"/>
      <c r="WW260" s="43"/>
      <c r="WX260" s="43"/>
      <c r="WY260" s="43"/>
      <c r="WZ260" s="43"/>
      <c r="XA260" s="43"/>
      <c r="XB260" s="43"/>
      <c r="XC260" s="43"/>
      <c r="XD260" s="43"/>
      <c r="XE260" s="43"/>
      <c r="XF260" s="43"/>
      <c r="XG260" s="43"/>
      <c r="XH260" s="43"/>
      <c r="XI260" s="43"/>
      <c r="XJ260" s="43"/>
      <c r="XK260" s="43"/>
      <c r="XL260" s="43"/>
      <c r="XM260" s="43"/>
      <c r="XN260" s="43"/>
      <c r="XO260" s="43"/>
      <c r="XP260" s="43"/>
      <c r="XQ260" s="43"/>
      <c r="XR260" s="43"/>
      <c r="XS260" s="43"/>
      <c r="XT260" s="43"/>
      <c r="XU260" s="43"/>
      <c r="XV260" s="43"/>
      <c r="XW260" s="43"/>
      <c r="XX260" s="43"/>
      <c r="XY260" s="43"/>
      <c r="XZ260" s="43"/>
      <c r="YA260" s="43"/>
      <c r="YB260" s="43"/>
      <c r="YC260" s="43"/>
      <c r="YD260" s="43"/>
      <c r="YE260" s="43"/>
      <c r="YF260" s="43"/>
      <c r="YG260" s="43"/>
      <c r="YH260" s="43"/>
      <c r="YI260" s="43"/>
      <c r="YJ260" s="43"/>
      <c r="YK260" s="43"/>
      <c r="YL260" s="43"/>
      <c r="YM260" s="43"/>
      <c r="YN260" s="43"/>
      <c r="YO260" s="43"/>
      <c r="YP260" s="43"/>
      <c r="YQ260" s="43"/>
      <c r="YR260" s="43"/>
    </row>
    <row r="261" spans="1:668" s="56" customFormat="1" ht="15.75" x14ac:dyDescent="0.25">
      <c r="A261" s="43"/>
      <c r="B261" s="2"/>
      <c r="C261" s="2"/>
      <c r="D261" s="1"/>
      <c r="E261" s="1"/>
      <c r="F261" s="47"/>
      <c r="G261" s="65"/>
      <c r="H261" s="47"/>
      <c r="I261" s="47"/>
      <c r="J261" s="47"/>
      <c r="K261" s="47"/>
      <c r="L261" s="65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  <c r="LD261" s="43"/>
      <c r="LE261" s="43"/>
      <c r="LF261" s="43"/>
      <c r="LG261" s="43"/>
      <c r="LH261" s="43"/>
      <c r="LI261" s="43"/>
      <c r="LJ261" s="43"/>
      <c r="LK261" s="43"/>
      <c r="LL261" s="43"/>
      <c r="LM261" s="43"/>
      <c r="LN261" s="43"/>
      <c r="LO261" s="43"/>
      <c r="LP261" s="43"/>
      <c r="LQ261" s="43"/>
      <c r="LR261" s="43"/>
      <c r="LS261" s="43"/>
      <c r="LT261" s="43"/>
      <c r="LU261" s="43"/>
      <c r="LV261" s="43"/>
      <c r="LW261" s="43"/>
      <c r="LX261" s="43"/>
      <c r="LY261" s="43"/>
      <c r="LZ261" s="43"/>
      <c r="MA261" s="43"/>
      <c r="MB261" s="43"/>
      <c r="MC261" s="43"/>
      <c r="MD261" s="43"/>
      <c r="ME261" s="43"/>
      <c r="MF261" s="43"/>
      <c r="MG261" s="43"/>
      <c r="MH261" s="43"/>
      <c r="MI261" s="43"/>
      <c r="MJ261" s="43"/>
      <c r="MK261" s="43"/>
      <c r="ML261" s="43"/>
      <c r="MM261" s="43"/>
      <c r="MN261" s="43"/>
      <c r="MO261" s="43"/>
      <c r="MP261" s="43"/>
      <c r="MQ261" s="43"/>
      <c r="MR261" s="43"/>
      <c r="MS261" s="43"/>
      <c r="MT261" s="43"/>
      <c r="MU261" s="43"/>
      <c r="MV261" s="43"/>
      <c r="MW261" s="43"/>
      <c r="MX261" s="43"/>
      <c r="MY261" s="43"/>
      <c r="MZ261" s="43"/>
      <c r="NA261" s="43"/>
      <c r="NB261" s="43"/>
      <c r="NC261" s="43"/>
      <c r="ND261" s="43"/>
      <c r="NE261" s="43"/>
      <c r="NF261" s="43"/>
      <c r="NG261" s="43"/>
      <c r="NH261" s="43"/>
      <c r="NI261" s="43"/>
      <c r="NJ261" s="43"/>
      <c r="NK261" s="43"/>
      <c r="NL261" s="43"/>
      <c r="NM261" s="43"/>
      <c r="NN261" s="43"/>
      <c r="NO261" s="43"/>
      <c r="NP261" s="43"/>
      <c r="NQ261" s="43"/>
      <c r="NR261" s="43"/>
      <c r="NS261" s="43"/>
      <c r="NT261" s="43"/>
      <c r="NU261" s="43"/>
      <c r="NV261" s="43"/>
      <c r="NW261" s="43"/>
      <c r="NX261" s="43"/>
      <c r="NY261" s="43"/>
      <c r="NZ261" s="43"/>
      <c r="OA261" s="43"/>
      <c r="OB261" s="43"/>
      <c r="OC261" s="43"/>
      <c r="OD261" s="43"/>
      <c r="OE261" s="43"/>
      <c r="OF261" s="43"/>
      <c r="OG261" s="43"/>
      <c r="OH261" s="43"/>
      <c r="OI261" s="43"/>
      <c r="OJ261" s="43"/>
      <c r="OK261" s="43"/>
      <c r="OL261" s="43"/>
      <c r="OM261" s="43"/>
      <c r="ON261" s="43"/>
      <c r="OO261" s="43"/>
      <c r="OP261" s="43"/>
      <c r="OQ261" s="43"/>
      <c r="OR261" s="43"/>
      <c r="OS261" s="43"/>
      <c r="OT261" s="43"/>
      <c r="OU261" s="43"/>
      <c r="OV261" s="43"/>
      <c r="OW261" s="43"/>
      <c r="OX261" s="43"/>
      <c r="OY261" s="43"/>
      <c r="OZ261" s="43"/>
      <c r="PA261" s="43"/>
      <c r="PB261" s="43"/>
      <c r="PC261" s="43"/>
      <c r="PD261" s="43"/>
      <c r="PE261" s="43"/>
      <c r="PF261" s="43"/>
      <c r="PG261" s="43"/>
      <c r="PH261" s="43"/>
      <c r="PI261" s="43"/>
      <c r="PJ261" s="43"/>
      <c r="PK261" s="43"/>
      <c r="PL261" s="43"/>
      <c r="PM261" s="43"/>
      <c r="PN261" s="43"/>
      <c r="PO261" s="43"/>
      <c r="PP261" s="43"/>
      <c r="PQ261" s="43"/>
      <c r="PR261" s="43"/>
      <c r="PS261" s="43"/>
      <c r="PT261" s="43"/>
      <c r="PU261" s="43"/>
      <c r="PV261" s="43"/>
      <c r="PW261" s="43"/>
      <c r="PX261" s="43"/>
      <c r="PY261" s="43"/>
      <c r="PZ261" s="43"/>
      <c r="QA261" s="43"/>
      <c r="QB261" s="43"/>
      <c r="QC261" s="43"/>
      <c r="QD261" s="43"/>
      <c r="QE261" s="43"/>
      <c r="QF261" s="43"/>
      <c r="QG261" s="43"/>
      <c r="QH261" s="43"/>
      <c r="QI261" s="43"/>
      <c r="QJ261" s="43"/>
      <c r="QK261" s="43"/>
      <c r="QL261" s="43"/>
      <c r="QM261" s="43"/>
      <c r="QN261" s="43"/>
      <c r="QO261" s="43"/>
      <c r="QP261" s="43"/>
      <c r="QQ261" s="43"/>
      <c r="QR261" s="43"/>
      <c r="QS261" s="43"/>
      <c r="QT261" s="43"/>
      <c r="QU261" s="43"/>
      <c r="QV261" s="43"/>
      <c r="QW261" s="43"/>
      <c r="QX261" s="43"/>
      <c r="QY261" s="43"/>
      <c r="QZ261" s="43"/>
      <c r="RA261" s="43"/>
      <c r="RB261" s="43"/>
      <c r="RC261" s="43"/>
      <c r="RD261" s="43"/>
      <c r="RE261" s="43"/>
      <c r="RF261" s="43"/>
      <c r="RG261" s="43"/>
      <c r="RH261" s="43"/>
      <c r="RI261" s="43"/>
      <c r="RJ261" s="43"/>
      <c r="RK261" s="43"/>
      <c r="RL261" s="43"/>
      <c r="RM261" s="43"/>
      <c r="RN261" s="43"/>
      <c r="RO261" s="43"/>
      <c r="RP261" s="43"/>
      <c r="RQ261" s="43"/>
      <c r="RR261" s="43"/>
      <c r="RS261" s="43"/>
      <c r="RT261" s="43"/>
      <c r="RU261" s="43"/>
      <c r="RV261" s="43"/>
      <c r="RW261" s="43"/>
      <c r="RX261" s="43"/>
      <c r="RY261" s="43"/>
      <c r="RZ261" s="43"/>
      <c r="SA261" s="43"/>
      <c r="SB261" s="43"/>
      <c r="SC261" s="43"/>
      <c r="SD261" s="43"/>
      <c r="SE261" s="43"/>
      <c r="SF261" s="43"/>
      <c r="SG261" s="43"/>
      <c r="SH261" s="43"/>
      <c r="SI261" s="43"/>
      <c r="SJ261" s="43"/>
      <c r="SK261" s="43"/>
      <c r="SL261" s="43"/>
      <c r="SM261" s="43"/>
      <c r="SN261" s="43"/>
      <c r="SO261" s="43"/>
      <c r="SP261" s="43"/>
      <c r="SQ261" s="43"/>
      <c r="SR261" s="43"/>
      <c r="SS261" s="43"/>
      <c r="ST261" s="43"/>
      <c r="SU261" s="43"/>
      <c r="SV261" s="43"/>
      <c r="SW261" s="43"/>
      <c r="SX261" s="43"/>
      <c r="SY261" s="43"/>
      <c r="SZ261" s="43"/>
      <c r="TA261" s="43"/>
      <c r="TB261" s="43"/>
      <c r="TC261" s="43"/>
      <c r="TD261" s="43"/>
      <c r="TE261" s="43"/>
      <c r="TF261" s="43"/>
      <c r="TG261" s="43"/>
      <c r="TH261" s="43"/>
      <c r="TI261" s="43"/>
      <c r="TJ261" s="43"/>
      <c r="TK261" s="43"/>
      <c r="TL261" s="43"/>
      <c r="TM261" s="43"/>
      <c r="TN261" s="43"/>
      <c r="TO261" s="43"/>
      <c r="TP261" s="43"/>
      <c r="TQ261" s="43"/>
      <c r="TR261" s="43"/>
      <c r="TS261" s="43"/>
      <c r="TT261" s="43"/>
      <c r="TU261" s="43"/>
      <c r="TV261" s="43"/>
      <c r="TW261" s="43"/>
      <c r="TX261" s="43"/>
      <c r="TY261" s="43"/>
      <c r="TZ261" s="43"/>
      <c r="UA261" s="43"/>
      <c r="UB261" s="43"/>
      <c r="UC261" s="43"/>
      <c r="UD261" s="43"/>
      <c r="UE261" s="43"/>
      <c r="UF261" s="43"/>
      <c r="UG261" s="43"/>
      <c r="UH261" s="43"/>
      <c r="UI261" s="43"/>
      <c r="UJ261" s="43"/>
      <c r="UK261" s="43"/>
      <c r="UL261" s="43"/>
      <c r="UM261" s="43"/>
      <c r="UN261" s="43"/>
      <c r="UO261" s="43"/>
      <c r="UP261" s="43"/>
      <c r="UQ261" s="43"/>
      <c r="UR261" s="43"/>
      <c r="US261" s="43"/>
      <c r="UT261" s="43"/>
      <c r="UU261" s="43"/>
      <c r="UV261" s="43"/>
      <c r="UW261" s="43"/>
      <c r="UX261" s="43"/>
      <c r="UY261" s="43"/>
      <c r="UZ261" s="43"/>
      <c r="VA261" s="43"/>
      <c r="VB261" s="43"/>
      <c r="VC261" s="43"/>
      <c r="VD261" s="43"/>
      <c r="VE261" s="43"/>
      <c r="VF261" s="43"/>
      <c r="VG261" s="43"/>
      <c r="VH261" s="43"/>
      <c r="VI261" s="43"/>
      <c r="VJ261" s="43"/>
      <c r="VK261" s="43"/>
      <c r="VL261" s="43"/>
      <c r="VM261" s="43"/>
      <c r="VN261" s="43"/>
      <c r="VO261" s="43"/>
      <c r="VP261" s="43"/>
      <c r="VQ261" s="43"/>
      <c r="VR261" s="43"/>
      <c r="VS261" s="43"/>
      <c r="VT261" s="43"/>
      <c r="VU261" s="43"/>
      <c r="VV261" s="43"/>
      <c r="VW261" s="43"/>
      <c r="VX261" s="43"/>
      <c r="VY261" s="43"/>
      <c r="VZ261" s="43"/>
      <c r="WA261" s="43"/>
      <c r="WB261" s="43"/>
      <c r="WC261" s="43"/>
      <c r="WD261" s="43"/>
      <c r="WE261" s="43"/>
      <c r="WF261" s="43"/>
      <c r="WG261" s="43"/>
      <c r="WH261" s="43"/>
      <c r="WI261" s="43"/>
      <c r="WJ261" s="43"/>
      <c r="WK261" s="43"/>
      <c r="WL261" s="43"/>
      <c r="WM261" s="43"/>
      <c r="WN261" s="43"/>
      <c r="WO261" s="43"/>
      <c r="WP261" s="43"/>
      <c r="WQ261" s="43"/>
      <c r="WR261" s="43"/>
      <c r="WS261" s="43"/>
      <c r="WT261" s="43"/>
      <c r="WU261" s="43"/>
      <c r="WV261" s="43"/>
      <c r="WW261" s="43"/>
      <c r="WX261" s="43"/>
      <c r="WY261" s="43"/>
      <c r="WZ261" s="43"/>
      <c r="XA261" s="43"/>
      <c r="XB261" s="43"/>
      <c r="XC261" s="43"/>
      <c r="XD261" s="43"/>
      <c r="XE261" s="43"/>
      <c r="XF261" s="43"/>
      <c r="XG261" s="43"/>
      <c r="XH261" s="43"/>
      <c r="XI261" s="43"/>
      <c r="XJ261" s="43"/>
      <c r="XK261" s="43"/>
      <c r="XL261" s="43"/>
      <c r="XM261" s="43"/>
      <c r="XN261" s="43"/>
      <c r="XO261" s="43"/>
      <c r="XP261" s="43"/>
      <c r="XQ261" s="43"/>
      <c r="XR261" s="43"/>
      <c r="XS261" s="43"/>
      <c r="XT261" s="43"/>
      <c r="XU261" s="43"/>
      <c r="XV261" s="43"/>
      <c r="XW261" s="43"/>
      <c r="XX261" s="43"/>
      <c r="XY261" s="43"/>
      <c r="XZ261" s="43"/>
      <c r="YA261" s="43"/>
      <c r="YB261" s="43"/>
      <c r="YC261" s="43"/>
      <c r="YD261" s="43"/>
      <c r="YE261" s="43"/>
      <c r="YF261" s="43"/>
      <c r="YG261" s="43"/>
      <c r="YH261" s="43"/>
      <c r="YI261" s="43"/>
      <c r="YJ261" s="43"/>
      <c r="YK261" s="43"/>
      <c r="YL261" s="43"/>
      <c r="YM261" s="43"/>
      <c r="YN261" s="43"/>
      <c r="YO261" s="43"/>
      <c r="YP261" s="43"/>
      <c r="YQ261" s="43"/>
      <c r="YR261" s="43"/>
    </row>
    <row r="262" spans="1:668" s="56" customFormat="1" ht="15.75" x14ac:dyDescent="0.25">
      <c r="A262" s="43"/>
      <c r="B262" s="2"/>
      <c r="C262" s="2"/>
      <c r="D262" s="1"/>
      <c r="E262" s="1"/>
      <c r="F262" s="47"/>
      <c r="G262" s="65"/>
      <c r="H262" s="47"/>
      <c r="I262" s="47"/>
      <c r="J262" s="47"/>
      <c r="K262" s="47"/>
      <c r="L262" s="65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43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43"/>
      <c r="KK262" s="43"/>
      <c r="KL262" s="43"/>
      <c r="KM262" s="43"/>
      <c r="KN262" s="43"/>
      <c r="KO262" s="43"/>
      <c r="KP262" s="43"/>
      <c r="KQ262" s="43"/>
      <c r="KR262" s="43"/>
      <c r="KS262" s="43"/>
      <c r="KT262" s="43"/>
      <c r="KU262" s="43"/>
      <c r="KV262" s="43"/>
      <c r="KW262" s="43"/>
      <c r="KX262" s="43"/>
      <c r="KY262" s="43"/>
      <c r="KZ262" s="43"/>
      <c r="LA262" s="43"/>
      <c r="LB262" s="43"/>
      <c r="LC262" s="43"/>
      <c r="LD262" s="43"/>
      <c r="LE262" s="43"/>
      <c r="LF262" s="43"/>
      <c r="LG262" s="43"/>
      <c r="LH262" s="43"/>
      <c r="LI262" s="43"/>
      <c r="LJ262" s="43"/>
      <c r="LK262" s="43"/>
      <c r="LL262" s="43"/>
      <c r="LM262" s="43"/>
      <c r="LN262" s="43"/>
      <c r="LO262" s="43"/>
      <c r="LP262" s="43"/>
      <c r="LQ262" s="43"/>
      <c r="LR262" s="43"/>
      <c r="LS262" s="43"/>
      <c r="LT262" s="43"/>
      <c r="LU262" s="43"/>
      <c r="LV262" s="43"/>
      <c r="LW262" s="43"/>
      <c r="LX262" s="43"/>
      <c r="LY262" s="43"/>
      <c r="LZ262" s="43"/>
      <c r="MA262" s="43"/>
      <c r="MB262" s="43"/>
      <c r="MC262" s="43"/>
      <c r="MD262" s="43"/>
      <c r="ME262" s="43"/>
      <c r="MF262" s="43"/>
      <c r="MG262" s="43"/>
      <c r="MH262" s="43"/>
      <c r="MI262" s="43"/>
      <c r="MJ262" s="43"/>
      <c r="MK262" s="43"/>
      <c r="ML262" s="43"/>
      <c r="MM262" s="43"/>
      <c r="MN262" s="43"/>
      <c r="MO262" s="43"/>
      <c r="MP262" s="43"/>
      <c r="MQ262" s="43"/>
      <c r="MR262" s="43"/>
      <c r="MS262" s="43"/>
      <c r="MT262" s="43"/>
      <c r="MU262" s="43"/>
      <c r="MV262" s="43"/>
      <c r="MW262" s="43"/>
      <c r="MX262" s="43"/>
      <c r="MY262" s="43"/>
      <c r="MZ262" s="43"/>
      <c r="NA262" s="43"/>
      <c r="NB262" s="43"/>
      <c r="NC262" s="43"/>
      <c r="ND262" s="43"/>
      <c r="NE262" s="43"/>
      <c r="NF262" s="43"/>
      <c r="NG262" s="43"/>
      <c r="NH262" s="43"/>
      <c r="NI262" s="43"/>
      <c r="NJ262" s="43"/>
      <c r="NK262" s="43"/>
      <c r="NL262" s="43"/>
      <c r="NM262" s="43"/>
      <c r="NN262" s="43"/>
      <c r="NO262" s="43"/>
      <c r="NP262" s="43"/>
      <c r="NQ262" s="43"/>
      <c r="NR262" s="43"/>
      <c r="NS262" s="43"/>
      <c r="NT262" s="43"/>
      <c r="NU262" s="43"/>
      <c r="NV262" s="43"/>
      <c r="NW262" s="43"/>
      <c r="NX262" s="43"/>
      <c r="NY262" s="43"/>
      <c r="NZ262" s="43"/>
      <c r="OA262" s="43"/>
      <c r="OB262" s="43"/>
      <c r="OC262" s="43"/>
      <c r="OD262" s="43"/>
      <c r="OE262" s="43"/>
      <c r="OF262" s="43"/>
      <c r="OG262" s="43"/>
      <c r="OH262" s="43"/>
      <c r="OI262" s="43"/>
      <c r="OJ262" s="43"/>
      <c r="OK262" s="43"/>
      <c r="OL262" s="43"/>
      <c r="OM262" s="43"/>
      <c r="ON262" s="43"/>
      <c r="OO262" s="43"/>
      <c r="OP262" s="43"/>
      <c r="OQ262" s="43"/>
      <c r="OR262" s="43"/>
      <c r="OS262" s="43"/>
      <c r="OT262" s="43"/>
      <c r="OU262" s="43"/>
      <c r="OV262" s="43"/>
      <c r="OW262" s="43"/>
      <c r="OX262" s="43"/>
      <c r="OY262" s="43"/>
      <c r="OZ262" s="43"/>
      <c r="PA262" s="43"/>
      <c r="PB262" s="43"/>
      <c r="PC262" s="43"/>
      <c r="PD262" s="43"/>
      <c r="PE262" s="43"/>
      <c r="PF262" s="43"/>
      <c r="PG262" s="43"/>
      <c r="PH262" s="43"/>
      <c r="PI262" s="43"/>
      <c r="PJ262" s="43"/>
      <c r="PK262" s="43"/>
      <c r="PL262" s="43"/>
      <c r="PM262" s="43"/>
      <c r="PN262" s="43"/>
      <c r="PO262" s="43"/>
      <c r="PP262" s="43"/>
      <c r="PQ262" s="43"/>
      <c r="PR262" s="43"/>
      <c r="PS262" s="43"/>
      <c r="PT262" s="43"/>
      <c r="PU262" s="43"/>
      <c r="PV262" s="43"/>
      <c r="PW262" s="43"/>
      <c r="PX262" s="43"/>
      <c r="PY262" s="43"/>
      <c r="PZ262" s="43"/>
      <c r="QA262" s="43"/>
      <c r="QB262" s="43"/>
      <c r="QC262" s="43"/>
      <c r="QD262" s="43"/>
      <c r="QE262" s="43"/>
      <c r="QF262" s="43"/>
      <c r="QG262" s="43"/>
      <c r="QH262" s="43"/>
      <c r="QI262" s="43"/>
      <c r="QJ262" s="43"/>
      <c r="QK262" s="43"/>
      <c r="QL262" s="43"/>
      <c r="QM262" s="43"/>
      <c r="QN262" s="43"/>
      <c r="QO262" s="43"/>
      <c r="QP262" s="43"/>
      <c r="QQ262" s="43"/>
      <c r="QR262" s="43"/>
      <c r="QS262" s="43"/>
      <c r="QT262" s="43"/>
      <c r="QU262" s="43"/>
      <c r="QV262" s="43"/>
      <c r="QW262" s="43"/>
      <c r="QX262" s="43"/>
      <c r="QY262" s="43"/>
      <c r="QZ262" s="43"/>
      <c r="RA262" s="43"/>
      <c r="RB262" s="43"/>
      <c r="RC262" s="43"/>
      <c r="RD262" s="43"/>
      <c r="RE262" s="43"/>
      <c r="RF262" s="43"/>
      <c r="RG262" s="43"/>
      <c r="RH262" s="43"/>
      <c r="RI262" s="43"/>
      <c r="RJ262" s="43"/>
      <c r="RK262" s="43"/>
      <c r="RL262" s="43"/>
      <c r="RM262" s="43"/>
      <c r="RN262" s="43"/>
      <c r="RO262" s="43"/>
      <c r="RP262" s="43"/>
      <c r="RQ262" s="43"/>
      <c r="RR262" s="43"/>
      <c r="RS262" s="43"/>
      <c r="RT262" s="43"/>
      <c r="RU262" s="43"/>
      <c r="RV262" s="43"/>
      <c r="RW262" s="43"/>
      <c r="RX262" s="43"/>
      <c r="RY262" s="43"/>
      <c r="RZ262" s="43"/>
      <c r="SA262" s="43"/>
      <c r="SB262" s="43"/>
      <c r="SC262" s="43"/>
      <c r="SD262" s="43"/>
      <c r="SE262" s="43"/>
      <c r="SF262" s="43"/>
      <c r="SG262" s="43"/>
      <c r="SH262" s="43"/>
      <c r="SI262" s="43"/>
      <c r="SJ262" s="43"/>
      <c r="SK262" s="43"/>
      <c r="SL262" s="43"/>
      <c r="SM262" s="43"/>
      <c r="SN262" s="43"/>
      <c r="SO262" s="43"/>
      <c r="SP262" s="43"/>
      <c r="SQ262" s="43"/>
      <c r="SR262" s="43"/>
      <c r="SS262" s="43"/>
      <c r="ST262" s="43"/>
      <c r="SU262" s="43"/>
      <c r="SV262" s="43"/>
      <c r="SW262" s="43"/>
      <c r="SX262" s="43"/>
      <c r="SY262" s="43"/>
      <c r="SZ262" s="43"/>
      <c r="TA262" s="43"/>
      <c r="TB262" s="43"/>
      <c r="TC262" s="43"/>
      <c r="TD262" s="43"/>
      <c r="TE262" s="43"/>
      <c r="TF262" s="43"/>
      <c r="TG262" s="43"/>
      <c r="TH262" s="43"/>
      <c r="TI262" s="43"/>
      <c r="TJ262" s="43"/>
      <c r="TK262" s="43"/>
      <c r="TL262" s="43"/>
      <c r="TM262" s="43"/>
      <c r="TN262" s="43"/>
      <c r="TO262" s="43"/>
      <c r="TP262" s="43"/>
      <c r="TQ262" s="43"/>
      <c r="TR262" s="43"/>
      <c r="TS262" s="43"/>
      <c r="TT262" s="43"/>
      <c r="TU262" s="43"/>
      <c r="TV262" s="43"/>
      <c r="TW262" s="43"/>
      <c r="TX262" s="43"/>
      <c r="TY262" s="43"/>
      <c r="TZ262" s="43"/>
      <c r="UA262" s="43"/>
      <c r="UB262" s="43"/>
      <c r="UC262" s="43"/>
      <c r="UD262" s="43"/>
      <c r="UE262" s="43"/>
      <c r="UF262" s="43"/>
      <c r="UG262" s="43"/>
      <c r="UH262" s="43"/>
      <c r="UI262" s="43"/>
      <c r="UJ262" s="43"/>
      <c r="UK262" s="43"/>
      <c r="UL262" s="43"/>
      <c r="UM262" s="43"/>
      <c r="UN262" s="43"/>
      <c r="UO262" s="43"/>
      <c r="UP262" s="43"/>
      <c r="UQ262" s="43"/>
      <c r="UR262" s="43"/>
      <c r="US262" s="43"/>
      <c r="UT262" s="43"/>
      <c r="UU262" s="43"/>
      <c r="UV262" s="43"/>
      <c r="UW262" s="43"/>
      <c r="UX262" s="43"/>
      <c r="UY262" s="43"/>
      <c r="UZ262" s="43"/>
      <c r="VA262" s="43"/>
      <c r="VB262" s="43"/>
      <c r="VC262" s="43"/>
      <c r="VD262" s="43"/>
      <c r="VE262" s="43"/>
      <c r="VF262" s="43"/>
      <c r="VG262" s="43"/>
      <c r="VH262" s="43"/>
      <c r="VI262" s="43"/>
      <c r="VJ262" s="43"/>
      <c r="VK262" s="43"/>
      <c r="VL262" s="43"/>
      <c r="VM262" s="43"/>
      <c r="VN262" s="43"/>
      <c r="VO262" s="43"/>
      <c r="VP262" s="43"/>
      <c r="VQ262" s="43"/>
      <c r="VR262" s="43"/>
      <c r="VS262" s="43"/>
      <c r="VT262" s="43"/>
      <c r="VU262" s="43"/>
      <c r="VV262" s="43"/>
      <c r="VW262" s="43"/>
      <c r="VX262" s="43"/>
      <c r="VY262" s="43"/>
      <c r="VZ262" s="43"/>
      <c r="WA262" s="43"/>
      <c r="WB262" s="43"/>
      <c r="WC262" s="43"/>
      <c r="WD262" s="43"/>
      <c r="WE262" s="43"/>
      <c r="WF262" s="43"/>
      <c r="WG262" s="43"/>
      <c r="WH262" s="43"/>
      <c r="WI262" s="43"/>
      <c r="WJ262" s="43"/>
      <c r="WK262" s="43"/>
      <c r="WL262" s="43"/>
      <c r="WM262" s="43"/>
      <c r="WN262" s="43"/>
      <c r="WO262" s="43"/>
      <c r="WP262" s="43"/>
      <c r="WQ262" s="43"/>
      <c r="WR262" s="43"/>
      <c r="WS262" s="43"/>
      <c r="WT262" s="43"/>
      <c r="WU262" s="43"/>
      <c r="WV262" s="43"/>
      <c r="WW262" s="43"/>
      <c r="WX262" s="43"/>
      <c r="WY262" s="43"/>
      <c r="WZ262" s="43"/>
      <c r="XA262" s="43"/>
      <c r="XB262" s="43"/>
      <c r="XC262" s="43"/>
      <c r="XD262" s="43"/>
      <c r="XE262" s="43"/>
      <c r="XF262" s="43"/>
      <c r="XG262" s="43"/>
      <c r="XH262" s="43"/>
      <c r="XI262" s="43"/>
      <c r="XJ262" s="43"/>
      <c r="XK262" s="43"/>
      <c r="XL262" s="43"/>
      <c r="XM262" s="43"/>
      <c r="XN262" s="43"/>
      <c r="XO262" s="43"/>
      <c r="XP262" s="43"/>
      <c r="XQ262" s="43"/>
      <c r="XR262" s="43"/>
      <c r="XS262" s="43"/>
      <c r="XT262" s="43"/>
      <c r="XU262" s="43"/>
      <c r="XV262" s="43"/>
      <c r="XW262" s="43"/>
      <c r="XX262" s="43"/>
      <c r="XY262" s="43"/>
      <c r="XZ262" s="43"/>
      <c r="YA262" s="43"/>
      <c r="YB262" s="43"/>
      <c r="YC262" s="43"/>
      <c r="YD262" s="43"/>
      <c r="YE262" s="43"/>
      <c r="YF262" s="43"/>
      <c r="YG262" s="43"/>
      <c r="YH262" s="43"/>
      <c r="YI262" s="43"/>
      <c r="YJ262" s="43"/>
      <c r="YK262" s="43"/>
      <c r="YL262" s="43"/>
      <c r="YM262" s="43"/>
      <c r="YN262" s="43"/>
      <c r="YO262" s="43"/>
      <c r="YP262" s="43"/>
      <c r="YQ262" s="43"/>
      <c r="YR262" s="43"/>
    </row>
    <row r="263" spans="1:668" s="56" customFormat="1" ht="15.75" x14ac:dyDescent="0.25">
      <c r="A263" s="43"/>
      <c r="B263" s="2"/>
      <c r="C263" s="2"/>
      <c r="D263" s="1"/>
      <c r="E263" s="1"/>
      <c r="F263" s="47"/>
      <c r="G263" s="65"/>
      <c r="H263" s="47"/>
      <c r="I263" s="47"/>
      <c r="J263" s="47"/>
      <c r="K263" s="47"/>
      <c r="L263" s="65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3"/>
      <c r="JJ263" s="43"/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  <c r="KJ263" s="43"/>
      <c r="KK263" s="43"/>
      <c r="KL263" s="43"/>
      <c r="KM263" s="43"/>
      <c r="KN263" s="43"/>
      <c r="KO263" s="43"/>
      <c r="KP263" s="43"/>
      <c r="KQ263" s="43"/>
      <c r="KR263" s="43"/>
      <c r="KS263" s="43"/>
      <c r="KT263" s="43"/>
      <c r="KU263" s="43"/>
      <c r="KV263" s="43"/>
      <c r="KW263" s="43"/>
      <c r="KX263" s="43"/>
      <c r="KY263" s="43"/>
      <c r="KZ263" s="43"/>
      <c r="LA263" s="43"/>
      <c r="LB263" s="43"/>
      <c r="LC263" s="43"/>
      <c r="LD263" s="43"/>
      <c r="LE263" s="43"/>
      <c r="LF263" s="43"/>
      <c r="LG263" s="43"/>
      <c r="LH263" s="43"/>
      <c r="LI263" s="43"/>
      <c r="LJ263" s="43"/>
      <c r="LK263" s="43"/>
      <c r="LL263" s="43"/>
      <c r="LM263" s="43"/>
      <c r="LN263" s="43"/>
      <c r="LO263" s="43"/>
      <c r="LP263" s="43"/>
      <c r="LQ263" s="43"/>
      <c r="LR263" s="43"/>
      <c r="LS263" s="43"/>
      <c r="LT263" s="43"/>
      <c r="LU263" s="43"/>
      <c r="LV263" s="43"/>
      <c r="LW263" s="43"/>
      <c r="LX263" s="43"/>
      <c r="LY263" s="43"/>
      <c r="LZ263" s="43"/>
      <c r="MA263" s="43"/>
      <c r="MB263" s="43"/>
      <c r="MC263" s="43"/>
      <c r="MD263" s="43"/>
      <c r="ME263" s="43"/>
      <c r="MF263" s="43"/>
      <c r="MG263" s="43"/>
      <c r="MH263" s="43"/>
      <c r="MI263" s="43"/>
      <c r="MJ263" s="43"/>
      <c r="MK263" s="43"/>
      <c r="ML263" s="43"/>
      <c r="MM263" s="43"/>
      <c r="MN263" s="43"/>
      <c r="MO263" s="43"/>
      <c r="MP263" s="43"/>
      <c r="MQ263" s="43"/>
      <c r="MR263" s="43"/>
      <c r="MS263" s="43"/>
      <c r="MT263" s="43"/>
      <c r="MU263" s="43"/>
      <c r="MV263" s="43"/>
      <c r="MW263" s="43"/>
      <c r="MX263" s="43"/>
      <c r="MY263" s="43"/>
      <c r="MZ263" s="43"/>
      <c r="NA263" s="43"/>
      <c r="NB263" s="43"/>
      <c r="NC263" s="43"/>
      <c r="ND263" s="43"/>
      <c r="NE263" s="43"/>
      <c r="NF263" s="43"/>
      <c r="NG263" s="43"/>
      <c r="NH263" s="43"/>
      <c r="NI263" s="43"/>
      <c r="NJ263" s="43"/>
      <c r="NK263" s="43"/>
      <c r="NL263" s="43"/>
      <c r="NM263" s="43"/>
      <c r="NN263" s="43"/>
      <c r="NO263" s="43"/>
      <c r="NP263" s="43"/>
      <c r="NQ263" s="43"/>
      <c r="NR263" s="43"/>
      <c r="NS263" s="43"/>
      <c r="NT263" s="43"/>
      <c r="NU263" s="43"/>
      <c r="NV263" s="43"/>
      <c r="NW263" s="43"/>
      <c r="NX263" s="43"/>
      <c r="NY263" s="43"/>
      <c r="NZ263" s="43"/>
      <c r="OA263" s="43"/>
      <c r="OB263" s="43"/>
      <c r="OC263" s="43"/>
      <c r="OD263" s="43"/>
      <c r="OE263" s="43"/>
      <c r="OF263" s="43"/>
      <c r="OG263" s="43"/>
      <c r="OH263" s="43"/>
      <c r="OI263" s="43"/>
      <c r="OJ263" s="43"/>
      <c r="OK263" s="43"/>
      <c r="OL263" s="43"/>
      <c r="OM263" s="43"/>
      <c r="ON263" s="43"/>
      <c r="OO263" s="43"/>
      <c r="OP263" s="43"/>
      <c r="OQ263" s="43"/>
      <c r="OR263" s="43"/>
      <c r="OS263" s="43"/>
      <c r="OT263" s="43"/>
      <c r="OU263" s="43"/>
      <c r="OV263" s="43"/>
      <c r="OW263" s="43"/>
      <c r="OX263" s="43"/>
      <c r="OY263" s="43"/>
      <c r="OZ263" s="43"/>
      <c r="PA263" s="43"/>
      <c r="PB263" s="43"/>
      <c r="PC263" s="43"/>
      <c r="PD263" s="43"/>
      <c r="PE263" s="43"/>
      <c r="PF263" s="43"/>
      <c r="PG263" s="43"/>
      <c r="PH263" s="43"/>
      <c r="PI263" s="43"/>
      <c r="PJ263" s="43"/>
      <c r="PK263" s="43"/>
      <c r="PL263" s="43"/>
      <c r="PM263" s="43"/>
      <c r="PN263" s="43"/>
      <c r="PO263" s="43"/>
      <c r="PP263" s="43"/>
      <c r="PQ263" s="43"/>
      <c r="PR263" s="43"/>
      <c r="PS263" s="43"/>
      <c r="PT263" s="43"/>
      <c r="PU263" s="43"/>
      <c r="PV263" s="43"/>
      <c r="PW263" s="43"/>
      <c r="PX263" s="43"/>
      <c r="PY263" s="43"/>
      <c r="PZ263" s="43"/>
      <c r="QA263" s="43"/>
      <c r="QB263" s="43"/>
      <c r="QC263" s="43"/>
      <c r="QD263" s="43"/>
      <c r="QE263" s="43"/>
      <c r="QF263" s="43"/>
      <c r="QG263" s="43"/>
      <c r="QH263" s="43"/>
      <c r="QI263" s="43"/>
      <c r="QJ263" s="43"/>
      <c r="QK263" s="43"/>
      <c r="QL263" s="43"/>
      <c r="QM263" s="43"/>
      <c r="QN263" s="43"/>
      <c r="QO263" s="43"/>
      <c r="QP263" s="43"/>
      <c r="QQ263" s="43"/>
      <c r="QR263" s="43"/>
      <c r="QS263" s="43"/>
      <c r="QT263" s="43"/>
      <c r="QU263" s="43"/>
      <c r="QV263" s="43"/>
      <c r="QW263" s="43"/>
      <c r="QX263" s="43"/>
      <c r="QY263" s="43"/>
      <c r="QZ263" s="43"/>
      <c r="RA263" s="43"/>
      <c r="RB263" s="43"/>
      <c r="RC263" s="43"/>
      <c r="RD263" s="43"/>
      <c r="RE263" s="43"/>
      <c r="RF263" s="43"/>
      <c r="RG263" s="43"/>
      <c r="RH263" s="43"/>
      <c r="RI263" s="43"/>
      <c r="RJ263" s="43"/>
      <c r="RK263" s="43"/>
      <c r="RL263" s="43"/>
      <c r="RM263" s="43"/>
      <c r="RN263" s="43"/>
      <c r="RO263" s="43"/>
      <c r="RP263" s="43"/>
      <c r="RQ263" s="43"/>
      <c r="RR263" s="43"/>
      <c r="RS263" s="43"/>
      <c r="RT263" s="43"/>
      <c r="RU263" s="43"/>
      <c r="RV263" s="43"/>
      <c r="RW263" s="43"/>
      <c r="RX263" s="43"/>
      <c r="RY263" s="43"/>
      <c r="RZ263" s="43"/>
      <c r="SA263" s="43"/>
      <c r="SB263" s="43"/>
      <c r="SC263" s="43"/>
      <c r="SD263" s="43"/>
      <c r="SE263" s="43"/>
      <c r="SF263" s="43"/>
      <c r="SG263" s="43"/>
      <c r="SH263" s="43"/>
      <c r="SI263" s="43"/>
      <c r="SJ263" s="43"/>
      <c r="SK263" s="43"/>
      <c r="SL263" s="43"/>
      <c r="SM263" s="43"/>
      <c r="SN263" s="43"/>
      <c r="SO263" s="43"/>
      <c r="SP263" s="43"/>
      <c r="SQ263" s="43"/>
      <c r="SR263" s="43"/>
      <c r="SS263" s="43"/>
      <c r="ST263" s="43"/>
      <c r="SU263" s="43"/>
      <c r="SV263" s="43"/>
      <c r="SW263" s="43"/>
      <c r="SX263" s="43"/>
      <c r="SY263" s="43"/>
      <c r="SZ263" s="43"/>
      <c r="TA263" s="43"/>
      <c r="TB263" s="43"/>
      <c r="TC263" s="43"/>
      <c r="TD263" s="43"/>
      <c r="TE263" s="43"/>
      <c r="TF263" s="43"/>
      <c r="TG263" s="43"/>
      <c r="TH263" s="43"/>
      <c r="TI263" s="43"/>
      <c r="TJ263" s="43"/>
      <c r="TK263" s="43"/>
      <c r="TL263" s="43"/>
      <c r="TM263" s="43"/>
      <c r="TN263" s="43"/>
      <c r="TO263" s="43"/>
      <c r="TP263" s="43"/>
      <c r="TQ263" s="43"/>
      <c r="TR263" s="43"/>
      <c r="TS263" s="43"/>
      <c r="TT263" s="43"/>
      <c r="TU263" s="43"/>
      <c r="TV263" s="43"/>
      <c r="TW263" s="43"/>
      <c r="TX263" s="43"/>
      <c r="TY263" s="43"/>
      <c r="TZ263" s="43"/>
      <c r="UA263" s="43"/>
      <c r="UB263" s="43"/>
      <c r="UC263" s="43"/>
      <c r="UD263" s="43"/>
      <c r="UE263" s="43"/>
      <c r="UF263" s="43"/>
      <c r="UG263" s="43"/>
      <c r="UH263" s="43"/>
      <c r="UI263" s="43"/>
      <c r="UJ263" s="43"/>
      <c r="UK263" s="43"/>
      <c r="UL263" s="43"/>
      <c r="UM263" s="43"/>
      <c r="UN263" s="43"/>
      <c r="UO263" s="43"/>
      <c r="UP263" s="43"/>
      <c r="UQ263" s="43"/>
      <c r="UR263" s="43"/>
      <c r="US263" s="43"/>
      <c r="UT263" s="43"/>
      <c r="UU263" s="43"/>
      <c r="UV263" s="43"/>
      <c r="UW263" s="43"/>
      <c r="UX263" s="43"/>
      <c r="UY263" s="43"/>
      <c r="UZ263" s="43"/>
      <c r="VA263" s="43"/>
      <c r="VB263" s="43"/>
      <c r="VC263" s="43"/>
      <c r="VD263" s="43"/>
      <c r="VE263" s="43"/>
      <c r="VF263" s="43"/>
      <c r="VG263" s="43"/>
      <c r="VH263" s="43"/>
      <c r="VI263" s="43"/>
      <c r="VJ263" s="43"/>
      <c r="VK263" s="43"/>
      <c r="VL263" s="43"/>
      <c r="VM263" s="43"/>
      <c r="VN263" s="43"/>
      <c r="VO263" s="43"/>
      <c r="VP263" s="43"/>
      <c r="VQ263" s="43"/>
      <c r="VR263" s="43"/>
      <c r="VS263" s="43"/>
      <c r="VT263" s="43"/>
      <c r="VU263" s="43"/>
      <c r="VV263" s="43"/>
      <c r="VW263" s="43"/>
      <c r="VX263" s="43"/>
      <c r="VY263" s="43"/>
      <c r="VZ263" s="43"/>
      <c r="WA263" s="43"/>
      <c r="WB263" s="43"/>
      <c r="WC263" s="43"/>
      <c r="WD263" s="43"/>
      <c r="WE263" s="43"/>
      <c r="WF263" s="43"/>
      <c r="WG263" s="43"/>
      <c r="WH263" s="43"/>
      <c r="WI263" s="43"/>
      <c r="WJ263" s="43"/>
      <c r="WK263" s="43"/>
      <c r="WL263" s="43"/>
      <c r="WM263" s="43"/>
      <c r="WN263" s="43"/>
      <c r="WO263" s="43"/>
      <c r="WP263" s="43"/>
      <c r="WQ263" s="43"/>
      <c r="WR263" s="43"/>
      <c r="WS263" s="43"/>
      <c r="WT263" s="43"/>
      <c r="WU263" s="43"/>
      <c r="WV263" s="43"/>
      <c r="WW263" s="43"/>
      <c r="WX263" s="43"/>
      <c r="WY263" s="43"/>
      <c r="WZ263" s="43"/>
      <c r="XA263" s="43"/>
      <c r="XB263" s="43"/>
      <c r="XC263" s="43"/>
      <c r="XD263" s="43"/>
      <c r="XE263" s="43"/>
      <c r="XF263" s="43"/>
      <c r="XG263" s="43"/>
      <c r="XH263" s="43"/>
      <c r="XI263" s="43"/>
      <c r="XJ263" s="43"/>
      <c r="XK263" s="43"/>
      <c r="XL263" s="43"/>
      <c r="XM263" s="43"/>
      <c r="XN263" s="43"/>
      <c r="XO263" s="43"/>
      <c r="XP263" s="43"/>
      <c r="XQ263" s="43"/>
      <c r="XR263" s="43"/>
      <c r="XS263" s="43"/>
      <c r="XT263" s="43"/>
      <c r="XU263" s="43"/>
      <c r="XV263" s="43"/>
      <c r="XW263" s="43"/>
      <c r="XX263" s="43"/>
      <c r="XY263" s="43"/>
      <c r="XZ263" s="43"/>
      <c r="YA263" s="43"/>
      <c r="YB263" s="43"/>
      <c r="YC263" s="43"/>
      <c r="YD263" s="43"/>
      <c r="YE263" s="43"/>
      <c r="YF263" s="43"/>
      <c r="YG263" s="43"/>
      <c r="YH263" s="43"/>
      <c r="YI263" s="43"/>
      <c r="YJ263" s="43"/>
      <c r="YK263" s="43"/>
      <c r="YL263" s="43"/>
      <c r="YM263" s="43"/>
      <c r="YN263" s="43"/>
      <c r="YO263" s="43"/>
      <c r="YP263" s="43"/>
      <c r="YQ263" s="43"/>
      <c r="YR263" s="43"/>
    </row>
    <row r="264" spans="1:668" s="56" customFormat="1" ht="15.75" x14ac:dyDescent="0.25">
      <c r="A264" s="43"/>
      <c r="B264" s="2"/>
      <c r="C264" s="2"/>
      <c r="D264" s="1"/>
      <c r="E264" s="1"/>
      <c r="F264" s="47"/>
      <c r="G264" s="65"/>
      <c r="H264" s="47"/>
      <c r="I264" s="47"/>
      <c r="J264" s="47"/>
      <c r="K264" s="47"/>
      <c r="L264" s="65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3"/>
      <c r="JJ264" s="43"/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  <c r="KJ264" s="43"/>
      <c r="KK264" s="43"/>
      <c r="KL264" s="43"/>
      <c r="KM264" s="43"/>
      <c r="KN264" s="43"/>
      <c r="KO264" s="43"/>
      <c r="KP264" s="43"/>
      <c r="KQ264" s="43"/>
      <c r="KR264" s="43"/>
      <c r="KS264" s="43"/>
      <c r="KT264" s="43"/>
      <c r="KU264" s="43"/>
      <c r="KV264" s="43"/>
      <c r="KW264" s="43"/>
      <c r="KX264" s="43"/>
      <c r="KY264" s="43"/>
      <c r="KZ264" s="43"/>
      <c r="LA264" s="43"/>
      <c r="LB264" s="43"/>
      <c r="LC264" s="43"/>
      <c r="LD264" s="43"/>
      <c r="LE264" s="43"/>
      <c r="LF264" s="43"/>
      <c r="LG264" s="43"/>
      <c r="LH264" s="43"/>
      <c r="LI264" s="43"/>
      <c r="LJ264" s="43"/>
      <c r="LK264" s="43"/>
      <c r="LL264" s="43"/>
      <c r="LM264" s="43"/>
      <c r="LN264" s="43"/>
      <c r="LO264" s="43"/>
      <c r="LP264" s="43"/>
      <c r="LQ264" s="43"/>
      <c r="LR264" s="43"/>
      <c r="LS264" s="43"/>
      <c r="LT264" s="43"/>
      <c r="LU264" s="43"/>
      <c r="LV264" s="43"/>
      <c r="LW264" s="43"/>
      <c r="LX264" s="43"/>
      <c r="LY264" s="43"/>
      <c r="LZ264" s="43"/>
      <c r="MA264" s="43"/>
      <c r="MB264" s="43"/>
      <c r="MC264" s="43"/>
      <c r="MD264" s="43"/>
      <c r="ME264" s="43"/>
      <c r="MF264" s="43"/>
      <c r="MG264" s="43"/>
      <c r="MH264" s="43"/>
      <c r="MI264" s="43"/>
      <c r="MJ264" s="43"/>
      <c r="MK264" s="43"/>
      <c r="ML264" s="43"/>
      <c r="MM264" s="43"/>
      <c r="MN264" s="43"/>
      <c r="MO264" s="43"/>
      <c r="MP264" s="43"/>
      <c r="MQ264" s="43"/>
      <c r="MR264" s="43"/>
      <c r="MS264" s="43"/>
      <c r="MT264" s="43"/>
      <c r="MU264" s="43"/>
      <c r="MV264" s="43"/>
      <c r="MW264" s="43"/>
      <c r="MX264" s="43"/>
      <c r="MY264" s="43"/>
      <c r="MZ264" s="43"/>
      <c r="NA264" s="43"/>
      <c r="NB264" s="43"/>
      <c r="NC264" s="43"/>
      <c r="ND264" s="43"/>
      <c r="NE264" s="43"/>
      <c r="NF264" s="43"/>
      <c r="NG264" s="43"/>
      <c r="NH264" s="43"/>
      <c r="NI264" s="43"/>
      <c r="NJ264" s="43"/>
      <c r="NK264" s="43"/>
      <c r="NL264" s="43"/>
      <c r="NM264" s="43"/>
      <c r="NN264" s="43"/>
      <c r="NO264" s="43"/>
      <c r="NP264" s="43"/>
      <c r="NQ264" s="43"/>
      <c r="NR264" s="43"/>
      <c r="NS264" s="43"/>
      <c r="NT264" s="43"/>
      <c r="NU264" s="43"/>
      <c r="NV264" s="43"/>
      <c r="NW264" s="43"/>
      <c r="NX264" s="43"/>
      <c r="NY264" s="43"/>
      <c r="NZ264" s="43"/>
      <c r="OA264" s="43"/>
      <c r="OB264" s="43"/>
      <c r="OC264" s="43"/>
      <c r="OD264" s="43"/>
      <c r="OE264" s="43"/>
      <c r="OF264" s="43"/>
      <c r="OG264" s="43"/>
      <c r="OH264" s="43"/>
      <c r="OI264" s="43"/>
      <c r="OJ264" s="43"/>
      <c r="OK264" s="43"/>
      <c r="OL264" s="43"/>
      <c r="OM264" s="43"/>
      <c r="ON264" s="43"/>
      <c r="OO264" s="43"/>
      <c r="OP264" s="43"/>
      <c r="OQ264" s="43"/>
      <c r="OR264" s="43"/>
      <c r="OS264" s="43"/>
      <c r="OT264" s="43"/>
      <c r="OU264" s="43"/>
      <c r="OV264" s="43"/>
      <c r="OW264" s="43"/>
      <c r="OX264" s="43"/>
      <c r="OY264" s="43"/>
      <c r="OZ264" s="43"/>
      <c r="PA264" s="43"/>
      <c r="PB264" s="43"/>
      <c r="PC264" s="43"/>
      <c r="PD264" s="43"/>
      <c r="PE264" s="43"/>
      <c r="PF264" s="43"/>
      <c r="PG264" s="43"/>
      <c r="PH264" s="43"/>
      <c r="PI264" s="43"/>
      <c r="PJ264" s="43"/>
      <c r="PK264" s="43"/>
      <c r="PL264" s="43"/>
      <c r="PM264" s="43"/>
      <c r="PN264" s="43"/>
      <c r="PO264" s="43"/>
      <c r="PP264" s="43"/>
      <c r="PQ264" s="43"/>
      <c r="PR264" s="43"/>
      <c r="PS264" s="43"/>
      <c r="PT264" s="43"/>
      <c r="PU264" s="43"/>
      <c r="PV264" s="43"/>
      <c r="PW264" s="43"/>
      <c r="PX264" s="43"/>
      <c r="PY264" s="43"/>
      <c r="PZ264" s="43"/>
      <c r="QA264" s="43"/>
      <c r="QB264" s="43"/>
      <c r="QC264" s="43"/>
      <c r="QD264" s="43"/>
      <c r="QE264" s="43"/>
      <c r="QF264" s="43"/>
      <c r="QG264" s="43"/>
      <c r="QH264" s="43"/>
      <c r="QI264" s="43"/>
      <c r="QJ264" s="43"/>
      <c r="QK264" s="43"/>
      <c r="QL264" s="43"/>
      <c r="QM264" s="43"/>
      <c r="QN264" s="43"/>
      <c r="QO264" s="43"/>
      <c r="QP264" s="43"/>
      <c r="QQ264" s="43"/>
      <c r="QR264" s="43"/>
      <c r="QS264" s="43"/>
      <c r="QT264" s="43"/>
      <c r="QU264" s="43"/>
      <c r="QV264" s="43"/>
      <c r="QW264" s="43"/>
      <c r="QX264" s="43"/>
      <c r="QY264" s="43"/>
      <c r="QZ264" s="43"/>
      <c r="RA264" s="43"/>
      <c r="RB264" s="43"/>
      <c r="RC264" s="43"/>
      <c r="RD264" s="43"/>
      <c r="RE264" s="43"/>
      <c r="RF264" s="43"/>
      <c r="RG264" s="43"/>
      <c r="RH264" s="43"/>
      <c r="RI264" s="43"/>
      <c r="RJ264" s="43"/>
      <c r="RK264" s="43"/>
      <c r="RL264" s="43"/>
      <c r="RM264" s="43"/>
      <c r="RN264" s="43"/>
      <c r="RO264" s="43"/>
      <c r="RP264" s="43"/>
      <c r="RQ264" s="43"/>
      <c r="RR264" s="43"/>
      <c r="RS264" s="43"/>
      <c r="RT264" s="43"/>
      <c r="RU264" s="43"/>
      <c r="RV264" s="43"/>
      <c r="RW264" s="43"/>
      <c r="RX264" s="43"/>
      <c r="RY264" s="43"/>
      <c r="RZ264" s="43"/>
      <c r="SA264" s="43"/>
      <c r="SB264" s="43"/>
      <c r="SC264" s="43"/>
      <c r="SD264" s="43"/>
      <c r="SE264" s="43"/>
      <c r="SF264" s="43"/>
      <c r="SG264" s="43"/>
      <c r="SH264" s="43"/>
      <c r="SI264" s="43"/>
      <c r="SJ264" s="43"/>
      <c r="SK264" s="43"/>
      <c r="SL264" s="43"/>
      <c r="SM264" s="43"/>
      <c r="SN264" s="43"/>
      <c r="SO264" s="43"/>
      <c r="SP264" s="43"/>
      <c r="SQ264" s="43"/>
      <c r="SR264" s="43"/>
      <c r="SS264" s="43"/>
      <c r="ST264" s="43"/>
      <c r="SU264" s="43"/>
      <c r="SV264" s="43"/>
      <c r="SW264" s="43"/>
      <c r="SX264" s="43"/>
      <c r="SY264" s="43"/>
      <c r="SZ264" s="43"/>
      <c r="TA264" s="43"/>
      <c r="TB264" s="43"/>
      <c r="TC264" s="43"/>
      <c r="TD264" s="43"/>
      <c r="TE264" s="43"/>
      <c r="TF264" s="43"/>
      <c r="TG264" s="43"/>
      <c r="TH264" s="43"/>
      <c r="TI264" s="43"/>
      <c r="TJ264" s="43"/>
      <c r="TK264" s="43"/>
      <c r="TL264" s="43"/>
      <c r="TM264" s="43"/>
      <c r="TN264" s="43"/>
      <c r="TO264" s="43"/>
      <c r="TP264" s="43"/>
      <c r="TQ264" s="43"/>
      <c r="TR264" s="43"/>
      <c r="TS264" s="43"/>
      <c r="TT264" s="43"/>
      <c r="TU264" s="43"/>
      <c r="TV264" s="43"/>
      <c r="TW264" s="43"/>
      <c r="TX264" s="43"/>
      <c r="TY264" s="43"/>
      <c r="TZ264" s="43"/>
      <c r="UA264" s="43"/>
      <c r="UB264" s="43"/>
      <c r="UC264" s="43"/>
      <c r="UD264" s="43"/>
      <c r="UE264" s="43"/>
      <c r="UF264" s="43"/>
      <c r="UG264" s="43"/>
      <c r="UH264" s="43"/>
      <c r="UI264" s="43"/>
      <c r="UJ264" s="43"/>
      <c r="UK264" s="43"/>
      <c r="UL264" s="43"/>
      <c r="UM264" s="43"/>
      <c r="UN264" s="43"/>
      <c r="UO264" s="43"/>
      <c r="UP264" s="43"/>
      <c r="UQ264" s="43"/>
      <c r="UR264" s="43"/>
      <c r="US264" s="43"/>
      <c r="UT264" s="43"/>
      <c r="UU264" s="43"/>
      <c r="UV264" s="43"/>
      <c r="UW264" s="43"/>
      <c r="UX264" s="43"/>
      <c r="UY264" s="43"/>
      <c r="UZ264" s="43"/>
      <c r="VA264" s="43"/>
      <c r="VB264" s="43"/>
      <c r="VC264" s="43"/>
      <c r="VD264" s="43"/>
      <c r="VE264" s="43"/>
      <c r="VF264" s="43"/>
      <c r="VG264" s="43"/>
      <c r="VH264" s="43"/>
      <c r="VI264" s="43"/>
      <c r="VJ264" s="43"/>
      <c r="VK264" s="43"/>
      <c r="VL264" s="43"/>
      <c r="VM264" s="43"/>
      <c r="VN264" s="43"/>
      <c r="VO264" s="43"/>
      <c r="VP264" s="43"/>
      <c r="VQ264" s="43"/>
      <c r="VR264" s="43"/>
      <c r="VS264" s="43"/>
      <c r="VT264" s="43"/>
      <c r="VU264" s="43"/>
      <c r="VV264" s="43"/>
      <c r="VW264" s="43"/>
      <c r="VX264" s="43"/>
      <c r="VY264" s="43"/>
      <c r="VZ264" s="43"/>
      <c r="WA264" s="43"/>
      <c r="WB264" s="43"/>
      <c r="WC264" s="43"/>
      <c r="WD264" s="43"/>
      <c r="WE264" s="43"/>
      <c r="WF264" s="43"/>
      <c r="WG264" s="43"/>
      <c r="WH264" s="43"/>
      <c r="WI264" s="43"/>
      <c r="WJ264" s="43"/>
      <c r="WK264" s="43"/>
      <c r="WL264" s="43"/>
      <c r="WM264" s="43"/>
      <c r="WN264" s="43"/>
      <c r="WO264" s="43"/>
      <c r="WP264" s="43"/>
      <c r="WQ264" s="43"/>
      <c r="WR264" s="43"/>
      <c r="WS264" s="43"/>
      <c r="WT264" s="43"/>
      <c r="WU264" s="43"/>
      <c r="WV264" s="43"/>
      <c r="WW264" s="43"/>
      <c r="WX264" s="43"/>
      <c r="WY264" s="43"/>
      <c r="WZ264" s="43"/>
      <c r="XA264" s="43"/>
      <c r="XB264" s="43"/>
      <c r="XC264" s="43"/>
      <c r="XD264" s="43"/>
      <c r="XE264" s="43"/>
      <c r="XF264" s="43"/>
      <c r="XG264" s="43"/>
      <c r="XH264" s="43"/>
      <c r="XI264" s="43"/>
      <c r="XJ264" s="43"/>
      <c r="XK264" s="43"/>
      <c r="XL264" s="43"/>
      <c r="XM264" s="43"/>
      <c r="XN264" s="43"/>
      <c r="XO264" s="43"/>
      <c r="XP264" s="43"/>
      <c r="XQ264" s="43"/>
      <c r="XR264" s="43"/>
      <c r="XS264" s="43"/>
      <c r="XT264" s="43"/>
      <c r="XU264" s="43"/>
      <c r="XV264" s="43"/>
      <c r="XW264" s="43"/>
      <c r="XX264" s="43"/>
      <c r="XY264" s="43"/>
      <c r="XZ264" s="43"/>
      <c r="YA264" s="43"/>
      <c r="YB264" s="43"/>
      <c r="YC264" s="43"/>
      <c r="YD264" s="43"/>
      <c r="YE264" s="43"/>
      <c r="YF264" s="43"/>
      <c r="YG264" s="43"/>
      <c r="YH264" s="43"/>
      <c r="YI264" s="43"/>
      <c r="YJ264" s="43"/>
      <c r="YK264" s="43"/>
      <c r="YL264" s="43"/>
      <c r="YM264" s="43"/>
      <c r="YN264" s="43"/>
      <c r="YO264" s="43"/>
      <c r="YP264" s="43"/>
      <c r="YQ264" s="43"/>
      <c r="YR264" s="43"/>
    </row>
    <row r="265" spans="1:668" x14ac:dyDescent="0.25">
      <c r="B265" s="2"/>
      <c r="C265" s="2"/>
      <c r="D265" s="1"/>
      <c r="E265" s="1"/>
    </row>
    <row r="266" spans="1:668" x14ac:dyDescent="0.25">
      <c r="B266" s="2"/>
      <c r="C266" s="2"/>
      <c r="D266" s="1"/>
      <c r="E266" s="1"/>
    </row>
    <row r="267" spans="1:668" x14ac:dyDescent="0.25">
      <c r="B267" s="2"/>
      <c r="C267" s="2"/>
      <c r="D267" s="1"/>
      <c r="E267" s="1"/>
    </row>
    <row r="268" spans="1:668" x14ac:dyDescent="0.25">
      <c r="B268" s="2"/>
      <c r="C268" s="2"/>
      <c r="D268" s="1"/>
      <c r="E268" s="1"/>
    </row>
    <row r="269" spans="1:668" x14ac:dyDescent="0.25">
      <c r="B269" s="2"/>
      <c r="C269" s="2"/>
      <c r="D269" s="1"/>
      <c r="E269" s="1"/>
    </row>
    <row r="270" spans="1:668" x14ac:dyDescent="0.25">
      <c r="B270" s="2"/>
      <c r="C270" s="2"/>
      <c r="D270" s="1"/>
      <c r="E270" s="1"/>
    </row>
    <row r="271" spans="1:668" x14ac:dyDescent="0.25">
      <c r="B271" s="2"/>
      <c r="C271" s="2"/>
      <c r="D271" s="1"/>
      <c r="E271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2:L2"/>
    <mergeCell ref="A3:L3"/>
    <mergeCell ref="A4:L4"/>
    <mergeCell ref="A5:L5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2022-05-13T14:39:04Z</dcterms:modified>
</cp:coreProperties>
</file>