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PRESUPUESTO\ASIGNACION Y EJECUCION PRESUPUESTARIA 2017-2023\EJECUCION PRESUPUESTARIA 2023\PRESENTACION EN EL PORTAL EN EXCEL\"/>
    </mc:Choice>
  </mc:AlternateContent>
  <bookViews>
    <workbookView xWindow="0" yWindow="0" windowWidth="8970" windowHeight="9690"/>
  </bookViews>
  <sheets>
    <sheet name="Plantilla Ejecucion Agosto 2023" sheetId="8" r:id="rId1"/>
    <sheet name="Hoja1" sheetId="9" r:id="rId2"/>
  </sheets>
  <definedNames>
    <definedName name="_xlnm.Print_Area" localSheetId="0">'Plantilla Ejecucion Agosto 2023'!$B$1:$R$102</definedName>
    <definedName name="_xlnm.Print_Titles" localSheetId="0">'Plantilla Ejecucion Agosto 2023'!$1:$9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62" i="8" l="1"/>
  <c r="R32" i="8" l="1"/>
  <c r="R29" i="8"/>
  <c r="D70" i="8" l="1"/>
  <c r="R73" i="8"/>
  <c r="R64" i="8"/>
  <c r="D44" i="8"/>
  <c r="D62" i="8"/>
  <c r="G52" i="8" l="1"/>
  <c r="R46" i="8"/>
  <c r="R45" i="8"/>
  <c r="R87" i="8"/>
  <c r="R85" i="8"/>
  <c r="R83" i="8"/>
  <c r="R82" i="8"/>
  <c r="R80" i="8"/>
  <c r="R79" i="8"/>
  <c r="R77" i="8"/>
  <c r="R76" i="8"/>
  <c r="R74" i="8"/>
  <c r="R72" i="8"/>
  <c r="R71" i="8"/>
  <c r="R69" i="8"/>
  <c r="R68" i="8"/>
  <c r="R66" i="8"/>
  <c r="R65" i="8"/>
  <c r="R63" i="8"/>
  <c r="R61" i="8"/>
  <c r="R60" i="8"/>
  <c r="R59" i="8"/>
  <c r="R58" i="8"/>
  <c r="R57" i="8"/>
  <c r="R56" i="8"/>
  <c r="R55" i="8"/>
  <c r="R54" i="8"/>
  <c r="R53" i="8"/>
  <c r="R51" i="8"/>
  <c r="R50" i="8"/>
  <c r="R49" i="8"/>
  <c r="R48" i="8"/>
  <c r="R47" i="8"/>
  <c r="R43" i="8"/>
  <c r="R42" i="8"/>
  <c r="R41" i="8"/>
  <c r="R40" i="8"/>
  <c r="R39" i="8"/>
  <c r="R38" i="8"/>
  <c r="R37" i="8"/>
  <c r="R35" i="8"/>
  <c r="R34" i="8"/>
  <c r="R33" i="8"/>
  <c r="R31" i="8"/>
  <c r="R30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16" i="8"/>
  <c r="G26" i="8"/>
  <c r="D52" i="8" l="1"/>
  <c r="Q62" i="8" l="1"/>
  <c r="D16" i="8" l="1"/>
  <c r="P62" i="8"/>
  <c r="O16" i="8" l="1"/>
  <c r="D10" i="8" l="1"/>
  <c r="I16" i="8" l="1"/>
  <c r="C70" i="8" l="1"/>
  <c r="C67" i="8"/>
  <c r="C62" i="8"/>
  <c r="C52" i="8"/>
  <c r="E52" i="8" s="1"/>
  <c r="C44" i="8"/>
  <c r="C36" i="8"/>
  <c r="C26" i="8"/>
  <c r="C16" i="8"/>
  <c r="E16" i="8" s="1"/>
  <c r="C10" i="8"/>
  <c r="E10" i="8" s="1"/>
  <c r="C75" i="8" l="1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F36" i="8"/>
  <c r="G36" i="8"/>
  <c r="H36" i="8"/>
  <c r="I36" i="8"/>
  <c r="J36" i="8"/>
  <c r="K36" i="8"/>
  <c r="L36" i="8"/>
  <c r="M36" i="8"/>
  <c r="N36" i="8"/>
  <c r="O36" i="8"/>
  <c r="P36" i="8"/>
  <c r="Q36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K70" i="8"/>
  <c r="L70" i="8"/>
  <c r="M70" i="8"/>
  <c r="N70" i="8"/>
  <c r="F78" i="8"/>
  <c r="G78" i="8"/>
  <c r="H78" i="8"/>
  <c r="I78" i="8"/>
  <c r="J78" i="8"/>
  <c r="L78" i="8"/>
  <c r="M78" i="8"/>
  <c r="N78" i="8"/>
  <c r="H75" i="8" l="1"/>
  <c r="G75" i="8"/>
  <c r="D88" i="8"/>
  <c r="R78" i="8"/>
  <c r="R44" i="8"/>
  <c r="R36" i="8"/>
  <c r="R10" i="8"/>
  <c r="R70" i="8"/>
  <c r="E36" i="8"/>
  <c r="R16" i="8"/>
  <c r="R67" i="8"/>
  <c r="R52" i="8"/>
  <c r="R26" i="8"/>
  <c r="R62" i="8"/>
  <c r="C88" i="8"/>
  <c r="Q75" i="8"/>
  <c r="P75" i="8"/>
  <c r="K75" i="8"/>
  <c r="J75" i="8"/>
  <c r="O75" i="8"/>
  <c r="F75" i="8"/>
  <c r="I75" i="8"/>
  <c r="L75" i="8"/>
  <c r="N75" i="8"/>
  <c r="D75" i="8"/>
  <c r="E75" i="8" s="1"/>
  <c r="M75" i="8"/>
  <c r="E88" i="8" l="1"/>
  <c r="R75" i="8"/>
  <c r="Q88" i="8"/>
  <c r="F81" i="8"/>
  <c r="G81" i="8"/>
  <c r="H81" i="8"/>
  <c r="I81" i="8"/>
  <c r="J81" i="8"/>
  <c r="F84" i="8"/>
  <c r="G84" i="8"/>
  <c r="H84" i="8"/>
  <c r="I84" i="8"/>
  <c r="J84" i="8"/>
  <c r="H88" i="8" l="1"/>
  <c r="G88" i="8"/>
  <c r="R84" i="8"/>
  <c r="R81" i="8"/>
  <c r="F88" i="8"/>
  <c r="J86" i="8"/>
  <c r="L88" i="8"/>
  <c r="N88" i="8"/>
  <c r="F86" i="8"/>
  <c r="P88" i="8"/>
  <c r="G86" i="8"/>
  <c r="H86" i="8"/>
  <c r="O88" i="8"/>
  <c r="I86" i="8"/>
  <c r="I88" i="8"/>
  <c r="M88" i="8"/>
  <c r="J88" i="8"/>
  <c r="K88" i="8"/>
  <c r="R86" i="8" l="1"/>
  <c r="R88" i="8"/>
</calcChain>
</file>

<file path=xl/sharedStrings.xml><?xml version="1.0" encoding="utf-8"?>
<sst xmlns="http://schemas.openxmlformats.org/spreadsheetml/2006/main" count="104" uniqueCount="103">
  <si>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</si>
  <si>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</si>
  <si>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</si>
  <si>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</si>
  <si>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</si>
  <si>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</si>
  <si>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</si>
  <si>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</si>
  <si>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</si>
  <si>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</si>
  <si>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</si>
  <si>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</si>
  <si>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</si>
  <si>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</si>
  <si>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</si>
  <si>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</si>
  <si>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</si>
  <si>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</si>
  <si>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</si>
  <si>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</si>
  <si>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</si>
  <si>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</si>
  <si>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</si>
  <si>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</si>
  <si>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</si>
  <si>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</si>
  <si>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</si>
  <si>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</si>
  <si>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</si>
  <si>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</si>
  <si>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</si>
  <si>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</si>
  <si>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</si>
  <si>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</si>
  <si>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</si>
  <si>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</si>
  <si>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</si>
  <si>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</si>
  <si>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</si>
  <si>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</si>
  <si>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</si>
  <si>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</si>
  <si>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</si>
  <si>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</si>
  <si>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</si>
  <si>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</si>
  <si>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</si>
  <si>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</si>
  <si>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</si>
  <si>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</si>
  <si>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</si>
  <si>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</si>
  <si>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</si>
  <si>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</si>
  <si>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</si>
  <si>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</si>
  <si>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</si>
  <si>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</si>
  <si>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</si>
  <si>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</si>
  <si>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</si>
  <si>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</si>
  <si>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</si>
  <si>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</si>
  <si>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</si>
  <si>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</si>
  <si>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</si>
  <si>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</si>
  <si>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</si>
  <si>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</si>
  <si>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</si>
  <si>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</si>
  <si>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</si>
  <si>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</si>
  <si>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</si>
  <si>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</si>
  <si>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</si>
  <si>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</si>
  <si>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</si>
  <si>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</si>
  <si>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</si>
  <si>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</si>
  <si>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</si>
  <si>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</si>
  <si>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</si>
  <si>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</si>
  <si>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</si>
  <si>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</si>
  <si>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</si>
  <si>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</si>
  <si>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</si>
  <si>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</si>
  <si>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</si>
  <si>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</si>
  <si>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</si>
  <si>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</si>
  <si>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</si>
  <si>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</si>
  <si>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</si>
  <si>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</si>
  <si>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</si>
  <si>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</si>
  <si>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t>2.9.5 - GASTOS DE INTERESES,RECARGOS MULTAS Y SANCIONES DE IMPUESTOS Y CONTRIBUCIONES SOCIALES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</si>
</sst>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2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8" fillId="0" borderId="5" xfId="1" applyFont="1" applyBorder="1" applyAlignment="1">
      <alignment horizontal="left" vertical="center" wrapText="1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5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164" fontId="8" fillId="0" borderId="0" xfId="1" applyFont="1" applyBorder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  <xf numFmtId="43" fontId="1" fillId="2" borderId="0" xfId="1" applyNumberFormat="1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9.png"/><Relationship Id="rId2" Type="http://schemas.openxmlformats.org/officeDocument/2006/relationships/image" Target="../media/image8.png"/><Relationship Id="rId1" Type="http://schemas.openxmlformats.org/officeDocument/2006/relationships/image" Target="../media/image7.png"/><Relationship Id="rId6" Type="http://schemas.openxmlformats.org/officeDocument/2006/relationships/image" Target="../media/image4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869576</xdr:colOff>
      <xdr:row>1</xdr:row>
      <xdr:rowOff>9524</xdr:rowOff>
    </xdr:from>
    <xdr:to>
      <xdr:col>17</xdr:col>
      <xdr:colOff>895350</xdr:colOff>
      <xdr:row>4</xdr:row>
      <xdr:rowOff>161924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71326" y="247649"/>
          <a:ext cx="1102099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5</xdr:row>
      <xdr:rowOff>70790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99</xdr:row>
      <xdr:rowOff>78442</xdr:rowOff>
    </xdr:from>
    <xdr:to>
      <xdr:col>5</xdr:col>
      <xdr:colOff>161451</xdr:colOff>
      <xdr:row>101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92</xdr:row>
      <xdr:rowOff>9525</xdr:rowOff>
    </xdr:from>
    <xdr:to>
      <xdr:col>1</xdr:col>
      <xdr:colOff>3057526</xdr:colOff>
      <xdr:row>97</xdr:row>
      <xdr:rowOff>180975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B2B2D9A8-D554-BF05-DFC0-9C94F96F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590675" y="3192780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4</xdr:col>
      <xdr:colOff>19050</xdr:colOff>
      <xdr:row>91</xdr:row>
      <xdr:rowOff>9525</xdr:rowOff>
    </xdr:from>
    <xdr:to>
      <xdr:col>5</xdr:col>
      <xdr:colOff>942975</xdr:colOff>
      <xdr:row>97</xdr:row>
      <xdr:rowOff>34887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086600" y="31727775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9</xdr:col>
      <xdr:colOff>76200</xdr:colOff>
      <xdr:row>90</xdr:row>
      <xdr:rowOff>57150</xdr:rowOff>
    </xdr:from>
    <xdr:to>
      <xdr:col>10</xdr:col>
      <xdr:colOff>790575</xdr:colOff>
      <xdr:row>97</xdr:row>
      <xdr:rowOff>88047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b="15343"/>
        <a:stretch/>
      </xdr:blipFill>
      <xdr:spPr>
        <a:xfrm>
          <a:off x="12954000" y="31575375"/>
          <a:ext cx="1838325" cy="14310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</xdr:row>
      <xdr:rowOff>0</xdr:rowOff>
    </xdr:from>
    <xdr:to>
      <xdr:col>5</xdr:col>
      <xdr:colOff>381000</xdr:colOff>
      <xdr:row>13</xdr:row>
      <xdr:rowOff>39722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C465BF3C-E2BF-4D68-949A-69DDF2DD0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0" y="1524000"/>
          <a:ext cx="2667000" cy="992222"/>
        </a:xfrm>
        <a:prstGeom prst="rect">
          <a:avLst/>
        </a:prstGeom>
      </xdr:spPr>
    </xdr:pic>
    <xdr:clientData/>
  </xdr:twoCellAnchor>
  <xdr:twoCellAnchor editAs="oneCell">
    <xdr:from>
      <xdr:col>13</xdr:col>
      <xdr:colOff>238125</xdr:colOff>
      <xdr:row>8</xdr:row>
      <xdr:rowOff>19050</xdr:rowOff>
    </xdr:from>
    <xdr:to>
      <xdr:col>17</xdr:col>
      <xdr:colOff>285750</xdr:colOff>
      <xdr:row>13</xdr:row>
      <xdr:rowOff>105718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EA77B612-BC02-42B7-A6F3-25706A0ECB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144125" y="154305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11</xdr:col>
      <xdr:colOff>420975</xdr:colOff>
      <xdr:row>8</xdr:row>
      <xdr:rowOff>69394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A6072167-790B-4078-8988-D49D21C919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34000" y="190500"/>
          <a:ext cx="3468975" cy="1402894"/>
        </a:xfrm>
        <a:prstGeom prst="rect">
          <a:avLst/>
        </a:prstGeom>
      </xdr:spPr>
    </xdr:pic>
    <xdr:clientData/>
  </xdr:twoCellAnchor>
  <xdr:twoCellAnchor editAs="oneCell">
    <xdr:from>
      <xdr:col>7</xdr:col>
      <xdr:colOff>485775</xdr:colOff>
      <xdr:row>17</xdr:row>
      <xdr:rowOff>171450</xdr:rowOff>
    </xdr:from>
    <xdr:to>
      <xdr:col>10</xdr:col>
      <xdr:colOff>447675</xdr:colOff>
      <xdr:row>24</xdr:row>
      <xdr:rowOff>63462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819775" y="340995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12</xdr:col>
      <xdr:colOff>666750</xdr:colOff>
      <xdr:row>17</xdr:row>
      <xdr:rowOff>28575</xdr:rowOff>
    </xdr:from>
    <xdr:to>
      <xdr:col>15</xdr:col>
      <xdr:colOff>219075</xdr:colOff>
      <xdr:row>24</xdr:row>
      <xdr:rowOff>126147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810750" y="3267075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16</xdr:row>
      <xdr:rowOff>57150</xdr:rowOff>
    </xdr:from>
    <xdr:to>
      <xdr:col>4</xdr:col>
      <xdr:colOff>552451</xdr:colOff>
      <xdr:row>22</xdr:row>
      <xdr:rowOff>85725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B2B2D9A8-D554-BF05-DFC0-9C94F96F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24000" y="310515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27</xdr:row>
      <xdr:rowOff>0</xdr:rowOff>
    </xdr:from>
    <xdr:to>
      <xdr:col>5</xdr:col>
      <xdr:colOff>552451</xdr:colOff>
      <xdr:row>33</xdr:row>
      <xdr:rowOff>28575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B2B2D9A8-D554-BF05-DFC0-9C94F96F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286000" y="514350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29</xdr:row>
      <xdr:rowOff>0</xdr:rowOff>
    </xdr:from>
    <xdr:to>
      <xdr:col>10</xdr:col>
      <xdr:colOff>723900</xdr:colOff>
      <xdr:row>35</xdr:row>
      <xdr:rowOff>82512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0" y="55245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29</xdr:row>
      <xdr:rowOff>0</xdr:rowOff>
    </xdr:from>
    <xdr:to>
      <xdr:col>15</xdr:col>
      <xdr:colOff>314325</xdr:colOff>
      <xdr:row>36</xdr:row>
      <xdr:rowOff>97572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906000" y="5524500"/>
          <a:ext cx="1838325" cy="14310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A1:AC117"/>
  <sheetViews>
    <sheetView showGridLines="0" tabSelected="1" showWhiteSpace="0" view="pageBreakPreview" topLeftCell="A74" zoomScaleNormal="100" zoomScaleSheetLayoutView="100" workbookViewId="0">
      <selection activeCell="G97" sqref="G97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9.85546875" customWidth="1"/>
    <col min="6" max="7" width="16.42578125" style="5" bestFit="1" customWidth="1"/>
    <col min="8" max="8" width="17.28515625" style="5" customWidth="1"/>
    <col min="9" max="9" width="17.140625" style="5" customWidth="1"/>
    <col min="10" max="10" width="16.85546875" style="5" customWidth="1"/>
    <col min="11" max="11" width="16.140625" style="5" customWidth="1"/>
    <col min="12" max="12" width="15.42578125" style="5" customWidth="1"/>
    <col min="13" max="13" width="16.7109375" style="5" customWidth="1"/>
    <col min="14" max="14" width="14.5703125" style="5" hidden="1" customWidth="1"/>
    <col min="15" max="15" width="11.140625" style="5" hidden="1" customWidth="1"/>
    <col min="16" max="16" width="14" style="5" hidden="1" customWidth="1"/>
    <col min="17" max="17" width="10.85546875" style="5" hidden="1" customWidth="1"/>
    <col min="18" max="18" width="17.5703125" customWidth="1"/>
    <col min="19" max="19" width="11.7109375" customWidth="1"/>
    <col min="20" max="20" width="6.140625" bestFit="1" customWidth="1"/>
    <col min="21" max="22" width="6.5703125" bestFit="1" customWidth="1"/>
    <col min="23" max="23" width="7.28515625" bestFit="1" customWidth="1"/>
    <col min="24" max="25" width="14.140625" bestFit="1" customWidth="1"/>
    <col min="26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70" t="s">
        <v>47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59"/>
    </row>
    <row r="2" spans="1:29" ht="18.75" customHeight="1" x14ac:dyDescent="0.25">
      <c r="B2" s="70" t="s">
        <v>48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59"/>
    </row>
    <row r="3" spans="1:29" ht="18.75" customHeight="1" x14ac:dyDescent="0.25">
      <c r="B3" s="70">
        <v>2023</v>
      </c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</row>
    <row r="4" spans="1:29" ht="18.75" x14ac:dyDescent="0.25">
      <c r="B4" s="70" t="s">
        <v>46</v>
      </c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59"/>
    </row>
    <row r="5" spans="1:29" ht="15.75" customHeight="1" x14ac:dyDescent="0.3">
      <c r="B5" s="71" t="s">
        <v>30</v>
      </c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59"/>
    </row>
    <row r="6" spans="1:29" ht="19.5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60"/>
    </row>
    <row r="7" spans="1:29" ht="16.5" thickBot="1" x14ac:dyDescent="0.3">
      <c r="A7" s="6"/>
      <c r="B7" s="74" t="s">
        <v>0</v>
      </c>
      <c r="C7" s="76" t="s">
        <v>96</v>
      </c>
      <c r="D7" s="72" t="s">
        <v>97</v>
      </c>
      <c r="E7" s="72" t="s">
        <v>100</v>
      </c>
      <c r="F7" s="78" t="s">
        <v>98</v>
      </c>
      <c r="G7" s="79"/>
      <c r="H7" s="79"/>
      <c r="I7" s="80"/>
      <c r="J7" s="79"/>
      <c r="K7" s="79"/>
      <c r="L7" s="79"/>
      <c r="M7" s="79"/>
      <c r="N7" s="79"/>
      <c r="O7" s="79"/>
      <c r="P7" s="79"/>
      <c r="Q7" s="50"/>
      <c r="R7" s="68" t="s">
        <v>101</v>
      </c>
    </row>
    <row r="8" spans="1:29" ht="24.75" customHeight="1" thickBot="1" x14ac:dyDescent="0.3">
      <c r="A8" s="6"/>
      <c r="B8" s="75"/>
      <c r="C8" s="77"/>
      <c r="D8" s="73"/>
      <c r="E8" s="73"/>
      <c r="F8" s="56" t="s">
        <v>34</v>
      </c>
      <c r="G8" s="56" t="s">
        <v>35</v>
      </c>
      <c r="H8" s="56" t="s">
        <v>36</v>
      </c>
      <c r="I8" s="57" t="s">
        <v>37</v>
      </c>
      <c r="J8" s="56" t="s">
        <v>38</v>
      </c>
      <c r="K8" s="56" t="s">
        <v>39</v>
      </c>
      <c r="L8" s="56" t="s">
        <v>40</v>
      </c>
      <c r="M8" s="56" t="s">
        <v>41</v>
      </c>
      <c r="N8" s="56" t="s">
        <v>42</v>
      </c>
      <c r="O8" s="56" t="s">
        <v>43</v>
      </c>
      <c r="P8" s="56" t="s">
        <v>44</v>
      </c>
      <c r="Q8" s="58" t="s">
        <v>45</v>
      </c>
      <c r="R8" s="69"/>
    </row>
    <row r="9" spans="1:29" ht="42.75" customHeight="1" x14ac:dyDescent="0.25">
      <c r="A9" s="6"/>
      <c r="B9" s="17" t="s">
        <v>1</v>
      </c>
      <c r="C9" s="43"/>
      <c r="D9" s="43"/>
      <c r="E9" s="61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B9" s="4"/>
      <c r="AC9" s="4"/>
    </row>
    <row r="10" spans="1:29" ht="15.75" x14ac:dyDescent="0.25">
      <c r="A10" s="6"/>
      <c r="B10" s="19" t="s">
        <v>2</v>
      </c>
      <c r="C10" s="47">
        <f>+SUM(C11:C15)</f>
        <v>512358619</v>
      </c>
      <c r="D10" s="47">
        <f>SUM(D11:D15)</f>
        <v>10124634.870000001</v>
      </c>
      <c r="E10" s="47">
        <f>+C10+D10</f>
        <v>522483253.87</v>
      </c>
      <c r="F10" s="26">
        <f>SUM(F11:F15)</f>
        <v>24928488.699999999</v>
      </c>
      <c r="G10" s="26">
        <f t="shared" ref="G10:P10" si="0">SUM(G11:G15)</f>
        <v>24181230.150000002</v>
      </c>
      <c r="H10" s="26">
        <f t="shared" si="0"/>
        <v>46289246.299999997</v>
      </c>
      <c r="I10" s="26">
        <f t="shared" si="0"/>
        <v>36905376.340000004</v>
      </c>
      <c r="J10" s="26">
        <f t="shared" si="0"/>
        <v>42062987.340000004</v>
      </c>
      <c r="K10" s="26">
        <f t="shared" si="0"/>
        <v>42989475.789999999</v>
      </c>
      <c r="L10" s="26">
        <f t="shared" si="0"/>
        <v>46236540.039999999</v>
      </c>
      <c r="M10" s="26">
        <f t="shared" si="0"/>
        <v>32335494.43</v>
      </c>
      <c r="N10" s="26">
        <f t="shared" si="0"/>
        <v>0</v>
      </c>
      <c r="O10" s="26">
        <f t="shared" si="0"/>
        <v>0</v>
      </c>
      <c r="P10" s="26">
        <f t="shared" si="0"/>
        <v>0</v>
      </c>
      <c r="Q10" s="26">
        <f t="shared" ref="Q10" si="1">SUM(Q11:Q15)</f>
        <v>0</v>
      </c>
      <c r="R10" s="26">
        <f>SUM(F10:Q10)</f>
        <v>295928839.08999997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10" t="s">
        <v>3</v>
      </c>
      <c r="C11" s="21">
        <v>416900746</v>
      </c>
      <c r="D11" s="21">
        <v>17008718.109999999</v>
      </c>
      <c r="E11" s="21">
        <f>+C11+D11</f>
        <v>433909464.11000001</v>
      </c>
      <c r="F11" s="21">
        <v>21481022.18</v>
      </c>
      <c r="G11" s="21">
        <v>20790261.300000001</v>
      </c>
      <c r="H11" s="21">
        <v>40424575.710000001</v>
      </c>
      <c r="I11" s="21">
        <v>32497286.920000002</v>
      </c>
      <c r="J11" s="21">
        <v>37415667.5</v>
      </c>
      <c r="K11" s="21">
        <v>33761888.93</v>
      </c>
      <c r="L11" s="21">
        <v>42214749.060000002</v>
      </c>
      <c r="M11" s="21">
        <v>27524987.039999999</v>
      </c>
      <c r="N11" s="21">
        <v>0</v>
      </c>
      <c r="O11" s="21">
        <v>0</v>
      </c>
      <c r="P11" s="21">
        <v>0</v>
      </c>
      <c r="Q11" s="21">
        <v>0</v>
      </c>
      <c r="R11" s="21">
        <f t="shared" ref="R11:R74" si="2">SUM(F11:Q11)</f>
        <v>256110438.64000002</v>
      </c>
      <c r="T11" s="3"/>
    </row>
    <row r="12" spans="1:29" ht="15.75" x14ac:dyDescent="0.25">
      <c r="A12" s="6"/>
      <c r="B12" s="10" t="s">
        <v>4</v>
      </c>
      <c r="C12" s="21">
        <v>39263482</v>
      </c>
      <c r="D12" s="21">
        <v>-4494860.13</v>
      </c>
      <c r="E12" s="21">
        <f t="shared" ref="E12:E15" si="3">+C12+D12</f>
        <v>34768621.869999997</v>
      </c>
      <c r="F12" s="21">
        <v>210000</v>
      </c>
      <c r="G12" s="21">
        <v>263000</v>
      </c>
      <c r="H12" s="21">
        <v>290000</v>
      </c>
      <c r="I12" s="21">
        <v>280000</v>
      </c>
      <c r="J12" s="21">
        <v>590000</v>
      </c>
      <c r="K12" s="21">
        <v>5213088.8499999996</v>
      </c>
      <c r="L12" s="21">
        <v>290000</v>
      </c>
      <c r="M12" s="21">
        <v>995415.6</v>
      </c>
      <c r="N12" s="21">
        <v>0</v>
      </c>
      <c r="O12" s="21">
        <v>0</v>
      </c>
      <c r="P12" s="21">
        <v>0</v>
      </c>
      <c r="Q12" s="21">
        <v>0</v>
      </c>
      <c r="R12" s="21">
        <f t="shared" si="2"/>
        <v>8131504.4499999993</v>
      </c>
    </row>
    <row r="13" spans="1:29" ht="21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3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f t="shared" si="2"/>
        <v>0</v>
      </c>
      <c r="AA13" s="6"/>
    </row>
    <row r="14" spans="1:29" ht="24" customHeight="1" x14ac:dyDescent="0.25">
      <c r="A14" s="6"/>
      <c r="B14" s="10" t="s">
        <v>70</v>
      </c>
      <c r="C14" s="21">
        <v>0</v>
      </c>
      <c r="D14" s="21">
        <v>0</v>
      </c>
      <c r="E14" s="21">
        <f t="shared" si="3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f t="shared" si="2"/>
        <v>0</v>
      </c>
    </row>
    <row r="15" spans="1:29" ht="31.5" customHeight="1" x14ac:dyDescent="0.25">
      <c r="A15" s="6"/>
      <c r="B15" s="10" t="s">
        <v>5</v>
      </c>
      <c r="C15" s="21">
        <v>56194391</v>
      </c>
      <c r="D15" s="21">
        <v>-2389223.11</v>
      </c>
      <c r="E15" s="21">
        <f t="shared" si="3"/>
        <v>53805167.890000001</v>
      </c>
      <c r="F15" s="21">
        <v>3237466.52</v>
      </c>
      <c r="G15" s="21">
        <v>3127968.85</v>
      </c>
      <c r="H15" s="21">
        <v>5574670.5899999999</v>
      </c>
      <c r="I15" s="21">
        <v>4128089.42</v>
      </c>
      <c r="J15" s="21">
        <v>4057319.84</v>
      </c>
      <c r="K15" s="21">
        <v>4014498.01</v>
      </c>
      <c r="L15" s="21">
        <v>3731790.98</v>
      </c>
      <c r="M15" s="21">
        <v>3815091.79</v>
      </c>
      <c r="N15" s="21">
        <v>0</v>
      </c>
      <c r="O15" s="21">
        <v>0</v>
      </c>
      <c r="P15" s="21">
        <v>0</v>
      </c>
      <c r="Q15" s="21">
        <v>0</v>
      </c>
      <c r="R15" s="21">
        <f t="shared" si="2"/>
        <v>31686895.999999996</v>
      </c>
    </row>
    <row r="16" spans="1:29" ht="15.75" x14ac:dyDescent="0.25">
      <c r="A16" s="6"/>
      <c r="B16" s="19" t="s">
        <v>6</v>
      </c>
      <c r="C16" s="47">
        <f>+SUM(C17:C25)</f>
        <v>179330315</v>
      </c>
      <c r="D16" s="47">
        <f>SUM(D17:D25)</f>
        <v>122021083.41999999</v>
      </c>
      <c r="E16" s="47">
        <f>+C16+D16</f>
        <v>301351398.41999996</v>
      </c>
      <c r="F16" s="26">
        <f t="shared" ref="F16:H16" si="4">SUM(F17:F25)</f>
        <v>21370046.899999999</v>
      </c>
      <c r="G16" s="26">
        <f t="shared" si="4"/>
        <v>6038783.3799999999</v>
      </c>
      <c r="H16" s="26">
        <f t="shared" si="4"/>
        <v>26706520.59</v>
      </c>
      <c r="I16" s="26">
        <f>SUM(I17:I25)</f>
        <v>3457414.84</v>
      </c>
      <c r="J16" s="26">
        <f t="shared" ref="J16:P16" si="5">SUM(J17:J25)</f>
        <v>21698545.109999999</v>
      </c>
      <c r="K16" s="26">
        <f t="shared" si="5"/>
        <v>22143411.579999998</v>
      </c>
      <c r="L16" s="26">
        <f t="shared" si="5"/>
        <v>7054065.21</v>
      </c>
      <c r="M16" s="26">
        <f t="shared" si="5"/>
        <v>4970198.3100000005</v>
      </c>
      <c r="N16" s="26">
        <f t="shared" si="5"/>
        <v>0</v>
      </c>
      <c r="O16" s="26">
        <f t="shared" si="5"/>
        <v>0</v>
      </c>
      <c r="P16" s="26">
        <f t="shared" si="5"/>
        <v>0</v>
      </c>
      <c r="Q16" s="26">
        <f t="shared" ref="Q16" si="6">SUM(Q17:Q25)</f>
        <v>0</v>
      </c>
      <c r="R16" s="26">
        <f t="shared" si="2"/>
        <v>113438985.91999999</v>
      </c>
    </row>
    <row r="17" spans="1:25" ht="28.9" customHeight="1" x14ac:dyDescent="0.25">
      <c r="A17" s="6"/>
      <c r="B17" s="10" t="s">
        <v>7</v>
      </c>
      <c r="C17" s="21">
        <v>66819000</v>
      </c>
      <c r="D17" s="44">
        <v>16448851.939999999</v>
      </c>
      <c r="E17" s="21">
        <f>+C17+D17</f>
        <v>83267851.939999998</v>
      </c>
      <c r="F17" s="21">
        <v>20821253.43</v>
      </c>
      <c r="G17" s="21">
        <v>4823578.96</v>
      </c>
      <c r="H17" s="21">
        <v>25280624.050000001</v>
      </c>
      <c r="I17" s="21">
        <v>1697384.51</v>
      </c>
      <c r="J17" s="21">
        <v>1747052.64</v>
      </c>
      <c r="K17" s="21">
        <v>8373488.9699999997</v>
      </c>
      <c r="L17" s="21">
        <v>1956673.55</v>
      </c>
      <c r="M17" s="21">
        <v>485599.27</v>
      </c>
      <c r="N17" s="21">
        <v>0</v>
      </c>
      <c r="O17" s="21">
        <v>0</v>
      </c>
      <c r="P17" s="21">
        <v>0</v>
      </c>
      <c r="Q17" s="21">
        <v>0</v>
      </c>
      <c r="R17" s="21">
        <f t="shared" si="2"/>
        <v>65185655.379999995</v>
      </c>
    </row>
    <row r="18" spans="1:25" ht="30.75" customHeight="1" x14ac:dyDescent="0.25">
      <c r="A18" s="6"/>
      <c r="B18" s="10" t="s">
        <v>8</v>
      </c>
      <c r="C18" s="21">
        <v>19350000</v>
      </c>
      <c r="D18" s="21">
        <v>-2241000</v>
      </c>
      <c r="E18" s="21">
        <f t="shared" ref="E18:E25" si="7">+C18+D18</f>
        <v>17109000</v>
      </c>
      <c r="F18" s="21">
        <v>0</v>
      </c>
      <c r="G18" s="21">
        <v>0</v>
      </c>
      <c r="H18" s="21">
        <v>4425</v>
      </c>
      <c r="I18" s="21">
        <v>61596</v>
      </c>
      <c r="J18" s="21">
        <v>179555.88</v>
      </c>
      <c r="K18" s="21">
        <v>123900</v>
      </c>
      <c r="L18" s="21">
        <v>0</v>
      </c>
      <c r="M18" s="21">
        <v>14750</v>
      </c>
      <c r="N18" s="21">
        <v>0</v>
      </c>
      <c r="O18" s="21">
        <v>0</v>
      </c>
      <c r="P18" s="21">
        <v>0</v>
      </c>
      <c r="Q18" s="21">
        <v>0</v>
      </c>
      <c r="R18" s="21">
        <f t="shared" si="2"/>
        <v>384226.88</v>
      </c>
    </row>
    <row r="19" spans="1:25" ht="32.25" customHeight="1" x14ac:dyDescent="0.25">
      <c r="A19" s="6"/>
      <c r="B19" s="10" t="s">
        <v>9</v>
      </c>
      <c r="C19" s="21">
        <v>25128400</v>
      </c>
      <c r="D19" s="21">
        <v>84354750</v>
      </c>
      <c r="E19" s="21">
        <f t="shared" si="7"/>
        <v>109483150</v>
      </c>
      <c r="F19" s="21">
        <v>0</v>
      </c>
      <c r="G19" s="21">
        <v>237827.76</v>
      </c>
      <c r="H19" s="21">
        <v>363300</v>
      </c>
      <c r="I19" s="21">
        <v>766250</v>
      </c>
      <c r="J19" s="21">
        <v>18128900</v>
      </c>
      <c r="K19" s="21">
        <v>4072400</v>
      </c>
      <c r="L19" s="21">
        <v>1021000</v>
      </c>
      <c r="M19" s="21">
        <v>1830200</v>
      </c>
      <c r="N19" s="21">
        <v>0</v>
      </c>
      <c r="O19" s="21">
        <v>0</v>
      </c>
      <c r="P19" s="21">
        <v>0</v>
      </c>
      <c r="Q19" s="21">
        <v>0</v>
      </c>
      <c r="R19" s="21">
        <f t="shared" si="2"/>
        <v>26419877.760000002</v>
      </c>
    </row>
    <row r="20" spans="1:25" ht="27.75" customHeight="1" x14ac:dyDescent="0.25">
      <c r="A20" s="6"/>
      <c r="B20" s="10" t="s">
        <v>10</v>
      </c>
      <c r="C20" s="21">
        <v>6079815</v>
      </c>
      <c r="D20" s="21">
        <v>7662067</v>
      </c>
      <c r="E20" s="21">
        <f t="shared" si="7"/>
        <v>13741882</v>
      </c>
      <c r="F20" s="21">
        <v>0</v>
      </c>
      <c r="G20" s="21">
        <v>168100</v>
      </c>
      <c r="H20" s="21">
        <v>94000</v>
      </c>
      <c r="I20" s="21">
        <v>79400</v>
      </c>
      <c r="J20" s="21">
        <v>3200</v>
      </c>
      <c r="K20" s="21">
        <v>0</v>
      </c>
      <c r="L20" s="21">
        <v>0</v>
      </c>
      <c r="M20" s="21">
        <v>8000</v>
      </c>
      <c r="N20" s="21">
        <v>0</v>
      </c>
      <c r="O20" s="21">
        <v>0</v>
      </c>
      <c r="P20" s="21">
        <v>0</v>
      </c>
      <c r="Q20" s="21">
        <v>0</v>
      </c>
      <c r="R20" s="21">
        <f t="shared" si="2"/>
        <v>352700</v>
      </c>
    </row>
    <row r="21" spans="1:25" ht="28.5" customHeight="1" x14ac:dyDescent="0.25">
      <c r="A21" s="6"/>
      <c r="B21" s="10" t="s">
        <v>11</v>
      </c>
      <c r="C21" s="21">
        <v>15612100</v>
      </c>
      <c r="D21" s="21">
        <v>17207500.600000001</v>
      </c>
      <c r="E21" s="21">
        <f t="shared" si="7"/>
        <v>32819600.600000001</v>
      </c>
      <c r="F21" s="21">
        <v>150800</v>
      </c>
      <c r="G21" s="21">
        <v>150800</v>
      </c>
      <c r="H21" s="21">
        <v>150800</v>
      </c>
      <c r="I21" s="21">
        <v>186800</v>
      </c>
      <c r="J21" s="21">
        <v>150800</v>
      </c>
      <c r="K21" s="21">
        <v>8530746.7300000004</v>
      </c>
      <c r="L21" s="21">
        <v>734213.33</v>
      </c>
      <c r="M21" s="21">
        <v>585799</v>
      </c>
      <c r="N21" s="21">
        <v>0</v>
      </c>
      <c r="O21" s="21">
        <v>0</v>
      </c>
      <c r="P21" s="21">
        <v>0</v>
      </c>
      <c r="Q21" s="21">
        <v>0</v>
      </c>
      <c r="R21" s="21">
        <f t="shared" si="2"/>
        <v>10640759.060000001</v>
      </c>
    </row>
    <row r="22" spans="1:25" ht="24" customHeight="1" x14ac:dyDescent="0.25">
      <c r="A22" s="6"/>
      <c r="B22" s="10" t="s">
        <v>12</v>
      </c>
      <c r="C22" s="44">
        <v>4380000</v>
      </c>
      <c r="D22" s="21">
        <v>439000</v>
      </c>
      <c r="E22" s="21">
        <f t="shared" si="7"/>
        <v>4819000</v>
      </c>
      <c r="F22" s="21">
        <v>200978.97</v>
      </c>
      <c r="G22" s="21">
        <v>212430.16</v>
      </c>
      <c r="H22" s="21">
        <v>212940.04</v>
      </c>
      <c r="I22" s="21">
        <v>217921.54</v>
      </c>
      <c r="J22" s="21">
        <v>217848.4</v>
      </c>
      <c r="K22" s="21">
        <v>221756.5</v>
      </c>
      <c r="L22" s="21">
        <v>2091591.66</v>
      </c>
      <c r="M22" s="21">
        <v>238177.81</v>
      </c>
      <c r="N22" s="21">
        <v>0</v>
      </c>
      <c r="O22" s="21">
        <v>0</v>
      </c>
      <c r="P22" s="21">
        <v>0</v>
      </c>
      <c r="Q22" s="21">
        <v>0</v>
      </c>
      <c r="R22" s="21">
        <f t="shared" si="2"/>
        <v>3613645.08</v>
      </c>
    </row>
    <row r="23" spans="1:25" ht="26.25" customHeight="1" x14ac:dyDescent="0.25">
      <c r="A23" s="6"/>
      <c r="B23" s="10" t="s">
        <v>13</v>
      </c>
      <c r="C23" s="44">
        <v>2960000</v>
      </c>
      <c r="D23" s="21">
        <v>565000</v>
      </c>
      <c r="E23" s="21">
        <f t="shared" si="7"/>
        <v>3525000</v>
      </c>
      <c r="F23" s="21">
        <v>25000</v>
      </c>
      <c r="G23" s="21">
        <v>25000</v>
      </c>
      <c r="H23" s="21">
        <v>162223.96</v>
      </c>
      <c r="I23" s="21">
        <v>170134.29</v>
      </c>
      <c r="J23" s="21">
        <v>408169.68</v>
      </c>
      <c r="K23" s="21">
        <v>238057.31</v>
      </c>
      <c r="L23" s="21">
        <v>432684.57</v>
      </c>
      <c r="M23" s="21">
        <v>108335</v>
      </c>
      <c r="N23" s="21">
        <v>0</v>
      </c>
      <c r="O23" s="21">
        <v>0</v>
      </c>
      <c r="P23" s="21">
        <v>0</v>
      </c>
      <c r="Q23" s="21">
        <v>0</v>
      </c>
      <c r="R23" s="21">
        <f t="shared" si="2"/>
        <v>1569604.81</v>
      </c>
    </row>
    <row r="24" spans="1:25" ht="46.5" customHeight="1" x14ac:dyDescent="0.25">
      <c r="A24" s="6"/>
      <c r="B24" s="10" t="s">
        <v>14</v>
      </c>
      <c r="C24" s="44">
        <v>35924000</v>
      </c>
      <c r="D24" s="21">
        <v>-5436320</v>
      </c>
      <c r="E24" s="21">
        <f t="shared" si="7"/>
        <v>30487680</v>
      </c>
      <c r="F24" s="21">
        <v>172014.5</v>
      </c>
      <c r="G24" s="21">
        <v>312014.5</v>
      </c>
      <c r="H24" s="21">
        <v>246174.5</v>
      </c>
      <c r="I24" s="21">
        <v>228014.5</v>
      </c>
      <c r="J24" s="21">
        <v>603597.55000000005</v>
      </c>
      <c r="K24" s="21">
        <v>170928.95</v>
      </c>
      <c r="L24" s="21">
        <v>708964.5</v>
      </c>
      <c r="M24" s="21">
        <v>1045570.03</v>
      </c>
      <c r="N24" s="21">
        <v>0</v>
      </c>
      <c r="O24" s="21">
        <v>0</v>
      </c>
      <c r="P24" s="21">
        <v>0</v>
      </c>
      <c r="Q24" s="21">
        <v>0</v>
      </c>
      <c r="R24" s="21">
        <f t="shared" si="2"/>
        <v>3487279.0300000003</v>
      </c>
    </row>
    <row r="25" spans="1:25" ht="42" customHeight="1" x14ac:dyDescent="0.25">
      <c r="A25" s="6"/>
      <c r="B25" s="10" t="s">
        <v>93</v>
      </c>
      <c r="C25" s="44">
        <v>3077000</v>
      </c>
      <c r="D25" s="21">
        <v>3021233.88</v>
      </c>
      <c r="E25" s="21">
        <f t="shared" si="7"/>
        <v>6098233.8799999999</v>
      </c>
      <c r="F25" s="21">
        <v>0</v>
      </c>
      <c r="G25" s="21">
        <v>109032</v>
      </c>
      <c r="H25" s="21">
        <v>192033.04</v>
      </c>
      <c r="I25" s="21">
        <v>49914</v>
      </c>
      <c r="J25" s="21">
        <v>259420.96</v>
      </c>
      <c r="K25" s="21">
        <v>412133.12</v>
      </c>
      <c r="L25" s="21">
        <v>108937.60000000001</v>
      </c>
      <c r="M25" s="21">
        <v>653767.19999999995</v>
      </c>
      <c r="N25" s="21">
        <v>0</v>
      </c>
      <c r="O25" s="21">
        <v>0</v>
      </c>
      <c r="P25" s="21">
        <v>0</v>
      </c>
      <c r="Q25" s="21">
        <v>0</v>
      </c>
      <c r="R25" s="21">
        <f t="shared" si="2"/>
        <v>1785237.92</v>
      </c>
    </row>
    <row r="26" spans="1:25" ht="15.75" x14ac:dyDescent="0.25">
      <c r="A26" s="6"/>
      <c r="B26" s="19" t="s">
        <v>15</v>
      </c>
      <c r="C26" s="47">
        <f>+SUM(C27:C35)</f>
        <v>19717352</v>
      </c>
      <c r="D26" s="47">
        <f>SUM(D27:D35)</f>
        <v>11979986.66</v>
      </c>
      <c r="E26" s="47">
        <f>+C26+D26</f>
        <v>31697338.66</v>
      </c>
      <c r="F26" s="26">
        <f t="shared" ref="F26:I26" si="8">SUM(F27:F35)</f>
        <v>0</v>
      </c>
      <c r="G26" s="26">
        <f t="shared" si="8"/>
        <v>578180</v>
      </c>
      <c r="H26" s="26">
        <f t="shared" si="8"/>
        <v>40897.06</v>
      </c>
      <c r="I26" s="26">
        <f t="shared" si="8"/>
        <v>1645870.4100000001</v>
      </c>
      <c r="J26" s="26">
        <f t="shared" ref="J26:P26" si="9">SUM(J27:J35)</f>
        <v>1123584.56</v>
      </c>
      <c r="K26" s="26">
        <f t="shared" si="9"/>
        <v>1730929.3399999999</v>
      </c>
      <c r="L26" s="26">
        <f t="shared" si="9"/>
        <v>1352409.91</v>
      </c>
      <c r="M26" s="26">
        <f t="shared" si="9"/>
        <v>520350.11000000004</v>
      </c>
      <c r="N26" s="26">
        <f t="shared" si="9"/>
        <v>0</v>
      </c>
      <c r="O26" s="26">
        <f t="shared" si="9"/>
        <v>0</v>
      </c>
      <c r="P26" s="26">
        <f t="shared" si="9"/>
        <v>0</v>
      </c>
      <c r="Q26" s="26">
        <f t="shared" ref="Q26" si="10">SUM(Q27:Q35)</f>
        <v>0</v>
      </c>
      <c r="R26" s="26">
        <f t="shared" si="2"/>
        <v>6992221.3900000006</v>
      </c>
    </row>
    <row r="27" spans="1:25" ht="15.75" x14ac:dyDescent="0.25">
      <c r="A27" s="6"/>
      <c r="B27" s="10" t="s">
        <v>16</v>
      </c>
      <c r="C27" s="44">
        <v>751280</v>
      </c>
      <c r="D27" s="21">
        <v>138000</v>
      </c>
      <c r="E27" s="21">
        <f>+C27+D27</f>
        <v>889280</v>
      </c>
      <c r="F27" s="21">
        <v>0</v>
      </c>
      <c r="G27" s="21">
        <v>20280</v>
      </c>
      <c r="H27" s="21">
        <v>29654.34</v>
      </c>
      <c r="I27" s="21">
        <v>33676</v>
      </c>
      <c r="J27" s="21">
        <v>19050.02</v>
      </c>
      <c r="K27" s="21">
        <v>94452.33</v>
      </c>
      <c r="L27" s="21">
        <v>22594.240000000002</v>
      </c>
      <c r="M27" s="21">
        <v>118570</v>
      </c>
      <c r="N27" s="21">
        <v>0</v>
      </c>
      <c r="O27" s="21">
        <v>0</v>
      </c>
      <c r="P27" s="21">
        <v>0</v>
      </c>
      <c r="Q27" s="21">
        <v>0</v>
      </c>
      <c r="R27" s="21">
        <f t="shared" si="2"/>
        <v>338276.93</v>
      </c>
    </row>
    <row r="28" spans="1:25" ht="15.75" x14ac:dyDescent="0.25">
      <c r="A28" s="6"/>
      <c r="B28" s="10" t="s">
        <v>17</v>
      </c>
      <c r="C28" s="44">
        <v>1833000</v>
      </c>
      <c r="D28" s="21">
        <v>13379.13</v>
      </c>
      <c r="E28" s="21">
        <f t="shared" ref="E28:E35" si="11">+C28+D28</f>
        <v>1846379.13</v>
      </c>
      <c r="F28" s="21">
        <v>0</v>
      </c>
      <c r="G28" s="21">
        <v>0</v>
      </c>
      <c r="H28" s="21">
        <v>2312.8000000000002</v>
      </c>
      <c r="I28" s="21">
        <v>70804.13</v>
      </c>
      <c r="J28" s="21">
        <v>610414</v>
      </c>
      <c r="K28" s="21">
        <v>37559.4</v>
      </c>
      <c r="L28" s="21">
        <v>0</v>
      </c>
      <c r="M28" s="21">
        <v>145432.64000000001</v>
      </c>
      <c r="N28" s="21">
        <v>0</v>
      </c>
      <c r="O28" s="21">
        <v>0</v>
      </c>
      <c r="P28" s="21">
        <v>0</v>
      </c>
      <c r="Q28" s="21">
        <v>0</v>
      </c>
      <c r="R28" s="21">
        <f t="shared" si="2"/>
        <v>866522.97000000009</v>
      </c>
    </row>
    <row r="29" spans="1:25" ht="30.75" customHeight="1" x14ac:dyDescent="0.25">
      <c r="A29" s="6"/>
      <c r="B29" s="10" t="s">
        <v>18</v>
      </c>
      <c r="C29" s="44">
        <v>1328080</v>
      </c>
      <c r="D29" s="21">
        <v>-405531.04</v>
      </c>
      <c r="E29" s="21">
        <f t="shared" si="11"/>
        <v>922548.96</v>
      </c>
      <c r="F29" s="21">
        <v>0</v>
      </c>
      <c r="G29" s="21">
        <v>6900</v>
      </c>
      <c r="H29" s="21">
        <v>950.02</v>
      </c>
      <c r="I29" s="21">
        <v>70030.64</v>
      </c>
      <c r="J29" s="21">
        <v>116732.96</v>
      </c>
      <c r="K29" s="21">
        <v>50327</v>
      </c>
      <c r="L29" s="21">
        <v>96288</v>
      </c>
      <c r="M29" s="21">
        <v>62070</v>
      </c>
      <c r="N29" s="21">
        <v>0</v>
      </c>
      <c r="O29" s="21">
        <v>0</v>
      </c>
      <c r="P29" s="21">
        <v>0</v>
      </c>
      <c r="Q29" s="21">
        <v>0</v>
      </c>
      <c r="R29" s="21">
        <f>SUM(F29:Q29)</f>
        <v>403298.62</v>
      </c>
      <c r="Y29" s="2"/>
    </row>
    <row r="30" spans="1:25" ht="27.75" customHeight="1" x14ac:dyDescent="0.25">
      <c r="A30" s="6"/>
      <c r="B30" s="10" t="s">
        <v>19</v>
      </c>
      <c r="C30" s="44">
        <v>115000</v>
      </c>
      <c r="D30" s="21">
        <v>-28840</v>
      </c>
      <c r="E30" s="21">
        <f t="shared" si="11"/>
        <v>86160</v>
      </c>
      <c r="F30" s="21">
        <v>0</v>
      </c>
      <c r="G30" s="21">
        <v>0</v>
      </c>
      <c r="H30" s="21">
        <v>0</v>
      </c>
      <c r="I30" s="21">
        <v>44544</v>
      </c>
      <c r="J30" s="21">
        <v>0</v>
      </c>
      <c r="K30" s="21">
        <v>0</v>
      </c>
      <c r="L30" s="21">
        <v>0</v>
      </c>
      <c r="M30" s="21">
        <v>21524.959999999999</v>
      </c>
      <c r="N30" s="21">
        <v>0</v>
      </c>
      <c r="O30" s="21"/>
      <c r="P30" s="21">
        <v>0</v>
      </c>
      <c r="Q30" s="21">
        <v>0</v>
      </c>
      <c r="R30" s="21">
        <f t="shared" si="2"/>
        <v>66068.959999999992</v>
      </c>
    </row>
    <row r="31" spans="1:25" ht="25.5" customHeight="1" x14ac:dyDescent="0.25">
      <c r="A31" s="6"/>
      <c r="B31" s="10" t="s">
        <v>20</v>
      </c>
      <c r="C31" s="44">
        <v>175000</v>
      </c>
      <c r="D31" s="21">
        <v>-75000</v>
      </c>
      <c r="E31" s="21">
        <f t="shared" si="11"/>
        <v>100000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21000</v>
      </c>
      <c r="N31" s="21">
        <v>0</v>
      </c>
      <c r="O31" s="21">
        <v>0</v>
      </c>
      <c r="P31" s="21">
        <v>0</v>
      </c>
      <c r="Q31" s="21">
        <v>0</v>
      </c>
      <c r="R31" s="21">
        <f t="shared" si="2"/>
        <v>21000</v>
      </c>
    </row>
    <row r="32" spans="1:25" ht="31.5" x14ac:dyDescent="0.25">
      <c r="A32" s="6"/>
      <c r="B32" s="10" t="s">
        <v>71</v>
      </c>
      <c r="C32" s="44">
        <v>46000</v>
      </c>
      <c r="D32" s="21">
        <v>158000</v>
      </c>
      <c r="E32" s="21">
        <f t="shared" si="11"/>
        <v>204000</v>
      </c>
      <c r="F32" s="21">
        <v>0</v>
      </c>
      <c r="G32" s="21">
        <v>0</v>
      </c>
      <c r="H32" s="21">
        <v>0</v>
      </c>
      <c r="I32" s="21">
        <v>28584.32</v>
      </c>
      <c r="J32" s="21">
        <v>0</v>
      </c>
      <c r="K32" s="21">
        <v>27875.94</v>
      </c>
      <c r="L32" s="21">
        <v>3717</v>
      </c>
      <c r="M32" s="21">
        <v>0</v>
      </c>
      <c r="N32" s="21">
        <v>0</v>
      </c>
      <c r="O32" s="21">
        <v>0</v>
      </c>
      <c r="P32" s="21"/>
      <c r="Q32" s="21">
        <v>0</v>
      </c>
      <c r="R32" s="21">
        <f t="shared" si="2"/>
        <v>60177.259999999995</v>
      </c>
    </row>
    <row r="33" spans="1:18" ht="46.5" customHeight="1" x14ac:dyDescent="0.25">
      <c r="A33" s="6"/>
      <c r="B33" s="10" t="s">
        <v>21</v>
      </c>
      <c r="C33" s="44">
        <v>8170960</v>
      </c>
      <c r="D33" s="21">
        <v>6077602.4000000004</v>
      </c>
      <c r="E33" s="21">
        <f t="shared" si="11"/>
        <v>14248562.4</v>
      </c>
      <c r="F33" s="21">
        <v>0</v>
      </c>
      <c r="G33" s="21">
        <v>551000</v>
      </c>
      <c r="H33" s="21">
        <v>0</v>
      </c>
      <c r="I33" s="21">
        <v>848496</v>
      </c>
      <c r="J33" s="21">
        <v>0</v>
      </c>
      <c r="K33" s="21">
        <v>1295192.3</v>
      </c>
      <c r="L33" s="21">
        <v>775932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f t="shared" si="2"/>
        <v>3470620.3</v>
      </c>
    </row>
    <row r="34" spans="1:18" ht="31.5" x14ac:dyDescent="0.25">
      <c r="A34" s="6"/>
      <c r="B34" s="10" t="s">
        <v>72</v>
      </c>
      <c r="C34" s="44">
        <v>0</v>
      </c>
      <c r="D34" s="21">
        <v>0</v>
      </c>
      <c r="E34" s="21">
        <f t="shared" si="11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/>
      <c r="P34" s="21"/>
      <c r="Q34" s="21"/>
      <c r="R34" s="21">
        <f t="shared" si="2"/>
        <v>0</v>
      </c>
    </row>
    <row r="35" spans="1:18" ht="42" customHeight="1" x14ac:dyDescent="0.25">
      <c r="A35" s="6"/>
      <c r="B35" s="10" t="s">
        <v>22</v>
      </c>
      <c r="C35" s="44">
        <v>7298032</v>
      </c>
      <c r="D35" s="21">
        <v>6102376.1699999999</v>
      </c>
      <c r="E35" s="21">
        <f t="shared" si="11"/>
        <v>13400408.17</v>
      </c>
      <c r="F35" s="21">
        <v>0</v>
      </c>
      <c r="G35" s="21">
        <v>0</v>
      </c>
      <c r="H35" s="21">
        <v>7979.9</v>
      </c>
      <c r="I35" s="21">
        <v>549735.31999999995</v>
      </c>
      <c r="J35" s="21">
        <v>377387.58</v>
      </c>
      <c r="K35" s="21">
        <v>225522.37</v>
      </c>
      <c r="L35" s="21">
        <v>453878.67</v>
      </c>
      <c r="M35" s="21">
        <v>151752.51</v>
      </c>
      <c r="N35" s="21">
        <v>0</v>
      </c>
      <c r="O35" s="21">
        <v>0</v>
      </c>
      <c r="P35" s="21">
        <v>0</v>
      </c>
      <c r="Q35" s="21">
        <v>0</v>
      </c>
      <c r="R35" s="21">
        <f t="shared" si="2"/>
        <v>1766256.3499999999</v>
      </c>
    </row>
    <row r="36" spans="1:18" ht="15.75" x14ac:dyDescent="0.25">
      <c r="A36" s="6"/>
      <c r="B36" s="19" t="s">
        <v>73</v>
      </c>
      <c r="C36" s="47">
        <f>+SUM(C37:C43)</f>
        <v>1000000</v>
      </c>
      <c r="D36" s="47">
        <f>SUM(D37:D43)</f>
        <v>610000</v>
      </c>
      <c r="E36" s="47">
        <f>+C36+D36</f>
        <v>1610000</v>
      </c>
      <c r="F36" s="26">
        <f>SUM(F37:F43)</f>
        <v>0</v>
      </c>
      <c r="G36" s="26">
        <f t="shared" ref="G36:P36" si="12">SUM(G37:G43)</f>
        <v>70775</v>
      </c>
      <c r="H36" s="26">
        <f t="shared" si="12"/>
        <v>0</v>
      </c>
      <c r="I36" s="26">
        <f t="shared" si="12"/>
        <v>0</v>
      </c>
      <c r="J36" s="26">
        <f t="shared" si="12"/>
        <v>0</v>
      </c>
      <c r="K36" s="26">
        <f t="shared" si="12"/>
        <v>179005</v>
      </c>
      <c r="L36" s="26">
        <f t="shared" si="12"/>
        <v>0</v>
      </c>
      <c r="M36" s="26">
        <f t="shared" si="12"/>
        <v>866226.81</v>
      </c>
      <c r="N36" s="26">
        <f t="shared" si="12"/>
        <v>0</v>
      </c>
      <c r="O36" s="26">
        <f t="shared" si="12"/>
        <v>0</v>
      </c>
      <c r="P36" s="26">
        <f t="shared" si="12"/>
        <v>0</v>
      </c>
      <c r="Q36" s="26">
        <f t="shared" ref="Q36" si="13">SUM(Q37:Q43)</f>
        <v>0</v>
      </c>
      <c r="R36" s="26">
        <f t="shared" si="2"/>
        <v>1116006.81</v>
      </c>
    </row>
    <row r="37" spans="1:18" ht="31.5" x14ac:dyDescent="0.25">
      <c r="A37" s="6"/>
      <c r="B37" s="10" t="s">
        <v>74</v>
      </c>
      <c r="C37" s="21">
        <v>1000000</v>
      </c>
      <c r="D37" s="21">
        <v>-250000</v>
      </c>
      <c r="E37" s="21">
        <f>+C37+D37</f>
        <v>750000</v>
      </c>
      <c r="F37" s="21">
        <v>0</v>
      </c>
      <c r="G37" s="21">
        <v>70775</v>
      </c>
      <c r="H37" s="21">
        <v>0</v>
      </c>
      <c r="I37" s="21">
        <v>0</v>
      </c>
      <c r="J37" s="21">
        <v>0</v>
      </c>
      <c r="K37" s="21">
        <v>179005</v>
      </c>
      <c r="L37" s="21">
        <v>0</v>
      </c>
      <c r="M37" s="21">
        <v>9000</v>
      </c>
      <c r="N37" s="21">
        <v>0</v>
      </c>
      <c r="O37" s="21"/>
      <c r="P37" s="21">
        <v>0</v>
      </c>
      <c r="Q37" s="21">
        <v>0</v>
      </c>
      <c r="R37" s="21">
        <f t="shared" si="2"/>
        <v>258780</v>
      </c>
    </row>
    <row r="38" spans="1:18" ht="47.45" customHeight="1" x14ac:dyDescent="0.25">
      <c r="A38" s="6"/>
      <c r="B38" s="10" t="s">
        <v>75</v>
      </c>
      <c r="C38" s="21">
        <v>0</v>
      </c>
      <c r="D38" s="21">
        <v>0</v>
      </c>
      <c r="E38" s="21">
        <f t="shared" ref="E38:E43" si="14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  <c r="R38" s="21">
        <f t="shared" si="2"/>
        <v>0</v>
      </c>
    </row>
    <row r="39" spans="1:18" ht="31.5" x14ac:dyDescent="0.25">
      <c r="A39" s="6"/>
      <c r="B39" s="10" t="s">
        <v>76</v>
      </c>
      <c r="C39" s="21">
        <v>0</v>
      </c>
      <c r="D39" s="21">
        <v>0</v>
      </c>
      <c r="E39" s="21">
        <f t="shared" si="14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  <c r="R39" s="21">
        <f t="shared" si="2"/>
        <v>0</v>
      </c>
    </row>
    <row r="40" spans="1:18" ht="31.5" x14ac:dyDescent="0.25">
      <c r="A40" s="6"/>
      <c r="B40" s="10" t="s">
        <v>77</v>
      </c>
      <c r="C40" s="21">
        <v>0</v>
      </c>
      <c r="D40" s="21">
        <v>0</v>
      </c>
      <c r="E40" s="21">
        <f t="shared" si="14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  <c r="R40" s="21">
        <f t="shared" si="2"/>
        <v>0</v>
      </c>
    </row>
    <row r="41" spans="1:18" ht="45" customHeight="1" x14ac:dyDescent="0.25">
      <c r="A41" s="6"/>
      <c r="B41" s="10" t="s">
        <v>78</v>
      </c>
      <c r="C41" s="21">
        <v>0</v>
      </c>
      <c r="D41" s="21">
        <v>0</v>
      </c>
      <c r="E41" s="21">
        <f t="shared" si="14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  <c r="R41" s="21">
        <f t="shared" si="2"/>
        <v>0</v>
      </c>
    </row>
    <row r="42" spans="1:18" ht="48" customHeight="1" x14ac:dyDescent="0.25">
      <c r="A42" s="6"/>
      <c r="B42" s="10" t="s">
        <v>79</v>
      </c>
      <c r="C42" s="21">
        <v>0</v>
      </c>
      <c r="D42" s="21">
        <v>860000</v>
      </c>
      <c r="E42" s="21">
        <f t="shared" si="14"/>
        <v>860000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857226.81</v>
      </c>
      <c r="N42" s="21">
        <v>0</v>
      </c>
      <c r="O42" s="21"/>
      <c r="P42" s="21"/>
      <c r="Q42" s="21">
        <v>0</v>
      </c>
      <c r="R42" s="21">
        <f t="shared" si="2"/>
        <v>857226.81</v>
      </c>
    </row>
    <row r="43" spans="1:18" ht="31.5" x14ac:dyDescent="0.25">
      <c r="A43" s="6"/>
      <c r="B43" s="10" t="s">
        <v>80</v>
      </c>
      <c r="C43" s="21">
        <v>0</v>
      </c>
      <c r="D43" s="21">
        <v>0</v>
      </c>
      <c r="E43" s="21">
        <f t="shared" si="14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  <c r="R43" s="21">
        <f t="shared" si="2"/>
        <v>0</v>
      </c>
    </row>
    <row r="44" spans="1:18" ht="43.5" customHeight="1" x14ac:dyDescent="0.25">
      <c r="A44" s="6"/>
      <c r="B44" s="19" t="s">
        <v>81</v>
      </c>
      <c r="C44" s="47">
        <f>+SUM(C45:C51)</f>
        <v>0</v>
      </c>
      <c r="D44" s="47">
        <f>SUM(D45:D47)</f>
        <v>0</v>
      </c>
      <c r="E44" s="47">
        <v>0</v>
      </c>
      <c r="F44" s="26">
        <f>SUM(F45:F51)</f>
        <v>0</v>
      </c>
      <c r="G44" s="26">
        <f t="shared" ref="G44:I44" si="15">SUM(G45:G51)</f>
        <v>0</v>
      </c>
      <c r="H44" s="26">
        <f t="shared" si="15"/>
        <v>0</v>
      </c>
      <c r="I44" s="26">
        <f t="shared" si="15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  <c r="R44" s="26">
        <f t="shared" si="2"/>
        <v>0</v>
      </c>
    </row>
    <row r="45" spans="1:18" ht="31.5" x14ac:dyDescent="0.25">
      <c r="A45" s="6"/>
      <c r="B45" s="10" t="s">
        <v>82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  <c r="R45" s="15">
        <f>SUM(F45:Q45)</f>
        <v>0</v>
      </c>
    </row>
    <row r="46" spans="1:18" ht="31.5" x14ac:dyDescent="0.25">
      <c r="A46" s="6"/>
      <c r="B46" s="10" t="s">
        <v>83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  <c r="R46" s="15">
        <f>SUM(F46:Q46)</f>
        <v>0</v>
      </c>
    </row>
    <row r="47" spans="1:18" ht="31.5" x14ac:dyDescent="0.25">
      <c r="A47" s="6"/>
      <c r="B47" s="10" t="s">
        <v>84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  <c r="R47" s="15">
        <f t="shared" si="2"/>
        <v>0</v>
      </c>
    </row>
    <row r="48" spans="1:18" ht="31.5" x14ac:dyDescent="0.25">
      <c r="A48" s="6"/>
      <c r="B48" s="10" t="s">
        <v>85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  <c r="R48" s="15">
        <f t="shared" si="2"/>
        <v>0</v>
      </c>
    </row>
    <row r="49" spans="1:18" ht="31.5" x14ac:dyDescent="0.25">
      <c r="A49" s="6"/>
      <c r="B49" s="10" t="s">
        <v>86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  <c r="R49" s="15">
        <f t="shared" si="2"/>
        <v>0</v>
      </c>
    </row>
    <row r="50" spans="1:18" ht="31.5" x14ac:dyDescent="0.25">
      <c r="A50" s="6"/>
      <c r="B50" s="10" t="s">
        <v>87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  <c r="R50" s="15">
        <f t="shared" si="2"/>
        <v>0</v>
      </c>
    </row>
    <row r="51" spans="1:18" ht="31.5" x14ac:dyDescent="0.25">
      <c r="A51" s="6"/>
      <c r="B51" s="10" t="s">
        <v>88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  <c r="R51" s="15">
        <f t="shared" si="2"/>
        <v>0</v>
      </c>
    </row>
    <row r="52" spans="1:18" ht="15.75" x14ac:dyDescent="0.25">
      <c r="A52" s="6"/>
      <c r="B52" s="19" t="s">
        <v>23</v>
      </c>
      <c r="C52" s="47">
        <f>+SUM(C53:C61)</f>
        <v>10293500</v>
      </c>
      <c r="D52" s="55">
        <f>SUM(D53:D61)</f>
        <v>-6799013</v>
      </c>
      <c r="E52" s="55">
        <f>+C52+D52</f>
        <v>3494487</v>
      </c>
      <c r="F52" s="26">
        <f>SUM(F53:F60)</f>
        <v>0</v>
      </c>
      <c r="G52" s="26">
        <f>SUM(G53:G60)</f>
        <v>0</v>
      </c>
      <c r="H52" s="26">
        <f t="shared" ref="H52:I52" si="16">SUM(H53:H60)</f>
        <v>0</v>
      </c>
      <c r="I52" s="26">
        <f t="shared" si="16"/>
        <v>0</v>
      </c>
      <c r="J52" s="26">
        <f t="shared" ref="J52:P52" si="17">SUM(J53:J61)</f>
        <v>212223</v>
      </c>
      <c r="K52" s="26">
        <f t="shared" si="17"/>
        <v>103545</v>
      </c>
      <c r="L52" s="26">
        <f t="shared" si="17"/>
        <v>0</v>
      </c>
      <c r="M52" s="26">
        <f t="shared" si="17"/>
        <v>469672.27999999997</v>
      </c>
      <c r="N52" s="26">
        <f t="shared" si="17"/>
        <v>0</v>
      </c>
      <c r="O52" s="26">
        <f t="shared" si="17"/>
        <v>0</v>
      </c>
      <c r="P52" s="26">
        <f t="shared" si="17"/>
        <v>0</v>
      </c>
      <c r="Q52" s="26">
        <f t="shared" ref="Q52" si="18">SUM(Q53:Q61)</f>
        <v>0</v>
      </c>
      <c r="R52" s="26">
        <f t="shared" si="2"/>
        <v>785440.28</v>
      </c>
    </row>
    <row r="53" spans="1:18" ht="15.75" x14ac:dyDescent="0.25">
      <c r="A53" s="6"/>
      <c r="B53" s="10" t="s">
        <v>24</v>
      </c>
      <c r="C53" s="21">
        <v>8810000</v>
      </c>
      <c r="D53" s="21">
        <v>-7304736</v>
      </c>
      <c r="E53" s="21">
        <f>+C53+D53</f>
        <v>1505264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103545</v>
      </c>
      <c r="L53" s="21">
        <v>0</v>
      </c>
      <c r="M53" s="21">
        <v>59172.3</v>
      </c>
      <c r="N53" s="21">
        <v>0</v>
      </c>
      <c r="O53" s="21">
        <v>0</v>
      </c>
      <c r="P53" s="21">
        <v>0</v>
      </c>
      <c r="Q53" s="21">
        <v>0</v>
      </c>
      <c r="R53" s="21">
        <f t="shared" si="2"/>
        <v>162717.29999999999</v>
      </c>
    </row>
    <row r="54" spans="1:18" ht="33" customHeight="1" x14ac:dyDescent="0.25">
      <c r="A54" s="6"/>
      <c r="B54" s="10" t="s">
        <v>25</v>
      </c>
      <c r="C54" s="21">
        <v>400000</v>
      </c>
      <c r="D54" s="21">
        <v>270000</v>
      </c>
      <c r="E54" s="21">
        <f t="shared" ref="E54:E61" si="19">+C54+D54</f>
        <v>670000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f t="shared" si="2"/>
        <v>0</v>
      </c>
    </row>
    <row r="55" spans="1:18" ht="31.5" x14ac:dyDescent="0.25">
      <c r="A55" s="6"/>
      <c r="B55" s="10" t="s">
        <v>89</v>
      </c>
      <c r="C55" s="21">
        <v>0</v>
      </c>
      <c r="D55" s="21">
        <v>4000</v>
      </c>
      <c r="E55" s="21">
        <f t="shared" si="19"/>
        <v>4000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/>
      <c r="P55" s="21"/>
      <c r="Q55" s="21"/>
      <c r="R55" s="21">
        <f t="shared" si="2"/>
        <v>0</v>
      </c>
    </row>
    <row r="56" spans="1:18" ht="50.25" customHeight="1" x14ac:dyDescent="0.25">
      <c r="A56" s="6"/>
      <c r="B56" s="10" t="s">
        <v>26</v>
      </c>
      <c r="C56" s="45">
        <v>283500</v>
      </c>
      <c r="D56" s="21">
        <v>-71277</v>
      </c>
      <c r="E56" s="21">
        <f t="shared" si="19"/>
        <v>212223</v>
      </c>
      <c r="F56" s="21">
        <v>0</v>
      </c>
      <c r="G56" s="21">
        <v>0</v>
      </c>
      <c r="H56" s="21">
        <v>0</v>
      </c>
      <c r="I56" s="21">
        <v>0</v>
      </c>
      <c r="J56" s="21">
        <v>212223</v>
      </c>
      <c r="K56" s="21">
        <v>0</v>
      </c>
      <c r="L56" s="21">
        <v>0</v>
      </c>
      <c r="M56" s="21">
        <v>0</v>
      </c>
      <c r="N56" s="21">
        <v>0</v>
      </c>
      <c r="O56" s="21"/>
      <c r="P56" s="21">
        <v>0</v>
      </c>
      <c r="Q56" s="21"/>
      <c r="R56" s="21">
        <f t="shared" si="2"/>
        <v>212223</v>
      </c>
    </row>
    <row r="57" spans="1:18" ht="31.5" x14ac:dyDescent="0.25">
      <c r="A57" s="6"/>
      <c r="B57" s="10" t="s">
        <v>27</v>
      </c>
      <c r="C57" s="21">
        <v>800000</v>
      </c>
      <c r="D57" s="21">
        <v>3000</v>
      </c>
      <c r="E57" s="21">
        <f t="shared" si="19"/>
        <v>803000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410499.98</v>
      </c>
      <c r="N57" s="21">
        <v>0</v>
      </c>
      <c r="O57" s="21">
        <v>0</v>
      </c>
      <c r="P57" s="21">
        <v>0</v>
      </c>
      <c r="Q57" s="21">
        <v>0</v>
      </c>
      <c r="R57" s="21">
        <f t="shared" si="2"/>
        <v>410499.98</v>
      </c>
    </row>
    <row r="58" spans="1:18" ht="58.5" customHeight="1" x14ac:dyDescent="0.25">
      <c r="A58" s="6"/>
      <c r="B58" s="10" t="s">
        <v>90</v>
      </c>
      <c r="C58" s="21">
        <v>0</v>
      </c>
      <c r="D58" s="21">
        <v>300000</v>
      </c>
      <c r="E58" s="21">
        <f t="shared" si="19"/>
        <v>300000</v>
      </c>
      <c r="F58" s="21">
        <v>0</v>
      </c>
      <c r="G58" s="21">
        <v>0</v>
      </c>
      <c r="H58" s="21" t="s">
        <v>94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/>
      <c r="P58" s="21">
        <v>0</v>
      </c>
      <c r="Q58" s="21">
        <v>0</v>
      </c>
      <c r="R58" s="21">
        <f t="shared" si="2"/>
        <v>0</v>
      </c>
    </row>
    <row r="59" spans="1:18" ht="15.75" x14ac:dyDescent="0.25">
      <c r="A59" s="6"/>
      <c r="B59" s="10" t="s">
        <v>91</v>
      </c>
      <c r="C59" s="21">
        <v>0</v>
      </c>
      <c r="D59" s="21">
        <v>0</v>
      </c>
      <c r="E59" s="21">
        <f t="shared" si="19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  <c r="R59" s="21">
        <f t="shared" si="2"/>
        <v>0</v>
      </c>
    </row>
    <row r="60" spans="1:18" ht="15.75" x14ac:dyDescent="0.25">
      <c r="A60" s="6"/>
      <c r="B60" s="10" t="s">
        <v>28</v>
      </c>
      <c r="C60" s="21">
        <v>0</v>
      </c>
      <c r="D60" s="21">
        <v>0</v>
      </c>
      <c r="E60" s="21">
        <f t="shared" si="19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  <c r="R60" s="21">
        <f t="shared" si="2"/>
        <v>0</v>
      </c>
    </row>
    <row r="61" spans="1:18" ht="33" customHeight="1" x14ac:dyDescent="0.25">
      <c r="A61" s="6"/>
      <c r="B61" s="10" t="s">
        <v>92</v>
      </c>
      <c r="C61" s="21">
        <v>0</v>
      </c>
      <c r="D61" s="21">
        <v>0</v>
      </c>
      <c r="E61" s="21">
        <f t="shared" si="19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  <c r="R61" s="21">
        <f t="shared" si="2"/>
        <v>0</v>
      </c>
    </row>
    <row r="62" spans="1:18" ht="15.75" x14ac:dyDescent="0.25">
      <c r="A62" s="6"/>
      <c r="B62" s="19" t="s">
        <v>32</v>
      </c>
      <c r="C62" s="47">
        <f>+SUM(C63:C66)</f>
        <v>0</v>
      </c>
      <c r="D62" s="47">
        <f>+SUM(D63:D66)</f>
        <v>3536051</v>
      </c>
      <c r="E62" s="47"/>
      <c r="F62" s="26">
        <f t="shared" ref="F62:I62" si="20">SUM(F63:F63)</f>
        <v>0</v>
      </c>
      <c r="G62" s="26">
        <f t="shared" si="20"/>
        <v>0</v>
      </c>
      <c r="H62" s="26">
        <f t="shared" si="20"/>
        <v>0</v>
      </c>
      <c r="I62" s="26">
        <f t="shared" si="20"/>
        <v>0</v>
      </c>
      <c r="J62" s="26">
        <f>SUM(J63:J66)</f>
        <v>0</v>
      </c>
      <c r="K62" s="26">
        <f>SUM(K63:K66)</f>
        <v>3536050.61</v>
      </c>
      <c r="L62" s="26">
        <f>SUM(L63:L66)</f>
        <v>-181529.06</v>
      </c>
      <c r="M62" s="26"/>
      <c r="N62" s="26"/>
      <c r="O62" s="26"/>
      <c r="P62" s="26">
        <f t="shared" ref="P62:Q62" si="21">SUM(P63:P71)</f>
        <v>0</v>
      </c>
      <c r="Q62" s="26">
        <f t="shared" si="21"/>
        <v>0</v>
      </c>
      <c r="R62" s="26">
        <f t="shared" si="2"/>
        <v>3354521.55</v>
      </c>
    </row>
    <row r="63" spans="1:18" ht="15.75" x14ac:dyDescent="0.25">
      <c r="A63" s="6"/>
      <c r="B63" s="10" t="s">
        <v>33</v>
      </c>
      <c r="C63" s="21">
        <v>0</v>
      </c>
      <c r="D63" s="21">
        <v>3536051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3536050.61</v>
      </c>
      <c r="L63" s="21">
        <v>-181529.06</v>
      </c>
      <c r="M63" s="21">
        <v>0</v>
      </c>
      <c r="N63" s="21">
        <v>0</v>
      </c>
      <c r="O63" s="21"/>
      <c r="P63" s="21">
        <v>0</v>
      </c>
      <c r="Q63" s="21">
        <v>0</v>
      </c>
      <c r="R63" s="15">
        <f t="shared" si="2"/>
        <v>3354521.55</v>
      </c>
    </row>
    <row r="64" spans="1:18" ht="25.5" customHeight="1" x14ac:dyDescent="0.25">
      <c r="A64" s="6"/>
      <c r="B64" s="10" t="s">
        <v>49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  <c r="R64" s="15">
        <f t="shared" si="2"/>
        <v>0</v>
      </c>
    </row>
    <row r="65" spans="1:24" ht="23.25" customHeight="1" x14ac:dyDescent="0.25">
      <c r="A65" s="6"/>
      <c r="B65" s="10" t="s">
        <v>50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  <c r="R65" s="15">
        <f t="shared" si="2"/>
        <v>0</v>
      </c>
    </row>
    <row r="66" spans="1:24" ht="47.25" x14ac:dyDescent="0.25">
      <c r="A66" s="6"/>
      <c r="B66" s="10" t="s">
        <v>51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  <c r="R66" s="15">
        <f t="shared" si="2"/>
        <v>0</v>
      </c>
    </row>
    <row r="67" spans="1:24" ht="50.25" customHeight="1" x14ac:dyDescent="0.25">
      <c r="A67" s="6"/>
      <c r="B67" s="19" t="s">
        <v>52</v>
      </c>
      <c r="C67" s="47">
        <f>+SUM(C68:C69)</f>
        <v>0</v>
      </c>
      <c r="D67" s="47"/>
      <c r="E67" s="47"/>
      <c r="F67" s="26">
        <f>SUM(F68:F69)</f>
        <v>0</v>
      </c>
      <c r="G67" s="26">
        <f t="shared" ref="G67:N67" si="22">SUM(G68:G69)</f>
        <v>0</v>
      </c>
      <c r="H67" s="26">
        <f t="shared" si="22"/>
        <v>0</v>
      </c>
      <c r="I67" s="26">
        <f t="shared" si="22"/>
        <v>0</v>
      </c>
      <c r="J67" s="26">
        <f t="shared" si="22"/>
        <v>0</v>
      </c>
      <c r="K67" s="26">
        <f t="shared" si="22"/>
        <v>0</v>
      </c>
      <c r="L67" s="26">
        <f t="shared" si="22"/>
        <v>0</v>
      </c>
      <c r="M67" s="26">
        <f t="shared" si="22"/>
        <v>0</v>
      </c>
      <c r="N67" s="26">
        <f t="shared" si="22"/>
        <v>0</v>
      </c>
      <c r="O67" s="26"/>
      <c r="P67" s="26"/>
      <c r="Q67" s="26"/>
      <c r="R67" s="26">
        <f t="shared" si="2"/>
        <v>0</v>
      </c>
    </row>
    <row r="68" spans="1:24" ht="15.75" x14ac:dyDescent="0.25">
      <c r="A68" s="6"/>
      <c r="B68" s="10" t="s">
        <v>53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  <c r="R68" s="15">
        <f t="shared" si="2"/>
        <v>0</v>
      </c>
    </row>
    <row r="69" spans="1:24" ht="27.75" customHeight="1" x14ac:dyDescent="0.25">
      <c r="A69" s="6"/>
      <c r="B69" s="10" t="s">
        <v>54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  <c r="R69" s="15">
        <f t="shared" si="2"/>
        <v>0</v>
      </c>
    </row>
    <row r="70" spans="1:24" ht="44.25" customHeight="1" x14ac:dyDescent="0.25">
      <c r="A70" s="6"/>
      <c r="B70" s="19" t="s">
        <v>55</v>
      </c>
      <c r="C70" s="47">
        <f>+SUM(C71:C74)</f>
        <v>0</v>
      </c>
      <c r="D70" s="47">
        <f>SUM(D71:D74)</f>
        <v>105547.59</v>
      </c>
      <c r="E70" s="47"/>
      <c r="F70" s="26">
        <f>SUM(F71:F74)</f>
        <v>0</v>
      </c>
      <c r="G70" s="26">
        <f>SUM(G71:G74)</f>
        <v>0</v>
      </c>
      <c r="H70" s="26">
        <f t="shared" ref="H70:I70" si="23">SUM(H71:H74)</f>
        <v>25547.59</v>
      </c>
      <c r="I70" s="26">
        <f t="shared" si="23"/>
        <v>0</v>
      </c>
      <c r="J70" s="26">
        <f>+SUM(J71:J74)</f>
        <v>0</v>
      </c>
      <c r="K70" s="26">
        <f>+SUM(K71:K74)</f>
        <v>1599.53</v>
      </c>
      <c r="L70" s="26">
        <f>SUM(L71:L74)</f>
        <v>0</v>
      </c>
      <c r="M70" s="26">
        <f>SUM(M71:M74)</f>
        <v>0</v>
      </c>
      <c r="N70" s="26">
        <f>SUM(N71:N74)</f>
        <v>0</v>
      </c>
      <c r="O70" s="26"/>
      <c r="P70" s="26"/>
      <c r="Q70" s="26"/>
      <c r="R70" s="26">
        <f t="shared" si="2"/>
        <v>27147.119999999999</v>
      </c>
    </row>
    <row r="71" spans="1:24" ht="15.75" x14ac:dyDescent="0.25">
      <c r="A71" s="6"/>
      <c r="B71" s="10" t="s">
        <v>56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R71" s="15">
        <f t="shared" si="2"/>
        <v>0</v>
      </c>
      <c r="X71" s="15"/>
    </row>
    <row r="72" spans="1:24" ht="15.75" x14ac:dyDescent="0.25">
      <c r="A72" s="6"/>
      <c r="B72" s="10" t="s">
        <v>57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  <c r="R72" s="15">
        <f t="shared" si="2"/>
        <v>0</v>
      </c>
    </row>
    <row r="73" spans="1:24" ht="31.5" x14ac:dyDescent="0.25">
      <c r="A73" s="6"/>
      <c r="B73" s="10" t="s">
        <v>58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  <c r="R73" s="15">
        <f t="shared" ref="R73" si="24">SUM(F73:Q73)</f>
        <v>0</v>
      </c>
    </row>
    <row r="74" spans="1:24" ht="47.25" x14ac:dyDescent="0.25">
      <c r="A74" s="6"/>
      <c r="B74" s="10" t="s">
        <v>102</v>
      </c>
      <c r="C74" s="23">
        <v>0</v>
      </c>
      <c r="D74" s="44">
        <v>105547.59</v>
      </c>
      <c r="E74" s="21"/>
      <c r="F74" s="21">
        <v>0</v>
      </c>
      <c r="G74" s="21">
        <v>0</v>
      </c>
      <c r="H74" s="21">
        <v>25547.59</v>
      </c>
      <c r="I74" s="21">
        <v>0</v>
      </c>
      <c r="J74" s="21">
        <v>0</v>
      </c>
      <c r="K74" s="21">
        <v>1599.53</v>
      </c>
      <c r="L74" s="21">
        <v>0</v>
      </c>
      <c r="M74" s="21">
        <v>0</v>
      </c>
      <c r="N74" s="21">
        <v>0</v>
      </c>
      <c r="O74" s="21"/>
      <c r="P74" s="21"/>
      <c r="Q74" s="21"/>
      <c r="R74" s="21">
        <f t="shared" si="2"/>
        <v>27147.119999999999</v>
      </c>
      <c r="S74" s="21"/>
    </row>
    <row r="75" spans="1:24" ht="15.75" x14ac:dyDescent="0.25">
      <c r="A75" s="6"/>
      <c r="B75" s="81" t="s">
        <v>29</v>
      </c>
      <c r="C75" s="67">
        <f>+C70+C67+C62+C52+C44+C36+C26+C16+C10</f>
        <v>722699786</v>
      </c>
      <c r="D75" s="67">
        <f>+D70+D67+D62+D52+D44+D36+D26+D16+D10</f>
        <v>141578290.53999999</v>
      </c>
      <c r="E75" s="67">
        <f>+C75+D75</f>
        <v>864278076.53999996</v>
      </c>
      <c r="F75" s="67">
        <f t="shared" ref="F75:Q75" si="25">+F70+F67+F62+F52+F44+F36+F26+F16+F10</f>
        <v>46298535.599999994</v>
      </c>
      <c r="G75" s="67">
        <f>+G70+G67+G62+G52+G44+G36+G26+G16+G10</f>
        <v>30868968.530000001</v>
      </c>
      <c r="H75" s="67">
        <f>+H70+H67+H62+H52+H44+H36+H26+H16+H10</f>
        <v>73062211.539999992</v>
      </c>
      <c r="I75" s="67">
        <f t="shared" si="25"/>
        <v>42008661.590000004</v>
      </c>
      <c r="J75" s="67">
        <f t="shared" si="25"/>
        <v>65097340.010000005</v>
      </c>
      <c r="K75" s="67">
        <f t="shared" si="25"/>
        <v>70684016.849999994</v>
      </c>
      <c r="L75" s="67">
        <f t="shared" si="25"/>
        <v>54461486.100000001</v>
      </c>
      <c r="M75" s="67">
        <f t="shared" si="25"/>
        <v>39161941.939999998</v>
      </c>
      <c r="N75" s="67">
        <f t="shared" si="25"/>
        <v>0</v>
      </c>
      <c r="O75" s="67">
        <f t="shared" si="25"/>
        <v>0</v>
      </c>
      <c r="P75" s="67">
        <f t="shared" si="25"/>
        <v>0</v>
      </c>
      <c r="Q75" s="67">
        <f t="shared" si="25"/>
        <v>0</v>
      </c>
      <c r="R75" s="67">
        <f>SUM(F75:Q75)</f>
        <v>421643162.16000003</v>
      </c>
    </row>
    <row r="76" spans="1:24" ht="15.75" x14ac:dyDescent="0.25">
      <c r="A76" s="6"/>
      <c r="B76" s="81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  <c r="R76" s="67">
        <f t="shared" ref="R76:R88" si="26">SUM(F76:Q76)</f>
        <v>0</v>
      </c>
    </row>
    <row r="77" spans="1:24" ht="15.75" x14ac:dyDescent="0.25">
      <c r="A77" s="6"/>
      <c r="B77" s="8" t="s">
        <v>59</v>
      </c>
      <c r="C77" s="46">
        <v>0</v>
      </c>
      <c r="D77" s="46"/>
      <c r="E77" s="28"/>
      <c r="F77" s="24"/>
      <c r="G77" s="24"/>
      <c r="H77" s="28"/>
      <c r="I77" s="24"/>
      <c r="J77" s="24"/>
      <c r="K77" s="24"/>
      <c r="L77" s="24"/>
      <c r="M77" s="24"/>
      <c r="N77" s="24"/>
      <c r="O77" s="24"/>
      <c r="P77" s="24"/>
      <c r="Q77" s="24"/>
      <c r="R77" s="15">
        <f t="shared" si="26"/>
        <v>0</v>
      </c>
    </row>
    <row r="78" spans="1:24" ht="15.75" x14ac:dyDescent="0.25">
      <c r="A78" s="34"/>
      <c r="B78" s="19" t="s">
        <v>60</v>
      </c>
      <c r="C78" s="47">
        <v>0</v>
      </c>
      <c r="D78" s="47">
        <v>0</v>
      </c>
      <c r="E78" s="47"/>
      <c r="F78" s="26">
        <f>SUM(F79:F80)</f>
        <v>0</v>
      </c>
      <c r="G78" s="26">
        <f>SUM(G79:G80)</f>
        <v>0</v>
      </c>
      <c r="H78" s="26">
        <f t="shared" ref="H78:J78" si="27">SUM(H79:H80)</f>
        <v>0</v>
      </c>
      <c r="I78" s="26">
        <f t="shared" si="27"/>
        <v>0</v>
      </c>
      <c r="J78" s="26">
        <f t="shared" si="27"/>
        <v>0</v>
      </c>
      <c r="K78" s="26"/>
      <c r="L78" s="26">
        <f>SUM(L79:L80)</f>
        <v>0</v>
      </c>
      <c r="M78" s="26">
        <f>SUM(M79:M80)</f>
        <v>0</v>
      </c>
      <c r="N78" s="26">
        <f>SUM(N79:N80)</f>
        <v>0</v>
      </c>
      <c r="O78" s="26"/>
      <c r="P78" s="26"/>
      <c r="Q78" s="26"/>
      <c r="R78" s="26">
        <f t="shared" si="26"/>
        <v>0</v>
      </c>
    </row>
    <row r="79" spans="1:24" ht="31.5" x14ac:dyDescent="0.25">
      <c r="A79" s="34"/>
      <c r="B79" s="10" t="s">
        <v>61</v>
      </c>
      <c r="C79" s="21">
        <v>0</v>
      </c>
      <c r="D79" s="21">
        <v>0</v>
      </c>
      <c r="E79" s="21"/>
      <c r="F79" s="21">
        <v>0</v>
      </c>
      <c r="G79" s="21"/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  <c r="R79" s="15">
        <f t="shared" si="26"/>
        <v>0</v>
      </c>
    </row>
    <row r="80" spans="1:24" ht="42" customHeight="1" x14ac:dyDescent="0.25">
      <c r="A80" s="34"/>
      <c r="B80" s="10" t="s">
        <v>62</v>
      </c>
      <c r="C80" s="21">
        <v>0</v>
      </c>
      <c r="D80" s="21">
        <v>0</v>
      </c>
      <c r="E80" s="21"/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/>
      <c r="O80" s="21"/>
      <c r="P80" s="21"/>
      <c r="Q80" s="21"/>
      <c r="R80" s="15">
        <f t="shared" si="26"/>
        <v>0</v>
      </c>
    </row>
    <row r="81" spans="1:24" ht="44.25" customHeight="1" x14ac:dyDescent="0.25">
      <c r="A81" s="34"/>
      <c r="B81" s="19" t="s">
        <v>63</v>
      </c>
      <c r="C81" s="47">
        <v>0</v>
      </c>
      <c r="D81" s="47">
        <v>0</v>
      </c>
      <c r="E81" s="47"/>
      <c r="F81" s="26">
        <f>SUM(F82:F83)</f>
        <v>0</v>
      </c>
      <c r="G81" s="26">
        <f t="shared" ref="G81:J81" si="28">SUM(G82:G83)</f>
        <v>0</v>
      </c>
      <c r="H81" s="26">
        <f t="shared" si="28"/>
        <v>0</v>
      </c>
      <c r="I81" s="26">
        <f t="shared" si="28"/>
        <v>0</v>
      </c>
      <c r="J81" s="26">
        <f t="shared" si="28"/>
        <v>0</v>
      </c>
      <c r="K81" s="26"/>
      <c r="L81" s="26"/>
      <c r="M81" s="26"/>
      <c r="N81" s="26"/>
      <c r="O81" s="26"/>
      <c r="P81" s="26"/>
      <c r="Q81" s="26"/>
      <c r="R81" s="26">
        <f t="shared" si="26"/>
        <v>0</v>
      </c>
    </row>
    <row r="82" spans="1:24" ht="15.75" x14ac:dyDescent="0.25">
      <c r="A82" s="34"/>
      <c r="B82" s="10" t="s">
        <v>64</v>
      </c>
      <c r="C82" s="21">
        <v>0</v>
      </c>
      <c r="D82" s="21">
        <v>0</v>
      </c>
      <c r="E82" s="21"/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/>
      <c r="O82" s="21"/>
      <c r="P82" s="21"/>
      <c r="Q82" s="21"/>
      <c r="R82" s="15">
        <f t="shared" si="26"/>
        <v>0</v>
      </c>
    </row>
    <row r="83" spans="1:24" ht="23.25" customHeight="1" x14ac:dyDescent="0.25">
      <c r="A83" s="34"/>
      <c r="B83" s="10" t="s">
        <v>65</v>
      </c>
      <c r="C83" s="21">
        <v>0</v>
      </c>
      <c r="D83" s="23">
        <v>0</v>
      </c>
      <c r="E83" s="23"/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/>
      <c r="O83" s="21"/>
      <c r="P83" s="21"/>
      <c r="Q83" s="21"/>
      <c r="R83" s="15">
        <f t="shared" si="26"/>
        <v>0</v>
      </c>
    </row>
    <row r="84" spans="1:24" ht="26.25" customHeight="1" x14ac:dyDescent="0.25">
      <c r="A84" s="34"/>
      <c r="B84" s="19" t="s">
        <v>66</v>
      </c>
      <c r="C84" s="47">
        <v>0</v>
      </c>
      <c r="D84" s="47">
        <v>0</v>
      </c>
      <c r="E84" s="47"/>
      <c r="F84" s="26">
        <f>SUM(F85)</f>
        <v>0</v>
      </c>
      <c r="G84" s="26">
        <f t="shared" ref="G84:J84" si="29">SUM(G85)</f>
        <v>0</v>
      </c>
      <c r="H84" s="26">
        <f t="shared" si="29"/>
        <v>0</v>
      </c>
      <c r="I84" s="26">
        <f t="shared" si="29"/>
        <v>0</v>
      </c>
      <c r="J84" s="26">
        <f t="shared" si="29"/>
        <v>0</v>
      </c>
      <c r="K84" s="26"/>
      <c r="L84" s="26"/>
      <c r="M84" s="26"/>
      <c r="N84" s="26"/>
      <c r="O84" s="26"/>
      <c r="P84" s="26"/>
      <c r="Q84" s="26"/>
      <c r="R84" s="26">
        <f t="shared" si="26"/>
        <v>0</v>
      </c>
      <c r="T84" s="20"/>
      <c r="U84" s="20"/>
      <c r="V84" s="20"/>
      <c r="W84" s="20"/>
      <c r="X84" s="20"/>
    </row>
    <row r="85" spans="1:24" ht="31.5" x14ac:dyDescent="0.25">
      <c r="A85" s="34"/>
      <c r="B85" s="10" t="s">
        <v>67</v>
      </c>
      <c r="C85" s="23">
        <v>0</v>
      </c>
      <c r="D85" s="21">
        <v>0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15">
        <f t="shared" si="26"/>
        <v>0</v>
      </c>
    </row>
    <row r="86" spans="1:24" ht="15.75" x14ac:dyDescent="0.25">
      <c r="A86" s="34"/>
      <c r="B86" s="11" t="s">
        <v>68</v>
      </c>
      <c r="C86" s="27">
        <v>0</v>
      </c>
      <c r="D86" s="27">
        <v>0</v>
      </c>
      <c r="E86" s="27"/>
      <c r="F86" s="29">
        <f>+F84+F81+F78</f>
        <v>0</v>
      </c>
      <c r="G86" s="29">
        <f t="shared" ref="G86:J86" si="30">+G84+G81+G78</f>
        <v>0</v>
      </c>
      <c r="H86" s="29">
        <f t="shared" si="30"/>
        <v>0</v>
      </c>
      <c r="I86" s="29">
        <f t="shared" si="30"/>
        <v>0</v>
      </c>
      <c r="J86" s="29">
        <f t="shared" si="30"/>
        <v>0</v>
      </c>
      <c r="K86" s="29"/>
      <c r="L86" s="29"/>
      <c r="M86" s="29"/>
      <c r="N86" s="29"/>
      <c r="O86" s="29"/>
      <c r="P86" s="29"/>
      <c r="Q86" s="29"/>
      <c r="R86" s="29">
        <f t="shared" si="26"/>
        <v>0</v>
      </c>
    </row>
    <row r="87" spans="1:24" ht="15.75" x14ac:dyDescent="0.25">
      <c r="A87" s="34"/>
      <c r="B87" s="6"/>
      <c r="C87" s="21"/>
      <c r="D87" s="48"/>
      <c r="E87" s="48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15">
        <f t="shared" si="26"/>
        <v>0</v>
      </c>
    </row>
    <row r="88" spans="1:24" ht="15.75" x14ac:dyDescent="0.25">
      <c r="A88" s="34"/>
      <c r="B88" s="1" t="s">
        <v>69</v>
      </c>
      <c r="C88" s="30">
        <f>+C75</f>
        <v>722699786</v>
      </c>
      <c r="D88" s="49">
        <f>+D52+D36+D26+D16+D10+D62+D70</f>
        <v>141578290.53999999</v>
      </c>
      <c r="E88" s="49">
        <f>+C88+D88</f>
        <v>864278076.53999996</v>
      </c>
      <c r="F88" s="31">
        <f t="shared" ref="F88:M88" si="31">F10+F16+F26+F36+F44+F52+F62+F67+F70+F78+F81+F84</f>
        <v>46298535.599999994</v>
      </c>
      <c r="G88" s="31">
        <f t="shared" si="31"/>
        <v>30868968.530000001</v>
      </c>
      <c r="H88" s="31">
        <f>H10+H16+H26+H36+H44+H52+H62+H67+H70+H78+H81+H84</f>
        <v>73062211.540000007</v>
      </c>
      <c r="I88" s="31">
        <f t="shared" si="31"/>
        <v>42008661.590000004</v>
      </c>
      <c r="J88" s="31">
        <f t="shared" si="31"/>
        <v>65097340.010000005</v>
      </c>
      <c r="K88" s="31">
        <f t="shared" si="31"/>
        <v>70684016.849999994</v>
      </c>
      <c r="L88" s="31">
        <f t="shared" si="31"/>
        <v>54461486.099999994</v>
      </c>
      <c r="M88" s="31">
        <f t="shared" si="31"/>
        <v>39161941.940000005</v>
      </c>
      <c r="N88" s="31">
        <f>SUM(N75:N87)</f>
        <v>0</v>
      </c>
      <c r="O88" s="31">
        <f>SUM(O75:O87)</f>
        <v>0</v>
      </c>
      <c r="P88" s="31">
        <f>+P84+P81+P78+P75</f>
        <v>0</v>
      </c>
      <c r="Q88" s="31">
        <f>+Q84+Q81+Q78+Q75</f>
        <v>0</v>
      </c>
      <c r="R88" s="31">
        <f t="shared" si="26"/>
        <v>421643162.16000003</v>
      </c>
    </row>
    <row r="89" spans="1:24" ht="15.75" x14ac:dyDescent="0.25">
      <c r="A89" s="34"/>
      <c r="B89" s="62" t="s">
        <v>99</v>
      </c>
      <c r="C89" s="62"/>
      <c r="D89" s="34"/>
      <c r="E89" s="34"/>
      <c r="F89" s="34"/>
      <c r="G89" s="34"/>
      <c r="H89" s="34"/>
      <c r="I89" s="34"/>
      <c r="J89" s="6"/>
      <c r="K89" s="13"/>
      <c r="L89" s="13"/>
      <c r="M89" s="13"/>
      <c r="N89" s="13"/>
      <c r="O89" s="7"/>
      <c r="P89" s="7"/>
      <c r="Q89" s="7"/>
    </row>
    <row r="90" spans="1:24" ht="15.75" x14ac:dyDescent="0.25">
      <c r="A90" s="34"/>
      <c r="B90" s="51"/>
      <c r="C90" s="51"/>
      <c r="D90" s="34"/>
      <c r="E90" s="34"/>
      <c r="F90" s="54"/>
      <c r="G90" s="54"/>
      <c r="H90" s="54"/>
      <c r="I90" s="54"/>
      <c r="J90" s="54"/>
      <c r="K90" s="54"/>
      <c r="L90" s="54"/>
      <c r="M90" s="13"/>
      <c r="N90" s="13"/>
      <c r="O90" s="7"/>
      <c r="P90" s="7"/>
      <c r="Q90" s="7"/>
    </row>
    <row r="91" spans="1:24" ht="15.75" x14ac:dyDescent="0.25">
      <c r="A91" s="34"/>
      <c r="B91" s="51"/>
      <c r="C91" s="51"/>
      <c r="D91" s="34"/>
      <c r="E91" s="34"/>
      <c r="F91" s="54"/>
      <c r="G91" s="54"/>
      <c r="H91" s="54"/>
      <c r="I91" s="54"/>
      <c r="J91" s="54"/>
      <c r="K91" s="54"/>
      <c r="L91" s="54"/>
      <c r="M91" s="13"/>
      <c r="N91" s="13"/>
      <c r="O91" s="7"/>
      <c r="P91" s="7"/>
      <c r="Q91" s="7"/>
    </row>
    <row r="92" spans="1:24" ht="15.75" x14ac:dyDescent="0.25">
      <c r="A92" s="34"/>
      <c r="B92" s="51"/>
      <c r="C92" s="51"/>
      <c r="D92" s="34"/>
      <c r="E92" s="34"/>
      <c r="F92" s="34"/>
      <c r="G92" s="34"/>
      <c r="H92" s="34"/>
      <c r="I92" s="34"/>
      <c r="J92" s="6"/>
      <c r="K92" s="13"/>
      <c r="L92" s="13"/>
      <c r="M92" s="13"/>
      <c r="N92" s="13"/>
      <c r="O92" s="7"/>
      <c r="P92" s="7"/>
      <c r="Q92" s="7"/>
    </row>
    <row r="93" spans="1:24" ht="15.75" x14ac:dyDescent="0.25">
      <c r="A93" s="34"/>
      <c r="B93" s="51"/>
      <c r="C93" s="51"/>
      <c r="D93" s="34"/>
      <c r="E93" s="34"/>
      <c r="F93" s="34"/>
      <c r="G93" s="34"/>
      <c r="H93" s="34"/>
      <c r="I93" s="34"/>
      <c r="J93" s="6"/>
      <c r="K93" s="13"/>
      <c r="L93" s="13"/>
      <c r="M93" s="13"/>
      <c r="N93" s="13"/>
      <c r="O93" s="7"/>
      <c r="P93" s="7"/>
      <c r="Q93" s="7"/>
    </row>
    <row r="94" spans="1:24" ht="15.75" x14ac:dyDescent="0.25">
      <c r="A94" s="34"/>
      <c r="B94" s="34"/>
      <c r="C94" s="34"/>
      <c r="D94" s="6"/>
      <c r="E94" s="6"/>
      <c r="F94" s="34"/>
      <c r="G94" s="34"/>
      <c r="H94" s="34"/>
      <c r="I94" s="34"/>
      <c r="J94" s="6"/>
      <c r="K94" s="13"/>
      <c r="L94" s="13"/>
      <c r="M94" s="13"/>
      <c r="N94" s="13"/>
      <c r="O94" s="7"/>
      <c r="P94" s="7"/>
      <c r="Q94" s="7"/>
    </row>
    <row r="95" spans="1:24" ht="15.75" x14ac:dyDescent="0.25">
      <c r="A95" s="34"/>
      <c r="B95" s="34"/>
      <c r="C95" s="53"/>
      <c r="D95" s="52"/>
      <c r="E95" s="52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4" ht="15.75" x14ac:dyDescent="0.25">
      <c r="A96" s="34"/>
      <c r="B96" s="34"/>
      <c r="C96" s="34"/>
      <c r="D96" s="52"/>
      <c r="E96" s="52"/>
      <c r="F96" s="34"/>
      <c r="G96" s="34"/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9" ht="15.75" x14ac:dyDescent="0.25">
      <c r="A97" s="34"/>
      <c r="B97" s="34"/>
      <c r="C97" s="34"/>
      <c r="D97" s="34"/>
      <c r="E97" s="34"/>
      <c r="F97" s="34"/>
      <c r="G97" s="34"/>
      <c r="H97" s="34"/>
      <c r="I97" s="34"/>
      <c r="J97" s="6"/>
      <c r="K97" s="13"/>
      <c r="L97" s="13"/>
      <c r="M97" s="13"/>
      <c r="N97" s="13"/>
      <c r="O97" s="7"/>
      <c r="P97" s="7"/>
      <c r="Q97" s="7"/>
    </row>
    <row r="98" spans="1:29" ht="15.75" x14ac:dyDescent="0.25">
      <c r="A98" s="34"/>
      <c r="B98" s="63"/>
      <c r="C98" s="63"/>
      <c r="D98" s="63"/>
      <c r="E98" s="63"/>
      <c r="F98" s="63"/>
      <c r="G98" s="63"/>
      <c r="H98" s="63"/>
      <c r="I98" s="63"/>
      <c r="J98" s="63"/>
      <c r="K98" s="63"/>
      <c r="L98" s="63"/>
      <c r="M98" s="63"/>
      <c r="N98" s="7"/>
      <c r="O98" s="7"/>
      <c r="P98" s="33"/>
      <c r="Q98" s="7"/>
      <c r="R98" s="7"/>
    </row>
    <row r="99" spans="1:29" ht="18.75" x14ac:dyDescent="0.3">
      <c r="A99" s="41"/>
      <c r="B99" s="66"/>
      <c r="C99" s="66"/>
      <c r="D99" s="66"/>
      <c r="E99" s="66"/>
      <c r="F99" s="66"/>
      <c r="G99" s="6"/>
      <c r="H99" s="6"/>
      <c r="I99" s="6"/>
      <c r="J99" s="6"/>
      <c r="K99" s="6"/>
      <c r="L99" s="6"/>
      <c r="M99" s="13"/>
      <c r="N99" s="5" t="s">
        <v>94</v>
      </c>
      <c r="O99" s="41"/>
      <c r="P99" s="41"/>
      <c r="Q99" s="33"/>
      <c r="R99" s="7"/>
    </row>
    <row r="100" spans="1:29" ht="18.75" x14ac:dyDescent="0.3">
      <c r="A100" s="6"/>
      <c r="F100" s="16"/>
      <c r="G100" s="16"/>
      <c r="H100" s="16"/>
      <c r="I100" s="16"/>
      <c r="J100" s="37"/>
      <c r="K100" s="16"/>
      <c r="L100" s="16"/>
      <c r="M100" s="16"/>
      <c r="O100" s="32"/>
      <c r="P100" s="12"/>
      <c r="Q100" s="7"/>
      <c r="R100" s="7"/>
    </row>
    <row r="101" spans="1:29" ht="18.75" x14ac:dyDescent="0.3">
      <c r="A101" s="6"/>
      <c r="F101" s="35"/>
      <c r="G101" s="35"/>
      <c r="H101" s="16"/>
      <c r="I101" s="16"/>
      <c r="J101" s="39"/>
      <c r="K101" s="36"/>
      <c r="L101" s="36"/>
      <c r="M101" s="36"/>
    </row>
    <row r="102" spans="1:29" s="5" customFormat="1" ht="15.75" customHeight="1" x14ac:dyDescent="0.3">
      <c r="A102"/>
      <c r="B102"/>
      <c r="C102"/>
      <c r="D102"/>
      <c r="E102"/>
      <c r="F102" s="16"/>
      <c r="G102" s="16"/>
      <c r="H102" s="16"/>
      <c r="I102" s="16"/>
      <c r="J102" s="38"/>
      <c r="K102" s="16"/>
      <c r="L102" s="16"/>
      <c r="M102" s="16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5" customFormat="1" ht="18.75" x14ac:dyDescent="0.3">
      <c r="A103"/>
      <c r="B103" s="25"/>
      <c r="C103" s="25"/>
      <c r="D103" s="25"/>
      <c r="E103" s="25"/>
      <c r="F103" s="25"/>
      <c r="H103" s="25"/>
      <c r="I103" s="25"/>
      <c r="J103" s="25"/>
      <c r="K103" s="25"/>
      <c r="L103" s="25"/>
      <c r="M103" s="25"/>
      <c r="P103" s="14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5" customFormat="1" ht="18.75" x14ac:dyDescent="0.3">
      <c r="A104"/>
      <c r="B104" s="25"/>
      <c r="C104" s="25"/>
      <c r="D104" s="25"/>
      <c r="E104" s="25"/>
      <c r="F104" s="16"/>
      <c r="G104" s="25"/>
      <c r="H104" s="25"/>
      <c r="I104" s="25"/>
      <c r="K104" s="25"/>
      <c r="L104" s="25"/>
      <c r="M104" s="25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5" customFormat="1" ht="18.75" x14ac:dyDescent="0.3">
      <c r="A105"/>
      <c r="B105" s="36"/>
      <c r="C105" s="36"/>
      <c r="D105" s="36"/>
      <c r="E105" s="36"/>
      <c r="F105" s="41"/>
      <c r="G105" s="7"/>
      <c r="H105" s="7"/>
      <c r="I105" s="7"/>
      <c r="J105" s="34" t="s">
        <v>95</v>
      </c>
      <c r="K105" s="34"/>
      <c r="L105" s="34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5" customFormat="1" ht="18.75" x14ac:dyDescent="0.3">
      <c r="A106"/>
      <c r="B106" s="16"/>
      <c r="C106" s="16"/>
      <c r="D106" s="16"/>
      <c r="E106" s="16"/>
      <c r="F106" s="7"/>
      <c r="G106" s="7"/>
      <c r="H106" s="7"/>
      <c r="I106" s="7"/>
      <c r="J106" s="41"/>
      <c r="K106" s="41"/>
      <c r="L106" s="41"/>
      <c r="P106" s="14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5" customFormat="1" ht="18.75" x14ac:dyDescent="0.3">
      <c r="A107"/>
      <c r="B107"/>
      <c r="C107"/>
      <c r="D107"/>
      <c r="E107"/>
      <c r="H107" s="40"/>
      <c r="J107" s="42"/>
      <c r="K107" s="42"/>
      <c r="L107" s="42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5" customFormat="1" ht="18.75" x14ac:dyDescent="0.3">
      <c r="A108"/>
      <c r="B108"/>
      <c r="C108"/>
      <c r="D108"/>
      <c r="E108"/>
      <c r="I108" s="41"/>
      <c r="J108" s="41"/>
      <c r="K108" s="41"/>
      <c r="L108" s="16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5" customFormat="1" ht="15.75" x14ac:dyDescent="0.25">
      <c r="A109"/>
      <c r="B109"/>
      <c r="C109"/>
      <c r="D109"/>
      <c r="E109"/>
      <c r="I109" s="7"/>
      <c r="J109" s="7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5" customFormat="1" ht="15.75" x14ac:dyDescent="0.25">
      <c r="A110"/>
      <c r="B110"/>
      <c r="C110"/>
      <c r="D110"/>
      <c r="E110"/>
      <c r="I110" s="7"/>
      <c r="J110" s="7"/>
      <c r="R110"/>
      <c r="S110"/>
      <c r="T110"/>
      <c r="U110"/>
      <c r="V110"/>
      <c r="W110"/>
      <c r="X110"/>
      <c r="Y110"/>
      <c r="Z110"/>
      <c r="AA110"/>
      <c r="AB110"/>
      <c r="AC110"/>
    </row>
    <row r="111" spans="1:29" s="5" customFormat="1" x14ac:dyDescent="0.25">
      <c r="A111"/>
      <c r="B111"/>
      <c r="C111"/>
      <c r="D111"/>
      <c r="E111"/>
      <c r="R111"/>
      <c r="S111"/>
      <c r="T111"/>
      <c r="U111"/>
      <c r="V111"/>
      <c r="W111"/>
      <c r="X111"/>
      <c r="Y111"/>
      <c r="Z111"/>
      <c r="AA111"/>
      <c r="AB111"/>
      <c r="AC111"/>
    </row>
    <row r="114" spans="1:29" ht="18.75" x14ac:dyDescent="0.3">
      <c r="G114" s="64"/>
      <c r="H114" s="64"/>
      <c r="I114" s="64"/>
    </row>
    <row r="115" spans="1:29" s="5" customFormat="1" ht="18.75" x14ac:dyDescent="0.3">
      <c r="A115"/>
      <c r="B115"/>
      <c r="C115"/>
      <c r="D115"/>
      <c r="E115"/>
      <c r="G115" s="65"/>
      <c r="H115" s="65"/>
      <c r="I115" s="65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5" customFormat="1" ht="18.75" x14ac:dyDescent="0.3">
      <c r="A116"/>
      <c r="B116"/>
      <c r="C116"/>
      <c r="D116"/>
      <c r="E116"/>
      <c r="G116" s="64"/>
      <c r="H116" s="64"/>
      <c r="I116" s="64"/>
      <c r="R116"/>
      <c r="S116"/>
      <c r="T116"/>
      <c r="U116"/>
      <c r="V116"/>
      <c r="W116"/>
      <c r="X116"/>
      <c r="Y116"/>
      <c r="Z116"/>
      <c r="AA116"/>
      <c r="AB116"/>
      <c r="AC116"/>
    </row>
    <row r="117" spans="1:29" s="5" customFormat="1" x14ac:dyDescent="0.25">
      <c r="A117"/>
      <c r="B117"/>
      <c r="C117"/>
      <c r="D117"/>
      <c r="E117"/>
      <c r="R117"/>
      <c r="S117"/>
      <c r="T117"/>
      <c r="U117"/>
      <c r="V117"/>
      <c r="W117"/>
      <c r="X117"/>
      <c r="Y117"/>
      <c r="Z117"/>
      <c r="AA117"/>
      <c r="AB117"/>
      <c r="AC117"/>
    </row>
  </sheetData>
  <mergeCells count="34">
    <mergeCell ref="N75:N76"/>
    <mergeCell ref="O75:O76"/>
    <mergeCell ref="I75:I76"/>
    <mergeCell ref="J75:J76"/>
    <mergeCell ref="K75:K76"/>
    <mergeCell ref="L75:L76"/>
    <mergeCell ref="M75:M76"/>
    <mergeCell ref="E75:E76"/>
    <mergeCell ref="F75:F76"/>
    <mergeCell ref="D75:D76"/>
    <mergeCell ref="G75:G76"/>
    <mergeCell ref="H75:H76"/>
    <mergeCell ref="P75:P76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75:Q76"/>
    <mergeCell ref="R75:R76"/>
    <mergeCell ref="B75:B76"/>
    <mergeCell ref="C75:C76"/>
    <mergeCell ref="B89:C89"/>
    <mergeCell ref="B98:M98"/>
    <mergeCell ref="G114:I114"/>
    <mergeCell ref="G115:I115"/>
    <mergeCell ref="G116:I116"/>
    <mergeCell ref="B99:F99"/>
  </mergeCells>
  <printOptions horizontalCentered="1"/>
  <pageMargins left="0.51" right="0.34" top="0.56999999999999995" bottom="0.51" header="0.31496062992125984" footer="0.31496062992125984"/>
  <pageSetup scale="36" fitToHeight="0" orientation="portrait" r:id="rId1"/>
  <headerFooter>
    <oddFooter>&amp;RPág. &amp;P / &amp;N</oddFooter>
  </headerFooter>
  <rowBreaks count="2" manualBreakCount="2">
    <brk id="61" min="1" max="17" man="1"/>
    <brk id="102" min="1" max="17" man="1"/>
  </rowBreaks>
  <colBreaks count="1" manualBreakCount="1">
    <brk id="11" max="1048575" man="1"/>
  </colBreaks>
  <ignoredErrors>
    <ignoredError sqref="E10 E16 E26" formula="1"/>
    <ignoredError sqref="F52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G18" sqref="G18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 Agosto 2023</vt:lpstr>
      <vt:lpstr>Hoja1</vt:lpstr>
      <vt:lpstr>'Plantilla Ejecucion Agosto 2023'!Área_de_impresión</vt:lpstr>
      <vt:lpstr>'Plantilla Ejecucion Agosto 2023'!Títulos_a_imprimir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2023-09-12T15:04:58Z</cp:lastPrinted>
  <dcterms:created xsi:type="dcterms:W3CDTF">2018-04-17T18:57:16Z</dcterms:created>
  <dcterms:modified xsi:type="dcterms:W3CDTF">2023-09-18T14:48:45Z</dcterms:modified>
</cp:coreProperties>
</file>