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2\MES DE NOVIEMBRE 2022\"/>
    </mc:Choice>
  </mc:AlternateContent>
  <bookViews>
    <workbookView xWindow="-120" yWindow="-120" windowWidth="29040" windowHeight="15840"/>
  </bookViews>
  <sheets>
    <sheet name="New Text Document" sheetId="1" r:id="rId1"/>
  </sheets>
  <definedNames>
    <definedName name="_xlnm.Print_Area" localSheetId="0">'New Text Document'!$A$1:$K$495</definedName>
    <definedName name="_xlnm.Print_Titles" localSheetId="0">'New Text Document'!$1:$8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62" i="1" l="1"/>
  <c r="K95" i="1"/>
  <c r="F32" i="1"/>
  <c r="G90" i="1"/>
  <c r="G32" i="1"/>
  <c r="H232" i="1"/>
  <c r="H95" i="1"/>
  <c r="H94" i="1"/>
  <c r="H93" i="1"/>
  <c r="H97" i="1" s="1"/>
  <c r="G461" i="1" l="1"/>
  <c r="G453" i="1"/>
  <c r="G448" i="1"/>
  <c r="G437" i="1"/>
  <c r="G432" i="1"/>
  <c r="G425" i="1"/>
  <c r="G417" i="1"/>
  <c r="G412" i="1"/>
  <c r="G395" i="1"/>
  <c r="G384" i="1"/>
  <c r="G375" i="1"/>
  <c r="G360" i="1"/>
  <c r="G354" i="1"/>
  <c r="G347" i="1"/>
  <c r="G339" i="1"/>
  <c r="G325" i="1"/>
  <c r="G321" i="1"/>
  <c r="G309" i="1"/>
  <c r="G305" i="1"/>
  <c r="G299" i="1"/>
  <c r="G290" i="1"/>
  <c r="G283" i="1"/>
  <c r="G273" i="1"/>
  <c r="G268" i="1"/>
  <c r="G260" i="1"/>
  <c r="G253" i="1"/>
  <c r="G249" i="1"/>
  <c r="G246" i="1"/>
  <c r="G240" i="1"/>
  <c r="G232" i="1"/>
  <c r="G171" i="1"/>
  <c r="G162" i="1"/>
  <c r="G153" i="1"/>
  <c r="G138" i="1"/>
  <c r="G125" i="1"/>
  <c r="G107" i="1"/>
  <c r="G101" i="1"/>
  <c r="G97" i="1"/>
  <c r="G85" i="1"/>
  <c r="G80" i="1"/>
  <c r="G76" i="1"/>
  <c r="G68" i="1"/>
  <c r="G56" i="1"/>
  <c r="G51" i="1"/>
  <c r="G46" i="1"/>
  <c r="G42" i="1"/>
  <c r="G37" i="1"/>
  <c r="G26" i="1"/>
  <c r="F46" i="1"/>
  <c r="E232" i="1"/>
  <c r="E187" i="1"/>
  <c r="E177" i="1"/>
  <c r="E171" i="1"/>
  <c r="E167" i="1"/>
  <c r="E162" i="1"/>
  <c r="E153" i="1"/>
  <c r="E138" i="1"/>
  <c r="E125" i="1"/>
  <c r="E107" i="1"/>
  <c r="E101" i="1"/>
  <c r="E97" i="1"/>
  <c r="E90" i="1"/>
  <c r="E80" i="1"/>
  <c r="E68" i="1"/>
  <c r="E56" i="1"/>
  <c r="E51" i="1"/>
  <c r="E46" i="1"/>
  <c r="E42" i="1"/>
  <c r="E37" i="1"/>
  <c r="E32" i="1"/>
  <c r="E26" i="1"/>
  <c r="E22" i="1"/>
  <c r="F461" i="1" l="1"/>
  <c r="E76" i="1"/>
  <c r="E85" i="1"/>
  <c r="E194" i="1"/>
  <c r="E240" i="1"/>
  <c r="E246" i="1"/>
  <c r="E249" i="1"/>
  <c r="E260" i="1"/>
  <c r="E264" i="1"/>
  <c r="E268" i="1"/>
  <c r="E273" i="1"/>
  <c r="E278" i="1"/>
  <c r="E283" i="1"/>
  <c r="E290" i="1"/>
  <c r="E299" i="1"/>
  <c r="E305" i="1"/>
  <c r="E309" i="1"/>
  <c r="E321" i="1"/>
  <c r="E325" i="1"/>
  <c r="E339" i="1"/>
  <c r="E347" i="1"/>
  <c r="E354" i="1"/>
  <c r="E360" i="1"/>
  <c r="E364" i="1"/>
  <c r="E375" i="1"/>
  <c r="E379" i="1"/>
  <c r="E384" i="1"/>
  <c r="E395" i="1"/>
  <c r="E408" i="1"/>
  <c r="E412" i="1"/>
  <c r="E417" i="1"/>
  <c r="E425" i="1"/>
  <c r="E432" i="1"/>
  <c r="E437" i="1"/>
  <c r="E448" i="1"/>
  <c r="E453" i="1"/>
  <c r="E456" i="1"/>
  <c r="E461" i="1"/>
  <c r="E469" i="1"/>
  <c r="F305" i="1"/>
  <c r="F309" i="1"/>
  <c r="F360" i="1"/>
  <c r="F364" i="1"/>
  <c r="F379" i="1"/>
  <c r="F412" i="1"/>
  <c r="F432" i="1"/>
  <c r="I364" i="1"/>
  <c r="H298" i="1"/>
  <c r="F298" i="1"/>
  <c r="J298" i="1" s="1"/>
  <c r="K298" i="1" s="1"/>
  <c r="J294" i="1"/>
  <c r="K294" i="1" s="1"/>
  <c r="I249" i="1"/>
  <c r="H249" i="1"/>
  <c r="F205" i="1"/>
  <c r="F206" i="1"/>
  <c r="I194" i="1"/>
  <c r="G194" i="1"/>
  <c r="H192" i="1"/>
  <c r="F192" i="1"/>
  <c r="J192" i="1" s="1"/>
  <c r="K192" i="1" s="1"/>
  <c r="K194" i="1" s="1"/>
  <c r="E472" i="1" l="1"/>
  <c r="J194" i="1"/>
  <c r="I85" i="1"/>
  <c r="J85" i="1"/>
  <c r="K85" i="1"/>
  <c r="H84" i="1"/>
  <c r="F84" i="1"/>
  <c r="H83" i="1"/>
  <c r="F83" i="1"/>
  <c r="F85" i="1" s="1"/>
  <c r="H85" i="1" l="1"/>
  <c r="K11" i="1"/>
  <c r="I22" i="1"/>
  <c r="F231" i="1"/>
  <c r="K253" i="1" l="1"/>
  <c r="J363" i="1" l="1"/>
  <c r="K363" i="1" s="1"/>
  <c r="J408" i="1"/>
  <c r="J253" i="1"/>
  <c r="I97" i="1" l="1"/>
  <c r="J97" i="1"/>
  <c r="I240" i="1"/>
  <c r="F248" i="1" l="1"/>
  <c r="F249" i="1" s="1"/>
  <c r="I138" i="1" l="1"/>
  <c r="I32" i="1"/>
  <c r="G22" i="1"/>
  <c r="I232" i="1" l="1"/>
  <c r="J260" i="1" l="1"/>
  <c r="B472" i="1" l="1"/>
  <c r="H412" i="1"/>
  <c r="I412" i="1"/>
  <c r="J412" i="1"/>
  <c r="K412" i="1"/>
  <c r="J375" i="1"/>
  <c r="I375" i="1"/>
  <c r="F374" i="1"/>
  <c r="F455" i="1" l="1"/>
  <c r="F456" i="1" s="1"/>
  <c r="H455" i="1"/>
  <c r="J238" i="1"/>
  <c r="J455" i="1" l="1"/>
  <c r="K455" i="1" s="1"/>
  <c r="J395" i="1" l="1"/>
  <c r="I246" i="1"/>
  <c r="K21" i="1"/>
  <c r="K461" i="1" l="1"/>
  <c r="J461" i="1"/>
  <c r="I461" i="1"/>
  <c r="H461" i="1"/>
  <c r="K425" i="1"/>
  <c r="F398" i="1" l="1"/>
  <c r="K42" i="1" l="1"/>
  <c r="J42" i="1"/>
  <c r="I42" i="1"/>
  <c r="K162" i="1" l="1"/>
  <c r="J263" i="1"/>
  <c r="I456" i="1"/>
  <c r="G456" i="1"/>
  <c r="H456" i="1"/>
  <c r="K360" i="1"/>
  <c r="J360" i="1"/>
  <c r="I360" i="1"/>
  <c r="J162" i="1"/>
  <c r="I162" i="1"/>
  <c r="K456" i="1" l="1"/>
  <c r="J456" i="1"/>
  <c r="J436" i="1"/>
  <c r="J431" i="1"/>
  <c r="K431" i="1" s="1"/>
  <c r="J428" i="1"/>
  <c r="K428" i="1" s="1"/>
  <c r="J331" i="1"/>
  <c r="K331" i="1" s="1"/>
  <c r="J303" i="1"/>
  <c r="J304" i="1"/>
  <c r="J302" i="1"/>
  <c r="K302" i="1" s="1"/>
  <c r="J295" i="1"/>
  <c r="K295" i="1" s="1"/>
  <c r="J297" i="1"/>
  <c r="K297" i="1" s="1"/>
  <c r="J239" i="1"/>
  <c r="J166" i="1"/>
  <c r="K130" i="1"/>
  <c r="K107" i="1"/>
  <c r="K94" i="1"/>
  <c r="K96" i="1"/>
  <c r="K93" i="1"/>
  <c r="K50" i="1"/>
  <c r="K49" i="1"/>
  <c r="K14" i="1"/>
  <c r="K15" i="1"/>
  <c r="K17" i="1"/>
  <c r="K18" i="1"/>
  <c r="K19" i="1"/>
  <c r="K20" i="1"/>
  <c r="K97" i="1" l="1"/>
  <c r="I101" i="1"/>
  <c r="I425" i="1" l="1"/>
  <c r="F424" i="1"/>
  <c r="H424" i="1"/>
  <c r="J290" i="1"/>
  <c r="I290" i="1"/>
  <c r="H290" i="1"/>
  <c r="I167" i="1"/>
  <c r="G167" i="1"/>
  <c r="I37" i="1" l="1"/>
  <c r="F171" i="1" l="1"/>
  <c r="F278" i="1"/>
  <c r="F26" i="1"/>
  <c r="G469" i="1"/>
  <c r="I469" i="1"/>
  <c r="I448" i="1"/>
  <c r="I437" i="1"/>
  <c r="I432" i="1"/>
  <c r="H305" i="1"/>
  <c r="I305" i="1"/>
  <c r="J305" i="1"/>
  <c r="K305" i="1"/>
  <c r="I264" i="1"/>
  <c r="F80" i="1" l="1"/>
  <c r="H149" i="1" l="1"/>
  <c r="H54" i="1"/>
  <c r="K46" i="1"/>
  <c r="K35" i="1" l="1"/>
  <c r="I273" i="1" l="1"/>
  <c r="J273" i="1"/>
  <c r="H260" i="1"/>
  <c r="I260" i="1"/>
  <c r="F259" i="1"/>
  <c r="J46" i="1"/>
  <c r="I46" i="1"/>
  <c r="H46" i="1"/>
  <c r="F446" i="1"/>
  <c r="F423" i="1"/>
  <c r="H423" i="1"/>
  <c r="I408" i="1"/>
  <c r="G408" i="1"/>
  <c r="K395" i="1"/>
  <c r="K379" i="1"/>
  <c r="J379" i="1"/>
  <c r="I379" i="1"/>
  <c r="H379" i="1"/>
  <c r="G379" i="1"/>
  <c r="I354" i="1"/>
  <c r="H353" i="1"/>
  <c r="F316" i="1"/>
  <c r="H316" i="1"/>
  <c r="I283" i="1"/>
  <c r="K278" i="1"/>
  <c r="J278" i="1"/>
  <c r="I278" i="1"/>
  <c r="H278" i="1"/>
  <c r="G278" i="1"/>
  <c r="F224" i="1"/>
  <c r="F223" i="1"/>
  <c r="K171" i="1"/>
  <c r="J171" i="1"/>
  <c r="I171" i="1"/>
  <c r="H171" i="1"/>
  <c r="I153" i="1" l="1"/>
  <c r="F152" i="1"/>
  <c r="H152" i="1"/>
  <c r="F151" i="1"/>
  <c r="H151" i="1"/>
  <c r="F150" i="1"/>
  <c r="J150" i="1" s="1"/>
  <c r="K150" i="1" s="1"/>
  <c r="F149" i="1"/>
  <c r="J149" i="1" s="1"/>
  <c r="K149" i="1" s="1"/>
  <c r="F148" i="1"/>
  <c r="H148" i="1"/>
  <c r="F147" i="1"/>
  <c r="H147" i="1"/>
  <c r="J147" i="1" l="1"/>
  <c r="K147" i="1" s="1"/>
  <c r="J148" i="1"/>
  <c r="K148" i="1" s="1"/>
  <c r="J151" i="1"/>
  <c r="K151" i="1" s="1"/>
  <c r="J152" i="1"/>
  <c r="K152" i="1" s="1"/>
  <c r="F137" i="1"/>
  <c r="H137" i="1"/>
  <c r="F136" i="1"/>
  <c r="H136" i="1"/>
  <c r="F134" i="1"/>
  <c r="K134" i="1" s="1"/>
  <c r="I125" i="1"/>
  <c r="F117" i="1"/>
  <c r="H117" i="1"/>
  <c r="F116" i="1"/>
  <c r="H116" i="1"/>
  <c r="F115" i="1"/>
  <c r="H115" i="1"/>
  <c r="F113" i="1"/>
  <c r="F124" i="1"/>
  <c r="H124" i="1"/>
  <c r="K136" i="1" l="1"/>
  <c r="K137" i="1"/>
  <c r="K80" i="1" l="1"/>
  <c r="J80" i="1"/>
  <c r="I80" i="1"/>
  <c r="H80" i="1"/>
  <c r="I76" i="1"/>
  <c r="H75" i="1"/>
  <c r="F74" i="1"/>
  <c r="H74" i="1"/>
  <c r="I68" i="1"/>
  <c r="K26" i="1"/>
  <c r="J26" i="1"/>
  <c r="I26" i="1"/>
  <c r="H26" i="1"/>
  <c r="I299" i="1" l="1"/>
  <c r="J107" i="1"/>
  <c r="I107" i="1"/>
  <c r="I339" i="1" l="1"/>
  <c r="F338" i="1"/>
  <c r="J338" i="1" s="1"/>
  <c r="K338" i="1" s="1"/>
  <c r="F288" i="1"/>
  <c r="K288" i="1"/>
  <c r="K364" i="1" l="1"/>
  <c r="J364" i="1"/>
  <c r="H364" i="1"/>
  <c r="G364" i="1"/>
  <c r="I417" i="1" l="1"/>
  <c r="F216" i="1" l="1"/>
  <c r="F222" i="1"/>
  <c r="J51" i="1"/>
  <c r="I51" i="1"/>
  <c r="F51" i="1"/>
  <c r="F40" i="1" l="1"/>
  <c r="F42" i="1" s="1"/>
  <c r="F202" i="1" l="1"/>
  <c r="K67" i="1"/>
  <c r="H67" i="1"/>
  <c r="F67" i="1"/>
  <c r="K51" i="1"/>
  <c r="F422" i="1" l="1"/>
  <c r="H422" i="1"/>
  <c r="I187" i="1" l="1"/>
  <c r="G187" i="1"/>
  <c r="F186" i="1"/>
  <c r="J186" i="1" s="1"/>
  <c r="K186" i="1" s="1"/>
  <c r="F394" i="1" l="1"/>
  <c r="H405" i="1"/>
  <c r="F405" i="1"/>
  <c r="H407" i="1"/>
  <c r="F407" i="1"/>
  <c r="H406" i="1"/>
  <c r="F406" i="1"/>
  <c r="H402" i="1"/>
  <c r="F402" i="1"/>
  <c r="H401" i="1"/>
  <c r="F401" i="1"/>
  <c r="H399" i="1"/>
  <c r="F399" i="1"/>
  <c r="H400" i="1"/>
  <c r="F400" i="1"/>
  <c r="H403" i="1"/>
  <c r="F403" i="1"/>
  <c r="H404" i="1"/>
  <c r="F404" i="1"/>
  <c r="H388" i="1"/>
  <c r="F388" i="1"/>
  <c r="H389" i="1"/>
  <c r="F389" i="1"/>
  <c r="H391" i="1"/>
  <c r="F391" i="1"/>
  <c r="H393" i="1"/>
  <c r="F393" i="1"/>
  <c r="F408" i="1" l="1"/>
  <c r="H408" i="1"/>
  <c r="K406" i="1"/>
  <c r="I395" i="1" l="1"/>
  <c r="F387" i="1"/>
  <c r="H390" i="1"/>
  <c r="F390" i="1"/>
  <c r="H392" i="1"/>
  <c r="F392" i="1"/>
  <c r="I384" i="1"/>
  <c r="I453" i="1"/>
  <c r="H445" i="1"/>
  <c r="F445" i="1"/>
  <c r="F442" i="1"/>
  <c r="H443" i="1"/>
  <c r="F443" i="1"/>
  <c r="H440" i="1"/>
  <c r="F440" i="1"/>
  <c r="H441" i="1"/>
  <c r="F441" i="1"/>
  <c r="F444" i="1"/>
  <c r="H281" i="1"/>
  <c r="H283" i="1" s="1"/>
  <c r="F281" i="1"/>
  <c r="F283" i="1" s="1"/>
  <c r="H184" i="1"/>
  <c r="F184" i="1"/>
  <c r="H104" i="1"/>
  <c r="F104" i="1"/>
  <c r="I56" i="1"/>
  <c r="H49" i="1"/>
  <c r="H51" i="1" s="1"/>
  <c r="K16" i="1"/>
  <c r="F395" i="1" l="1"/>
  <c r="J184" i="1"/>
  <c r="K184" i="1" s="1"/>
  <c r="K408" i="1"/>
  <c r="H395" i="1"/>
  <c r="J441" i="1"/>
  <c r="J443" i="1"/>
  <c r="J445" i="1"/>
  <c r="K445" i="1" s="1"/>
  <c r="J283" i="1"/>
  <c r="H430" i="1"/>
  <c r="J430" i="1" s="1"/>
  <c r="K430" i="1" s="1"/>
  <c r="K441" i="1" l="1"/>
  <c r="K281" i="1"/>
  <c r="K283" i="1" s="1"/>
  <c r="H336" i="1" l="1"/>
  <c r="F336" i="1"/>
  <c r="I309" i="1"/>
  <c r="F207" i="1"/>
  <c r="G264" i="1"/>
  <c r="H181" i="1"/>
  <c r="F181" i="1"/>
  <c r="J181" i="1" l="1"/>
  <c r="K181" i="1" s="1"/>
  <c r="J336" i="1"/>
  <c r="K336" i="1" s="1"/>
  <c r="F468" i="1"/>
  <c r="H468" i="1"/>
  <c r="J468" i="1" l="1"/>
  <c r="K468" i="1" s="1"/>
  <c r="F30" i="1" l="1"/>
  <c r="H30" i="1"/>
  <c r="H358" i="1"/>
  <c r="H360" i="1" s="1"/>
  <c r="J30" i="1" l="1"/>
  <c r="H346" i="1"/>
  <c r="F346" i="1"/>
  <c r="K30" i="1" l="1"/>
  <c r="J32" i="1"/>
  <c r="J346" i="1"/>
  <c r="F110" i="1" l="1"/>
  <c r="F111" i="1"/>
  <c r="F112" i="1"/>
  <c r="F114" i="1"/>
  <c r="F197" i="1"/>
  <c r="F198" i="1"/>
  <c r="F199" i="1"/>
  <c r="F200" i="1"/>
  <c r="F201" i="1"/>
  <c r="F203" i="1"/>
  <c r="F204" i="1"/>
  <c r="F208" i="1"/>
  <c r="F209" i="1"/>
  <c r="F213" i="1"/>
  <c r="F214" i="1"/>
  <c r="F215" i="1"/>
  <c r="F217" i="1"/>
  <c r="F218" i="1"/>
  <c r="F219" i="1"/>
  <c r="I268" i="1"/>
  <c r="H100" i="1"/>
  <c r="F100" i="1"/>
  <c r="H62" i="1"/>
  <c r="H63" i="1"/>
  <c r="H64" i="1"/>
  <c r="H66" i="1"/>
  <c r="F62" i="1"/>
  <c r="F63" i="1"/>
  <c r="F64" i="1"/>
  <c r="F65" i="1"/>
  <c r="F66" i="1"/>
  <c r="H55" i="1"/>
  <c r="I347" i="1" l="1"/>
  <c r="H312" i="1"/>
  <c r="H313" i="1"/>
  <c r="H314" i="1"/>
  <c r="H315" i="1"/>
  <c r="H317" i="1"/>
  <c r="H318" i="1"/>
  <c r="H319" i="1"/>
  <c r="H320" i="1"/>
  <c r="H165" i="1"/>
  <c r="H167" i="1" s="1"/>
  <c r="F165" i="1"/>
  <c r="G177" i="1"/>
  <c r="G472" i="1" s="1"/>
  <c r="I177" i="1"/>
  <c r="F167" i="1" l="1"/>
  <c r="J165" i="1"/>
  <c r="K165" i="1" l="1"/>
  <c r="K167" i="1" s="1"/>
  <c r="J167" i="1"/>
  <c r="H244" i="1"/>
  <c r="F244" i="1"/>
  <c r="H271" i="1"/>
  <c r="H273" i="1" s="1"/>
  <c r="F271" i="1"/>
  <c r="F273" i="1" s="1"/>
  <c r="F55" i="1"/>
  <c r="K55" i="1" s="1"/>
  <c r="K271" i="1" l="1"/>
  <c r="K273" i="1" s="1"/>
  <c r="J244" i="1"/>
  <c r="H40" i="1"/>
  <c r="H42" i="1" s="1"/>
  <c r="H56" i="1"/>
  <c r="F54" i="1"/>
  <c r="F36" i="1"/>
  <c r="H36" i="1"/>
  <c r="H35" i="1"/>
  <c r="F35" i="1"/>
  <c r="F37" i="1" s="1"/>
  <c r="J56" i="1" l="1"/>
  <c r="F56" i="1"/>
  <c r="K244" i="1"/>
  <c r="H37" i="1"/>
  <c r="H29" i="1"/>
  <c r="H32" i="1" s="1"/>
  <c r="F29" i="1"/>
  <c r="K29" i="1" l="1"/>
  <c r="K32" i="1" s="1"/>
  <c r="H309" i="1" l="1"/>
  <c r="H161" i="1"/>
  <c r="H162" i="1" s="1"/>
  <c r="H11" i="1"/>
  <c r="H145" i="1"/>
  <c r="F161" i="1"/>
  <c r="F145" i="1"/>
  <c r="J145" i="1" l="1"/>
  <c r="F97" i="1"/>
  <c r="H351" i="1" l="1"/>
  <c r="H352" i="1"/>
  <c r="H350" i="1"/>
  <c r="F351" i="1"/>
  <c r="F352" i="1"/>
  <c r="F350" i="1"/>
  <c r="H324" i="1"/>
  <c r="F324" i="1"/>
  <c r="F325" i="1" s="1"/>
  <c r="H343" i="1"/>
  <c r="H344" i="1"/>
  <c r="H342" i="1"/>
  <c r="F343" i="1"/>
  <c r="F342" i="1"/>
  <c r="F354" i="1" l="1"/>
  <c r="F347" i="1"/>
  <c r="J324" i="1"/>
  <c r="H354" i="1"/>
  <c r="H347" i="1"/>
  <c r="H466" i="1"/>
  <c r="H467" i="1"/>
  <c r="H465" i="1"/>
  <c r="H469" i="1" s="1"/>
  <c r="F466" i="1"/>
  <c r="F467" i="1"/>
  <c r="F465" i="1"/>
  <c r="H451" i="1"/>
  <c r="H452" i="1"/>
  <c r="F451" i="1"/>
  <c r="F452" i="1"/>
  <c r="H435" i="1"/>
  <c r="H437" i="1" s="1"/>
  <c r="H447" i="1"/>
  <c r="H448" i="1" s="1"/>
  <c r="H369" i="1"/>
  <c r="F435" i="1"/>
  <c r="F437" i="1" s="1"/>
  <c r="F447" i="1"/>
  <c r="F448" i="1" s="1"/>
  <c r="F369" i="1"/>
  <c r="H429" i="1"/>
  <c r="F382" i="1"/>
  <c r="F384" i="1" s="1"/>
  <c r="H372" i="1"/>
  <c r="H373" i="1"/>
  <c r="H370" i="1"/>
  <c r="H371" i="1"/>
  <c r="F372" i="1"/>
  <c r="F373" i="1"/>
  <c r="F370" i="1"/>
  <c r="F371" i="1"/>
  <c r="H420" i="1"/>
  <c r="H421" i="1"/>
  <c r="H415" i="1"/>
  <c r="H105" i="1"/>
  <c r="H107" i="1" s="1"/>
  <c r="F420" i="1"/>
  <c r="F425" i="1" s="1"/>
  <c r="F421" i="1"/>
  <c r="F415" i="1"/>
  <c r="F417" i="1" s="1"/>
  <c r="F105" i="1"/>
  <c r="F107" i="1" s="1"/>
  <c r="H368" i="1"/>
  <c r="F383" i="1"/>
  <c r="F368" i="1"/>
  <c r="H243" i="1"/>
  <c r="H246" i="1" s="1"/>
  <c r="H367" i="1"/>
  <c r="F243" i="1"/>
  <c r="F246" i="1" s="1"/>
  <c r="F367" i="1"/>
  <c r="F375" i="1" s="1"/>
  <c r="H329" i="1"/>
  <c r="H330" i="1"/>
  <c r="H332" i="1"/>
  <c r="H333" i="1"/>
  <c r="H334" i="1"/>
  <c r="H335" i="1"/>
  <c r="H328" i="1"/>
  <c r="F329" i="1"/>
  <c r="F330" i="1"/>
  <c r="F332" i="1"/>
  <c r="F333" i="1"/>
  <c r="F334" i="1"/>
  <c r="F335" i="1"/>
  <c r="F337" i="1"/>
  <c r="J337" i="1" s="1"/>
  <c r="K337" i="1" s="1"/>
  <c r="F328" i="1"/>
  <c r="F312" i="1"/>
  <c r="F313" i="1"/>
  <c r="F314" i="1"/>
  <c r="F315" i="1"/>
  <c r="F317" i="1"/>
  <c r="F318" i="1"/>
  <c r="F319" i="1"/>
  <c r="F320" i="1"/>
  <c r="H143" i="1"/>
  <c r="H146" i="1"/>
  <c r="H141" i="1"/>
  <c r="F142" i="1"/>
  <c r="J142" i="1" s="1"/>
  <c r="K142" i="1" s="1"/>
  <c r="F143" i="1"/>
  <c r="F144" i="1"/>
  <c r="J144" i="1" s="1"/>
  <c r="K144" i="1" s="1"/>
  <c r="F146" i="1"/>
  <c r="F141" i="1"/>
  <c r="H128" i="1"/>
  <c r="H129" i="1"/>
  <c r="H131" i="1"/>
  <c r="H132" i="1"/>
  <c r="H133" i="1"/>
  <c r="H118" i="1"/>
  <c r="H120" i="1"/>
  <c r="H123" i="1"/>
  <c r="F128" i="1"/>
  <c r="F129" i="1"/>
  <c r="F131" i="1"/>
  <c r="F132" i="1"/>
  <c r="F133" i="1"/>
  <c r="F135" i="1"/>
  <c r="F118" i="1"/>
  <c r="F120" i="1"/>
  <c r="F121" i="1"/>
  <c r="F122" i="1"/>
  <c r="F123" i="1"/>
  <c r="H112" i="1"/>
  <c r="H114" i="1"/>
  <c r="H13" i="1"/>
  <c r="K13" i="1" s="1"/>
  <c r="H12" i="1"/>
  <c r="F22" i="1"/>
  <c r="H72" i="1"/>
  <c r="H73" i="1"/>
  <c r="H71" i="1"/>
  <c r="F72" i="1"/>
  <c r="F73" i="1"/>
  <c r="F71" i="1"/>
  <c r="H59" i="1"/>
  <c r="H68" i="1" s="1"/>
  <c r="H293" i="1"/>
  <c r="F59" i="1"/>
  <c r="F68" i="1" s="1"/>
  <c r="F286" i="1"/>
  <c r="F290" i="1" s="1"/>
  <c r="F293" i="1"/>
  <c r="F299" i="1" s="1"/>
  <c r="H267" i="1"/>
  <c r="F267" i="1"/>
  <c r="H296" i="1"/>
  <c r="J296" i="1" s="1"/>
  <c r="K296" i="1" s="1"/>
  <c r="F232" i="1"/>
  <c r="H235" i="1"/>
  <c r="H236" i="1"/>
  <c r="J236" i="1" s="1"/>
  <c r="H237" i="1"/>
  <c r="J237" i="1" s="1"/>
  <c r="F235" i="1"/>
  <c r="F257" i="1"/>
  <c r="F258" i="1"/>
  <c r="F256" i="1"/>
  <c r="F88" i="1"/>
  <c r="F89" i="1"/>
  <c r="H176" i="1"/>
  <c r="H174" i="1"/>
  <c r="F176" i="1"/>
  <c r="F174" i="1"/>
  <c r="H191" i="1"/>
  <c r="H194" i="1" s="1"/>
  <c r="H182" i="1"/>
  <c r="H183" i="1"/>
  <c r="H185" i="1"/>
  <c r="F182" i="1"/>
  <c r="F183" i="1"/>
  <c r="F185" i="1"/>
  <c r="F180" i="1"/>
  <c r="J180" i="1" s="1"/>
  <c r="K180" i="1" s="1"/>
  <c r="F191" i="1"/>
  <c r="F194" i="1" s="1"/>
  <c r="F469" i="1" l="1"/>
  <c r="F453" i="1"/>
  <c r="F321" i="1"/>
  <c r="F339" i="1"/>
  <c r="H22" i="1"/>
  <c r="J143" i="1"/>
  <c r="J183" i="1"/>
  <c r="K183" i="1" s="1"/>
  <c r="H375" i="1"/>
  <c r="J328" i="1"/>
  <c r="K328" i="1" s="1"/>
  <c r="J185" i="1"/>
  <c r="K185" i="1" s="1"/>
  <c r="J182" i="1"/>
  <c r="K182" i="1" s="1"/>
  <c r="H425" i="1"/>
  <c r="K264" i="1"/>
  <c r="K12" i="1"/>
  <c r="K133" i="1"/>
  <c r="K131" i="1"/>
  <c r="K128" i="1"/>
  <c r="J141" i="1"/>
  <c r="K141" i="1" s="1"/>
  <c r="J335" i="1"/>
  <c r="K335" i="1" s="1"/>
  <c r="J333" i="1"/>
  <c r="K333" i="1" s="1"/>
  <c r="J330" i="1"/>
  <c r="K330" i="1" s="1"/>
  <c r="J293" i="1"/>
  <c r="K135" i="1"/>
  <c r="K132" i="1"/>
  <c r="K129" i="1"/>
  <c r="J146" i="1"/>
  <c r="K146" i="1" s="1"/>
  <c r="J334" i="1"/>
  <c r="K334" i="1" s="1"/>
  <c r="J332" i="1"/>
  <c r="K332" i="1" s="1"/>
  <c r="J329" i="1"/>
  <c r="K329" i="1" s="1"/>
  <c r="H432" i="1"/>
  <c r="J429" i="1"/>
  <c r="K429" i="1" s="1"/>
  <c r="F240" i="1"/>
  <c r="J235" i="1"/>
  <c r="K240" i="1" s="1"/>
  <c r="J435" i="1"/>
  <c r="J437" i="1" s="1"/>
  <c r="H339" i="1"/>
  <c r="H240" i="1"/>
  <c r="H264" i="1"/>
  <c r="F76" i="1"/>
  <c r="F260" i="1"/>
  <c r="F153" i="1"/>
  <c r="H153" i="1"/>
  <c r="H138" i="1"/>
  <c r="F125" i="1"/>
  <c r="H125" i="1"/>
  <c r="H76" i="1"/>
  <c r="H299" i="1"/>
  <c r="H417" i="1"/>
  <c r="F187" i="1"/>
  <c r="H187" i="1"/>
  <c r="H384" i="1"/>
  <c r="H453" i="1"/>
  <c r="F264" i="1"/>
  <c r="K59" i="1"/>
  <c r="F268" i="1"/>
  <c r="H268" i="1"/>
  <c r="H177" i="1"/>
  <c r="F177" i="1"/>
  <c r="K293" i="1" l="1"/>
  <c r="J299" i="1"/>
  <c r="J232" i="1"/>
  <c r="J264" i="1"/>
  <c r="K22" i="1"/>
  <c r="J22" i="1"/>
  <c r="K232" i="1"/>
  <c r="K290" i="1"/>
  <c r="K187" i="1"/>
  <c r="J187" i="1"/>
  <c r="J68" i="1"/>
  <c r="K299" i="1" l="1"/>
  <c r="K176" i="1"/>
  <c r="K64" i="1"/>
  <c r="J240" i="1" l="1"/>
  <c r="J466" i="1" l="1"/>
  <c r="K466" i="1" s="1"/>
  <c r="J465" i="1"/>
  <c r="K258" i="1"/>
  <c r="K465" i="1" l="1"/>
  <c r="J469" i="1"/>
  <c r="J425" i="1"/>
  <c r="J125" i="1"/>
  <c r="K375" i="1"/>
  <c r="J318" i="1"/>
  <c r="K66" i="1" l="1"/>
  <c r="F138" i="1"/>
  <c r="K469" i="1"/>
  <c r="J174" i="1"/>
  <c r="K174" i="1" l="1"/>
  <c r="F90" i="1"/>
  <c r="H90" i="1"/>
  <c r="I90" i="1"/>
  <c r="J243" i="1" l="1"/>
  <c r="J246" i="1" s="1"/>
  <c r="J319" i="1"/>
  <c r="K319" i="1" s="1"/>
  <c r="H325" i="1"/>
  <c r="I325" i="1"/>
  <c r="H321" i="1"/>
  <c r="I321" i="1"/>
  <c r="H101" i="1"/>
  <c r="F101" i="1"/>
  <c r="K65" i="1"/>
  <c r="K63" i="1"/>
  <c r="K145" i="1"/>
  <c r="K143" i="1"/>
  <c r="J432" i="1"/>
  <c r="J452" i="1"/>
  <c r="K452" i="1" s="1"/>
  <c r="J447" i="1"/>
  <c r="J448" i="1" s="1"/>
  <c r="J352" i="1"/>
  <c r="K352" i="1" s="1"/>
  <c r="J351" i="1"/>
  <c r="K351" i="1" s="1"/>
  <c r="J350" i="1"/>
  <c r="J342" i="1"/>
  <c r="K324" i="1"/>
  <c r="K325" i="1" s="1"/>
  <c r="J248" i="1"/>
  <c r="J249" i="1" s="1"/>
  <c r="J267" i="1"/>
  <c r="K101" i="1"/>
  <c r="J36" i="1"/>
  <c r="K36" i="1" s="1"/>
  <c r="K125" i="1"/>
  <c r="H472" i="1" l="1"/>
  <c r="F472" i="1"/>
  <c r="I472" i="1"/>
  <c r="K447" i="1"/>
  <c r="K448" i="1" s="1"/>
  <c r="K350" i="1"/>
  <c r="K354" i="1" s="1"/>
  <c r="J354" i="1"/>
  <c r="J339" i="1"/>
  <c r="J138" i="1"/>
  <c r="J153" i="1"/>
  <c r="K72" i="1"/>
  <c r="K76" i="1" s="1"/>
  <c r="J76" i="1"/>
  <c r="J321" i="1"/>
  <c r="K138" i="1"/>
  <c r="K417" i="1"/>
  <c r="J417" i="1"/>
  <c r="J453" i="1"/>
  <c r="K384" i="1"/>
  <c r="J384" i="1"/>
  <c r="K435" i="1"/>
  <c r="K437" i="1" s="1"/>
  <c r="K432" i="1"/>
  <c r="K54" i="1"/>
  <c r="K56" i="1" s="1"/>
  <c r="J309" i="1"/>
  <c r="K243" i="1"/>
  <c r="K246" i="1" s="1"/>
  <c r="J268" i="1"/>
  <c r="K248" i="1"/>
  <c r="K249" i="1" s="1"/>
  <c r="K37" i="1"/>
  <c r="J37" i="1"/>
  <c r="K342" i="1"/>
  <c r="K347" i="1" s="1"/>
  <c r="J347" i="1"/>
  <c r="K313" i="1"/>
  <c r="J177" i="1"/>
  <c r="J90" i="1"/>
  <c r="K256" i="1"/>
  <c r="K260" i="1" s="1"/>
  <c r="K268" i="1"/>
  <c r="J325" i="1"/>
  <c r="J101" i="1"/>
  <c r="K68" i="1"/>
  <c r="J472" i="1" l="1"/>
  <c r="K153" i="1"/>
  <c r="K321" i="1"/>
  <c r="K339" i="1"/>
  <c r="K453" i="1"/>
  <c r="K309" i="1"/>
  <c r="K177" i="1"/>
  <c r="K90" i="1"/>
  <c r="K472" i="1" l="1"/>
</calcChain>
</file>

<file path=xl/sharedStrings.xml><?xml version="1.0" encoding="utf-8"?>
<sst xmlns="http://schemas.openxmlformats.org/spreadsheetml/2006/main" count="1248" uniqueCount="493">
  <si>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</si>
  <si>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</si>
  <si>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</si>
  <si>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</si>
  <si>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</si>
  <si>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</si>
  <si>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</si>
  <si>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</si>
  <si>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ARACELY MEDINA PEREZ</t>
  </si>
  <si>
    <t>SECRETARIO (A)</t>
  </si>
  <si>
    <t>CECILIA MERCEDES BELLIARD VARGAS</t>
  </si>
  <si>
    <t>DIRECTOR (A)</t>
  </si>
  <si>
    <t xml:space="preserve">Subtotal </t>
  </si>
  <si>
    <t>DIVISION DE RELACIONES INTERNACIONALES - ONE</t>
  </si>
  <si>
    <t>TECNICO</t>
  </si>
  <si>
    <t>KENIA ORQUIDEA SANCHEZ FELIX</t>
  </si>
  <si>
    <t>ENCARGADO (A)</t>
  </si>
  <si>
    <t>DEPARTAMENTO DE PLANIFICACION Y DESARROLLO- ONE</t>
  </si>
  <si>
    <t>AUXILIAR ADMINISTRATIVO II</t>
  </si>
  <si>
    <t>MIGUELINA LORENZO MARTINEZ</t>
  </si>
  <si>
    <t>SECRETARIA</t>
  </si>
  <si>
    <t>GISELLE LICELOT CORDERO BALBUENA</t>
  </si>
  <si>
    <t>DIGITADOR (A)</t>
  </si>
  <si>
    <t>ANA YUDELKA MATEO MATEO</t>
  </si>
  <si>
    <t>ANYELA MELODY DE LEON MEJIA</t>
  </si>
  <si>
    <t>SERYIRA JOSEFINA DURAN ORTIZ</t>
  </si>
  <si>
    <t>JULISSA AIMEE CANARIO ACOSTA</t>
  </si>
  <si>
    <t>WENDOLIS MICELI GARCIA</t>
  </si>
  <si>
    <t>DEPARTAMENTO JURIDICO - ONE</t>
  </si>
  <si>
    <t>HECTOR DANILO DUARTE MERCEDES</t>
  </si>
  <si>
    <t>ROBERT ANTONIO CUSTODIO BAEZ</t>
  </si>
  <si>
    <t>ADMINISTRADOR DE REDES</t>
  </si>
  <si>
    <t>JULIO IVAN PERALTA GUZMAN</t>
  </si>
  <si>
    <t>SOPORTE INFORMATICO</t>
  </si>
  <si>
    <t>ERNESTO ANTONIO MONTERO</t>
  </si>
  <si>
    <t>DANNY ALMONTE MORA</t>
  </si>
  <si>
    <t>SOPORTE TECNICO DE SISTEMAS</t>
  </si>
  <si>
    <t>DANIEL PACHECO TAVAREZ</t>
  </si>
  <si>
    <t>NESTOR CLAUDIO PEREYRA SANTOS</t>
  </si>
  <si>
    <t>ROBERTO ARGELIS SORIANO SEGURA</t>
  </si>
  <si>
    <t>NEUTA NELSA RAMOS MADERA</t>
  </si>
  <si>
    <t>BELLANIRIS ALTAGRACIA HILARIO SANCH</t>
  </si>
  <si>
    <t>DAYRA MAGDALENA FERRERAS FOLCH</t>
  </si>
  <si>
    <t>ELBA LUCIDENIS MEDRANO FORTUNA</t>
  </si>
  <si>
    <t>DOMINGO ANTONIO VARGAS RODRIGUEZ</t>
  </si>
  <si>
    <t>MENSAJERO INTERNO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</si>
  <si>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</si>
  <si>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</si>
  <si>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</si>
  <si>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</si>
  <si>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</si>
  <si>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</si>
  <si>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AURA GREGORIA POLANCO JEREZ DE FISC</t>
  </si>
  <si>
    <t>FIOR D' ALIZA DEL CARMEN ROSARIO PA</t>
  </si>
  <si>
    <t>ROMARIS GARCIA JAVIER</t>
  </si>
  <si>
    <t>SECCION DE CORRESPONDENCIA- ONE</t>
  </si>
  <si>
    <t>HIRMA ISABEL APONTE CHAPMAN</t>
  </si>
  <si>
    <t>FOTOCOPIADOR</t>
  </si>
  <si>
    <t>CARLOS LEANDRO PUELLO</t>
  </si>
  <si>
    <t>MENSAJERO EXTERNO</t>
  </si>
  <si>
    <t>BERKIS ROSARIO SANTANA</t>
  </si>
  <si>
    <t>DIOSELINA MOQUETE GARCIA</t>
  </si>
  <si>
    <t>AUXILIAR ADMINISTRATIVO I</t>
  </si>
  <si>
    <t>RECEPCIONISTA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</si>
  <si>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</si>
  <si>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</si>
  <si>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</si>
  <si>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</si>
  <si>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</si>
  <si>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</si>
  <si>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</si>
  <si>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</si>
  <si>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</si>
  <si>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CANDIDA VALDEZ SANCHEZ</t>
  </si>
  <si>
    <t>ANTONIA LUCIANO</t>
  </si>
  <si>
    <t>TOMAS AQUINO FANINI MOREL</t>
  </si>
  <si>
    <t>CHOFER I</t>
  </si>
  <si>
    <t>MARIA LOURDES RAMIREZ</t>
  </si>
  <si>
    <t>ANACLETO TAVERAS Y VASQUEZ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</si>
  <si>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</si>
  <si>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</si>
  <si>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</si>
  <si>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</si>
  <si>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</si>
  <si>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RICARDO ERNESTO SUNCAR REYES</t>
  </si>
  <si>
    <t>FRANCISCO IRENEO CACERES UREﾑA</t>
  </si>
  <si>
    <t>DIRECTOR DE CENSOS Y ENCUESTA</t>
  </si>
  <si>
    <t>DIRECCION DE CENSOS Y ENCUESTAS- ONE</t>
  </si>
  <si>
    <t>COORDINADOR DE LOGISTICA</t>
  </si>
  <si>
    <t>DEPARTAMENTO DE CENSOS- ONE</t>
  </si>
  <si>
    <t>TECNICO ANALISTA</t>
  </si>
  <si>
    <t>LUIS DARIO FELIZ SANTANA</t>
  </si>
  <si>
    <t>SHELILA E DEL C DE JESUS RUIZ SILVE</t>
  </si>
  <si>
    <t>ENCARGADO DIV. DE CENSOS DE P</t>
  </si>
  <si>
    <t>BRAUDILIA MICELANIA GARCIA VICENTE</t>
  </si>
  <si>
    <t>AUXILIAR ESTADISTICA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</si>
  <si>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</si>
  <si>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</si>
  <si>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</si>
  <si>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</si>
  <si>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</si>
  <si>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</si>
  <si>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RAFAELA CRISANTA JIMENEZ ROSARIO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</si>
  <si>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</si>
  <si>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</si>
  <si>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</si>
  <si>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</si>
  <si>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</si>
  <si>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CLARA INES GUERRERO PEREZ</t>
  </si>
  <si>
    <t>DIGITADOR</t>
  </si>
  <si>
    <t>ELIECIN ESTEBAN HERRERA SOTO</t>
  </si>
  <si>
    <t>FRANCISCO JAVIER FERMIN VILLAR</t>
  </si>
  <si>
    <t>TECNICO DE ESTADISTICAS ESTRU</t>
  </si>
  <si>
    <t>YENSY MERCEDES MARTINEZ MEDINA</t>
  </si>
  <si>
    <t>ANALISTA DE ESTADISTICAS ESTR</t>
  </si>
  <si>
    <t>ALTAGRACIA MARIA PINALES SUAREZ</t>
  </si>
  <si>
    <t>ANA MARIA PEREZ PEREZ</t>
  </si>
  <si>
    <t>ENMANUEL DE JESUS MADERA LOPEZ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</si>
  <si>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</si>
  <si>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</si>
  <si>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</si>
  <si>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</si>
  <si>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</si>
  <si>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</si>
  <si>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CECILIA ROSADO GALVA</t>
  </si>
  <si>
    <t>TECNICO I</t>
  </si>
  <si>
    <t>ELBA ALTAGRACIA DE LANCER REYES</t>
  </si>
  <si>
    <t>MARIANA DE LEON DE LEON</t>
  </si>
  <si>
    <t>PATRIA MINERVA SANTANA RAMIREZ</t>
  </si>
  <si>
    <t>JOSE AMPARO PEREZ</t>
  </si>
  <si>
    <t>AUXILIAR II</t>
  </si>
  <si>
    <t>MIDALIA BELLO EUSEBIO</t>
  </si>
  <si>
    <t>RAFAEL FRANCISCO ROSARIO MENDEZ</t>
  </si>
  <si>
    <t>ENCUESTADORA</t>
  </si>
  <si>
    <t>ANA ROSA SANTANA</t>
  </si>
  <si>
    <t>CODIFICADORA</t>
  </si>
  <si>
    <t>CARLOS ANTONIO HERNANDEZ SANTIAGO</t>
  </si>
  <si>
    <t>CARMEN ALTAGRACIA MARINEZ QUEZADA</t>
  </si>
  <si>
    <t>CARMEN JULIA MEJIA TORRES</t>
  </si>
  <si>
    <t>JORGE RAUL MARTINEZ VASQUEZ</t>
  </si>
  <si>
    <t>SUPERVISOR (A)</t>
  </si>
  <si>
    <t>MARIA MAGDALENA LIZARDO GUZMAN DE B</t>
  </si>
  <si>
    <t>MILAGROS DE LEON DE CORDERO</t>
  </si>
  <si>
    <t>RAFAELINA GOMEZ VALDEZ</t>
  </si>
  <si>
    <t>BELKIS CAMINERO GUILAMO</t>
  </si>
  <si>
    <t>ENMANUEL ALEXANDER HERNANDEZ REYNOS</t>
  </si>
  <si>
    <t>FRANCISCO FLORENCIO SOLIS</t>
  </si>
  <si>
    <t>ANALISTA DE ESTADISTICAS SOCI</t>
  </si>
  <si>
    <t>BENITA PILAR RODRIGUEZ</t>
  </si>
  <si>
    <t>COORDINADOR DE OFICINA PROVIN</t>
  </si>
  <si>
    <t>APOLONIA ENRIQUETA PEREZ DIAZ</t>
  </si>
  <si>
    <t>HERODITA HERRERA RODRIGUEZ</t>
  </si>
  <si>
    <t>MARIA ALTAGRACIA SANTOS LOPEZ</t>
  </si>
  <si>
    <t>ZENOBIA HORACIO GARCIA</t>
  </si>
  <si>
    <t>NIURKA MILAURIS FIGUEREO LUCIANO</t>
  </si>
  <si>
    <t>ADMINISTRADOR DE GEODATABASE</t>
  </si>
  <si>
    <t>CRISMARY GARCIA RAMIREZ</t>
  </si>
  <si>
    <t>JOSE ELIAS RODRIGUEZ JIMENEZ</t>
  </si>
  <si>
    <t>PATRICIA CASTRO ESPINAL</t>
  </si>
  <si>
    <t>TECNICO EN GEOMATICA</t>
  </si>
  <si>
    <t>TECNICO DE LIMITES Y LINDEROS</t>
  </si>
  <si>
    <t>ANTONIO MANUEL ALMONTE</t>
  </si>
  <si>
    <t>FRANCISCO DE LA ROSA ADAMES</t>
  </si>
  <si>
    <t>JAQUELINE HENRIQUEZ CAMPUSANO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</si>
  <si>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</si>
  <si>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</si>
  <si>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</si>
  <si>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</si>
  <si>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</si>
  <si>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</si>
  <si>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</si>
  <si>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DIGITALIZADOR</t>
  </si>
  <si>
    <t>LUIS ALBERTI ACEVEDO ZABALA</t>
  </si>
  <si>
    <t>ROBERTICO JIMENEZ CONTRERAS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</si>
  <si>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</si>
  <si>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</si>
  <si>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</si>
  <si>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</si>
  <si>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</si>
  <si>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</si>
  <si>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</si>
  <si>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COORDINADORA DE EVENTOS</t>
  </si>
  <si>
    <t>AUXILIAR RELACIONES PUBLICAS</t>
  </si>
  <si>
    <t>CARMEN CECILIA CABANES MENDEZ</t>
  </si>
  <si>
    <t>JENNIFER TEJEDA CUESTA</t>
  </si>
  <si>
    <t>MIGUEL EDUARDO LUCIANO SANTANA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</si>
  <si>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</si>
  <si>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</si>
  <si>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</si>
  <si>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</si>
  <si>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</si>
  <si>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SONIA LUISANA CRISTO SANTOS</t>
  </si>
  <si>
    <t>DEPARTAMENTO DE RECURSOS HUMANOS- ONE</t>
  </si>
  <si>
    <t>KISORIS ELOISA SANCHEZ PEÑA</t>
  </si>
  <si>
    <t>EMMANUEL DAVID GATON PEÑA</t>
  </si>
  <si>
    <t>MAYORDOMO</t>
  </si>
  <si>
    <t>NELSON GUILLERMO APONTE SOTO</t>
  </si>
  <si>
    <t>WANDA PASCUAL RICHIEZ</t>
  </si>
  <si>
    <t>ALFIDA IBELKA SANCHEZ SERRANO</t>
  </si>
  <si>
    <t xml:space="preserve">XIOMARA C DE LOS ANGELES ESPAILLAT </t>
  </si>
  <si>
    <t>JOHN EDUARD ROSA MARTE</t>
  </si>
  <si>
    <t>TECNICO DE COMPRAS</t>
  </si>
  <si>
    <t>SOPORTE ADMINISTRATIVO</t>
  </si>
  <si>
    <t>ANALISTA CONTROL Y EVALUACION</t>
  </si>
  <si>
    <t>COORDINADOR DE CAMPO</t>
  </si>
  <si>
    <t>ANALISTA DE ESTADISTICAS DEM</t>
  </si>
  <si>
    <t>ANALISTA DE MERCADEO Y PUBLIC</t>
  </si>
  <si>
    <t>XIOMARA DIAZ JIMENEZ</t>
  </si>
  <si>
    <t>RAMONA MELLA MATOS</t>
  </si>
  <si>
    <t>FAUSTO ZAPICO LANDIM</t>
  </si>
  <si>
    <t>TORIBIA MONTERO MONTERO</t>
  </si>
  <si>
    <t>THEODORE ALEXANDER QUANT MATOS</t>
  </si>
  <si>
    <t>BIANKIS RUSELIS BELLO CARRION</t>
  </si>
  <si>
    <t>ORQUELINA MERAN CASTRO</t>
  </si>
  <si>
    <t>PARQUEADOR</t>
  </si>
  <si>
    <t>DIRECCION DE ESTADISTICAS ECONOMICAS- ONE</t>
  </si>
  <si>
    <t>ENCARGADO</t>
  </si>
  <si>
    <t>ANALISTA DE COMERCIO EXTERIOR</t>
  </si>
  <si>
    <t>MINISTERIO DE ECONOMÍA, PLANIFICACIÓN Y DESARROLLO</t>
  </si>
  <si>
    <t>ADELA NIKAURY PIÑEIRO MATOS</t>
  </si>
  <si>
    <t>DELFIA MELADYS DE JESUS TORIBIO MEZ</t>
  </si>
  <si>
    <t>CARLOS WILSON SANTANA TRINIDAD</t>
  </si>
  <si>
    <t>NANCY MERCEDES</t>
  </si>
  <si>
    <t>EDISON MARTIRES ARIAS TEJEDA</t>
  </si>
  <si>
    <t>MARLEN DE ARMAS HILTON</t>
  </si>
  <si>
    <t>MILCIADES ALEJANDRO SILVEN</t>
  </si>
  <si>
    <t>SHNEIDDER DIEUDONNE RODRIGUEZ</t>
  </si>
  <si>
    <t>DALI JOSE RAMOS DISLA</t>
  </si>
  <si>
    <t>ROBERT ANTONIO LEON RODRIGUEZ</t>
  </si>
  <si>
    <t>ROBERTO ANTONIO CASTILLO BRITO</t>
  </si>
  <si>
    <t>SUGEIDY PACHECO</t>
  </si>
  <si>
    <t>EDDIE AMABLE CARVAJAR OVIEDO</t>
  </si>
  <si>
    <t>CARRERA ADM.</t>
  </si>
  <si>
    <t>CARRERA DAM.</t>
  </si>
  <si>
    <t>FIJO</t>
  </si>
  <si>
    <t>IVAN ALBERTO OTTENWALDER NUÑEZ</t>
  </si>
  <si>
    <t>BISMARCK ANTONIO GARCIA OLIVO</t>
  </si>
  <si>
    <t>AUXILIAR ADMINISTRATIVO (A)</t>
  </si>
  <si>
    <t>ARCHIVISTA</t>
  </si>
  <si>
    <t>DALINA ALTAGRACIA ALMONTE</t>
  </si>
  <si>
    <t>YINEIRI GONZALEZ PEREZ</t>
  </si>
  <si>
    <t>MARIANELIS GUERRERO</t>
  </si>
  <si>
    <t>LUIS HENRY GUZMAN CORDERO</t>
  </si>
  <si>
    <t>JOSE ANTONIO CAMPAÑA MARTIN BOUGH</t>
  </si>
  <si>
    <t>ACTUALIZADOR CARTOGRAFICO</t>
  </si>
  <si>
    <t>DENNIS CHRISTOPHER POLANCO</t>
  </si>
  <si>
    <t>JULIO CESAR DEL CARMEN SORIANO</t>
  </si>
  <si>
    <t>CORRECTOR (A) DE ESTILO</t>
  </si>
  <si>
    <t>MARIA ALICIA DELGADO MESTRES</t>
  </si>
  <si>
    <t>ELECTRICISTA</t>
  </si>
  <si>
    <t>ANDRES ANIBAL MEDINA CUEVA</t>
  </si>
  <si>
    <t>YANIRA CRISTINA DE LA CRUZ PERALTA</t>
  </si>
  <si>
    <t>JEORGE LEONARDO SANCHEZ BONILLA</t>
  </si>
  <si>
    <t>JOSE NICOLAS TAVERAS MONTAS</t>
  </si>
  <si>
    <t>MARIA CRISTINA SANTIAGO TAVARES</t>
  </si>
  <si>
    <t>COORDINADOR DE DIGITACION</t>
  </si>
  <si>
    <t>JHENSY JAFRINEO SANDOVAL MORAN</t>
  </si>
  <si>
    <t>VIVIAN NATHALY SANCHEZ</t>
  </si>
  <si>
    <t>FIORDALIZA MATEO LANDA</t>
  </si>
  <si>
    <t>DINANYELI DE REGLA CRUZ GUERRERO</t>
  </si>
  <si>
    <t>JACQUELINE MERCEDES VALLEJO NOBOA</t>
  </si>
  <si>
    <t>ENCUESTADOR</t>
  </si>
  <si>
    <t>MIGUEL ANTONIO MARTINEZ ASENCIO</t>
  </si>
  <si>
    <t>EMIRCI ANTONIA MEDINA CUEVAS</t>
  </si>
  <si>
    <t>GABRIELA FERREIRAS HARGUINDEGUY</t>
  </si>
  <si>
    <t>CATTY SELMO CANDELARIO</t>
  </si>
  <si>
    <t>OLGA LIDIA GUZMAN FRIAS</t>
  </si>
  <si>
    <t>MARTINA HERNANDEZ MORENO</t>
  </si>
  <si>
    <t>MARIA MARGARITA MARRERO MARTINEZ</t>
  </si>
  <si>
    <t>JUANA DOMINGA LEBRON RIVERAS</t>
  </si>
  <si>
    <t>HOLY LEIDY GARCIA CASTILLO</t>
  </si>
  <si>
    <t>JOHAN MARCOS SEGURA CHARLES</t>
  </si>
  <si>
    <t>JHONNY RAFAEL PERDOMO BASILIO</t>
  </si>
  <si>
    <t>ROBERT IVAN PEREZ RODRIGUEZ</t>
  </si>
  <si>
    <t>MARIANELA BELTRE GARCES</t>
  </si>
  <si>
    <t>WILMA ALEXANDER ARIAS CASTRO</t>
  </si>
  <si>
    <t xml:space="preserve">ENCARGADO (A) </t>
  </si>
  <si>
    <t>PERCIO ANTONIO SANCHEZ SANCHEZ</t>
  </si>
  <si>
    <t>VICTOR LEONARDO RODRIGUEZ MEDINA</t>
  </si>
  <si>
    <t>AYUDANTE DE MANTENIMIENTO</t>
  </si>
  <si>
    <t>ANDRES ROJAS RUSSELL</t>
  </si>
  <si>
    <t>Estatus</t>
  </si>
  <si>
    <t>Nombre</t>
  </si>
  <si>
    <t>WENDY YOKASTA CABRERA CONTRERAS</t>
  </si>
  <si>
    <t>YOMARYS JIMENEZ GONZALEZ</t>
  </si>
  <si>
    <t>MARIO EMILIO FERNANDEZ CEPEDA</t>
  </si>
  <si>
    <t>ADMINISTRADOR BASE DE DATOS</t>
  </si>
  <si>
    <t>LUIS GUILLERMO SUED BAEZ</t>
  </si>
  <si>
    <t>AUXILIAR ADMINISTRATIVO</t>
  </si>
  <si>
    <t>JORGE LUIS BERIGUETE BARRIENTO</t>
  </si>
  <si>
    <t>SARIELA SANCHEZ</t>
  </si>
  <si>
    <t>NANCY BETHANIA SILVERIO MEDINA</t>
  </si>
  <si>
    <t>VICTORIA TAPIA PEREZ</t>
  </si>
  <si>
    <t>GISELLE MARIA RODRIGUEZ CANDELIER</t>
  </si>
  <si>
    <t>JOSE RAFAEL AQUINO BALBUENA</t>
  </si>
  <si>
    <t>DAQUEILIN ENCARNACION PEÑA</t>
  </si>
  <si>
    <t>ENMANUEL ALBERTO DE LEON REYES</t>
  </si>
  <si>
    <t>TECNICO DE CONTABILIDAD</t>
  </si>
  <si>
    <t>EDDY FLOIRAN LANTIGUA SANCHEZ</t>
  </si>
  <si>
    <t>THEANY MARIE MAGO ACEVEDO</t>
  </si>
  <si>
    <t>LUIS MIGUEL SORIANO</t>
  </si>
  <si>
    <t>XIOMARA SEGURA</t>
  </si>
  <si>
    <t>DIVISION DE DISEÑO Y ANALISIS- ONE</t>
  </si>
  <si>
    <t>FARAH MICHELLE PAREDES VIERA</t>
  </si>
  <si>
    <t>EDDY ODALIX TEJEDA DIAZ</t>
  </si>
  <si>
    <t>MERCEDES REYES VICTORIANO</t>
  </si>
  <si>
    <t>ASESOR (A)</t>
  </si>
  <si>
    <t>MILAGROS SENA QUEZADA</t>
  </si>
  <si>
    <t>AUXILIAR ADMINISTRATIVO(A)</t>
  </si>
  <si>
    <t>PARALEGAL</t>
  </si>
  <si>
    <t>MERIBEL RAMOS CONCEPCION</t>
  </si>
  <si>
    <t>MIOSOTIS MERCELIA RIVAS PIÑA</t>
  </si>
  <si>
    <t>GESTOR DE REDES SOCIALES</t>
  </si>
  <si>
    <t>TECNICO DE RECURSOS HUMANOS</t>
  </si>
  <si>
    <t>ANA VIRGINIA DE LEON GOMEZ</t>
  </si>
  <si>
    <t>JUAN CARLOS SALAS SANCHEZ</t>
  </si>
  <si>
    <t>AUXILIAR ALMACEN Y SUMINSTR</t>
  </si>
  <si>
    <t>SANTIAGO ORTIZ SANTANA</t>
  </si>
  <si>
    <t>AYUDANTE MANTENIMINETO</t>
  </si>
  <si>
    <t>YASELY GONZALEZ MOREL</t>
  </si>
  <si>
    <t>TECNICO ADMINISTRATIVO</t>
  </si>
  <si>
    <t>VICTOR ARLEN ROMERO SOLER</t>
  </si>
  <si>
    <t>JUNIOR DARIAN VARGAS ALMONTE</t>
  </si>
  <si>
    <t>DEPARTAMENTO DE VINCULACIONES - ONE</t>
  </si>
  <si>
    <t>DIVISION DE COMUNICACIONES INTERNAS Y EXTERNAS ONE</t>
  </si>
  <si>
    <t>DIVISION DE DISEÑO Y PUBLICACIONES-ONE</t>
  </si>
  <si>
    <t>DIVISION DE RECLUTAMIENTO Y SELECCIÓN Y ORGANIZACIÓN DEL TRABAJO- ONE</t>
  </si>
  <si>
    <t>DIVISION DE EVALUACION DEL DESEMPEÑO Y CAPACITACION-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</si>
  <si>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</si>
  <si>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</si>
  <si>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</si>
  <si>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</si>
  <si>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</si>
  <si>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</si>
  <si>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</si>
  <si>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</si>
  <si>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</si>
  <si>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</si>
  <si>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</si>
  <si>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</si>
  <si>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</si>
  <si>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</si>
  <si>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</si>
  <si>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</si>
  <si>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</si>
  <si>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</si>
  <si>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</si>
  <si>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</si>
  <si>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DIVISION DE ESTADISTICAS DE COMERCIO EXTERIOR- ONE</t>
  </si>
  <si>
    <t>DIVISION DE ESTADISTICAS SECTORIALES- ONE- ONE</t>
  </si>
  <si>
    <t>F</t>
  </si>
  <si>
    <t>M</t>
  </si>
  <si>
    <t>DAURIN MACKENLY PEREZ CONTRERAS</t>
  </si>
  <si>
    <t xml:space="preserve">FIJO </t>
  </si>
  <si>
    <t xml:space="preserve">GUILLERMINA ELIZABETH ACEVEDO </t>
  </si>
  <si>
    <t xml:space="preserve">OTTO ISAIAS ROJAS REYES </t>
  </si>
  <si>
    <t>MAGNOLIA ESTHER JEREZ MARMOLEJOS</t>
  </si>
  <si>
    <t xml:space="preserve">LAURA JULISSA PEREYRA SENCION </t>
  </si>
  <si>
    <t xml:space="preserve">LONGINA MATEO VALDEZ </t>
  </si>
  <si>
    <t xml:space="preserve">      F</t>
  </si>
  <si>
    <t>PARALEGAL ll</t>
  </si>
  <si>
    <t xml:space="preserve">LUZ MARIA DE LEON CASTILLO </t>
  </si>
  <si>
    <t>GESTOR DE PROTOCOLO</t>
  </si>
  <si>
    <t>TECNICO DE NOMINAS</t>
  </si>
  <si>
    <t xml:space="preserve">JUANA YVELISE SALDAÑA DE LEON </t>
  </si>
  <si>
    <t>LIDIA SANTA RIVAS UREÑA</t>
  </si>
  <si>
    <t xml:space="preserve">RAUL DARISME ACOSTA </t>
  </si>
  <si>
    <t>MARIA ELIZABETH NIN PEÑA</t>
  </si>
  <si>
    <t>SECRETARIA l</t>
  </si>
  <si>
    <t>DEPARTAMENTO DE ARTICULACION DEL SISTEMA ESTADISTICO NACIONAL- ONE</t>
  </si>
  <si>
    <t>ZOLAINA CASTILLO PEREZ</t>
  </si>
  <si>
    <t>Genero</t>
  </si>
  <si>
    <t>DEAPARTAMENTO DE ESTADISTICAS COYUNTURALES-ONE</t>
  </si>
  <si>
    <t xml:space="preserve">CELEDONIA MONTERO MONTERO </t>
  </si>
  <si>
    <t xml:space="preserve">CYNTHIA ELOISA REYES LANTIGUA </t>
  </si>
  <si>
    <t xml:space="preserve">VICTOR ANTONIO LEREAUX BENZAN </t>
  </si>
  <si>
    <t>ADMINISTRADOR DE SISTEMAS</t>
  </si>
  <si>
    <t xml:space="preserve">JORGE LUIS HEREDIA MANCEBO </t>
  </si>
  <si>
    <t xml:space="preserve">ANTONY ENCARNACION CESAR </t>
  </si>
  <si>
    <t>ADRIANA HENRIQUEZ CAMPUSANO</t>
  </si>
  <si>
    <t xml:space="preserve">TECNICO DE DATOS ESTADISTICOS </t>
  </si>
  <si>
    <t>ENCARGADA INTERINA</t>
  </si>
  <si>
    <t>NORVIA LORENA MARTINEZ FERNANDEZ</t>
  </si>
  <si>
    <t>Nómina de Empleados Fijos</t>
  </si>
  <si>
    <t>DIVISION DE ACCESO A LA INFORMACION PUBLICA</t>
  </si>
  <si>
    <t>HUASCAR ESTEBAN VANDERHORST</t>
  </si>
  <si>
    <t>DISEÑADOR GRAFICO</t>
  </si>
  <si>
    <t xml:space="preserve">JOSE MIGUEL PEREZ DEL CARMEN </t>
  </si>
  <si>
    <t xml:space="preserve">TECNICO </t>
  </si>
  <si>
    <t xml:space="preserve">CLENDIS PAULINO BRITO </t>
  </si>
  <si>
    <t>INGRID SORAYA CASTILLO NUÑUEZ</t>
  </si>
  <si>
    <t xml:space="preserve">GIAN CARLO PEZZOTTI SARANGELO </t>
  </si>
  <si>
    <t>MIGUELINA ALTAGRACIA VELEZ SATOS</t>
  </si>
  <si>
    <t>MARCELL BIENVENIDO EUSEBIO SAVIÑON</t>
  </si>
  <si>
    <t xml:space="preserve">YEFFRY STARLING MEJIA LA PAEZ </t>
  </si>
  <si>
    <t xml:space="preserve">EDGAR LORENZO JASQUEZ GUILLEN </t>
  </si>
  <si>
    <t>DIVISION DE CENTROS SERVICIO INFORMACION-ONE</t>
  </si>
  <si>
    <t xml:space="preserve">RAMONA MERCEDES PERALTA TAVERAS </t>
  </si>
  <si>
    <t xml:space="preserve">ENC.CENTRO DE DOCUMENTACION </t>
  </si>
  <si>
    <t xml:space="preserve">ANGELICA MARIA PARRA CORSINO </t>
  </si>
  <si>
    <t xml:space="preserve">AUXILIAR DE DOCUMENTACION </t>
  </si>
  <si>
    <t>JOSE LUIS LOZANO RODRIGUEZ</t>
  </si>
  <si>
    <t xml:space="preserve">JULIA FIOR D ALIZA DEL ORBE BAEZ </t>
  </si>
  <si>
    <t>TECNICO II</t>
  </si>
  <si>
    <t>ROSANNA ALTAGRACIA PEREZ GARCIA</t>
  </si>
  <si>
    <t>DIVISION DE INVESTIGACIONES- ONE</t>
  </si>
  <si>
    <t xml:space="preserve">GENOLIA  ALEXANDRA GOMEZ CESPEDES </t>
  </si>
  <si>
    <t xml:space="preserve">ANALISTA DE INVESTIGACIONES </t>
  </si>
  <si>
    <t>DIVICION DE PLANIFICACION ACADEMICA-ONE</t>
  </si>
  <si>
    <t xml:space="preserve">JUAN DE LA CRUZ RODRIGUEZ ABREU </t>
  </si>
  <si>
    <t>JORGE POLANCO PERDOMO</t>
  </si>
  <si>
    <t>DEPARTAMENTO DE OPERACIONES TIC-ONE</t>
  </si>
  <si>
    <t>ADAN EMMANUEL PEREZ QUEZADA</t>
  </si>
  <si>
    <t xml:space="preserve">JULIO JIMENEZ PEREZ </t>
  </si>
  <si>
    <t>DIVISION DE INDICES DE PRECIOS MINORISTAS-ONE</t>
  </si>
  <si>
    <t>HECTOR RADMES PIMENTEL AQUINO</t>
  </si>
  <si>
    <t xml:space="preserve">ANALISTA SECTORIAL </t>
  </si>
  <si>
    <t>MILDRED GRABIELA MARTINEZ MEJIA</t>
  </si>
  <si>
    <t>AUXILIAR ADMINISTRATIVA</t>
  </si>
  <si>
    <t xml:space="preserve">FRANCISCO ABREU FLORES </t>
  </si>
  <si>
    <t>DIVISION DE FORMULACION, MONITOREO Y EVALUACIONES DE PLANES, PROGRAMAS Y PROYECTOS-ONE</t>
  </si>
  <si>
    <t>JOSE MIGUEL NUÑEZ SOLANO</t>
  </si>
  <si>
    <t xml:space="preserve">MARIA ANTONIA BRIÑO LEONIDAS </t>
  </si>
  <si>
    <t xml:space="preserve">DANIEL MEJIA CARABALLO </t>
  </si>
  <si>
    <t>SECCION DE ARCHIVO CENTRAL- ONE</t>
  </si>
  <si>
    <t>MARCIA JOSEFINA CONTRERAS TEJEDA</t>
  </si>
  <si>
    <t>ENRIQUE BATISTA DE LA CRUZ</t>
  </si>
  <si>
    <t xml:space="preserve">YARELYIS ALTAGRACIA ESPINAL LOPEZ </t>
  </si>
  <si>
    <t>LEONEL SANLANTE CARRASCO</t>
  </si>
  <si>
    <t>OLGA CELESTE MUÑOZ PEÑA</t>
  </si>
  <si>
    <t>SECCION DE REGISTRO, CONTROL Y NOMINAS- ONE</t>
  </si>
  <si>
    <t>RICHARD BLANCO</t>
  </si>
  <si>
    <t>DIVISION DE PRESUPUESTO-ONE</t>
  </si>
  <si>
    <t>KATY MORENO CHARLES</t>
  </si>
  <si>
    <t>ANALISTA PRESUPUESTO</t>
  </si>
  <si>
    <t>Sutotal</t>
  </si>
  <si>
    <t>CARRERA ADM</t>
  </si>
  <si>
    <t>JOSE IVAN RODRIGUEZ RAY</t>
  </si>
  <si>
    <t>DIVISION DE SERVICIOS GENERALES- ONE</t>
  </si>
  <si>
    <t>DIRECCION DE NORMATIVAS Y METODOLOGIA-ONE</t>
  </si>
  <si>
    <t>DIVISION DE ESTADISTICAS SOCIALES- ONE</t>
  </si>
  <si>
    <t xml:space="preserve">TECNICO DE PLANIFICACION </t>
  </si>
  <si>
    <t>DIVISION DE DESARROLLO INSTITUCIONAL YCALIDAD EN LA GESTION-ONE</t>
  </si>
  <si>
    <t>P. PROBATORIO</t>
  </si>
  <si>
    <t>HERMINIA ERCIRA DOTEL SANCHEZ</t>
  </si>
  <si>
    <t>DESARROLLADOR DE SISTEMAS II</t>
  </si>
  <si>
    <t>WILLY NEY OTAÑEZ REYES</t>
  </si>
  <si>
    <t xml:space="preserve">ENCARGADO </t>
  </si>
  <si>
    <t>SANTIAGO JOSE DE PEÑA</t>
  </si>
  <si>
    <t>ANA LUISA FELIX FELIPE</t>
  </si>
  <si>
    <t>ANALISTA LEGAL</t>
  </si>
  <si>
    <t>COORDINADORA EJECUTIVA</t>
  </si>
  <si>
    <t>OFICIAL DE ACCESO A LA INFORM</t>
  </si>
  <si>
    <t>ANALISTA CALIDAD EN LA GESTION</t>
  </si>
  <si>
    <t xml:space="preserve">ENC. DIV. DESARROLLO HUMANO </t>
  </si>
  <si>
    <t>MANUEL ADELSO CRUZ AMEZQUITA</t>
  </si>
  <si>
    <t>DEPARTAMENTO DE METODOLOGIAS-ONE</t>
  </si>
  <si>
    <t xml:space="preserve">JOSEFINA DE LOS ANGELES MANZUETA </t>
  </si>
  <si>
    <t>ANA ELIZABETH RODRIGUEZ PEREZ</t>
  </si>
  <si>
    <t xml:space="preserve">ANALISTA DE METODOLOGIA                    </t>
  </si>
  <si>
    <t>DEPARTAMENTO DE COMPRAS Y CONTRATACIONES- ONE</t>
  </si>
  <si>
    <t xml:space="preserve">COORDINADORA ADMINISTRATIVA </t>
  </si>
  <si>
    <t>ANALISTA FINANCIERO</t>
  </si>
  <si>
    <t xml:space="preserve">TECNICO CONTROL DE BIENES </t>
  </si>
  <si>
    <t xml:space="preserve">COORDINADOR DE CAMPO </t>
  </si>
  <si>
    <t>ANALISTA SECTORIAL</t>
  </si>
  <si>
    <t>DIVISION DE OPERACIONES ENCUESTAS- ONE</t>
  </si>
  <si>
    <t>DIVISION DE OPERACIONES DE CENSOS- ONE</t>
  </si>
  <si>
    <t xml:space="preserve">MARGARITA LARA LARA </t>
  </si>
  <si>
    <t>DEPARTAMENTO DE ESTADISTICAS MACROECONOMICAS Y SECTORIALES-ONE</t>
  </si>
  <si>
    <t>ANALISTA DE RECURSOS HUMANOS</t>
  </si>
  <si>
    <t xml:space="preserve">GRESY MARIBEL BAEZ DE LOS SANTOS </t>
  </si>
  <si>
    <t>JAMIE MENDEZ SUERO</t>
  </si>
  <si>
    <t xml:space="preserve">MARCO ANTONIO MORENO MOREL </t>
  </si>
  <si>
    <t xml:space="preserve">CHOFER </t>
  </si>
  <si>
    <t>RONY PEREZ LOPEZ</t>
  </si>
  <si>
    <t>ANALISTA DE DISEÑO CONCEPTUAL</t>
  </si>
  <si>
    <t>Mes de Noviembre 2022</t>
  </si>
  <si>
    <t xml:space="preserve">SUPERVISOR </t>
  </si>
  <si>
    <t>TECNICO ACTUALIZACION CARTOGRAFICO</t>
  </si>
  <si>
    <t>COORDINADOR DE LIMITES Y LINDEROS</t>
  </si>
  <si>
    <t>TECNICO EN OPERACIONES GEOESTADISTICA</t>
  </si>
  <si>
    <t>ANALISTA DE OPERACIONES GEOESTADISTICA</t>
  </si>
  <si>
    <t>TECNICO DE OPERACIONES GEOESTADISTICA</t>
  </si>
  <si>
    <t>AUXILIAR ARCHIVO Y CORRESPONDENCIA</t>
  </si>
  <si>
    <t>TECNICO ARCHIVISTA</t>
  </si>
  <si>
    <t>CARLO ALBERTO ORTIZ BAEZ</t>
  </si>
  <si>
    <t>SOPORTE TECNICO DE REDES Y COMUNICACIONES</t>
  </si>
  <si>
    <t>ENCARGADA DIVISION DE OPERACIONES</t>
  </si>
  <si>
    <t>ENCARGADO DPTO. ENCUESTAS</t>
  </si>
  <si>
    <t xml:space="preserve">ANALISTA EXPLOTACION DE INFORMACION </t>
  </si>
  <si>
    <t>TECNICO DE ESTADISTICAS ESTRURALES</t>
  </si>
  <si>
    <t>DIVISION ENCUESTA ACTIVIDAD ECONOMICA- 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</si>
</sst>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-&quot;$&quot;* #,##0.00_-;\-&quot;$&quot;* #,##0.00_-;_-&quot;$&quot;* &quot;-&quot;??_-;_-@_-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29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19" fillId="35" borderId="0" xfId="0" applyFont="1" applyFill="1" applyAlignment="1">
      <alignment vertical="center"/>
    </xf>
    <xf numFmtId="0" fontId="19" fillId="0" borderId="0" xfId="0" applyFont="1" applyFill="1" applyAlignment="1">
      <alignment vertical="center"/>
    </xf>
    <xf numFmtId="4" fontId="19" fillId="0" borderId="0" xfId="0" applyNumberFormat="1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NumberFormat="1"/>
    <xf numFmtId="0" fontId="16" fillId="0" borderId="0" xfId="0" applyFont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/>
    <xf numFmtId="4" fontId="0" fillId="0" borderId="0" xfId="0" applyNumberFormat="1" applyFont="1"/>
    <xf numFmtId="14" fontId="0" fillId="0" borderId="0" xfId="0" applyNumberFormat="1"/>
    <xf numFmtId="0" fontId="0" fillId="0" borderId="0" xfId="0" applyBorder="1" applyAlignment="1">
      <alignment horizontal="left" vertical="center"/>
    </xf>
    <xf numFmtId="0" fontId="0" fillId="0" borderId="0" xfId="0" applyNumberFormat="1" applyAlignment="1">
      <alignment horizontal="left"/>
    </xf>
    <xf numFmtId="14" fontId="0" fillId="0" borderId="0" xfId="0" applyNumberFormat="1" applyBorder="1" applyAlignment="1">
      <alignment horizontal="left" vertical="center"/>
    </xf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14" fontId="0" fillId="0" borderId="0" xfId="0" applyNumberFormat="1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164" fontId="19" fillId="35" borderId="0" xfId="0" applyNumberFormat="1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16" fillId="37" borderId="0" xfId="0" applyFont="1" applyFill="1"/>
    <xf numFmtId="4" fontId="16" fillId="37" borderId="0" xfId="0" applyNumberFormat="1" applyFont="1" applyFill="1"/>
    <xf numFmtId="0" fontId="0" fillId="37" borderId="0" xfId="0" applyFill="1"/>
    <xf numFmtId="0" fontId="22" fillId="0" borderId="0" xfId="0" applyFont="1" applyFill="1"/>
    <xf numFmtId="4" fontId="0" fillId="0" borderId="0" xfId="0" applyNumberFormat="1" applyFill="1"/>
    <xf numFmtId="0" fontId="16" fillId="0" borderId="0" xfId="0" applyFont="1" applyFill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16" fillId="33" borderId="0" xfId="0" applyFont="1" applyFill="1" applyAlignment="1">
      <alignment horizontal="center"/>
    </xf>
    <xf numFmtId="0" fontId="16" fillId="37" borderId="0" xfId="0" applyFont="1" applyFill="1" applyAlignment="1">
      <alignment horizontal="center"/>
    </xf>
    <xf numFmtId="0" fontId="16" fillId="0" borderId="0" xfId="0" applyFont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ill="1" applyAlignment="1">
      <alignment horizontal="center"/>
    </xf>
    <xf numFmtId="0" fontId="16" fillId="0" borderId="0" xfId="0" applyFont="1" applyFill="1" applyAlignment="1">
      <alignment horizontal="center"/>
    </xf>
    <xf numFmtId="0" fontId="19" fillId="35" borderId="0" xfId="0" applyFont="1" applyFill="1" applyAlignment="1">
      <alignment horizontal="center"/>
    </xf>
    <xf numFmtId="0" fontId="19" fillId="0" borderId="0" xfId="0" applyFont="1" applyFill="1" applyAlignment="1">
      <alignment horizontal="center"/>
    </xf>
    <xf numFmtId="0" fontId="0" fillId="0" borderId="0" xfId="0" applyFont="1" applyAlignment="1">
      <alignment horizontal="center"/>
    </xf>
    <xf numFmtId="0" fontId="22" fillId="37" borderId="0" xfId="0" applyFont="1" applyFill="1"/>
    <xf numFmtId="0" fontId="22" fillId="37" borderId="0" xfId="0" applyFont="1" applyFill="1" applyAlignment="1">
      <alignment horizontal="center"/>
    </xf>
    <xf numFmtId="4" fontId="22" fillId="37" borderId="0" xfId="0" applyNumberFormat="1" applyFont="1" applyFill="1"/>
    <xf numFmtId="0" fontId="0" fillId="0" borderId="0" xfId="0" applyFont="1" applyFill="1" applyBorder="1" applyAlignment="1">
      <alignment horizontal="left" vertical="center"/>
    </xf>
    <xf numFmtId="4" fontId="22" fillId="0" borderId="0" xfId="0" applyNumberFormat="1" applyFont="1" applyFill="1"/>
    <xf numFmtId="4" fontId="16" fillId="0" borderId="0" xfId="0" applyNumberFormat="1" applyFont="1" applyFill="1"/>
    <xf numFmtId="0" fontId="22" fillId="0" borderId="0" xfId="0" applyFont="1"/>
    <xf numFmtId="0" fontId="22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43" fontId="1" fillId="0" borderId="0" xfId="1" applyFont="1" applyAlignment="1">
      <alignment horizontal="left" vertical="center"/>
    </xf>
    <xf numFmtId="43" fontId="0" fillId="0" borderId="0" xfId="1" applyFont="1" applyAlignment="1">
      <alignment vertical="center"/>
    </xf>
    <xf numFmtId="43" fontId="0" fillId="0" borderId="0" xfId="1" applyFont="1" applyAlignment="1">
      <alignment horizontal="left" vertical="center"/>
    </xf>
    <xf numFmtId="0" fontId="0" fillId="0" borderId="0" xfId="0" applyNumberFormat="1" applyFill="1"/>
    <xf numFmtId="0" fontId="0" fillId="0" borderId="0" xfId="0" applyNumberFormat="1" applyFill="1" applyAlignment="1">
      <alignment horizontal="center"/>
    </xf>
    <xf numFmtId="14" fontId="0" fillId="0" borderId="0" xfId="0" applyNumberFormat="1" applyFill="1"/>
    <xf numFmtId="0" fontId="0" fillId="0" borderId="0" xfId="0" applyFill="1" applyBorder="1" applyAlignment="1">
      <alignment horizontal="left" vertical="center"/>
    </xf>
    <xf numFmtId="0" fontId="0" fillId="0" borderId="0" xfId="0" applyFont="1" applyFill="1"/>
    <xf numFmtId="0" fontId="0" fillId="0" borderId="0" xfId="0" applyFill="1" applyBorder="1" applyAlignment="1">
      <alignment horizontal="center"/>
    </xf>
    <xf numFmtId="14" fontId="0" fillId="0" borderId="0" xfId="0" applyNumberFormat="1" applyFont="1" applyFill="1" applyBorder="1" applyAlignment="1">
      <alignment horizontal="left" vertical="center"/>
    </xf>
    <xf numFmtId="0" fontId="16" fillId="38" borderId="0" xfId="0" applyFont="1" applyFill="1"/>
    <xf numFmtId="0" fontId="16" fillId="38" borderId="0" xfId="0" applyFont="1" applyFill="1" applyAlignment="1">
      <alignment horizontal="center"/>
    </xf>
    <xf numFmtId="4" fontId="16" fillId="38" borderId="0" xfId="0" applyNumberFormat="1" applyFont="1" applyFill="1"/>
    <xf numFmtId="0" fontId="0" fillId="38" borderId="0" xfId="0" applyFill="1"/>
    <xf numFmtId="0" fontId="0" fillId="0" borderId="0" xfId="0" applyFont="1" applyFill="1" applyAlignment="1">
      <alignment horizontal="center"/>
    </xf>
    <xf numFmtId="4" fontId="0" fillId="0" borderId="0" xfId="0" applyNumberFormat="1" applyFont="1" applyFill="1"/>
    <xf numFmtId="0" fontId="0" fillId="33" borderId="0" xfId="0" applyFill="1"/>
    <xf numFmtId="0" fontId="0" fillId="0" borderId="0" xfId="0" applyFill="1" applyBorder="1"/>
    <xf numFmtId="0" fontId="0" fillId="37" borderId="0" xfId="0" applyFill="1" applyBorder="1"/>
    <xf numFmtId="0" fontId="0" fillId="0" borderId="0" xfId="0" applyBorder="1"/>
    <xf numFmtId="0" fontId="16" fillId="0" borderId="0" xfId="0" applyFont="1" applyFill="1" applyAlignment="1">
      <alignment horizontal="left" vertical="center"/>
    </xf>
    <xf numFmtId="0" fontId="0" fillId="38" borderId="0" xfId="0" applyFont="1" applyFill="1" applyAlignment="1">
      <alignment horizontal="center"/>
    </xf>
    <xf numFmtId="0" fontId="16" fillId="39" borderId="0" xfId="0" applyFont="1" applyFill="1"/>
    <xf numFmtId="0" fontId="0" fillId="39" borderId="0" xfId="0" applyFill="1"/>
    <xf numFmtId="4" fontId="16" fillId="0" borderId="0" xfId="0" applyNumberFormat="1" applyFont="1"/>
    <xf numFmtId="0" fontId="22" fillId="0" borderId="0" xfId="0" applyFont="1" applyFill="1" applyAlignment="1">
      <alignment horizontal="center"/>
    </xf>
    <xf numFmtId="0" fontId="23" fillId="38" borderId="0" xfId="0" applyFont="1" applyFill="1"/>
    <xf numFmtId="0" fontId="23" fillId="38" borderId="0" xfId="0" applyFont="1" applyFill="1" applyAlignment="1">
      <alignment horizontal="center"/>
    </xf>
    <xf numFmtId="4" fontId="23" fillId="38" borderId="0" xfId="0" applyNumberFormat="1" applyFont="1" applyFill="1"/>
    <xf numFmtId="0" fontId="23" fillId="0" borderId="0" xfId="0" applyFont="1" applyFill="1"/>
    <xf numFmtId="0" fontId="23" fillId="0" borderId="0" xfId="0" applyFont="1" applyFill="1" applyAlignment="1">
      <alignment horizontal="center"/>
    </xf>
    <xf numFmtId="4" fontId="23" fillId="0" borderId="0" xfId="0" applyNumberFormat="1" applyFont="1" applyFill="1"/>
    <xf numFmtId="43" fontId="1" fillId="0" borderId="0" xfId="1" applyFont="1" applyAlignment="1">
      <alignment vertical="center"/>
    </xf>
    <xf numFmtId="43" fontId="1" fillId="0" borderId="0" xfId="1" applyFont="1" applyAlignment="1">
      <alignment horizontal="right" vertical="center"/>
    </xf>
    <xf numFmtId="0" fontId="0" fillId="37" borderId="0" xfId="0" applyFont="1" applyFill="1" applyAlignment="1">
      <alignment horizontal="left" vertical="center"/>
    </xf>
    <xf numFmtId="43" fontId="0" fillId="0" borderId="0" xfId="1" applyFont="1" applyAlignment="1"/>
    <xf numFmtId="0" fontId="0" fillId="37" borderId="0" xfId="0" applyFill="1" applyAlignment="1">
      <alignment horizontal="center"/>
    </xf>
    <xf numFmtId="4" fontId="0" fillId="37" borderId="0" xfId="0" applyNumberFormat="1" applyFill="1"/>
    <xf numFmtId="0" fontId="0" fillId="37" borderId="0" xfId="0" applyFont="1" applyFill="1"/>
    <xf numFmtId="0" fontId="0" fillId="38" borderId="0" xfId="0" applyFont="1" applyFill="1"/>
    <xf numFmtId="4" fontId="0" fillId="37" borderId="0" xfId="0" applyNumberFormat="1" applyFont="1" applyFill="1"/>
    <xf numFmtId="0" fontId="0" fillId="37" borderId="0" xfId="0" applyFont="1" applyFill="1" applyAlignment="1">
      <alignment horizontal="center"/>
    </xf>
    <xf numFmtId="165" fontId="0" fillId="0" borderId="0" xfId="0" applyNumberFormat="1"/>
    <xf numFmtId="43" fontId="0" fillId="0" borderId="0" xfId="1" applyFont="1"/>
    <xf numFmtId="165" fontId="0" fillId="0" borderId="0" xfId="0" applyNumberFormat="1" applyFont="1" applyFill="1"/>
    <xf numFmtId="0" fontId="0" fillId="37" borderId="23" xfId="0" applyFill="1" applyBorder="1"/>
    <xf numFmtId="0" fontId="0" fillId="37" borderId="0" xfId="0" applyFill="1" applyBorder="1" applyAlignment="1">
      <alignment horizontal="left" vertical="center"/>
    </xf>
    <xf numFmtId="0" fontId="0" fillId="37" borderId="0" xfId="0" applyFill="1" applyBorder="1" applyAlignment="1">
      <alignment horizontal="center"/>
    </xf>
    <xf numFmtId="14" fontId="0" fillId="37" borderId="0" xfId="0" applyNumberFormat="1" applyFill="1" applyAlignment="1">
      <alignment horizontal="left"/>
    </xf>
    <xf numFmtId="0" fontId="0" fillId="33" borderId="0" xfId="0" applyFont="1" applyFill="1"/>
    <xf numFmtId="0" fontId="0" fillId="33" borderId="0" xfId="0" applyFont="1" applyFill="1" applyAlignment="1">
      <alignment horizontal="center"/>
    </xf>
    <xf numFmtId="0" fontId="16" fillId="0" borderId="0" xfId="0" applyFont="1" applyAlignment="1">
      <alignment horizontal="left" vertic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Border="1" applyAlignment="1">
      <alignment horizontal="center"/>
    </xf>
    <xf numFmtId="0" fontId="21" fillId="36" borderId="22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4" fontId="18" fillId="34" borderId="12" xfId="1" applyNumberFormat="1" applyFont="1" applyFill="1" applyBorder="1" applyAlignment="1">
      <alignment horizontal="center" vertical="center"/>
    </xf>
    <xf numFmtId="4" fontId="18" fillId="34" borderId="16" xfId="1" applyNumberFormat="1" applyFont="1" applyFill="1" applyBorder="1" applyAlignment="1">
      <alignment horizontal="center" vertical="center"/>
    </xf>
    <xf numFmtId="4" fontId="18" fillId="34" borderId="13" xfId="1" applyNumberFormat="1" applyFont="1" applyFill="1" applyBorder="1" applyAlignment="1">
      <alignment horizontal="center" vertical="center"/>
    </xf>
    <xf numFmtId="4" fontId="18" fillId="34" borderId="17" xfId="1" applyNumberFormat="1" applyFont="1" applyFill="1" applyBorder="1" applyAlignment="1">
      <alignment horizontal="center" vertical="center"/>
    </xf>
    <xf numFmtId="4" fontId="18" fillId="34" borderId="14" xfId="1" applyNumberFormat="1" applyFont="1" applyFill="1" applyBorder="1" applyAlignment="1">
      <alignment horizontal="center" vertical="center"/>
    </xf>
    <xf numFmtId="4" fontId="18" fillId="34" borderId="18" xfId="1" applyNumberFormat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 wrapText="1"/>
    </xf>
    <xf numFmtId="43" fontId="18" fillId="34" borderId="17" xfId="1" applyFont="1" applyFill="1" applyBorder="1" applyAlignment="1">
      <alignment horizontal="center" vertical="center" wrapText="1"/>
    </xf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Border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Fill="1" applyAlignment="1">
      <alignment horizontal="left" vertical="center"/>
    </xf>
    <xf numFmtId="0" fontId="16" fillId="37" borderId="0" xfId="0" applyFont="1" applyFill="1" applyAlignment="1">
      <alignment horizontal="left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355600</xdr:colOff>
      <xdr:row>1</xdr:row>
      <xdr:rowOff>41275</xdr:rowOff>
    </xdr:from>
    <xdr:to>
      <xdr:col>0</xdr:col>
      <xdr:colOff>1765300</xdr:colOff>
      <xdr:row>5</xdr:row>
      <xdr:rowOff>96499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5600" y="231775"/>
          <a:ext cx="1409700" cy="142047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517524</xdr:colOff>
      <xdr:row>1</xdr:row>
      <xdr:rowOff>77787</xdr:rowOff>
    </xdr:from>
    <xdr:to>
      <xdr:col>10</xdr:col>
      <xdr:colOff>1119804</xdr:colOff>
      <xdr:row>5</xdr:row>
      <xdr:rowOff>11993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805274" y="268287"/>
          <a:ext cx="2380280" cy="1299456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3142013</xdr:colOff>
      <xdr:row>472</xdr:row>
      <xdr:rowOff>37109</xdr:rowOff>
    </xdr:from>
    <xdr:to>
      <xdr:col>5</xdr:col>
      <xdr:colOff>1397824</xdr:colOff>
      <xdr:row>485</xdr:row>
      <xdr:rowOff>61850</xdr:rowOff>
    </xdr:to>
    <xdr:pic>
      <xdr:nvPicPr>
        <xdr:cNvPr id="9" name="image1.jpeg"/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142013" y="88508278"/>
          <a:ext cx="8349837" cy="2474027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T491"/>
  <sheetViews>
    <sheetView tabSelected="1" topLeftCell="A454" zoomScale="96" zoomScaleNormal="96" zoomScaleSheetLayoutView="75" zoomScalePageLayoutView="40" workbookViewId="0">
      <selection activeCell="G485" sqref="G485"/>
    </sheetView>
  </sheetViews>
  <sheetFormatPr baseColWidth="10" defaultRowHeight="15" x14ac:dyDescent="0.25"/>
  <cols>
    <col min="1" max="1" width="51.85546875" customWidth="1"/>
    <col min="2" max="2" width="44.28515625" customWidth="1"/>
    <col min="3" max="3" width="8.140625" style="32" customWidth="1"/>
    <col min="4" max="4" width="20.85546875" customWidth="1"/>
    <col min="5" max="5" width="26.140625" style="1" customWidth="1"/>
    <col min="6" max="6" width="23.140625" style="1" customWidth="1"/>
    <col min="7" max="7" width="22.85546875" style="1" customWidth="1"/>
    <col min="8" max="8" width="23.7109375" style="1" customWidth="1"/>
    <col min="9" max="9" width="23" style="1" customWidth="1"/>
    <col min="10" max="10" width="26.7109375" style="1" customWidth="1"/>
    <col min="11" max="11" width="25.42578125" style="1" bestFit="1" customWidth="1"/>
    <col min="12" max="126" width="11.42578125" style="5"/>
  </cols>
  <sheetData>
    <row r="1" spans="1:126" x14ac:dyDescent="0.25">
      <c r="A1" s="120"/>
      <c r="B1" s="121"/>
      <c r="C1" s="121"/>
      <c r="D1" s="121"/>
      <c r="E1" s="121"/>
      <c r="F1" s="121"/>
      <c r="G1" s="121"/>
      <c r="H1" s="121"/>
      <c r="I1" s="121"/>
      <c r="J1" s="121"/>
      <c r="K1" s="122"/>
    </row>
    <row r="2" spans="1:126" ht="30" x14ac:dyDescent="0.4">
      <c r="A2" s="123" t="s">
        <v>218</v>
      </c>
      <c r="B2" s="124"/>
      <c r="C2" s="124"/>
      <c r="D2" s="124"/>
      <c r="E2" s="124"/>
      <c r="F2" s="124"/>
      <c r="G2" s="124"/>
      <c r="H2" s="124"/>
      <c r="I2" s="124"/>
      <c r="J2" s="124"/>
      <c r="K2" s="125"/>
    </row>
    <row r="3" spans="1:126" ht="30" x14ac:dyDescent="0.4">
      <c r="A3" s="123" t="s">
        <v>189</v>
      </c>
      <c r="B3" s="124"/>
      <c r="C3" s="124"/>
      <c r="D3" s="124"/>
      <c r="E3" s="124"/>
      <c r="F3" s="124"/>
      <c r="G3" s="124"/>
      <c r="H3" s="124"/>
      <c r="I3" s="124"/>
      <c r="J3" s="124"/>
      <c r="K3" s="125"/>
    </row>
    <row r="4" spans="1:126" ht="23.25" x14ac:dyDescent="0.35">
      <c r="A4" s="105" t="s">
        <v>190</v>
      </c>
      <c r="B4" s="106"/>
      <c r="C4" s="106"/>
      <c r="D4" s="106"/>
      <c r="E4" s="106"/>
      <c r="F4" s="106"/>
      <c r="G4" s="106"/>
      <c r="H4" s="106"/>
      <c r="I4" s="106"/>
      <c r="J4" s="106"/>
      <c r="K4" s="107"/>
    </row>
    <row r="5" spans="1:126" ht="23.25" x14ac:dyDescent="0.35">
      <c r="A5" s="105" t="s">
        <v>383</v>
      </c>
      <c r="B5" s="106"/>
      <c r="C5" s="106"/>
      <c r="D5" s="106"/>
      <c r="E5" s="106"/>
      <c r="F5" s="106"/>
      <c r="G5" s="106"/>
      <c r="H5" s="106"/>
      <c r="I5" s="106"/>
      <c r="J5" s="106"/>
      <c r="K5" s="107"/>
    </row>
    <row r="6" spans="1:126" ht="24" thickBot="1" x14ac:dyDescent="0.4">
      <c r="A6" s="105" t="s">
        <v>477</v>
      </c>
      <c r="B6" s="106"/>
      <c r="C6" s="106"/>
      <c r="D6" s="106"/>
      <c r="E6" s="106"/>
      <c r="F6" s="106"/>
      <c r="G6" s="106"/>
      <c r="H6" s="106"/>
      <c r="I6" s="106"/>
      <c r="J6" s="106"/>
      <c r="K6" s="107"/>
    </row>
    <row r="7" spans="1:126" x14ac:dyDescent="0.25">
      <c r="A7" s="108" t="s">
        <v>282</v>
      </c>
      <c r="B7" s="110" t="s">
        <v>0</v>
      </c>
      <c r="C7" s="110" t="s">
        <v>371</v>
      </c>
      <c r="D7" s="118" t="s">
        <v>281</v>
      </c>
      <c r="E7" s="112" t="s">
        <v>187</v>
      </c>
      <c r="F7" s="114" t="s">
        <v>1</v>
      </c>
      <c r="G7" s="112" t="s">
        <v>2</v>
      </c>
      <c r="H7" s="114" t="s">
        <v>3</v>
      </c>
      <c r="I7" s="112" t="s">
        <v>4</v>
      </c>
      <c r="J7" s="112" t="s">
        <v>5</v>
      </c>
      <c r="K7" s="116" t="s">
        <v>6</v>
      </c>
    </row>
    <row r="8" spans="1:126" ht="15.75" thickBot="1" x14ac:dyDescent="0.3">
      <c r="A8" s="109"/>
      <c r="B8" s="111"/>
      <c r="C8" s="111"/>
      <c r="D8" s="119"/>
      <c r="E8" s="113"/>
      <c r="F8" s="115"/>
      <c r="G8" s="113"/>
      <c r="H8" s="115"/>
      <c r="I8" s="113"/>
      <c r="J8" s="113"/>
      <c r="K8" s="117"/>
    </row>
    <row r="10" spans="1:126" x14ac:dyDescent="0.25">
      <c r="A10" s="104" t="s">
        <v>7</v>
      </c>
      <c r="B10" s="104"/>
      <c r="C10" s="104"/>
      <c r="D10" s="104"/>
      <c r="E10" s="104"/>
      <c r="F10" s="104"/>
      <c r="G10" s="104"/>
      <c r="H10" s="104"/>
      <c r="I10" s="104"/>
      <c r="J10" s="104"/>
      <c r="K10" s="104"/>
    </row>
    <row r="11" spans="1:126" x14ac:dyDescent="0.25">
      <c r="A11" s="28" t="s">
        <v>199</v>
      </c>
      <c r="B11" t="s">
        <v>306</v>
      </c>
      <c r="C11" s="32" t="s">
        <v>350</v>
      </c>
      <c r="D11" t="s">
        <v>234</v>
      </c>
      <c r="E11" s="1">
        <v>110000</v>
      </c>
      <c r="F11" s="1">
        <v>3157</v>
      </c>
      <c r="G11" s="1">
        <v>14457.62</v>
      </c>
      <c r="H11" s="30">
        <f>E11*0.0304</f>
        <v>3344</v>
      </c>
      <c r="I11">
        <v>25</v>
      </c>
      <c r="J11" s="1">
        <v>20983.62</v>
      </c>
      <c r="K11" s="1">
        <f>+E11-J11</f>
        <v>89016.38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</row>
    <row r="12" spans="1:126" x14ac:dyDescent="0.25">
      <c r="A12" s="28" t="s">
        <v>177</v>
      </c>
      <c r="B12" t="s">
        <v>178</v>
      </c>
      <c r="C12" s="32" t="s">
        <v>350</v>
      </c>
      <c r="D12" t="s">
        <v>234</v>
      </c>
      <c r="E12" s="1">
        <v>60000</v>
      </c>
      <c r="F12" s="1">
        <v>1722</v>
      </c>
      <c r="G12" s="1">
        <v>3486.68</v>
      </c>
      <c r="H12" s="30">
        <f>E12*0.0304</f>
        <v>1824</v>
      </c>
      <c r="I12" s="1">
        <v>7262.17</v>
      </c>
      <c r="J12" s="1">
        <v>14294.85</v>
      </c>
      <c r="K12" s="1">
        <f t="shared" ref="K12:K21" si="0">+E12-J12</f>
        <v>45705.15</v>
      </c>
    </row>
    <row r="13" spans="1:126" x14ac:dyDescent="0.25">
      <c r="A13" s="28" t="s">
        <v>10</v>
      </c>
      <c r="B13" t="s">
        <v>9</v>
      </c>
      <c r="C13" s="32" t="s">
        <v>350</v>
      </c>
      <c r="D13" t="s">
        <v>232</v>
      </c>
      <c r="E13" s="1">
        <v>85000</v>
      </c>
      <c r="F13" s="1">
        <v>2439.5</v>
      </c>
      <c r="G13" s="1">
        <v>7442.66</v>
      </c>
      <c r="H13" s="30">
        <f t="shared" ref="H13" si="1">E13*0.0304</f>
        <v>2584</v>
      </c>
      <c r="I13" s="1">
        <v>4852.3500000000004</v>
      </c>
      <c r="J13" s="1">
        <v>17318.509999999998</v>
      </c>
      <c r="K13" s="1">
        <f t="shared" si="0"/>
        <v>67681.490000000005</v>
      </c>
    </row>
    <row r="14" spans="1:126" x14ac:dyDescent="0.25">
      <c r="A14" s="28" t="s">
        <v>311</v>
      </c>
      <c r="B14" t="s">
        <v>11</v>
      </c>
      <c r="C14" s="33" t="s">
        <v>350</v>
      </c>
      <c r="D14" t="s">
        <v>234</v>
      </c>
      <c r="E14" s="1">
        <v>240000</v>
      </c>
      <c r="F14" s="1">
        <v>6888</v>
      </c>
      <c r="G14" s="1">
        <v>45624.92</v>
      </c>
      <c r="H14" s="30">
        <v>4943.8</v>
      </c>
      <c r="I14">
        <v>25</v>
      </c>
      <c r="J14" s="1">
        <v>57481.72</v>
      </c>
      <c r="K14" s="1">
        <f t="shared" si="0"/>
        <v>182518.28</v>
      </c>
    </row>
    <row r="15" spans="1:126" x14ac:dyDescent="0.25">
      <c r="A15" s="28" t="s">
        <v>314</v>
      </c>
      <c r="B15" t="s">
        <v>306</v>
      </c>
      <c r="C15" s="33" t="s">
        <v>350</v>
      </c>
      <c r="D15" t="s">
        <v>234</v>
      </c>
      <c r="E15" s="1">
        <v>80000</v>
      </c>
      <c r="F15" s="1">
        <v>2296</v>
      </c>
      <c r="G15" s="1">
        <v>7400.87</v>
      </c>
      <c r="H15" s="30">
        <v>2432</v>
      </c>
      <c r="I15" s="1">
        <v>2800.02</v>
      </c>
      <c r="J15" s="1">
        <v>14928.89</v>
      </c>
      <c r="K15" s="1">
        <f t="shared" si="0"/>
        <v>65071.11</v>
      </c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</row>
    <row r="16" spans="1:126" x14ac:dyDescent="0.25">
      <c r="A16" s="28" t="s">
        <v>29</v>
      </c>
      <c r="B16" t="s">
        <v>306</v>
      </c>
      <c r="C16" s="33" t="s">
        <v>351</v>
      </c>
      <c r="D16" t="s">
        <v>234</v>
      </c>
      <c r="E16" s="1">
        <v>165000</v>
      </c>
      <c r="F16" s="1">
        <v>4735.5</v>
      </c>
      <c r="G16" s="1">
        <v>27413.040000000001</v>
      </c>
      <c r="H16" s="30">
        <v>4943.8</v>
      </c>
      <c r="I16">
        <v>25</v>
      </c>
      <c r="J16" s="1">
        <v>37117.339999999997</v>
      </c>
      <c r="K16" s="1">
        <f t="shared" si="0"/>
        <v>127882.66</v>
      </c>
    </row>
    <row r="17" spans="1:126" x14ac:dyDescent="0.25">
      <c r="A17" s="28" t="s">
        <v>321</v>
      </c>
      <c r="B17" t="s">
        <v>306</v>
      </c>
      <c r="C17" s="33" t="s">
        <v>351</v>
      </c>
      <c r="D17" t="s">
        <v>234</v>
      </c>
      <c r="E17" s="1">
        <v>165000</v>
      </c>
      <c r="F17" s="1">
        <v>4735.5</v>
      </c>
      <c r="G17" s="1">
        <v>27413.040000000001</v>
      </c>
      <c r="H17" s="30">
        <v>4943.8</v>
      </c>
      <c r="I17">
        <v>25</v>
      </c>
      <c r="J17" s="1">
        <v>37117.339999999997</v>
      </c>
      <c r="K17" s="1">
        <f t="shared" si="0"/>
        <v>127882.66</v>
      </c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</row>
    <row r="18" spans="1:126" x14ac:dyDescent="0.25">
      <c r="A18" s="28" t="s">
        <v>322</v>
      </c>
      <c r="B18" t="s">
        <v>306</v>
      </c>
      <c r="C18" s="33" t="s">
        <v>351</v>
      </c>
      <c r="D18" t="s">
        <v>234</v>
      </c>
      <c r="E18" s="1">
        <v>125000</v>
      </c>
      <c r="F18" s="1">
        <v>3587.5</v>
      </c>
      <c r="G18" s="1">
        <v>17985.990000000002</v>
      </c>
      <c r="H18" s="30">
        <v>3800</v>
      </c>
      <c r="I18">
        <v>25</v>
      </c>
      <c r="J18" s="1">
        <v>25398.49</v>
      </c>
      <c r="K18" s="1">
        <f t="shared" si="0"/>
        <v>99601.51</v>
      </c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</row>
    <row r="19" spans="1:126" x14ac:dyDescent="0.25">
      <c r="A19" s="28" t="s">
        <v>352</v>
      </c>
      <c r="B19" t="s">
        <v>306</v>
      </c>
      <c r="C19" s="33" t="s">
        <v>351</v>
      </c>
      <c r="D19" t="s">
        <v>234</v>
      </c>
      <c r="E19" s="1">
        <v>91000</v>
      </c>
      <c r="F19" s="1">
        <v>2611.6999999999998</v>
      </c>
      <c r="G19" s="1">
        <v>9988.34</v>
      </c>
      <c r="H19" s="30">
        <v>2766.4</v>
      </c>
      <c r="I19" s="1">
        <v>1390</v>
      </c>
      <c r="J19" s="1">
        <v>16756.439999999999</v>
      </c>
      <c r="K19" s="1">
        <f t="shared" si="0"/>
        <v>74243.56</v>
      </c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</row>
    <row r="20" spans="1:126" x14ac:dyDescent="0.25">
      <c r="A20" s="28" t="s">
        <v>37</v>
      </c>
      <c r="B20" t="s">
        <v>306</v>
      </c>
      <c r="C20" s="33" t="s">
        <v>350</v>
      </c>
      <c r="D20" t="s">
        <v>234</v>
      </c>
      <c r="E20" s="1">
        <v>105000</v>
      </c>
      <c r="F20" s="1">
        <v>3013.5</v>
      </c>
      <c r="G20" s="1">
        <v>12903.38</v>
      </c>
      <c r="H20" s="30">
        <v>3192</v>
      </c>
      <c r="I20" s="1">
        <v>1787.45</v>
      </c>
      <c r="J20" s="1">
        <v>20896.330000000002</v>
      </c>
      <c r="K20" s="1">
        <f t="shared" si="0"/>
        <v>84103.67</v>
      </c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</row>
    <row r="21" spans="1:126" x14ac:dyDescent="0.25">
      <c r="A21" s="28" t="s">
        <v>292</v>
      </c>
      <c r="B21" t="s">
        <v>451</v>
      </c>
      <c r="C21" s="33" t="s">
        <v>350</v>
      </c>
      <c r="D21" t="s">
        <v>234</v>
      </c>
      <c r="E21" s="1">
        <v>133000</v>
      </c>
      <c r="F21" s="1">
        <v>3817.1</v>
      </c>
      <c r="G21" s="1">
        <v>19867.79</v>
      </c>
      <c r="H21" s="30">
        <v>4043.2</v>
      </c>
      <c r="I21">
        <v>175</v>
      </c>
      <c r="J21" s="1">
        <v>27903.09</v>
      </c>
      <c r="K21" s="1">
        <f t="shared" si="0"/>
        <v>105096.91</v>
      </c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</row>
    <row r="22" spans="1:126" x14ac:dyDescent="0.25">
      <c r="A22" s="3" t="s">
        <v>12</v>
      </c>
      <c r="B22" s="3">
        <v>11</v>
      </c>
      <c r="C22" s="34"/>
      <c r="D22" s="3"/>
      <c r="E22" s="4">
        <f>SUM(E11:E21)</f>
        <v>1359000</v>
      </c>
      <c r="F22" s="4">
        <f t="shared" ref="F22:K22" si="2">SUM(F11:F21)</f>
        <v>39003.300000000003</v>
      </c>
      <c r="G22" s="4">
        <f t="shared" si="2"/>
        <v>193984.33</v>
      </c>
      <c r="H22" s="4">
        <f t="shared" si="2"/>
        <v>38817</v>
      </c>
      <c r="I22" s="4">
        <f t="shared" si="2"/>
        <v>18391.990000000002</v>
      </c>
      <c r="J22" s="4">
        <f t="shared" si="2"/>
        <v>290196.62</v>
      </c>
      <c r="K22" s="4">
        <f t="shared" si="2"/>
        <v>1068803.3799999999</v>
      </c>
    </row>
    <row r="23" spans="1:126" s="5" customFormat="1" x14ac:dyDescent="0.25">
      <c r="A23" s="6"/>
      <c r="B23" s="6"/>
      <c r="C23" s="40"/>
      <c r="D23" s="6"/>
      <c r="E23" s="49"/>
      <c r="F23" s="49"/>
      <c r="G23" s="49"/>
      <c r="H23" s="49"/>
      <c r="I23" s="49"/>
      <c r="J23" s="49"/>
      <c r="K23" s="49"/>
    </row>
    <row r="24" spans="1:126" s="28" customFormat="1" x14ac:dyDescent="0.25">
      <c r="A24" s="6" t="s">
        <v>384</v>
      </c>
      <c r="B24" s="6"/>
      <c r="C24" s="40"/>
      <c r="D24" s="6"/>
      <c r="E24" s="49"/>
      <c r="F24" s="49"/>
      <c r="G24" s="49"/>
      <c r="H24" s="49"/>
      <c r="I24" s="49"/>
      <c r="J24" s="49"/>
      <c r="K24" s="49"/>
    </row>
    <row r="25" spans="1:126" s="60" customFormat="1" x14ac:dyDescent="0.25">
      <c r="A25" s="60" t="s">
        <v>27</v>
      </c>
      <c r="B25" s="60" t="s">
        <v>452</v>
      </c>
      <c r="C25" s="67" t="s">
        <v>350</v>
      </c>
      <c r="D25" s="60" t="s">
        <v>232</v>
      </c>
      <c r="E25" s="68">
        <v>56000</v>
      </c>
      <c r="F25" s="68">
        <v>1607.2</v>
      </c>
      <c r="G25" s="68">
        <v>2473.94</v>
      </c>
      <c r="H25" s="68">
        <v>1702.4</v>
      </c>
      <c r="I25" s="68">
        <v>1787.45</v>
      </c>
      <c r="J25" s="68">
        <v>7570.99</v>
      </c>
      <c r="K25" s="68">
        <v>48429.01</v>
      </c>
    </row>
    <row r="26" spans="1:126" s="28" customFormat="1" x14ac:dyDescent="0.25">
      <c r="A26" s="63" t="s">
        <v>12</v>
      </c>
      <c r="B26" s="63">
        <v>1</v>
      </c>
      <c r="C26" s="74"/>
      <c r="D26" s="63"/>
      <c r="E26" s="65">
        <f>E25</f>
        <v>56000</v>
      </c>
      <c r="F26" s="65">
        <f>SUM(F25)</f>
        <v>1607.2</v>
      </c>
      <c r="G26" s="65">
        <f>G25</f>
        <v>2473.94</v>
      </c>
      <c r="H26" s="65">
        <f>H25</f>
        <v>1702.4</v>
      </c>
      <c r="I26" s="65">
        <f>I25</f>
        <v>1787.45</v>
      </c>
      <c r="J26" s="65">
        <f>J25</f>
        <v>7570.99</v>
      </c>
      <c r="K26" s="65">
        <f>K25</f>
        <v>48429.01</v>
      </c>
    </row>
    <row r="28" spans="1:126" x14ac:dyDescent="0.25">
      <c r="A28" s="104" t="s">
        <v>28</v>
      </c>
      <c r="B28" s="104"/>
      <c r="C28" s="104"/>
      <c r="D28" s="104"/>
      <c r="E28" s="104"/>
      <c r="F28" s="104"/>
      <c r="G28" s="104"/>
      <c r="H28" s="104"/>
      <c r="I28" s="104"/>
      <c r="J28" s="104"/>
      <c r="K28" s="104"/>
    </row>
    <row r="29" spans="1:126" x14ac:dyDescent="0.25">
      <c r="A29" t="s">
        <v>21</v>
      </c>
      <c r="B29" t="s">
        <v>360</v>
      </c>
      <c r="C29" s="32" t="s">
        <v>350</v>
      </c>
      <c r="D29" t="s">
        <v>232</v>
      </c>
      <c r="E29" s="1">
        <v>45000</v>
      </c>
      <c r="F29" s="1">
        <f t="shared" ref="F29" si="3">E29*0.0287</f>
        <v>1291.5</v>
      </c>
      <c r="G29" s="1">
        <v>921.46</v>
      </c>
      <c r="H29" s="1">
        <f t="shared" ref="H29" si="4">E29*0.0304</f>
        <v>1368</v>
      </c>
      <c r="I29" s="1">
        <v>1537.45</v>
      </c>
      <c r="J29" s="1">
        <v>5118.41</v>
      </c>
      <c r="K29" s="1">
        <f t="shared" ref="K29" si="5">E29-J29</f>
        <v>39881.589999999997</v>
      </c>
    </row>
    <row r="30" spans="1:126" x14ac:dyDescent="0.25">
      <c r="A30" t="s">
        <v>310</v>
      </c>
      <c r="B30" t="s">
        <v>309</v>
      </c>
      <c r="C30" s="32" t="s">
        <v>350</v>
      </c>
      <c r="D30" t="s">
        <v>234</v>
      </c>
      <c r="E30" s="1">
        <v>23500</v>
      </c>
      <c r="F30" s="1">
        <f t="shared" ref="F30" si="6">E30*0.0287</f>
        <v>674.45</v>
      </c>
      <c r="G30" s="1">
        <v>0</v>
      </c>
      <c r="H30" s="1">
        <f t="shared" ref="H30" si="7">E30*0.0304</f>
        <v>714.4</v>
      </c>
      <c r="I30" s="1">
        <v>1730</v>
      </c>
      <c r="J30" s="1">
        <f t="shared" ref="J30" si="8">F30+G30+H30+I30</f>
        <v>3118.85</v>
      </c>
      <c r="K30" s="1">
        <f t="shared" ref="K30" si="9">E30-J30</f>
        <v>20381.150000000001</v>
      </c>
    </row>
    <row r="31" spans="1:126" x14ac:dyDescent="0.25">
      <c r="A31" t="s">
        <v>449</v>
      </c>
      <c r="B31" t="s">
        <v>450</v>
      </c>
      <c r="C31" s="32" t="s">
        <v>350</v>
      </c>
      <c r="D31" t="s">
        <v>443</v>
      </c>
      <c r="E31" s="1">
        <v>56000</v>
      </c>
      <c r="F31" s="1">
        <v>1607.2</v>
      </c>
      <c r="G31" s="1">
        <v>2733.96</v>
      </c>
      <c r="H31" s="1">
        <v>1702.4</v>
      </c>
      <c r="I31" s="1">
        <v>25</v>
      </c>
      <c r="J31" s="1">
        <v>6068.56</v>
      </c>
      <c r="K31" s="1">
        <v>49931.44</v>
      </c>
    </row>
    <row r="32" spans="1:126" x14ac:dyDescent="0.25">
      <c r="A32" s="3" t="s">
        <v>12</v>
      </c>
      <c r="B32" s="3">
        <v>3</v>
      </c>
      <c r="C32" s="34"/>
      <c r="D32" s="3"/>
      <c r="E32" s="4">
        <f>SUM(E29:E30)+E31</f>
        <v>124500</v>
      </c>
      <c r="F32" s="4">
        <f>SUM(F29:F30)+F31</f>
        <v>3573.15</v>
      </c>
      <c r="G32" s="4">
        <f>SUM(G29:G30)+G31</f>
        <v>3655.42</v>
      </c>
      <c r="H32" s="4">
        <f t="shared" ref="H32:K32" si="10">SUM(H29:H30)+H31</f>
        <v>3784.8</v>
      </c>
      <c r="I32" s="4">
        <f>SUM(I29:I30)+I31</f>
        <v>3292.45</v>
      </c>
      <c r="J32" s="4">
        <f t="shared" si="10"/>
        <v>14305.82</v>
      </c>
      <c r="K32" s="4">
        <f t="shared" si="10"/>
        <v>110194.18</v>
      </c>
    </row>
    <row r="33" spans="1:126" x14ac:dyDescent="0.25">
      <c r="A33" s="26"/>
      <c r="B33" s="26"/>
      <c r="C33" s="35"/>
      <c r="D33" s="26"/>
      <c r="E33" s="27"/>
      <c r="F33" s="27"/>
      <c r="G33" s="27"/>
      <c r="H33" s="27"/>
      <c r="I33" s="27"/>
      <c r="J33" s="27"/>
      <c r="K33" s="27"/>
    </row>
    <row r="34" spans="1:126" x14ac:dyDescent="0.25">
      <c r="A34" s="104" t="s">
        <v>17</v>
      </c>
      <c r="B34" s="104"/>
      <c r="C34" s="104"/>
      <c r="D34" s="104"/>
      <c r="E34" s="104"/>
      <c r="F34" s="104"/>
      <c r="G34" s="104"/>
      <c r="H34" s="104"/>
      <c r="I34" s="104"/>
      <c r="J34" s="104"/>
      <c r="K34" s="10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</row>
    <row r="35" spans="1:126" x14ac:dyDescent="0.25">
      <c r="A35" t="s">
        <v>19</v>
      </c>
      <c r="B35" t="s">
        <v>18</v>
      </c>
      <c r="C35" s="32" t="s">
        <v>350</v>
      </c>
      <c r="D35" t="s">
        <v>232</v>
      </c>
      <c r="E35" s="1">
        <v>36000</v>
      </c>
      <c r="F35" s="1">
        <f>E35*0.0287</f>
        <v>1033.2</v>
      </c>
      <c r="G35" s="1">
        <v>0</v>
      </c>
      <c r="H35" s="1">
        <f>E35*0.0304</f>
        <v>1094.4000000000001</v>
      </c>
      <c r="I35" s="1">
        <v>3199.9</v>
      </c>
      <c r="J35" s="1">
        <v>5327.5</v>
      </c>
      <c r="K35" s="1">
        <f>E35-J35</f>
        <v>30672.5</v>
      </c>
    </row>
    <row r="36" spans="1:126" s="28" customFormat="1" x14ac:dyDescent="0.25">
      <c r="A36" t="s">
        <v>191</v>
      </c>
      <c r="B36" t="s">
        <v>441</v>
      </c>
      <c r="C36" s="32" t="s">
        <v>350</v>
      </c>
      <c r="D36" t="s">
        <v>232</v>
      </c>
      <c r="E36" s="1">
        <v>41000</v>
      </c>
      <c r="F36" s="1">
        <f>E36*0.0287</f>
        <v>1176.7</v>
      </c>
      <c r="G36">
        <v>583.79</v>
      </c>
      <c r="H36" s="1">
        <f>E36*0.0304</f>
        <v>1246.4000000000001</v>
      </c>
      <c r="I36" s="1">
        <v>175</v>
      </c>
      <c r="J36" s="1">
        <f>F36+G36+H36+I36</f>
        <v>3181.89</v>
      </c>
      <c r="K36" s="1">
        <f>E36-J36</f>
        <v>37818.11</v>
      </c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</row>
    <row r="37" spans="1:126" x14ac:dyDescent="0.25">
      <c r="A37" s="3" t="s">
        <v>12</v>
      </c>
      <c r="B37" s="3">
        <v>2</v>
      </c>
      <c r="C37" s="34"/>
      <c r="D37" s="3"/>
      <c r="E37" s="4">
        <f>SUM(E35:E36)</f>
        <v>77000</v>
      </c>
      <c r="F37" s="4">
        <f>SUM(F35:F36)</f>
        <v>2209.9</v>
      </c>
      <c r="G37" s="4">
        <f>SUM(G35:G36)</f>
        <v>583.79</v>
      </c>
      <c r="H37" s="4">
        <f t="shared" ref="H37:K37" si="11">SUM(H35:H36)</f>
        <v>2340.8000000000002</v>
      </c>
      <c r="I37" s="4">
        <f>SUM(I35:I36)</f>
        <v>3374.9</v>
      </c>
      <c r="J37" s="4">
        <f t="shared" si="11"/>
        <v>8509.39</v>
      </c>
      <c r="K37" s="4">
        <f t="shared" si="11"/>
        <v>68490.61</v>
      </c>
    </row>
    <row r="38" spans="1:126" x14ac:dyDescent="0.25">
      <c r="A38" s="26"/>
      <c r="B38" s="26"/>
      <c r="C38" s="35"/>
      <c r="D38" s="26"/>
      <c r="E38" s="27"/>
      <c r="F38" s="27"/>
      <c r="G38" s="27"/>
      <c r="H38" s="27"/>
      <c r="I38" s="27"/>
      <c r="J38" s="27"/>
      <c r="K38" s="27"/>
    </row>
    <row r="39" spans="1:126" x14ac:dyDescent="0.25">
      <c r="A39" s="104" t="s">
        <v>442</v>
      </c>
      <c r="B39" s="104"/>
      <c r="C39" s="104"/>
      <c r="D39" s="104"/>
      <c r="E39" s="104"/>
      <c r="F39" s="104"/>
      <c r="G39" s="104"/>
      <c r="H39" s="104"/>
      <c r="I39" s="104"/>
      <c r="J39" s="104"/>
      <c r="K39" s="104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</row>
    <row r="40" spans="1:126" x14ac:dyDescent="0.25">
      <c r="A40" s="50" t="s">
        <v>23</v>
      </c>
      <c r="B40" t="s">
        <v>453</v>
      </c>
      <c r="C40" s="32" t="s">
        <v>350</v>
      </c>
      <c r="D40" t="s">
        <v>234</v>
      </c>
      <c r="E40" s="1">
        <v>56000</v>
      </c>
      <c r="F40" s="1">
        <f t="shared" ref="F40" si="12">E40*0.0287</f>
        <v>1607.2</v>
      </c>
      <c r="G40" s="1">
        <v>2733.96</v>
      </c>
      <c r="H40" s="1">
        <f t="shared" ref="H40" si="13">E40*0.0304</f>
        <v>1702.4</v>
      </c>
      <c r="I40" s="1">
        <v>25</v>
      </c>
      <c r="J40" s="1">
        <v>6068.56</v>
      </c>
      <c r="K40" s="1">
        <v>49931.44</v>
      </c>
    </row>
    <row r="41" spans="1:126" x14ac:dyDescent="0.25">
      <c r="A41" s="50" t="s">
        <v>468</v>
      </c>
      <c r="B41" t="s">
        <v>16</v>
      </c>
      <c r="C41" s="32" t="s">
        <v>350</v>
      </c>
      <c r="D41" t="s">
        <v>232</v>
      </c>
      <c r="E41" s="1">
        <v>89500</v>
      </c>
      <c r="F41" s="1">
        <v>2568.65</v>
      </c>
      <c r="G41" s="1">
        <v>8879.2800000000007</v>
      </c>
      <c r="H41" s="1">
        <v>2720.8</v>
      </c>
      <c r="I41" s="1">
        <v>3049.9</v>
      </c>
      <c r="J41" s="1">
        <v>17218.63</v>
      </c>
      <c r="K41" s="1">
        <v>72281.37</v>
      </c>
    </row>
    <row r="42" spans="1:126" x14ac:dyDescent="0.25">
      <c r="A42" s="3" t="s">
        <v>12</v>
      </c>
      <c r="B42" s="3">
        <v>2</v>
      </c>
      <c r="C42" s="34"/>
      <c r="D42" s="3"/>
      <c r="E42" s="4">
        <f>+E40+E41</f>
        <v>145500</v>
      </c>
      <c r="F42" s="4">
        <f>+F40+F41</f>
        <v>4175.8500000000004</v>
      </c>
      <c r="G42" s="4">
        <f>+G40+G41</f>
        <v>11613.24</v>
      </c>
      <c r="H42" s="4">
        <f t="shared" ref="H42:K42" si="14">+H40+H41</f>
        <v>4423.2</v>
      </c>
      <c r="I42" s="4">
        <f t="shared" si="14"/>
        <v>3074.9</v>
      </c>
      <c r="J42" s="4">
        <f t="shared" si="14"/>
        <v>23287.19</v>
      </c>
      <c r="K42" s="4">
        <f t="shared" si="14"/>
        <v>122212.81</v>
      </c>
    </row>
    <row r="44" spans="1:126" x14ac:dyDescent="0.25">
      <c r="A44" s="6" t="s">
        <v>420</v>
      </c>
      <c r="B44" s="6"/>
      <c r="C44" s="40"/>
      <c r="D44" s="6"/>
      <c r="E44" s="49"/>
      <c r="F44" s="49"/>
      <c r="G44" s="49"/>
      <c r="H44" s="49"/>
      <c r="I44" s="49"/>
      <c r="J44" s="49"/>
      <c r="K44" s="49"/>
    </row>
    <row r="45" spans="1:126" x14ac:dyDescent="0.25">
      <c r="A45" s="51" t="s">
        <v>356</v>
      </c>
      <c r="B45" s="52" t="s">
        <v>16</v>
      </c>
      <c r="C45" s="52" t="s">
        <v>359</v>
      </c>
      <c r="D45" s="87" t="s">
        <v>232</v>
      </c>
      <c r="E45" s="53">
        <v>89500</v>
      </c>
      <c r="F45" s="85">
        <v>2568.65</v>
      </c>
      <c r="G45" s="53">
        <v>9635.51</v>
      </c>
      <c r="H45" s="86">
        <v>2720.8</v>
      </c>
      <c r="I45" s="1">
        <v>25</v>
      </c>
      <c r="J45" s="53">
        <v>14949.96</v>
      </c>
      <c r="K45" s="53">
        <v>74550.039999999994</v>
      </c>
    </row>
    <row r="46" spans="1:126" s="66" customFormat="1" x14ac:dyDescent="0.25">
      <c r="A46" s="63" t="s">
        <v>12</v>
      </c>
      <c r="B46" s="63">
        <v>1</v>
      </c>
      <c r="C46" s="64"/>
      <c r="D46" s="63"/>
      <c r="E46" s="65">
        <f>E45</f>
        <v>89500</v>
      </c>
      <c r="F46" s="65">
        <f>SUM(F45)</f>
        <v>2568.65</v>
      </c>
      <c r="G46" s="65">
        <f>G45</f>
        <v>9635.51</v>
      </c>
      <c r="H46" s="65">
        <f>H45</f>
        <v>2720.8</v>
      </c>
      <c r="I46" s="65">
        <f>I45</f>
        <v>25</v>
      </c>
      <c r="J46" s="65">
        <f>J45</f>
        <v>14949.96</v>
      </c>
      <c r="K46" s="65">
        <f>K45</f>
        <v>74550.039999999994</v>
      </c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5"/>
      <c r="CF46" s="5"/>
    </row>
    <row r="47" spans="1:126" s="5" customFormat="1" x14ac:dyDescent="0.25">
      <c r="A47" s="26"/>
      <c r="B47" s="26"/>
      <c r="C47" s="35"/>
      <c r="D47" s="26"/>
      <c r="E47" s="27"/>
      <c r="F47" s="27"/>
      <c r="G47" s="27"/>
      <c r="H47" s="27"/>
      <c r="I47" s="27"/>
      <c r="J47" s="27"/>
      <c r="K47" s="27"/>
    </row>
    <row r="48" spans="1:126" s="14" customFormat="1" x14ac:dyDescent="0.25">
      <c r="A48" s="104" t="s">
        <v>323</v>
      </c>
      <c r="B48" s="104"/>
      <c r="C48" s="104"/>
      <c r="D48" s="104"/>
      <c r="E48" s="104"/>
      <c r="F48" s="104"/>
      <c r="G48" s="104"/>
      <c r="H48" s="104"/>
      <c r="I48" s="104"/>
      <c r="J48" s="104"/>
      <c r="K48" s="104"/>
      <c r="L48" s="60"/>
      <c r="M48" s="60"/>
      <c r="N48" s="60"/>
      <c r="O48" s="60"/>
      <c r="P48" s="60"/>
      <c r="Q48" s="60"/>
      <c r="R48" s="60"/>
      <c r="S48" s="60"/>
      <c r="T48" s="60"/>
      <c r="U48" s="60"/>
      <c r="V48" s="60"/>
      <c r="W48" s="60"/>
      <c r="X48" s="60"/>
      <c r="Y48" s="60"/>
      <c r="Z48" s="60"/>
      <c r="AA48" s="60"/>
      <c r="AB48" s="60"/>
      <c r="AC48" s="60"/>
      <c r="AD48" s="60"/>
      <c r="AE48" s="60"/>
      <c r="AF48" s="60"/>
      <c r="AG48" s="60"/>
      <c r="AH48" s="60"/>
      <c r="AI48" s="60"/>
      <c r="AJ48" s="60"/>
      <c r="AK48" s="60"/>
      <c r="AL48" s="60"/>
      <c r="AM48" s="60"/>
      <c r="AN48" s="60"/>
      <c r="AO48" s="60"/>
      <c r="AP48" s="60"/>
      <c r="AQ48" s="60"/>
      <c r="AR48" s="60"/>
      <c r="AS48" s="60"/>
      <c r="AT48" s="60"/>
      <c r="AU48" s="60"/>
      <c r="AV48" s="60"/>
      <c r="AW48" s="60"/>
      <c r="AX48" s="60"/>
      <c r="AY48" s="60"/>
      <c r="AZ48" s="60"/>
      <c r="BA48" s="60"/>
      <c r="BB48" s="60"/>
      <c r="BC48" s="60"/>
      <c r="BD48" s="60"/>
      <c r="BE48" s="60"/>
      <c r="BF48" s="60"/>
      <c r="BG48" s="60"/>
      <c r="BH48" s="60"/>
      <c r="BI48" s="60"/>
      <c r="BJ48" s="60"/>
      <c r="BK48" s="60"/>
      <c r="BL48" s="60"/>
      <c r="BM48" s="60"/>
      <c r="BN48" s="60"/>
      <c r="BO48" s="60"/>
      <c r="BP48" s="60"/>
      <c r="BQ48" s="60"/>
      <c r="BR48" s="60"/>
      <c r="BS48" s="60"/>
      <c r="BT48" s="60"/>
      <c r="BU48" s="60"/>
      <c r="BV48" s="60"/>
      <c r="BW48" s="60"/>
      <c r="BX48" s="60"/>
      <c r="BY48" s="60"/>
      <c r="BZ48" s="60"/>
      <c r="CA48" s="60"/>
      <c r="CB48" s="60"/>
      <c r="CC48" s="60"/>
      <c r="CD48" s="60"/>
      <c r="CE48" s="60"/>
      <c r="CF48" s="60"/>
      <c r="CG48" s="60"/>
      <c r="CH48" s="60"/>
      <c r="CI48" s="60"/>
      <c r="CJ48" s="60"/>
      <c r="CK48" s="60"/>
      <c r="CL48" s="60"/>
      <c r="CM48" s="60"/>
      <c r="CN48" s="60"/>
      <c r="CO48" s="60"/>
      <c r="CP48" s="60"/>
      <c r="CQ48" s="60"/>
      <c r="CR48" s="60"/>
      <c r="CS48" s="60"/>
      <c r="CT48" s="60"/>
      <c r="CU48" s="60"/>
      <c r="CV48" s="60"/>
      <c r="CW48" s="60"/>
      <c r="CX48" s="60"/>
      <c r="CY48" s="60"/>
      <c r="CZ48" s="60"/>
      <c r="DA48" s="60"/>
      <c r="DB48" s="60"/>
      <c r="DC48" s="60"/>
      <c r="DD48" s="60"/>
      <c r="DE48" s="60"/>
      <c r="DF48" s="60"/>
      <c r="DG48" s="60"/>
      <c r="DH48" s="60"/>
      <c r="DI48" s="60"/>
      <c r="DJ48" s="60"/>
      <c r="DK48" s="60"/>
      <c r="DL48" s="60"/>
      <c r="DM48" s="60"/>
      <c r="DN48" s="60"/>
      <c r="DO48" s="60"/>
      <c r="DP48" s="60"/>
      <c r="DQ48" s="60"/>
      <c r="DR48" s="60"/>
      <c r="DS48" s="60"/>
      <c r="DT48" s="60"/>
      <c r="DU48" s="60"/>
      <c r="DV48" s="60"/>
    </row>
    <row r="49" spans="1:126" s="3" customFormat="1" x14ac:dyDescent="0.25">
      <c r="A49" t="s">
        <v>15</v>
      </c>
      <c r="B49" t="s">
        <v>16</v>
      </c>
      <c r="C49" s="32" t="s">
        <v>350</v>
      </c>
      <c r="D49" t="s">
        <v>234</v>
      </c>
      <c r="E49" s="1">
        <v>133000</v>
      </c>
      <c r="F49" s="1">
        <v>3817.1</v>
      </c>
      <c r="G49" s="1">
        <v>19867.79</v>
      </c>
      <c r="H49" s="1">
        <f t="shared" ref="H49" si="15">E49*0.0304</f>
        <v>4043.2</v>
      </c>
      <c r="I49" s="1">
        <v>175</v>
      </c>
      <c r="J49" s="1">
        <v>27903.09</v>
      </c>
      <c r="K49" s="1">
        <f>+E49-J49</f>
        <v>105096.91</v>
      </c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  <c r="AN49" s="6"/>
      <c r="AO49" s="6"/>
      <c r="AP49" s="6"/>
      <c r="AQ49" s="6"/>
      <c r="AR49" s="6"/>
      <c r="AS49" s="6"/>
      <c r="AT49" s="6"/>
      <c r="AU49" s="6"/>
      <c r="AV49" s="6"/>
      <c r="AW49" s="6"/>
      <c r="AX49" s="6"/>
      <c r="AY49" s="6"/>
      <c r="AZ49" s="6"/>
      <c r="BA49" s="6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  <c r="BM49" s="6"/>
      <c r="BN49" s="6"/>
      <c r="BO49" s="6"/>
      <c r="BP49" s="6"/>
      <c r="BQ49" s="6"/>
      <c r="BR49" s="6"/>
      <c r="BS49" s="6"/>
      <c r="BT49" s="6"/>
      <c r="BU49" s="6"/>
      <c r="BV49" s="6"/>
      <c r="BW49" s="6"/>
      <c r="BX49" s="6"/>
      <c r="BY49" s="6"/>
      <c r="BZ49" s="6"/>
      <c r="CA49" s="6"/>
      <c r="CB49" s="6"/>
      <c r="CC49" s="6"/>
      <c r="CD49" s="6"/>
      <c r="CE49" s="6"/>
      <c r="CF49" s="6"/>
    </row>
    <row r="50" spans="1:126" s="28" customFormat="1" x14ac:dyDescent="0.25">
      <c r="A50" t="s">
        <v>259</v>
      </c>
      <c r="B50" t="s">
        <v>237</v>
      </c>
      <c r="C50" s="32" t="s">
        <v>350</v>
      </c>
      <c r="D50" t="s">
        <v>234</v>
      </c>
      <c r="E50" s="1">
        <v>32000</v>
      </c>
      <c r="F50" s="1">
        <v>918.4</v>
      </c>
      <c r="G50" s="1">
        <v>0</v>
      </c>
      <c r="H50" s="1">
        <v>972.8</v>
      </c>
      <c r="I50" s="1">
        <v>7757.84</v>
      </c>
      <c r="J50" s="1">
        <v>9649.0400000000009</v>
      </c>
      <c r="K50" s="1">
        <f>+E50-J50</f>
        <v>22350.959999999999</v>
      </c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  <c r="BS50" s="5"/>
      <c r="BT50" s="5"/>
      <c r="BU50" s="5"/>
      <c r="BV50" s="5"/>
      <c r="BW50" s="5"/>
      <c r="BX50" s="5"/>
      <c r="BY50" s="5"/>
      <c r="BZ50" s="5"/>
      <c r="CA50" s="5"/>
      <c r="CB50" s="5"/>
      <c r="CC50" s="5"/>
      <c r="CD50" s="5"/>
      <c r="CE50" s="5"/>
      <c r="CF50" s="5"/>
    </row>
    <row r="51" spans="1:126" x14ac:dyDescent="0.25">
      <c r="A51" s="3" t="s">
        <v>12</v>
      </c>
      <c r="B51" s="3">
        <v>2</v>
      </c>
      <c r="C51" s="34"/>
      <c r="D51" s="3"/>
      <c r="E51" s="4">
        <f>SUM(E49:E49)+E50</f>
        <v>165000</v>
      </c>
      <c r="F51" s="4">
        <f>SUM(F49:F49)+F50</f>
        <v>4735.5</v>
      </c>
      <c r="G51" s="4">
        <f>SUM(G49:G50)</f>
        <v>19867.79</v>
      </c>
      <c r="H51" s="4">
        <f>SUM(H49:H49)+H50</f>
        <v>5016</v>
      </c>
      <c r="I51" s="4">
        <f>SUM(I49:I49)+I50</f>
        <v>7932.84</v>
      </c>
      <c r="J51" s="4">
        <f>SUM(J49:J49)+J50</f>
        <v>37552.129999999997</v>
      </c>
      <c r="K51" s="4">
        <f>SUM(K49:K49)+K50</f>
        <v>127447.87</v>
      </c>
    </row>
    <row r="52" spans="1:126" x14ac:dyDescent="0.25">
      <c r="A52" s="26"/>
      <c r="B52" s="26"/>
      <c r="C52" s="35"/>
      <c r="D52" s="26"/>
      <c r="E52" s="27"/>
      <c r="F52" s="27"/>
      <c r="G52" s="27"/>
      <c r="H52" s="27"/>
      <c r="I52" s="27"/>
      <c r="J52" s="27"/>
      <c r="K52" s="27"/>
    </row>
    <row r="53" spans="1:126" x14ac:dyDescent="0.25">
      <c r="A53" s="104" t="s">
        <v>13</v>
      </c>
      <c r="B53" s="104"/>
      <c r="C53" s="104"/>
      <c r="D53" s="104"/>
      <c r="E53" s="104"/>
      <c r="F53" s="104"/>
      <c r="G53" s="104"/>
      <c r="H53" s="104"/>
      <c r="I53" s="104"/>
      <c r="J53" s="104"/>
      <c r="K53" s="104"/>
    </row>
    <row r="54" spans="1:126" x14ac:dyDescent="0.25">
      <c r="A54" t="s">
        <v>24</v>
      </c>
      <c r="B54" t="s">
        <v>16</v>
      </c>
      <c r="C54" s="32" t="s">
        <v>350</v>
      </c>
      <c r="D54" t="s">
        <v>234</v>
      </c>
      <c r="E54" s="1">
        <v>90000</v>
      </c>
      <c r="F54" s="1">
        <f>E54*0.0287</f>
        <v>2583</v>
      </c>
      <c r="G54" s="1">
        <v>9375.01</v>
      </c>
      <c r="H54" s="1">
        <f>E54*0.0304</f>
        <v>2736</v>
      </c>
      <c r="I54" s="1">
        <v>3007.45</v>
      </c>
      <c r="J54" s="1">
        <v>17701.46</v>
      </c>
      <c r="K54" s="1">
        <f>E54-J54</f>
        <v>72298.539999999994</v>
      </c>
    </row>
    <row r="55" spans="1:126" s="28" customFormat="1" x14ac:dyDescent="0.25">
      <c r="A55" t="s">
        <v>293</v>
      </c>
      <c r="B55" t="s">
        <v>104</v>
      </c>
      <c r="C55" s="33" t="s">
        <v>350</v>
      </c>
      <c r="D55" t="s">
        <v>234</v>
      </c>
      <c r="E55" s="1">
        <v>60000</v>
      </c>
      <c r="F55" s="1">
        <f>E55*0.0287</f>
        <v>1722</v>
      </c>
      <c r="G55" s="1">
        <v>1245.8699999999999</v>
      </c>
      <c r="H55" s="1">
        <f t="shared" ref="H55" si="16">E55*0.0304</f>
        <v>1824</v>
      </c>
      <c r="I55" s="1">
        <v>4499.8999999999996</v>
      </c>
      <c r="J55" s="1">
        <v>9291.77</v>
      </c>
      <c r="K55" s="1">
        <f>E55-J55</f>
        <v>50708.23</v>
      </c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  <c r="BR55" s="5"/>
      <c r="BS55" s="5"/>
      <c r="BT55" s="5"/>
      <c r="BU55" s="5"/>
      <c r="BV55" s="5"/>
      <c r="BW55" s="5"/>
      <c r="BX55" s="5"/>
      <c r="BY55" s="5"/>
      <c r="BZ55" s="5"/>
      <c r="CA55" s="5"/>
      <c r="CB55" s="5"/>
      <c r="CC55" s="5"/>
      <c r="CD55" s="5"/>
      <c r="CE55" s="5"/>
      <c r="CF55" s="5"/>
    </row>
    <row r="56" spans="1:126" x14ac:dyDescent="0.25">
      <c r="A56" s="3" t="s">
        <v>12</v>
      </c>
      <c r="B56" s="3">
        <v>2</v>
      </c>
      <c r="C56" s="34"/>
      <c r="D56" s="3"/>
      <c r="E56" s="4">
        <f>SUM(E54:E55)</f>
        <v>150000</v>
      </c>
      <c r="F56" s="4">
        <f t="shared" ref="F56:K56" si="17">SUM(F54:F55)</f>
        <v>4305</v>
      </c>
      <c r="G56" s="4">
        <f>SUM(G54:G55)</f>
        <v>10620.88</v>
      </c>
      <c r="H56" s="4">
        <f t="shared" si="17"/>
        <v>4560</v>
      </c>
      <c r="I56" s="4">
        <f t="shared" si="17"/>
        <v>7507.35</v>
      </c>
      <c r="J56" s="4">
        <f t="shared" si="17"/>
        <v>26993.23</v>
      </c>
      <c r="K56" s="4">
        <f t="shared" si="17"/>
        <v>123006.77</v>
      </c>
    </row>
    <row r="57" spans="1:126" s="5" customFormat="1" x14ac:dyDescent="0.25">
      <c r="A57" s="2"/>
      <c r="B57" s="2"/>
      <c r="C57" s="36"/>
      <c r="D57" s="2"/>
      <c r="E57" s="77"/>
      <c r="F57" s="77"/>
      <c r="G57" s="77"/>
      <c r="H57" s="77"/>
      <c r="I57" s="77"/>
      <c r="J57" s="77"/>
      <c r="K57" s="77"/>
    </row>
    <row r="58" spans="1:126" s="60" customFormat="1" x14ac:dyDescent="0.25">
      <c r="A58" s="10" t="s">
        <v>176</v>
      </c>
      <c r="B58" s="10"/>
      <c r="C58" s="43"/>
      <c r="D58" s="12"/>
      <c r="E58" s="10"/>
      <c r="F58" s="10"/>
      <c r="G58" s="10"/>
      <c r="H58" s="10"/>
      <c r="I58" s="10"/>
      <c r="J58" s="10"/>
      <c r="K58" s="10"/>
    </row>
    <row r="59" spans="1:126" s="2" customFormat="1" x14ac:dyDescent="0.25">
      <c r="A59" s="5" t="s">
        <v>236</v>
      </c>
      <c r="B59" t="s">
        <v>312</v>
      </c>
      <c r="C59" s="32" t="s">
        <v>351</v>
      </c>
      <c r="D59" t="s">
        <v>234</v>
      </c>
      <c r="E59" s="1">
        <v>35000</v>
      </c>
      <c r="F59" s="1">
        <f>E59*0.0287</f>
        <v>1004.5</v>
      </c>
      <c r="G59" s="1">
        <v>0</v>
      </c>
      <c r="H59" s="1">
        <f>E59*0.0304</f>
        <v>1064</v>
      </c>
      <c r="I59" s="1">
        <v>175</v>
      </c>
      <c r="J59" s="1">
        <v>2243.5</v>
      </c>
      <c r="K59" s="1">
        <f>E59-J59</f>
        <v>32756.5</v>
      </c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6"/>
      <c r="AK59" s="6"/>
      <c r="AL59" s="6"/>
      <c r="AM59" s="6"/>
      <c r="AN59" s="6"/>
      <c r="AO59" s="6"/>
      <c r="AP59" s="6"/>
      <c r="AQ59" s="6"/>
      <c r="AR59" s="6"/>
      <c r="AS59" s="6"/>
      <c r="AT59" s="6"/>
      <c r="AU59" s="6"/>
      <c r="AV59" s="6"/>
      <c r="AW59" s="6"/>
      <c r="AX59" s="6"/>
      <c r="AY59" s="6"/>
      <c r="AZ59" s="6"/>
      <c r="BA59" s="6"/>
      <c r="BB59" s="6"/>
      <c r="BC59" s="6"/>
      <c r="BD59" s="6"/>
      <c r="BE59" s="6"/>
      <c r="BF59" s="6"/>
      <c r="BG59" s="6"/>
      <c r="BH59" s="6"/>
      <c r="BI59" s="6"/>
      <c r="BJ59" s="6"/>
      <c r="BK59" s="6"/>
      <c r="BL59" s="6"/>
      <c r="BM59" s="6"/>
      <c r="BN59" s="6"/>
      <c r="BO59" s="6"/>
      <c r="BP59" s="6"/>
      <c r="BQ59" s="6"/>
      <c r="BR59" s="6"/>
      <c r="BS59" s="6"/>
      <c r="BT59" s="6"/>
      <c r="BU59" s="6"/>
      <c r="BV59" s="6"/>
      <c r="BW59" s="6"/>
      <c r="BX59" s="6"/>
      <c r="BY59" s="6"/>
      <c r="BZ59" s="6"/>
      <c r="CA59" s="6"/>
      <c r="CB59" s="6"/>
      <c r="CC59" s="6"/>
      <c r="CD59" s="6"/>
      <c r="CE59" s="6"/>
      <c r="CF59" s="6"/>
      <c r="CG59" s="6"/>
      <c r="CH59" s="6"/>
      <c r="CI59" s="6"/>
      <c r="CJ59" s="6"/>
      <c r="CK59" s="6"/>
      <c r="CL59" s="6"/>
      <c r="CM59" s="6"/>
      <c r="CN59" s="6"/>
      <c r="CO59" s="6"/>
      <c r="CP59" s="6"/>
      <c r="CQ59" s="6"/>
      <c r="CR59" s="6"/>
      <c r="CS59" s="6"/>
      <c r="CT59" s="6"/>
      <c r="CU59" s="6"/>
      <c r="CV59" s="6"/>
      <c r="CW59" s="6"/>
      <c r="CX59" s="6"/>
      <c r="CY59" s="6"/>
      <c r="CZ59" s="6"/>
      <c r="DA59" s="6"/>
      <c r="DB59" s="6"/>
      <c r="DC59" s="6"/>
      <c r="DD59" s="6"/>
      <c r="DE59" s="6"/>
      <c r="DF59" s="6"/>
      <c r="DG59" s="6"/>
      <c r="DH59" s="6"/>
      <c r="DI59" s="6"/>
      <c r="DJ59" s="6"/>
      <c r="DK59" s="6"/>
      <c r="DL59" s="6"/>
      <c r="DM59" s="6"/>
      <c r="DN59" s="6"/>
      <c r="DO59" s="6"/>
      <c r="DP59" s="6"/>
      <c r="DQ59" s="6"/>
      <c r="DR59" s="6"/>
      <c r="DS59" s="6"/>
      <c r="DT59" s="6"/>
      <c r="DU59" s="6"/>
      <c r="DV59" s="6"/>
    </row>
    <row r="60" spans="1:126" x14ac:dyDescent="0.25">
      <c r="A60" s="5" t="s">
        <v>361</v>
      </c>
      <c r="B60" t="s">
        <v>362</v>
      </c>
      <c r="C60" s="32" t="s">
        <v>350</v>
      </c>
      <c r="D60" t="s">
        <v>232</v>
      </c>
      <c r="E60" s="1">
        <v>44000</v>
      </c>
      <c r="F60" s="1">
        <v>1262.8</v>
      </c>
      <c r="G60" s="1">
        <v>553.46</v>
      </c>
      <c r="H60" s="1">
        <v>1337.6</v>
      </c>
      <c r="I60" s="1">
        <v>3319.9</v>
      </c>
      <c r="J60" s="1">
        <v>6473.76</v>
      </c>
      <c r="K60" s="1">
        <v>37526.239999999998</v>
      </c>
    </row>
    <row r="61" spans="1:126" s="2" customFormat="1" x14ac:dyDescent="0.25">
      <c r="A61" s="5" t="s">
        <v>8</v>
      </c>
      <c r="B61" t="s">
        <v>9</v>
      </c>
      <c r="C61" s="32" t="s">
        <v>350</v>
      </c>
      <c r="D61" t="s">
        <v>232</v>
      </c>
      <c r="E61" s="1">
        <v>32000</v>
      </c>
      <c r="F61" s="1">
        <v>918.4</v>
      </c>
      <c r="G61" s="1">
        <v>0</v>
      </c>
      <c r="H61" s="1">
        <v>972.8</v>
      </c>
      <c r="I61" s="1">
        <v>1687.45</v>
      </c>
      <c r="J61" s="1">
        <v>3578.65</v>
      </c>
      <c r="K61" s="1">
        <v>28421.35</v>
      </c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6"/>
      <c r="AH61" s="6"/>
      <c r="AI61" s="6"/>
      <c r="AJ61" s="6"/>
      <c r="AK61" s="6"/>
      <c r="AL61" s="6"/>
      <c r="AM61" s="6"/>
      <c r="AN61" s="6"/>
      <c r="AO61" s="6"/>
      <c r="AP61" s="6"/>
      <c r="AQ61" s="6"/>
      <c r="AR61" s="6"/>
      <c r="AS61" s="6"/>
      <c r="AT61" s="6"/>
      <c r="AU61" s="6"/>
      <c r="AV61" s="6"/>
      <c r="AW61" s="6"/>
      <c r="AX61" s="6"/>
      <c r="AY61" s="6"/>
      <c r="AZ61" s="6"/>
      <c r="BA61" s="6"/>
      <c r="BB61" s="6"/>
      <c r="BC61" s="6"/>
      <c r="BD61" s="6"/>
      <c r="BE61" s="6"/>
      <c r="BF61" s="6"/>
      <c r="BG61" s="6"/>
      <c r="BH61" s="6"/>
      <c r="BI61" s="6"/>
      <c r="BJ61" s="6"/>
      <c r="BK61" s="6"/>
      <c r="BL61" s="6"/>
      <c r="BM61" s="6"/>
      <c r="BN61" s="6"/>
      <c r="BO61" s="6"/>
      <c r="BP61" s="6"/>
      <c r="BQ61" s="6"/>
      <c r="BR61" s="6"/>
      <c r="BS61" s="6"/>
      <c r="BT61" s="6"/>
      <c r="BU61" s="6"/>
      <c r="BV61" s="6"/>
      <c r="BW61" s="6"/>
      <c r="BX61" s="6"/>
      <c r="BY61" s="6"/>
      <c r="BZ61" s="6"/>
      <c r="CA61" s="6"/>
      <c r="CB61" s="6"/>
      <c r="CC61" s="6"/>
      <c r="CD61" s="6"/>
      <c r="CE61" s="6"/>
      <c r="CF61" s="6"/>
      <c r="CG61" s="6"/>
      <c r="CH61" s="6"/>
      <c r="CI61" s="6"/>
      <c r="CJ61" s="6"/>
      <c r="CK61" s="6"/>
      <c r="CL61" s="6"/>
      <c r="CM61" s="6"/>
      <c r="CN61" s="6"/>
      <c r="CO61" s="6"/>
      <c r="CP61" s="6"/>
      <c r="CQ61" s="6"/>
      <c r="CR61" s="6"/>
      <c r="CS61" s="6"/>
      <c r="CT61" s="6"/>
      <c r="CU61" s="6"/>
      <c r="CV61" s="6"/>
      <c r="CW61" s="6"/>
      <c r="CX61" s="6"/>
      <c r="CY61" s="6"/>
      <c r="CZ61" s="6"/>
      <c r="DA61" s="6"/>
      <c r="DB61" s="6"/>
      <c r="DC61" s="6"/>
      <c r="DD61" s="6"/>
      <c r="DE61" s="6"/>
      <c r="DF61" s="6"/>
      <c r="DG61" s="6"/>
      <c r="DH61" s="6"/>
      <c r="DI61" s="6"/>
      <c r="DJ61" s="6"/>
      <c r="DK61" s="6"/>
      <c r="DL61" s="6"/>
      <c r="DM61" s="6"/>
      <c r="DN61" s="6"/>
      <c r="DO61" s="6"/>
      <c r="DP61" s="6"/>
      <c r="DQ61" s="6"/>
      <c r="DR61" s="6"/>
      <c r="DS61" s="6"/>
      <c r="DT61" s="6"/>
      <c r="DU61" s="6"/>
      <c r="DV61" s="6"/>
    </row>
    <row r="62" spans="1:126" x14ac:dyDescent="0.25">
      <c r="A62" s="28" t="s">
        <v>179</v>
      </c>
      <c r="B62" s="28" t="s">
        <v>206</v>
      </c>
      <c r="C62" s="32" t="s">
        <v>351</v>
      </c>
      <c r="D62" t="s">
        <v>232</v>
      </c>
      <c r="E62" s="1">
        <v>40000</v>
      </c>
      <c r="F62" s="1">
        <f t="shared" ref="F62:F66" si="18">E62*0.0287</f>
        <v>1148</v>
      </c>
      <c r="G62" s="1">
        <v>442.65</v>
      </c>
      <c r="H62" s="1">
        <f t="shared" ref="H62:H66" si="19">E62*0.0304</f>
        <v>1216</v>
      </c>
      <c r="I62" s="1">
        <v>6243.2</v>
      </c>
      <c r="J62" s="1">
        <v>9049.85</v>
      </c>
      <c r="K62" s="1">
        <v>30950.15</v>
      </c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</row>
    <row r="63" spans="1:126" x14ac:dyDescent="0.25">
      <c r="A63" s="5" t="s">
        <v>180</v>
      </c>
      <c r="B63" t="s">
        <v>181</v>
      </c>
      <c r="C63" s="32" t="s">
        <v>350</v>
      </c>
      <c r="D63" t="s">
        <v>232</v>
      </c>
      <c r="E63" s="1">
        <v>58000</v>
      </c>
      <c r="F63" s="1">
        <f t="shared" si="18"/>
        <v>1664.6</v>
      </c>
      <c r="G63" s="1">
        <v>2529.35</v>
      </c>
      <c r="H63" s="1">
        <f t="shared" si="19"/>
        <v>1763.2</v>
      </c>
      <c r="I63" s="1">
        <v>3739.9</v>
      </c>
      <c r="J63" s="1">
        <v>9697.0499999999993</v>
      </c>
      <c r="K63" s="1">
        <f>E63-J63</f>
        <v>48302.95</v>
      </c>
    </row>
    <row r="64" spans="1:126" x14ac:dyDescent="0.25">
      <c r="A64" s="5" t="s">
        <v>289</v>
      </c>
      <c r="B64" s="21" t="s">
        <v>62</v>
      </c>
      <c r="C64" s="32" t="s">
        <v>351</v>
      </c>
      <c r="D64" s="16" t="s">
        <v>234</v>
      </c>
      <c r="E64" s="1">
        <v>36000</v>
      </c>
      <c r="F64" s="1">
        <f t="shared" si="18"/>
        <v>1033.2</v>
      </c>
      <c r="G64" s="1">
        <v>0</v>
      </c>
      <c r="H64" s="1">
        <f t="shared" si="19"/>
        <v>1094.4000000000001</v>
      </c>
      <c r="I64" s="1">
        <v>175</v>
      </c>
      <c r="J64" s="1">
        <v>2302.6</v>
      </c>
      <c r="K64" s="1">
        <f>+E64-J64</f>
        <v>33697.4</v>
      </c>
    </row>
    <row r="65" spans="1:126" x14ac:dyDescent="0.25">
      <c r="A65" s="5" t="s">
        <v>235</v>
      </c>
      <c r="B65" t="s">
        <v>182</v>
      </c>
      <c r="C65" s="32" t="s">
        <v>351</v>
      </c>
      <c r="D65" t="s">
        <v>234</v>
      </c>
      <c r="E65" s="1">
        <v>28350</v>
      </c>
      <c r="F65" s="1">
        <f t="shared" si="18"/>
        <v>813.65</v>
      </c>
      <c r="G65" s="1">
        <v>0</v>
      </c>
      <c r="H65" s="1">
        <v>861.84</v>
      </c>
      <c r="I65" s="1">
        <v>3323.5</v>
      </c>
      <c r="J65" s="1">
        <v>4998.99</v>
      </c>
      <c r="K65" s="1">
        <f t="shared" ref="K65:K66" si="20">E65-J65</f>
        <v>23351.01</v>
      </c>
    </row>
    <row r="66" spans="1:126" x14ac:dyDescent="0.25">
      <c r="A66" s="5" t="s">
        <v>248</v>
      </c>
      <c r="B66" t="s">
        <v>247</v>
      </c>
      <c r="C66" s="32" t="s">
        <v>350</v>
      </c>
      <c r="D66" t="s">
        <v>234</v>
      </c>
      <c r="E66" s="1">
        <v>61000</v>
      </c>
      <c r="F66" s="1">
        <f t="shared" si="18"/>
        <v>1750.7</v>
      </c>
      <c r="G66" s="1">
        <v>3674.86</v>
      </c>
      <c r="H66" s="1">
        <f t="shared" si="19"/>
        <v>1854.4</v>
      </c>
      <c r="I66" s="1">
        <v>175</v>
      </c>
      <c r="J66" s="1">
        <v>7454.96</v>
      </c>
      <c r="K66" s="1">
        <f t="shared" si="20"/>
        <v>53545.04</v>
      </c>
    </row>
    <row r="67" spans="1:126" x14ac:dyDescent="0.25">
      <c r="A67" s="5" t="s">
        <v>357</v>
      </c>
      <c r="B67" t="s">
        <v>118</v>
      </c>
      <c r="C67" s="32" t="s">
        <v>350</v>
      </c>
      <c r="D67" t="s">
        <v>234</v>
      </c>
      <c r="E67" s="1">
        <v>49000</v>
      </c>
      <c r="F67" s="1">
        <f t="shared" ref="F67" si="21">E67*0.0287</f>
        <v>1406.3</v>
      </c>
      <c r="G67" s="1">
        <v>1712.87</v>
      </c>
      <c r="H67" s="1">
        <f t="shared" ref="H67" si="22">E67*0.0304</f>
        <v>1489.6</v>
      </c>
      <c r="I67" s="1">
        <v>175</v>
      </c>
      <c r="J67" s="1">
        <v>4783.7700000000004</v>
      </c>
      <c r="K67" s="1">
        <f t="shared" ref="K67" si="23">E67-J67</f>
        <v>44216.23</v>
      </c>
    </row>
    <row r="68" spans="1:126" x14ac:dyDescent="0.25">
      <c r="A68" s="3" t="s">
        <v>12</v>
      </c>
      <c r="B68" s="3">
        <v>9</v>
      </c>
      <c r="C68" s="34"/>
      <c r="D68" s="3"/>
      <c r="E68" s="4">
        <f>SUM(E59:E67)</f>
        <v>383350</v>
      </c>
      <c r="F68" s="4">
        <f t="shared" ref="F68:K68" si="24">SUM(F59:F67)</f>
        <v>11002.15</v>
      </c>
      <c r="G68" s="4">
        <f>SUM(G59:G67)</f>
        <v>8913.19</v>
      </c>
      <c r="H68" s="4">
        <f t="shared" si="24"/>
        <v>11653.84</v>
      </c>
      <c r="I68" s="4">
        <f t="shared" si="24"/>
        <v>19013.95</v>
      </c>
      <c r="J68" s="4">
        <f t="shared" si="24"/>
        <v>50583.13</v>
      </c>
      <c r="K68" s="4">
        <f t="shared" si="24"/>
        <v>332766.87</v>
      </c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</row>
    <row r="69" spans="1:126" x14ac:dyDescent="0.25"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</row>
    <row r="70" spans="1:126" s="14" customFormat="1" ht="17.25" customHeight="1" x14ac:dyDescent="0.25">
      <c r="A70" s="10" t="s">
        <v>325</v>
      </c>
      <c r="B70" s="10"/>
      <c r="C70" s="36"/>
      <c r="D70" s="12"/>
      <c r="E70" s="10"/>
      <c r="F70" s="10"/>
      <c r="G70" s="10"/>
      <c r="H70" s="10"/>
      <c r="I70" s="10"/>
      <c r="J70" s="10"/>
      <c r="K70" s="10"/>
      <c r="L70" s="60"/>
      <c r="M70" s="60"/>
      <c r="N70" s="60"/>
      <c r="O70" s="60"/>
      <c r="P70" s="60"/>
      <c r="Q70" s="60"/>
      <c r="R70" s="60"/>
      <c r="S70" s="60"/>
      <c r="T70" s="60"/>
      <c r="U70" s="60"/>
      <c r="V70" s="60"/>
      <c r="W70" s="60"/>
      <c r="X70" s="60"/>
      <c r="Y70" s="60"/>
      <c r="Z70" s="60"/>
      <c r="AA70" s="60"/>
      <c r="AB70" s="60"/>
      <c r="AC70" s="60"/>
      <c r="AD70" s="60"/>
      <c r="AE70" s="60"/>
      <c r="AF70" s="60"/>
      <c r="AG70" s="60"/>
      <c r="AH70" s="60"/>
      <c r="AI70" s="60"/>
      <c r="AJ70" s="60"/>
      <c r="AK70" s="60"/>
      <c r="AL70" s="60"/>
      <c r="AM70" s="60"/>
      <c r="AN70" s="60"/>
      <c r="AO70" s="60"/>
      <c r="AP70" s="60"/>
      <c r="AQ70" s="60"/>
      <c r="AR70" s="60"/>
      <c r="AS70" s="60"/>
      <c r="AT70" s="60"/>
      <c r="AU70" s="60"/>
      <c r="AV70" s="60"/>
      <c r="AW70" s="60"/>
      <c r="AX70" s="60"/>
      <c r="AY70" s="60"/>
      <c r="AZ70" s="60"/>
      <c r="BA70" s="60"/>
      <c r="BB70" s="60"/>
      <c r="BC70" s="60"/>
      <c r="BD70" s="60"/>
      <c r="BE70" s="60"/>
      <c r="BF70" s="60"/>
      <c r="BG70" s="60"/>
      <c r="BH70" s="60"/>
      <c r="BI70" s="60"/>
      <c r="BJ70" s="60"/>
      <c r="BK70" s="60"/>
      <c r="BL70" s="60"/>
      <c r="BM70" s="60"/>
      <c r="BN70" s="60"/>
      <c r="BO70" s="60"/>
      <c r="BP70" s="60"/>
      <c r="BQ70" s="60"/>
      <c r="BR70" s="60"/>
      <c r="BS70" s="60"/>
      <c r="BT70" s="60"/>
      <c r="BU70" s="60"/>
      <c r="BV70" s="60"/>
      <c r="BW70" s="60"/>
      <c r="BX70" s="60"/>
      <c r="BY70" s="60"/>
      <c r="BZ70" s="60"/>
      <c r="CA70" s="60"/>
      <c r="CB70" s="60"/>
      <c r="CC70" s="60"/>
      <c r="CD70" s="60"/>
      <c r="CE70" s="60"/>
      <c r="CF70" s="60"/>
      <c r="CG70" s="60"/>
      <c r="CH70" s="60"/>
      <c r="CI70" s="60"/>
      <c r="CJ70" s="60"/>
      <c r="CK70" s="60"/>
      <c r="CL70" s="60"/>
      <c r="CM70" s="60"/>
      <c r="CN70" s="60"/>
      <c r="CO70" s="60"/>
      <c r="CP70" s="60"/>
      <c r="CQ70" s="60"/>
      <c r="CR70" s="60"/>
      <c r="CS70" s="60"/>
      <c r="CT70" s="60"/>
      <c r="CU70" s="60"/>
      <c r="CV70" s="60"/>
      <c r="CW70" s="60"/>
      <c r="CX70" s="60"/>
      <c r="CY70" s="60"/>
      <c r="CZ70" s="60"/>
      <c r="DA70" s="60"/>
      <c r="DB70" s="60"/>
      <c r="DC70" s="60"/>
      <c r="DD70" s="60"/>
      <c r="DE70" s="60"/>
      <c r="DF70" s="60"/>
      <c r="DG70" s="60"/>
      <c r="DH70" s="60"/>
      <c r="DI70" s="60"/>
      <c r="DJ70" s="60"/>
      <c r="DK70" s="60"/>
      <c r="DL70" s="60"/>
      <c r="DM70" s="60"/>
      <c r="DN70" s="60"/>
      <c r="DO70" s="60"/>
      <c r="DP70" s="60"/>
      <c r="DQ70" s="60"/>
      <c r="DR70" s="60"/>
      <c r="DS70" s="60"/>
      <c r="DT70" s="60"/>
      <c r="DU70" s="60"/>
      <c r="DV70" s="60"/>
    </row>
    <row r="71" spans="1:126" x14ac:dyDescent="0.25">
      <c r="A71" t="s">
        <v>183</v>
      </c>
      <c r="B71" t="s">
        <v>386</v>
      </c>
      <c r="C71" s="32" t="s">
        <v>350</v>
      </c>
      <c r="D71" t="s">
        <v>234</v>
      </c>
      <c r="E71" s="1">
        <v>44000</v>
      </c>
      <c r="F71" s="1">
        <f>E71*0.0287</f>
        <v>1262.8</v>
      </c>
      <c r="G71" s="1">
        <v>0</v>
      </c>
      <c r="H71" s="1">
        <f>E71*0.0304</f>
        <v>1337.6</v>
      </c>
      <c r="I71" s="1">
        <v>1395</v>
      </c>
      <c r="J71" s="1">
        <v>3995.4</v>
      </c>
      <c r="K71" s="1">
        <v>40004.6</v>
      </c>
    </row>
    <row r="72" spans="1:126" x14ac:dyDescent="0.25">
      <c r="A72" t="s">
        <v>185</v>
      </c>
      <c r="B72" t="s">
        <v>386</v>
      </c>
      <c r="C72" s="32" t="s">
        <v>351</v>
      </c>
      <c r="D72" t="s">
        <v>232</v>
      </c>
      <c r="E72" s="1">
        <v>45000</v>
      </c>
      <c r="F72" s="1">
        <f t="shared" ref="F72:F74" si="25">E72*0.0287</f>
        <v>1291.5</v>
      </c>
      <c r="G72" s="1">
        <v>1148.33</v>
      </c>
      <c r="H72" s="1">
        <f t="shared" ref="H72:H75" si="26">E72*0.0304</f>
        <v>1368</v>
      </c>
      <c r="I72" s="1">
        <v>175</v>
      </c>
      <c r="J72" s="1">
        <v>3982.83</v>
      </c>
      <c r="K72" s="1">
        <f t="shared" ref="K72" si="27">E72-J72</f>
        <v>41017.17</v>
      </c>
    </row>
    <row r="73" spans="1:126" x14ac:dyDescent="0.25">
      <c r="A73" t="s">
        <v>186</v>
      </c>
      <c r="B73" t="s">
        <v>16</v>
      </c>
      <c r="C73" s="32" t="s">
        <v>350</v>
      </c>
      <c r="D73" t="s">
        <v>232</v>
      </c>
      <c r="E73" s="1">
        <v>89500</v>
      </c>
      <c r="F73" s="1">
        <f t="shared" si="25"/>
        <v>2568.65</v>
      </c>
      <c r="G73" s="1">
        <v>9635.51</v>
      </c>
      <c r="H73" s="1">
        <f t="shared" si="26"/>
        <v>2720.8</v>
      </c>
      <c r="I73" s="1">
        <v>1617.5</v>
      </c>
      <c r="J73" s="1">
        <v>16542.46</v>
      </c>
      <c r="K73" s="1">
        <v>72957.539999999994</v>
      </c>
    </row>
    <row r="74" spans="1:126" x14ac:dyDescent="0.25">
      <c r="A74" s="17" t="s">
        <v>385</v>
      </c>
      <c r="B74" s="17" t="s">
        <v>386</v>
      </c>
      <c r="C74" s="37" t="s">
        <v>351</v>
      </c>
      <c r="D74" s="22" t="s">
        <v>234</v>
      </c>
      <c r="E74" s="1">
        <v>44000</v>
      </c>
      <c r="F74" s="1">
        <f t="shared" si="25"/>
        <v>1262.8</v>
      </c>
      <c r="G74" s="1">
        <v>0</v>
      </c>
      <c r="H74" s="1">
        <f t="shared" si="26"/>
        <v>1337.6</v>
      </c>
      <c r="I74" s="1">
        <v>175</v>
      </c>
      <c r="J74" s="1">
        <v>2775.4</v>
      </c>
      <c r="K74" s="1">
        <v>41224.6</v>
      </c>
    </row>
    <row r="75" spans="1:126" s="14" customFormat="1" x14ac:dyDescent="0.25">
      <c r="A75" s="17" t="s">
        <v>387</v>
      </c>
      <c r="B75" s="17" t="s">
        <v>386</v>
      </c>
      <c r="C75" s="37" t="s">
        <v>351</v>
      </c>
      <c r="D75" s="22" t="s">
        <v>234</v>
      </c>
      <c r="E75" s="1">
        <v>44000</v>
      </c>
      <c r="F75" s="1">
        <v>1262.8</v>
      </c>
      <c r="G75" s="1">
        <v>0</v>
      </c>
      <c r="H75" s="1">
        <f t="shared" si="26"/>
        <v>1337.6</v>
      </c>
      <c r="I75" s="1">
        <v>175</v>
      </c>
      <c r="J75" s="1">
        <v>2775.4</v>
      </c>
      <c r="K75" s="1">
        <v>41224.6</v>
      </c>
    </row>
    <row r="76" spans="1:126" s="14" customFormat="1" x14ac:dyDescent="0.25">
      <c r="A76" s="3" t="s">
        <v>12</v>
      </c>
      <c r="B76" s="3">
        <v>5</v>
      </c>
      <c r="C76" s="34"/>
      <c r="D76" s="3"/>
      <c r="E76" s="4">
        <f>SUM(E71:E73)+E74+E75</f>
        <v>266500</v>
      </c>
      <c r="F76" s="4">
        <f t="shared" ref="F76:K76" si="28">SUM(F71:F75)</f>
        <v>7648.55</v>
      </c>
      <c r="G76" s="4">
        <f>SUM(G71:G75)</f>
        <v>10783.84</v>
      </c>
      <c r="H76" s="4">
        <f t="shared" si="28"/>
        <v>8101.6</v>
      </c>
      <c r="I76" s="4">
        <f t="shared" si="28"/>
        <v>3537.5</v>
      </c>
      <c r="J76" s="4">
        <f t="shared" si="28"/>
        <v>30071.49</v>
      </c>
      <c r="K76" s="4">
        <f t="shared" si="28"/>
        <v>236428.51</v>
      </c>
    </row>
    <row r="77" spans="1:126" s="14" customFormat="1" x14ac:dyDescent="0.25">
      <c r="A77"/>
      <c r="B77"/>
      <c r="C77" s="32"/>
      <c r="D77"/>
      <c r="E77" s="1"/>
      <c r="F77" s="1"/>
      <c r="G77" s="1"/>
      <c r="H77" s="1"/>
      <c r="I77" s="1"/>
      <c r="J77" s="1"/>
      <c r="K77" s="1"/>
    </row>
    <row r="78" spans="1:126" x14ac:dyDescent="0.25">
      <c r="A78" s="10" t="s">
        <v>324</v>
      </c>
      <c r="B78" s="10"/>
      <c r="C78" s="36"/>
      <c r="D78" s="12"/>
      <c r="E78" s="10"/>
      <c r="F78" s="10"/>
      <c r="G78" s="10"/>
      <c r="H78" s="10"/>
      <c r="I78" s="10"/>
      <c r="J78" s="10"/>
      <c r="K78" s="10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</row>
    <row r="79" spans="1:126" x14ac:dyDescent="0.25">
      <c r="A79" s="52" t="s">
        <v>184</v>
      </c>
      <c r="B79" s="52" t="s">
        <v>99</v>
      </c>
      <c r="C79" s="43" t="s">
        <v>350</v>
      </c>
      <c r="D79" s="52" t="s">
        <v>234</v>
      </c>
      <c r="E79" s="88">
        <v>51000</v>
      </c>
      <c r="F79" s="88">
        <v>1463.7</v>
      </c>
      <c r="G79" s="54">
        <v>1995.14</v>
      </c>
      <c r="H79" s="55">
        <v>1550.4</v>
      </c>
      <c r="I79" s="55">
        <v>175</v>
      </c>
      <c r="J79" s="55">
        <v>5184.24</v>
      </c>
      <c r="K79" s="55">
        <v>45815.76</v>
      </c>
    </row>
    <row r="80" spans="1:126" x14ac:dyDescent="0.25">
      <c r="A80" s="3" t="s">
        <v>12</v>
      </c>
      <c r="B80" s="3">
        <v>1</v>
      </c>
      <c r="C80" s="34"/>
      <c r="D80" s="3"/>
      <c r="E80" s="4">
        <f>E79</f>
        <v>51000</v>
      </c>
      <c r="F80" s="4">
        <f>+F79</f>
        <v>1463.7</v>
      </c>
      <c r="G80" s="4">
        <f>G79</f>
        <v>1995.14</v>
      </c>
      <c r="H80" s="4">
        <f>H79</f>
        <v>1550.4</v>
      </c>
      <c r="I80" s="4">
        <f>I79</f>
        <v>175</v>
      </c>
      <c r="J80" s="4">
        <f>J79</f>
        <v>5184.24</v>
      </c>
      <c r="K80" s="4">
        <f>K79</f>
        <v>45815.76</v>
      </c>
    </row>
    <row r="81" spans="1:126" x14ac:dyDescent="0.25">
      <c r="C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</row>
    <row r="82" spans="1:126" s="14" customFormat="1" x14ac:dyDescent="0.25">
      <c r="A82" s="104" t="s">
        <v>192</v>
      </c>
      <c r="B82" s="104"/>
      <c r="C82" s="104"/>
      <c r="D82" s="104"/>
      <c r="E82" s="104"/>
      <c r="F82" s="104"/>
      <c r="G82" s="104"/>
      <c r="H82" s="104"/>
      <c r="I82" s="104"/>
      <c r="J82" s="104"/>
      <c r="K82" s="104"/>
    </row>
    <row r="83" spans="1:126" x14ac:dyDescent="0.25">
      <c r="A83" t="s">
        <v>299</v>
      </c>
      <c r="B83" s="21" t="s">
        <v>20</v>
      </c>
      <c r="C83" s="32" t="s">
        <v>350</v>
      </c>
      <c r="D83" t="s">
        <v>234</v>
      </c>
      <c r="E83" s="1">
        <v>27500</v>
      </c>
      <c r="F83" s="1">
        <f>E83*0.0287</f>
        <v>789.25</v>
      </c>
      <c r="G83" s="1">
        <v>0</v>
      </c>
      <c r="H83" s="1">
        <f>E83*0.0304</f>
        <v>836</v>
      </c>
      <c r="I83" s="1">
        <v>1715</v>
      </c>
      <c r="J83" s="1">
        <v>3340.25</v>
      </c>
      <c r="K83" s="1">
        <v>24159.75</v>
      </c>
    </row>
    <row r="84" spans="1:126" x14ac:dyDescent="0.25">
      <c r="A84" t="s">
        <v>472</v>
      </c>
      <c r="B84" t="s">
        <v>470</v>
      </c>
      <c r="C84" s="32" t="s">
        <v>350</v>
      </c>
      <c r="D84" t="s">
        <v>436</v>
      </c>
      <c r="E84" s="1">
        <v>76000</v>
      </c>
      <c r="F84" s="1">
        <f>E84*0.0287</f>
        <v>2181.1999999999998</v>
      </c>
      <c r="G84" s="1">
        <v>6497.56</v>
      </c>
      <c r="H84" s="1">
        <f>E84*0.0304</f>
        <v>2310.4</v>
      </c>
      <c r="I84" s="1">
        <v>25</v>
      </c>
      <c r="J84" s="1">
        <v>11014.16</v>
      </c>
      <c r="K84" s="1">
        <v>64985.84</v>
      </c>
    </row>
    <row r="85" spans="1:126" x14ac:dyDescent="0.25">
      <c r="A85" s="3" t="s">
        <v>12</v>
      </c>
      <c r="B85" s="3">
        <v>2</v>
      </c>
      <c r="C85" s="34"/>
      <c r="D85" s="3"/>
      <c r="E85" s="4">
        <f>E83+E84</f>
        <v>103500</v>
      </c>
      <c r="F85" s="4">
        <f>SUM(F84:F84)+F83</f>
        <v>2970.45</v>
      </c>
      <c r="G85" s="4">
        <f>SUM(G84:G84)+G83</f>
        <v>6497.56</v>
      </c>
      <c r="H85" s="4">
        <f>SUM(H84:H84)+H83</f>
        <v>3146.4</v>
      </c>
      <c r="I85" s="4">
        <f>I83+I84</f>
        <v>1740</v>
      </c>
      <c r="J85" s="4">
        <f>SUM(J83:J84)</f>
        <v>14354.41</v>
      </c>
      <c r="K85" s="4">
        <f>K83+K84</f>
        <v>89145.59</v>
      </c>
    </row>
    <row r="86" spans="1:126" x14ac:dyDescent="0.25">
      <c r="L86"/>
      <c r="M86"/>
      <c r="N86"/>
      <c r="O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</row>
    <row r="87" spans="1:126" x14ac:dyDescent="0.25">
      <c r="A87" s="104" t="s">
        <v>430</v>
      </c>
      <c r="B87" s="104"/>
      <c r="C87" s="104"/>
      <c r="D87" s="104"/>
      <c r="E87" s="104"/>
      <c r="F87" s="104"/>
      <c r="G87" s="104"/>
      <c r="H87" s="104"/>
      <c r="I87" s="104"/>
      <c r="J87" s="104"/>
      <c r="K87" s="104"/>
      <c r="L87"/>
      <c r="M87"/>
      <c r="N87"/>
      <c r="O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</row>
    <row r="88" spans="1:126" x14ac:dyDescent="0.25">
      <c r="A88" t="s">
        <v>53</v>
      </c>
      <c r="B88" t="s">
        <v>363</v>
      </c>
      <c r="C88" s="32" t="s">
        <v>350</v>
      </c>
      <c r="D88" t="s">
        <v>232</v>
      </c>
      <c r="E88" s="1">
        <v>45000</v>
      </c>
      <c r="F88" s="1">
        <f t="shared" ref="F88:F89" si="29">E88*0.0287</f>
        <v>1291.5</v>
      </c>
      <c r="G88">
        <v>694.59</v>
      </c>
      <c r="H88" s="1">
        <v>1368</v>
      </c>
      <c r="I88" s="1">
        <v>3169.9</v>
      </c>
      <c r="J88" s="1">
        <v>6523.99</v>
      </c>
      <c r="K88" s="1">
        <v>38476.01</v>
      </c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</row>
    <row r="89" spans="1:126" x14ac:dyDescent="0.25">
      <c r="A89" t="s">
        <v>54</v>
      </c>
      <c r="B89" t="s">
        <v>363</v>
      </c>
      <c r="C89" s="32" t="s">
        <v>350</v>
      </c>
      <c r="D89" t="s">
        <v>232</v>
      </c>
      <c r="E89" s="1">
        <v>76000</v>
      </c>
      <c r="F89" s="1">
        <f t="shared" si="29"/>
        <v>2181.1999999999998</v>
      </c>
      <c r="G89" s="1">
        <v>6497.56</v>
      </c>
      <c r="H89" s="1">
        <v>2310.4</v>
      </c>
      <c r="I89">
        <v>145</v>
      </c>
      <c r="J89" s="1">
        <v>11134.16</v>
      </c>
      <c r="K89" s="1">
        <v>64865.84</v>
      </c>
    </row>
    <row r="90" spans="1:126" x14ac:dyDescent="0.25">
      <c r="A90" s="3" t="s">
        <v>12</v>
      </c>
      <c r="B90" s="3">
        <v>2</v>
      </c>
      <c r="C90" s="34"/>
      <c r="D90" s="3"/>
      <c r="E90" s="4">
        <f>SUM(E88:E89)</f>
        <v>121000</v>
      </c>
      <c r="F90" s="4">
        <f t="shared" ref="F90:K90" si="30">SUM(F88:F89)</f>
        <v>3472.7</v>
      </c>
      <c r="G90" s="4">
        <f>SUM(G88:G89)</f>
        <v>7192.15</v>
      </c>
      <c r="H90" s="4">
        <f t="shared" si="30"/>
        <v>3678.4</v>
      </c>
      <c r="I90" s="4">
        <f t="shared" si="30"/>
        <v>3314.9</v>
      </c>
      <c r="J90" s="4">
        <f t="shared" si="30"/>
        <v>17658.150000000001</v>
      </c>
      <c r="K90" s="4">
        <f t="shared" si="30"/>
        <v>103341.85</v>
      </c>
    </row>
    <row r="92" spans="1:126" x14ac:dyDescent="0.25">
      <c r="A92" s="104" t="s">
        <v>326</v>
      </c>
      <c r="B92" s="104"/>
      <c r="C92" s="104"/>
      <c r="D92" s="104"/>
      <c r="E92" s="104"/>
      <c r="F92" s="104"/>
      <c r="G92" s="104"/>
      <c r="H92" s="104"/>
      <c r="I92" s="104"/>
      <c r="J92" s="104"/>
      <c r="K92" s="104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</row>
    <row r="93" spans="1:126" x14ac:dyDescent="0.25">
      <c r="A93" t="s">
        <v>26</v>
      </c>
      <c r="B93" t="s">
        <v>276</v>
      </c>
      <c r="C93" s="32" t="s">
        <v>350</v>
      </c>
      <c r="D93" t="s">
        <v>232</v>
      </c>
      <c r="E93" s="1">
        <v>89500</v>
      </c>
      <c r="F93" s="1">
        <v>2568.65</v>
      </c>
      <c r="G93" s="1">
        <v>9257.39</v>
      </c>
      <c r="H93" s="1">
        <f>E93*0.0304</f>
        <v>2720.8</v>
      </c>
      <c r="I93" s="1">
        <v>12210.21</v>
      </c>
      <c r="J93" s="1">
        <v>26757.05</v>
      </c>
      <c r="K93" s="1">
        <f>+E93-J93</f>
        <v>62742.95</v>
      </c>
    </row>
    <row r="94" spans="1:126" x14ac:dyDescent="0.25">
      <c r="A94" t="s">
        <v>220</v>
      </c>
      <c r="B94" t="s">
        <v>99</v>
      </c>
      <c r="C94" s="32" t="s">
        <v>350</v>
      </c>
      <c r="D94" t="s">
        <v>234</v>
      </c>
      <c r="E94" s="1">
        <v>66000</v>
      </c>
      <c r="F94" s="1">
        <v>1894.2</v>
      </c>
      <c r="G94" s="1">
        <v>4615.76</v>
      </c>
      <c r="H94" s="1">
        <f>E94*0.0304</f>
        <v>2006.4</v>
      </c>
      <c r="I94" s="1">
        <v>2035</v>
      </c>
      <c r="J94" s="1">
        <v>10551.36</v>
      </c>
      <c r="K94" s="1">
        <f t="shared" ref="K94:K96" si="31">+E94-J94</f>
        <v>55448.639999999999</v>
      </c>
    </row>
    <row r="95" spans="1:126" x14ac:dyDescent="0.25">
      <c r="A95" s="17" t="s">
        <v>291</v>
      </c>
      <c r="B95" s="17" t="s">
        <v>313</v>
      </c>
      <c r="C95" s="37" t="s">
        <v>350</v>
      </c>
      <c r="D95" s="22" t="s">
        <v>234</v>
      </c>
      <c r="E95" s="1">
        <v>44000</v>
      </c>
      <c r="F95" s="1">
        <v>1262.8</v>
      </c>
      <c r="G95" s="1">
        <v>0</v>
      </c>
      <c r="H95" s="1">
        <f>E95*0.0304</f>
        <v>1337.6</v>
      </c>
      <c r="I95" s="1">
        <v>1375</v>
      </c>
      <c r="J95" s="1">
        <v>3975.4</v>
      </c>
      <c r="K95" s="1">
        <f>+E95-J95</f>
        <v>40024.6</v>
      </c>
    </row>
    <row r="96" spans="1:126" s="91" customFormat="1" x14ac:dyDescent="0.25">
      <c r="A96" s="28" t="s">
        <v>471</v>
      </c>
      <c r="B96" s="28" t="s">
        <v>104</v>
      </c>
      <c r="C96" s="89" t="s">
        <v>350</v>
      </c>
      <c r="D96" s="28" t="s">
        <v>443</v>
      </c>
      <c r="E96" s="90">
        <v>56000</v>
      </c>
      <c r="F96" s="90">
        <v>1607.2</v>
      </c>
      <c r="G96" s="90">
        <v>2733.96</v>
      </c>
      <c r="H96" s="90">
        <v>1702.4</v>
      </c>
      <c r="I96" s="90">
        <v>2295</v>
      </c>
      <c r="J96" s="90">
        <v>8338.56</v>
      </c>
      <c r="K96" s="90">
        <f t="shared" si="31"/>
        <v>47661.440000000002</v>
      </c>
    </row>
    <row r="97" spans="1:126" x14ac:dyDescent="0.25">
      <c r="A97" s="3" t="s">
        <v>12</v>
      </c>
      <c r="B97" s="3">
        <v>4</v>
      </c>
      <c r="C97" s="34"/>
      <c r="D97" s="3"/>
      <c r="E97" s="4">
        <f>SUM(E93:E96)</f>
        <v>255500</v>
      </c>
      <c r="F97" s="4">
        <f>+F95+F93+F94+F96</f>
        <v>7332.85</v>
      </c>
      <c r="G97" s="4">
        <f>SUM(G92:G96)</f>
        <v>16607.11</v>
      </c>
      <c r="H97" s="4">
        <f>SUM(H92:H96)</f>
        <v>7767.2</v>
      </c>
      <c r="I97" s="4">
        <f>SUM(I92:I96)</f>
        <v>17915.21</v>
      </c>
      <c r="J97" s="4">
        <f>SUM(J93:J96)</f>
        <v>49622.37</v>
      </c>
      <c r="K97" s="4">
        <f>SUM(K93:K96)</f>
        <v>205877.63</v>
      </c>
    </row>
    <row r="98" spans="1:126" x14ac:dyDescent="0.25"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</row>
    <row r="99" spans="1:126" x14ac:dyDescent="0.25">
      <c r="A99" s="104" t="s">
        <v>327</v>
      </c>
      <c r="B99" s="104"/>
      <c r="C99" s="104"/>
      <c r="D99" s="104"/>
      <c r="E99" s="104"/>
      <c r="F99" s="104"/>
      <c r="G99" s="104"/>
      <c r="H99" s="104"/>
      <c r="I99" s="104"/>
      <c r="J99" s="104"/>
      <c r="K99" s="104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</row>
    <row r="100" spans="1:126" s="5" customFormat="1" x14ac:dyDescent="0.25">
      <c r="A100" s="5" t="s">
        <v>25</v>
      </c>
      <c r="B100" s="29" t="s">
        <v>454</v>
      </c>
      <c r="C100" s="39" t="s">
        <v>350</v>
      </c>
      <c r="D100" s="5" t="s">
        <v>232</v>
      </c>
      <c r="E100" s="30">
        <v>89500</v>
      </c>
      <c r="F100" s="30">
        <f>E100*0.0287</f>
        <v>2568.65</v>
      </c>
      <c r="G100" s="30">
        <v>9257.39</v>
      </c>
      <c r="H100" s="30">
        <f>E100*0.0304</f>
        <v>2720.8</v>
      </c>
      <c r="I100" s="30">
        <v>11309.85</v>
      </c>
      <c r="J100" s="30">
        <v>25856.69</v>
      </c>
      <c r="K100" s="30">
        <v>63643.31</v>
      </c>
    </row>
    <row r="101" spans="1:126" x14ac:dyDescent="0.25">
      <c r="A101" s="3" t="s">
        <v>12</v>
      </c>
      <c r="B101" s="3">
        <v>1</v>
      </c>
      <c r="C101" s="34"/>
      <c r="D101" s="3"/>
      <c r="E101" s="4">
        <f>SUM(E100)</f>
        <v>89500</v>
      </c>
      <c r="F101" s="4">
        <f t="shared" ref="F101:K101" si="32">SUM(F100)</f>
        <v>2568.65</v>
      </c>
      <c r="G101" s="4">
        <f>SUM(G100)</f>
        <v>9257.39</v>
      </c>
      <c r="H101" s="4">
        <f t="shared" si="32"/>
        <v>2720.8</v>
      </c>
      <c r="I101" s="4">
        <f>I100</f>
        <v>11309.85</v>
      </c>
      <c r="J101" s="4">
        <f t="shared" si="32"/>
        <v>25856.69</v>
      </c>
      <c r="K101" s="4">
        <f t="shared" si="32"/>
        <v>63643.31</v>
      </c>
    </row>
    <row r="103" spans="1:126" x14ac:dyDescent="0.25">
      <c r="A103" s="104" t="s">
        <v>328</v>
      </c>
      <c r="B103" s="104"/>
      <c r="C103" s="104"/>
      <c r="D103" s="104"/>
      <c r="E103" s="104"/>
      <c r="F103" s="104"/>
      <c r="G103" s="104"/>
      <c r="H103" s="104"/>
      <c r="I103" s="104"/>
      <c r="J103" s="104"/>
      <c r="K103" s="104"/>
    </row>
    <row r="104" spans="1:126" x14ac:dyDescent="0.25">
      <c r="A104" t="s">
        <v>219</v>
      </c>
      <c r="B104" t="s">
        <v>104</v>
      </c>
      <c r="C104" s="32" t="s">
        <v>350</v>
      </c>
      <c r="D104" t="s">
        <v>234</v>
      </c>
      <c r="E104" s="1">
        <v>76000</v>
      </c>
      <c r="F104" s="1">
        <f>E104*0.0287</f>
        <v>2181.1999999999998</v>
      </c>
      <c r="G104" s="1">
        <v>6497.56</v>
      </c>
      <c r="H104" s="1">
        <f>E104*0.0304</f>
        <v>2310.4</v>
      </c>
      <c r="I104" s="1">
        <v>3125</v>
      </c>
      <c r="J104" s="1">
        <v>14114.16</v>
      </c>
      <c r="K104" s="1">
        <v>61885.84</v>
      </c>
    </row>
    <row r="105" spans="1:126" x14ac:dyDescent="0.25">
      <c r="A105" t="s">
        <v>124</v>
      </c>
      <c r="B105" t="s">
        <v>313</v>
      </c>
      <c r="C105" s="32" t="s">
        <v>350</v>
      </c>
      <c r="D105" t="s">
        <v>232</v>
      </c>
      <c r="E105" s="1">
        <v>44000</v>
      </c>
      <c r="F105" s="1">
        <f>E105*0.0287</f>
        <v>1262.8</v>
      </c>
      <c r="G105" s="1">
        <v>1007.19</v>
      </c>
      <c r="H105" s="1">
        <f>E105*0.0304</f>
        <v>1337.6</v>
      </c>
      <c r="I105" s="1">
        <v>5072.17</v>
      </c>
      <c r="J105" s="1">
        <v>8679.76</v>
      </c>
      <c r="K105" s="1">
        <v>35320.239999999998</v>
      </c>
    </row>
    <row r="106" spans="1:126" x14ac:dyDescent="0.25">
      <c r="A106" t="s">
        <v>382</v>
      </c>
      <c r="B106" t="s">
        <v>104</v>
      </c>
      <c r="C106" s="32" t="s">
        <v>350</v>
      </c>
      <c r="D106" t="s">
        <v>232</v>
      </c>
      <c r="E106" s="1">
        <v>56000</v>
      </c>
      <c r="F106" s="1">
        <v>1607.2</v>
      </c>
      <c r="G106" s="1">
        <v>2733.96</v>
      </c>
      <c r="H106" s="1">
        <v>1702.4</v>
      </c>
      <c r="I106" s="1">
        <v>2325.02</v>
      </c>
      <c r="J106" s="1">
        <v>8368.58</v>
      </c>
      <c r="K106" s="1">
        <v>47631.42</v>
      </c>
    </row>
    <row r="107" spans="1:126" x14ac:dyDescent="0.25">
      <c r="A107" s="3" t="s">
        <v>12</v>
      </c>
      <c r="B107" s="3">
        <v>3</v>
      </c>
      <c r="C107" s="34"/>
      <c r="D107" s="3"/>
      <c r="E107" s="4">
        <f>E104+E105+E106</f>
        <v>176000</v>
      </c>
      <c r="F107" s="4">
        <f>SUM(F104:F106)</f>
        <v>5051.2</v>
      </c>
      <c r="G107" s="4">
        <f>SUM(G103:G105)+G106</f>
        <v>10238.709999999999</v>
      </c>
      <c r="H107" s="4">
        <f>SUM(H103:H105)+H106</f>
        <v>5350.4</v>
      </c>
      <c r="I107" s="4">
        <f>SUM(I103:I105)+I106</f>
        <v>10522.19</v>
      </c>
      <c r="J107" s="4">
        <f>SUM(J103:J105)+J106</f>
        <v>31162.5</v>
      </c>
      <c r="K107" s="4">
        <f>SUM(K103:K105)+K106</f>
        <v>144837.5</v>
      </c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  <c r="DV107"/>
    </row>
    <row r="109" spans="1:126" x14ac:dyDescent="0.25">
      <c r="A109" s="10" t="s">
        <v>329</v>
      </c>
      <c r="B109" s="10"/>
      <c r="C109" s="36"/>
      <c r="D109" s="12"/>
      <c r="E109" s="10"/>
      <c r="F109" s="10"/>
      <c r="G109" s="10"/>
      <c r="H109" s="10"/>
      <c r="I109" s="10"/>
      <c r="J109" s="10"/>
      <c r="K109" s="10"/>
    </row>
    <row r="110" spans="1:126" x14ac:dyDescent="0.25">
      <c r="A110" t="s">
        <v>229</v>
      </c>
      <c r="B110" t="s">
        <v>170</v>
      </c>
      <c r="C110" s="32" t="s">
        <v>351</v>
      </c>
      <c r="D110" t="s">
        <v>234</v>
      </c>
      <c r="E110" s="1">
        <v>36000</v>
      </c>
      <c r="F110" s="1">
        <f>E110*0.0287</f>
        <v>1033.2</v>
      </c>
      <c r="G110">
        <v>0</v>
      </c>
      <c r="H110" s="1">
        <v>1094.4000000000001</v>
      </c>
      <c r="I110" s="1">
        <v>3587.45</v>
      </c>
      <c r="J110" s="1">
        <v>5715.05</v>
      </c>
      <c r="K110" s="1">
        <v>30284.95</v>
      </c>
    </row>
    <row r="111" spans="1:126" x14ac:dyDescent="0.25">
      <c r="A111" t="s">
        <v>230</v>
      </c>
      <c r="B111" t="s">
        <v>51</v>
      </c>
      <c r="C111" s="32" t="s">
        <v>350</v>
      </c>
      <c r="D111" t="s">
        <v>234</v>
      </c>
      <c r="E111" s="1">
        <v>33000</v>
      </c>
      <c r="F111" s="1">
        <f t="shared" ref="F111:F124" si="33">E111*0.0287</f>
        <v>947.1</v>
      </c>
      <c r="G111">
        <v>0</v>
      </c>
      <c r="H111" s="1">
        <v>1003.2</v>
      </c>
      <c r="I111" s="1">
        <v>1637.45</v>
      </c>
      <c r="J111" s="1">
        <v>3587.75</v>
      </c>
      <c r="K111" s="1">
        <v>29412.25</v>
      </c>
    </row>
    <row r="112" spans="1:126" x14ac:dyDescent="0.25">
      <c r="A112" t="s">
        <v>231</v>
      </c>
      <c r="B112" t="s">
        <v>88</v>
      </c>
      <c r="C112" s="32" t="s">
        <v>351</v>
      </c>
      <c r="D112" t="s">
        <v>234</v>
      </c>
      <c r="E112" s="1">
        <v>75000</v>
      </c>
      <c r="F112" s="1">
        <f t="shared" si="33"/>
        <v>2152.5</v>
      </c>
      <c r="G112" s="1">
        <v>6309.38</v>
      </c>
      <c r="H112" s="1">
        <f t="shared" ref="H112:H124" si="34">E112*0.0304</f>
        <v>2280</v>
      </c>
      <c r="I112" s="1">
        <v>1775</v>
      </c>
      <c r="J112" s="1">
        <v>12516.88</v>
      </c>
      <c r="K112" s="1">
        <v>62483.12</v>
      </c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  <c r="DV112"/>
    </row>
    <row r="113" spans="1:126" x14ac:dyDescent="0.25">
      <c r="A113" t="s">
        <v>285</v>
      </c>
      <c r="B113" t="s">
        <v>16</v>
      </c>
      <c r="C113" s="32" t="s">
        <v>351</v>
      </c>
      <c r="D113" t="s">
        <v>234</v>
      </c>
      <c r="E113" s="1">
        <v>100000</v>
      </c>
      <c r="F113" s="1">
        <f t="shared" si="33"/>
        <v>2870</v>
      </c>
      <c r="G113" s="1">
        <v>12105.37</v>
      </c>
      <c r="H113" s="1">
        <v>3040</v>
      </c>
      <c r="I113" s="1">
        <v>25</v>
      </c>
      <c r="J113" s="1">
        <v>18040.37</v>
      </c>
      <c r="K113" s="1">
        <v>81959.63</v>
      </c>
    </row>
    <row r="114" spans="1:126" x14ac:dyDescent="0.25">
      <c r="A114" t="s">
        <v>158</v>
      </c>
      <c r="B114" t="s">
        <v>18</v>
      </c>
      <c r="C114" s="32" t="s">
        <v>350</v>
      </c>
      <c r="D114" t="s">
        <v>234</v>
      </c>
      <c r="E114" s="1">
        <v>46000</v>
      </c>
      <c r="F114" s="1">
        <f t="shared" si="33"/>
        <v>1320.2</v>
      </c>
      <c r="G114">
        <v>422.93</v>
      </c>
      <c r="H114" s="1">
        <f t="shared" si="34"/>
        <v>1398.4</v>
      </c>
      <c r="I114" s="1">
        <v>1425</v>
      </c>
      <c r="J114" s="1">
        <v>4566.53</v>
      </c>
      <c r="K114" s="1">
        <v>41433.47</v>
      </c>
    </row>
    <row r="115" spans="1:126" x14ac:dyDescent="0.25">
      <c r="A115" t="s">
        <v>270</v>
      </c>
      <c r="B115" t="s">
        <v>388</v>
      </c>
      <c r="C115" s="32" t="s">
        <v>350</v>
      </c>
      <c r="D115" t="s">
        <v>234</v>
      </c>
      <c r="E115" s="1">
        <v>36000</v>
      </c>
      <c r="F115" s="1">
        <f t="shared" si="33"/>
        <v>1033.2</v>
      </c>
      <c r="G115">
        <v>0</v>
      </c>
      <c r="H115" s="1">
        <f t="shared" si="34"/>
        <v>1094.4000000000001</v>
      </c>
      <c r="I115" s="1">
        <v>1075</v>
      </c>
      <c r="J115" s="1">
        <v>3202.6</v>
      </c>
      <c r="K115" s="1">
        <v>32797.4</v>
      </c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  <c r="BB115"/>
      <c r="BC115"/>
      <c r="BD115"/>
      <c r="BE115"/>
      <c r="BF115"/>
      <c r="BG115"/>
      <c r="BH115"/>
      <c r="BI115"/>
      <c r="BJ115"/>
      <c r="BK115"/>
      <c r="BL115"/>
      <c r="BM115"/>
      <c r="BN115"/>
      <c r="BO115"/>
      <c r="BP115"/>
      <c r="BQ115"/>
      <c r="BR115"/>
      <c r="BS115"/>
      <c r="BT115"/>
      <c r="BU115"/>
      <c r="BV115"/>
      <c r="BW115"/>
      <c r="BX115"/>
      <c r="BY115"/>
      <c r="BZ115"/>
      <c r="CA115"/>
      <c r="CB115"/>
      <c r="CC115"/>
      <c r="CD115"/>
      <c r="CE115"/>
      <c r="CF115"/>
      <c r="CG115"/>
      <c r="CH115"/>
      <c r="CI115"/>
      <c r="CJ115"/>
      <c r="CK115"/>
      <c r="CL115"/>
      <c r="CM115"/>
      <c r="CN115"/>
      <c r="CO115"/>
      <c r="CP115"/>
      <c r="CQ115"/>
      <c r="CR115"/>
      <c r="CS115"/>
      <c r="CT115"/>
      <c r="CU115"/>
      <c r="CV115"/>
      <c r="CW115"/>
      <c r="CX115"/>
      <c r="CY115"/>
      <c r="CZ115"/>
      <c r="DA115"/>
      <c r="DB115"/>
      <c r="DC115"/>
      <c r="DD115"/>
      <c r="DE115"/>
      <c r="DF115"/>
      <c r="DG115"/>
      <c r="DH115"/>
      <c r="DI115"/>
      <c r="DJ115"/>
      <c r="DK115"/>
      <c r="DL115"/>
      <c r="DM115"/>
      <c r="DN115"/>
      <c r="DO115"/>
      <c r="DP115"/>
      <c r="DQ115"/>
      <c r="DR115"/>
      <c r="DS115"/>
      <c r="DT115"/>
      <c r="DU115"/>
      <c r="DV115"/>
    </row>
    <row r="116" spans="1:126" x14ac:dyDescent="0.25">
      <c r="A116" t="s">
        <v>243</v>
      </c>
      <c r="B116" t="s">
        <v>99</v>
      </c>
      <c r="C116" s="32" t="s">
        <v>351</v>
      </c>
      <c r="D116" t="s">
        <v>234</v>
      </c>
      <c r="E116" s="1">
        <v>61000</v>
      </c>
      <c r="F116" s="1">
        <f t="shared" si="33"/>
        <v>1750.7</v>
      </c>
      <c r="G116" s="1">
        <v>3674.86</v>
      </c>
      <c r="H116" s="1">
        <f t="shared" si="34"/>
        <v>1854.4</v>
      </c>
      <c r="I116" s="1">
        <v>3175</v>
      </c>
      <c r="J116" s="1">
        <v>10454.959999999999</v>
      </c>
      <c r="K116" s="1">
        <v>50545.04</v>
      </c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  <c r="BB116"/>
      <c r="BC116"/>
      <c r="BD116"/>
      <c r="BE116"/>
      <c r="BF116"/>
      <c r="BG116"/>
      <c r="BH116"/>
      <c r="BI116"/>
      <c r="BJ116"/>
      <c r="BK116"/>
      <c r="BL116"/>
      <c r="BM116"/>
      <c r="BN116"/>
      <c r="BO116"/>
      <c r="BP116"/>
      <c r="BQ116"/>
      <c r="BR116"/>
      <c r="BS116"/>
      <c r="BT116"/>
      <c r="BU116"/>
      <c r="BV116"/>
      <c r="BW116"/>
      <c r="BX116"/>
      <c r="BY116"/>
      <c r="BZ116"/>
      <c r="CA116"/>
      <c r="CB116"/>
      <c r="CC116"/>
      <c r="CD116"/>
      <c r="CE116"/>
      <c r="CF116"/>
      <c r="CG116"/>
      <c r="CH116"/>
      <c r="CI116"/>
      <c r="CJ116"/>
      <c r="CK116"/>
      <c r="CL116"/>
      <c r="CM116"/>
      <c r="CN116"/>
      <c r="CO116"/>
      <c r="CP116"/>
      <c r="CQ116"/>
      <c r="CR116"/>
      <c r="CS116"/>
      <c r="CT116"/>
      <c r="CU116"/>
      <c r="CV116"/>
      <c r="CW116"/>
      <c r="CX116"/>
      <c r="CY116"/>
      <c r="CZ116"/>
      <c r="DA116"/>
      <c r="DB116"/>
      <c r="DC116"/>
      <c r="DD116"/>
      <c r="DE116"/>
      <c r="DF116"/>
      <c r="DG116"/>
      <c r="DH116"/>
      <c r="DI116"/>
      <c r="DJ116"/>
      <c r="DK116"/>
      <c r="DL116"/>
      <c r="DM116"/>
      <c r="DN116"/>
      <c r="DO116"/>
      <c r="DP116"/>
      <c r="DQ116"/>
      <c r="DR116"/>
      <c r="DS116"/>
      <c r="DT116"/>
      <c r="DU116"/>
      <c r="DV116"/>
    </row>
    <row r="117" spans="1:126" x14ac:dyDescent="0.25">
      <c r="A117" t="s">
        <v>389</v>
      </c>
      <c r="B117" t="s">
        <v>22</v>
      </c>
      <c r="C117" s="32" t="s">
        <v>350</v>
      </c>
      <c r="D117" t="s">
        <v>234</v>
      </c>
      <c r="E117" s="1">
        <v>33000</v>
      </c>
      <c r="F117" s="1">
        <f t="shared" si="33"/>
        <v>947.1</v>
      </c>
      <c r="G117">
        <v>0</v>
      </c>
      <c r="H117" s="1">
        <f t="shared" si="34"/>
        <v>1003.2</v>
      </c>
      <c r="I117" s="1">
        <v>1900</v>
      </c>
      <c r="J117" s="1">
        <v>3850.3</v>
      </c>
      <c r="K117" s="1">
        <v>29149.7</v>
      </c>
    </row>
    <row r="118" spans="1:126" x14ac:dyDescent="0.25">
      <c r="A118" t="s">
        <v>245</v>
      </c>
      <c r="B118" t="s">
        <v>244</v>
      </c>
      <c r="C118" s="32" t="s">
        <v>351</v>
      </c>
      <c r="D118" t="s">
        <v>234</v>
      </c>
      <c r="E118" s="1">
        <v>45000</v>
      </c>
      <c r="F118" s="1">
        <f>E118*0.0287</f>
        <v>1291.5</v>
      </c>
      <c r="G118">
        <v>921.46</v>
      </c>
      <c r="H118" s="1">
        <f>E118*0.0304</f>
        <v>1368</v>
      </c>
      <c r="I118" s="1">
        <v>9021.2800000000007</v>
      </c>
      <c r="J118" s="1">
        <v>12602.24</v>
      </c>
      <c r="K118" s="1">
        <v>32397.759999999998</v>
      </c>
    </row>
    <row r="119" spans="1:126" x14ac:dyDescent="0.25">
      <c r="A119" t="s">
        <v>272</v>
      </c>
      <c r="B119" t="s">
        <v>22</v>
      </c>
      <c r="C119" s="32" t="s">
        <v>351</v>
      </c>
      <c r="D119" t="s">
        <v>234</v>
      </c>
      <c r="E119" s="1">
        <v>33000</v>
      </c>
      <c r="F119" s="1">
        <v>947.1</v>
      </c>
      <c r="G119">
        <v>0</v>
      </c>
      <c r="H119" s="1">
        <v>1003.2</v>
      </c>
      <c r="I119" s="1">
        <v>4024.9</v>
      </c>
      <c r="J119" s="1">
        <v>5975.2</v>
      </c>
      <c r="K119" s="1">
        <v>27024.799999999999</v>
      </c>
    </row>
    <row r="120" spans="1:126" x14ac:dyDescent="0.25">
      <c r="A120" t="s">
        <v>271</v>
      </c>
      <c r="B120" t="s">
        <v>51</v>
      </c>
      <c r="C120" s="32" t="s">
        <v>351</v>
      </c>
      <c r="D120" t="s">
        <v>234</v>
      </c>
      <c r="E120" s="1">
        <v>33000</v>
      </c>
      <c r="F120" s="1">
        <f>E120*0.0287</f>
        <v>947.1</v>
      </c>
      <c r="G120">
        <v>0</v>
      </c>
      <c r="H120" s="1">
        <f>E120*0.0304</f>
        <v>1003.2</v>
      </c>
      <c r="I120" s="1">
        <v>1000</v>
      </c>
      <c r="J120" s="1">
        <v>2950.3</v>
      </c>
      <c r="K120" s="1">
        <v>30049.7</v>
      </c>
    </row>
    <row r="121" spans="1:126" x14ac:dyDescent="0.25">
      <c r="A121" t="s">
        <v>246</v>
      </c>
      <c r="B121" t="s">
        <v>478</v>
      </c>
      <c r="C121" s="32" t="s">
        <v>351</v>
      </c>
      <c r="D121" t="s">
        <v>234</v>
      </c>
      <c r="E121" s="1">
        <v>46000</v>
      </c>
      <c r="F121" s="1">
        <f>E121*0.0287</f>
        <v>1320.2</v>
      </c>
      <c r="G121">
        <v>422.93</v>
      </c>
      <c r="H121" s="1">
        <v>1398.4</v>
      </c>
      <c r="I121" s="1">
        <v>175</v>
      </c>
      <c r="J121" s="1">
        <v>3316.53</v>
      </c>
      <c r="K121" s="1">
        <v>42683.47</v>
      </c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  <c r="AZ121"/>
      <c r="BA121"/>
      <c r="BB121"/>
      <c r="BC121"/>
      <c r="BD121"/>
      <c r="BE121"/>
      <c r="BF121"/>
      <c r="BG121"/>
      <c r="BH121"/>
      <c r="BI121"/>
      <c r="BJ121"/>
      <c r="BK121"/>
      <c r="BL121"/>
      <c r="BM121"/>
      <c r="BN121"/>
      <c r="BO121"/>
      <c r="BP121"/>
      <c r="BQ121"/>
      <c r="BR121"/>
      <c r="BS121"/>
      <c r="BT121"/>
      <c r="BU121"/>
      <c r="BV121"/>
      <c r="BW121"/>
      <c r="BX121"/>
      <c r="BY121"/>
      <c r="BZ121"/>
      <c r="CA121"/>
      <c r="CB121"/>
      <c r="CC121"/>
      <c r="CD121"/>
      <c r="CE121"/>
      <c r="CF121"/>
      <c r="CG121"/>
      <c r="CH121"/>
      <c r="CI121"/>
      <c r="CJ121"/>
      <c r="CK121"/>
      <c r="CL121"/>
      <c r="CM121"/>
      <c r="CN121"/>
      <c r="CO121"/>
      <c r="CP121"/>
      <c r="CQ121"/>
      <c r="CR121"/>
      <c r="CS121"/>
      <c r="CT121"/>
      <c r="CU121"/>
      <c r="CV121"/>
      <c r="CW121"/>
      <c r="CX121"/>
      <c r="CY121"/>
      <c r="CZ121"/>
      <c r="DA121"/>
      <c r="DB121"/>
      <c r="DC121"/>
      <c r="DD121"/>
      <c r="DE121"/>
      <c r="DF121"/>
      <c r="DG121"/>
      <c r="DH121"/>
      <c r="DI121"/>
      <c r="DJ121"/>
      <c r="DK121"/>
      <c r="DL121"/>
      <c r="DM121"/>
      <c r="DN121"/>
      <c r="DO121"/>
      <c r="DP121"/>
      <c r="DQ121"/>
      <c r="DR121"/>
      <c r="DS121"/>
      <c r="DT121"/>
      <c r="DU121"/>
      <c r="DV121"/>
    </row>
    <row r="122" spans="1:126" x14ac:dyDescent="0.25">
      <c r="A122" t="s">
        <v>274</v>
      </c>
      <c r="B122" t="s">
        <v>171</v>
      </c>
      <c r="C122" s="32" t="s">
        <v>350</v>
      </c>
      <c r="D122" t="s">
        <v>234</v>
      </c>
      <c r="E122" s="1">
        <v>46000</v>
      </c>
      <c r="F122" s="1">
        <f>E122*0.0287</f>
        <v>1320.2</v>
      </c>
      <c r="G122">
        <v>422.93</v>
      </c>
      <c r="H122" s="1">
        <v>1398.4</v>
      </c>
      <c r="I122" s="1">
        <v>2425</v>
      </c>
      <c r="J122" s="1">
        <v>5566.53</v>
      </c>
      <c r="K122" s="1">
        <v>40433.47</v>
      </c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  <c r="BO122"/>
      <c r="BP122"/>
      <c r="BQ122"/>
      <c r="BR122"/>
      <c r="BS122"/>
      <c r="BT122"/>
      <c r="BU122"/>
      <c r="BV122"/>
      <c r="BW122"/>
      <c r="BX122"/>
      <c r="BY122"/>
      <c r="BZ122"/>
      <c r="CA122"/>
      <c r="CB122"/>
      <c r="CC122"/>
      <c r="CD122"/>
      <c r="CE122"/>
      <c r="CF122"/>
      <c r="CG122"/>
      <c r="CH122"/>
      <c r="CI122"/>
      <c r="CJ122"/>
      <c r="CK122"/>
      <c r="CL122"/>
      <c r="CM122"/>
      <c r="CN122"/>
      <c r="CO122"/>
      <c r="CP122"/>
      <c r="CQ122"/>
      <c r="CR122"/>
      <c r="CS122"/>
      <c r="CT122"/>
      <c r="CU122"/>
      <c r="CV122"/>
      <c r="CW122"/>
      <c r="CX122"/>
      <c r="CY122"/>
      <c r="CZ122"/>
      <c r="DA122"/>
      <c r="DB122"/>
      <c r="DC122"/>
      <c r="DD122"/>
      <c r="DE122"/>
      <c r="DF122"/>
      <c r="DG122"/>
      <c r="DH122"/>
      <c r="DI122"/>
      <c r="DJ122"/>
      <c r="DK122"/>
      <c r="DL122"/>
      <c r="DM122"/>
      <c r="DN122"/>
      <c r="DO122"/>
      <c r="DP122"/>
      <c r="DQ122"/>
      <c r="DR122"/>
      <c r="DS122"/>
      <c r="DT122"/>
      <c r="DU122"/>
      <c r="DV122"/>
    </row>
    <row r="123" spans="1:126" x14ac:dyDescent="0.25">
      <c r="A123" t="s">
        <v>273</v>
      </c>
      <c r="B123" t="s">
        <v>109</v>
      </c>
      <c r="C123" s="32" t="s">
        <v>351</v>
      </c>
      <c r="D123" t="s">
        <v>234</v>
      </c>
      <c r="E123" s="1">
        <v>46000</v>
      </c>
      <c r="F123" s="1">
        <f>E123*0.0287</f>
        <v>1320.2</v>
      </c>
      <c r="G123">
        <v>422.93</v>
      </c>
      <c r="H123" s="1">
        <f>E123*0.0304</f>
        <v>1398.4</v>
      </c>
      <c r="I123" s="1">
        <v>175</v>
      </c>
      <c r="J123" s="1">
        <v>3316.53</v>
      </c>
      <c r="K123" s="1">
        <v>42683.47</v>
      </c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  <c r="BB123"/>
      <c r="BC123"/>
      <c r="BD123"/>
      <c r="BE123"/>
      <c r="BF123"/>
      <c r="BG123"/>
      <c r="BH123"/>
      <c r="BI123"/>
      <c r="BJ123"/>
      <c r="BK123"/>
      <c r="BL123"/>
      <c r="BM123"/>
      <c r="BN123"/>
      <c r="BO123"/>
      <c r="BP123"/>
      <c r="BQ123"/>
      <c r="BR123"/>
      <c r="BS123"/>
      <c r="BT123"/>
      <c r="BU123"/>
      <c r="BV123"/>
      <c r="BW123"/>
      <c r="BX123"/>
      <c r="BY123"/>
      <c r="BZ123"/>
      <c r="CA123"/>
      <c r="CB123"/>
      <c r="CC123"/>
      <c r="CD123"/>
      <c r="CE123"/>
      <c r="CF123"/>
      <c r="CG123"/>
      <c r="CH123"/>
      <c r="CI123"/>
      <c r="CJ123"/>
      <c r="CK123"/>
      <c r="CL123"/>
      <c r="CM123"/>
      <c r="CN123"/>
      <c r="CO123"/>
      <c r="CP123"/>
      <c r="CQ123"/>
      <c r="CR123"/>
      <c r="CS123"/>
      <c r="CT123"/>
      <c r="CU123"/>
      <c r="CV123"/>
      <c r="CW123"/>
      <c r="CX123"/>
      <c r="CY123"/>
      <c r="CZ123"/>
      <c r="DA123"/>
      <c r="DB123"/>
      <c r="DC123"/>
      <c r="DD123"/>
      <c r="DE123"/>
      <c r="DF123"/>
      <c r="DG123"/>
      <c r="DH123"/>
      <c r="DI123"/>
      <c r="DJ123"/>
      <c r="DK123"/>
      <c r="DL123"/>
      <c r="DM123"/>
      <c r="DN123"/>
      <c r="DO123"/>
      <c r="DP123"/>
      <c r="DQ123"/>
      <c r="DR123"/>
      <c r="DS123"/>
      <c r="DT123"/>
      <c r="DU123"/>
      <c r="DV123"/>
    </row>
    <row r="124" spans="1:126" x14ac:dyDescent="0.25">
      <c r="A124" t="s">
        <v>91</v>
      </c>
      <c r="B124" t="s">
        <v>14</v>
      </c>
      <c r="C124" s="32" t="s">
        <v>351</v>
      </c>
      <c r="D124" t="s">
        <v>234</v>
      </c>
      <c r="E124" s="1">
        <v>21338.85</v>
      </c>
      <c r="F124" s="1">
        <f t="shared" si="33"/>
        <v>612.41999999999996</v>
      </c>
      <c r="G124">
        <v>0</v>
      </c>
      <c r="H124" s="1">
        <f t="shared" si="34"/>
        <v>648.70000000000005</v>
      </c>
      <c r="I124" s="1">
        <v>175</v>
      </c>
      <c r="J124" s="1">
        <v>1436.12</v>
      </c>
      <c r="K124" s="1">
        <v>19902.73</v>
      </c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  <c r="CB124"/>
      <c r="CC124"/>
      <c r="CD124"/>
      <c r="CE124"/>
      <c r="CF124"/>
      <c r="CG124"/>
      <c r="CH124"/>
      <c r="CI124"/>
      <c r="CJ124"/>
      <c r="CK124"/>
      <c r="CL124"/>
      <c r="CM124"/>
      <c r="CN124"/>
      <c r="CO124"/>
      <c r="CP124"/>
      <c r="CQ124"/>
      <c r="CR124"/>
      <c r="CS124"/>
      <c r="CT124"/>
      <c r="CU124"/>
      <c r="CV124"/>
      <c r="CW124"/>
      <c r="CX124"/>
      <c r="CY124"/>
      <c r="CZ124"/>
      <c r="DA124"/>
      <c r="DB124"/>
      <c r="DC124"/>
      <c r="DD124"/>
      <c r="DE124"/>
      <c r="DF124"/>
      <c r="DG124"/>
      <c r="DH124"/>
      <c r="DI124"/>
      <c r="DJ124"/>
      <c r="DK124"/>
      <c r="DL124"/>
      <c r="DM124"/>
      <c r="DN124"/>
      <c r="DO124"/>
      <c r="DP124"/>
      <c r="DQ124"/>
      <c r="DR124"/>
      <c r="DS124"/>
      <c r="DT124"/>
      <c r="DU124"/>
      <c r="DV124"/>
    </row>
    <row r="125" spans="1:126" x14ac:dyDescent="0.25">
      <c r="A125" s="3" t="s">
        <v>12</v>
      </c>
      <c r="B125" s="3">
        <v>15</v>
      </c>
      <c r="C125" s="34"/>
      <c r="D125" s="3"/>
      <c r="E125" s="4">
        <f>SUM(E110:E122)+E124+E123</f>
        <v>690338.85</v>
      </c>
      <c r="F125" s="4">
        <f t="shared" ref="F125:K125" si="35">SUM(F110:F124)</f>
        <v>19812.72</v>
      </c>
      <c r="G125" s="4">
        <f>SUM(G110:G124)</f>
        <v>24702.79</v>
      </c>
      <c r="H125" s="4">
        <f t="shared" si="35"/>
        <v>20986.3</v>
      </c>
      <c r="I125" s="4">
        <f t="shared" si="35"/>
        <v>31596.080000000002</v>
      </c>
      <c r="J125" s="4">
        <f t="shared" si="35"/>
        <v>97097.89</v>
      </c>
      <c r="K125" s="4">
        <f t="shared" si="35"/>
        <v>593240.96</v>
      </c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  <c r="BV125"/>
      <c r="BW125"/>
      <c r="BX125"/>
      <c r="BY125"/>
      <c r="BZ125"/>
      <c r="CA125"/>
      <c r="CB125"/>
      <c r="CC125"/>
      <c r="CD125"/>
      <c r="CE125"/>
      <c r="CF125"/>
      <c r="CG125"/>
      <c r="CH125"/>
      <c r="CI125"/>
      <c r="CJ125"/>
      <c r="CK125"/>
      <c r="CL125"/>
      <c r="CM125"/>
      <c r="CN125"/>
      <c r="CO125"/>
      <c r="CP125"/>
      <c r="CQ125"/>
      <c r="CR125"/>
      <c r="CS125"/>
      <c r="CT125"/>
      <c r="CU125"/>
      <c r="CV125"/>
      <c r="CW125"/>
      <c r="CX125"/>
      <c r="CY125"/>
      <c r="CZ125"/>
      <c r="DA125"/>
      <c r="DB125"/>
      <c r="DC125"/>
      <c r="DD125"/>
      <c r="DE125"/>
      <c r="DF125"/>
      <c r="DG125"/>
      <c r="DH125"/>
      <c r="DI125"/>
      <c r="DJ125"/>
      <c r="DK125"/>
      <c r="DL125"/>
      <c r="DM125"/>
      <c r="DN125"/>
      <c r="DO125"/>
      <c r="DP125"/>
      <c r="DQ125"/>
      <c r="DR125"/>
      <c r="DS125"/>
      <c r="DT125"/>
      <c r="DU125"/>
      <c r="DV125"/>
    </row>
    <row r="126" spans="1:126" x14ac:dyDescent="0.25"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  <c r="CD126"/>
      <c r="CE126"/>
      <c r="CF126"/>
      <c r="CG126"/>
      <c r="CH126"/>
      <c r="CI126"/>
      <c r="CJ126"/>
      <c r="CK126"/>
      <c r="CL126"/>
      <c r="CM126"/>
      <c r="CN126"/>
      <c r="CO126"/>
      <c r="CP126"/>
      <c r="CQ126"/>
      <c r="CR126"/>
      <c r="CS126"/>
      <c r="CT126"/>
      <c r="CU126"/>
      <c r="CV126"/>
      <c r="CW126"/>
      <c r="CX126"/>
      <c r="CY126"/>
      <c r="CZ126"/>
      <c r="DA126"/>
      <c r="DB126"/>
      <c r="DC126"/>
      <c r="DD126"/>
      <c r="DE126"/>
      <c r="DF126"/>
      <c r="DG126"/>
      <c r="DH126"/>
      <c r="DI126"/>
      <c r="DJ126"/>
      <c r="DK126"/>
      <c r="DL126"/>
      <c r="DM126"/>
      <c r="DN126"/>
      <c r="DO126"/>
      <c r="DP126"/>
      <c r="DQ126"/>
      <c r="DR126"/>
      <c r="DS126"/>
      <c r="DT126"/>
      <c r="DU126"/>
      <c r="DV126"/>
    </row>
    <row r="127" spans="1:126" x14ac:dyDescent="0.25">
      <c r="A127" s="10" t="s">
        <v>330</v>
      </c>
      <c r="B127" s="10"/>
      <c r="C127" s="36"/>
      <c r="D127" s="12"/>
      <c r="E127" s="10"/>
      <c r="F127" s="10"/>
      <c r="G127" s="10"/>
      <c r="H127" s="10"/>
      <c r="I127" s="10"/>
      <c r="J127" s="10"/>
      <c r="K127" s="10"/>
    </row>
    <row r="128" spans="1:126" x14ac:dyDescent="0.25">
      <c r="A128" t="s">
        <v>161</v>
      </c>
      <c r="B128" t="s">
        <v>160</v>
      </c>
      <c r="C128" s="32" t="s">
        <v>351</v>
      </c>
      <c r="D128" t="s">
        <v>232</v>
      </c>
      <c r="E128" s="1">
        <v>36000</v>
      </c>
      <c r="F128" s="1">
        <f t="shared" ref="F128:F137" si="36">E128*0.0287</f>
        <v>1033.2</v>
      </c>
      <c r="G128" s="1">
        <v>0</v>
      </c>
      <c r="H128" s="1">
        <f t="shared" ref="H128:H137" si="37">E128*0.0304</f>
        <v>1094.4000000000001</v>
      </c>
      <c r="I128" s="1">
        <v>1175</v>
      </c>
      <c r="J128" s="1">
        <v>3302.6</v>
      </c>
      <c r="K128" s="1">
        <f>+E128-J128</f>
        <v>32697.4</v>
      </c>
    </row>
    <row r="129" spans="1:11" x14ac:dyDescent="0.25">
      <c r="A129" t="s">
        <v>162</v>
      </c>
      <c r="B129" t="s">
        <v>479</v>
      </c>
      <c r="C129" s="32" t="s">
        <v>351</v>
      </c>
      <c r="D129" t="s">
        <v>234</v>
      </c>
      <c r="E129" s="1">
        <v>36000</v>
      </c>
      <c r="F129" s="1">
        <f t="shared" si="36"/>
        <v>1033.2</v>
      </c>
      <c r="G129" s="1">
        <v>0</v>
      </c>
      <c r="H129" s="1">
        <f t="shared" si="37"/>
        <v>1094.4000000000001</v>
      </c>
      <c r="I129" s="1">
        <v>1725</v>
      </c>
      <c r="J129" s="1">
        <v>3852.6</v>
      </c>
      <c r="K129" s="1">
        <f t="shared" ref="K129:K137" si="38">+E129-J129</f>
        <v>32147.4</v>
      </c>
    </row>
    <row r="130" spans="1:11" x14ac:dyDescent="0.25">
      <c r="A130" t="s">
        <v>390</v>
      </c>
      <c r="B130" t="s">
        <v>479</v>
      </c>
      <c r="C130" s="32" t="s">
        <v>350</v>
      </c>
      <c r="D130" t="s">
        <v>234</v>
      </c>
      <c r="E130" s="1">
        <v>36000</v>
      </c>
      <c r="F130" s="1">
        <v>1033.2</v>
      </c>
      <c r="G130" s="1">
        <v>0</v>
      </c>
      <c r="H130" s="1">
        <v>1094.4000000000001</v>
      </c>
      <c r="I130" s="1">
        <v>1125</v>
      </c>
      <c r="J130" s="1">
        <v>3252.6</v>
      </c>
      <c r="K130" s="1">
        <f t="shared" si="38"/>
        <v>32747.4</v>
      </c>
    </row>
    <row r="131" spans="1:11" x14ac:dyDescent="0.25">
      <c r="A131" t="s">
        <v>163</v>
      </c>
      <c r="B131" t="s">
        <v>16</v>
      </c>
      <c r="C131" s="32" t="s">
        <v>350</v>
      </c>
      <c r="D131" t="s">
        <v>232</v>
      </c>
      <c r="E131" s="1">
        <v>81000</v>
      </c>
      <c r="F131" s="1">
        <f t="shared" si="36"/>
        <v>2324.6999999999998</v>
      </c>
      <c r="G131" s="1">
        <v>6530.99</v>
      </c>
      <c r="H131" s="1">
        <f t="shared" si="37"/>
        <v>2462.4</v>
      </c>
      <c r="I131" s="1">
        <v>6722.35</v>
      </c>
      <c r="J131" s="1">
        <v>18040.439999999999</v>
      </c>
      <c r="K131" s="1">
        <f t="shared" si="38"/>
        <v>62959.56</v>
      </c>
    </row>
    <row r="132" spans="1:11" x14ac:dyDescent="0.25">
      <c r="A132" t="s">
        <v>164</v>
      </c>
      <c r="B132" t="s">
        <v>479</v>
      </c>
      <c r="C132" s="32" t="s">
        <v>351</v>
      </c>
      <c r="D132" t="s">
        <v>234</v>
      </c>
      <c r="E132" s="1">
        <v>36000</v>
      </c>
      <c r="F132" s="1">
        <f t="shared" si="36"/>
        <v>1033.2</v>
      </c>
      <c r="G132" s="1">
        <v>0</v>
      </c>
      <c r="H132" s="1">
        <f t="shared" si="37"/>
        <v>1094.4000000000001</v>
      </c>
      <c r="I132" s="1">
        <v>3275</v>
      </c>
      <c r="J132" s="1">
        <v>5402.6</v>
      </c>
      <c r="K132" s="1">
        <f t="shared" si="38"/>
        <v>30597.4</v>
      </c>
    </row>
    <row r="133" spans="1:11" x14ac:dyDescent="0.25">
      <c r="A133" t="s">
        <v>165</v>
      </c>
      <c r="B133" t="s">
        <v>479</v>
      </c>
      <c r="C133" s="32" t="s">
        <v>350</v>
      </c>
      <c r="D133" t="s">
        <v>234</v>
      </c>
      <c r="E133" s="1">
        <v>36000</v>
      </c>
      <c r="F133" s="1">
        <f t="shared" si="36"/>
        <v>1033.2</v>
      </c>
      <c r="G133" s="1">
        <v>0</v>
      </c>
      <c r="H133" s="1">
        <f t="shared" si="37"/>
        <v>1094.4000000000001</v>
      </c>
      <c r="I133" s="1">
        <v>4807.45</v>
      </c>
      <c r="J133" s="1">
        <v>6935.05</v>
      </c>
      <c r="K133" s="1">
        <f t="shared" si="38"/>
        <v>29064.95</v>
      </c>
    </row>
    <row r="134" spans="1:11" x14ac:dyDescent="0.25">
      <c r="A134" t="s">
        <v>228</v>
      </c>
      <c r="B134" t="s">
        <v>479</v>
      </c>
      <c r="C134" s="32" t="s">
        <v>351</v>
      </c>
      <c r="D134" t="s">
        <v>234</v>
      </c>
      <c r="E134" s="1">
        <v>44000</v>
      </c>
      <c r="F134" s="1">
        <f t="shared" si="36"/>
        <v>1262.8</v>
      </c>
      <c r="G134" s="1">
        <v>0</v>
      </c>
      <c r="H134" s="1">
        <v>1368</v>
      </c>
      <c r="I134" s="1">
        <v>175</v>
      </c>
      <c r="J134" s="1">
        <v>6287.85</v>
      </c>
      <c r="K134" s="1">
        <f t="shared" si="38"/>
        <v>37712.15</v>
      </c>
    </row>
    <row r="135" spans="1:11" x14ac:dyDescent="0.25">
      <c r="A135" t="s">
        <v>166</v>
      </c>
      <c r="B135" t="s">
        <v>160</v>
      </c>
      <c r="C135" s="32" t="s">
        <v>351</v>
      </c>
      <c r="D135" t="s">
        <v>234</v>
      </c>
      <c r="E135" s="1">
        <v>45000</v>
      </c>
      <c r="F135" s="1">
        <f t="shared" si="36"/>
        <v>1291.5</v>
      </c>
      <c r="G135" s="1">
        <v>0</v>
      </c>
      <c r="H135" s="1">
        <v>1337.6</v>
      </c>
      <c r="I135" s="1">
        <v>3687.45</v>
      </c>
      <c r="J135" s="1">
        <v>2834.5</v>
      </c>
      <c r="K135" s="1">
        <f t="shared" si="38"/>
        <v>42165.5</v>
      </c>
    </row>
    <row r="136" spans="1:11" x14ac:dyDescent="0.25">
      <c r="A136" t="s">
        <v>157</v>
      </c>
      <c r="B136" t="s">
        <v>480</v>
      </c>
      <c r="C136" s="32" t="s">
        <v>351</v>
      </c>
      <c r="D136" t="s">
        <v>234</v>
      </c>
      <c r="E136" s="1">
        <v>61000</v>
      </c>
      <c r="F136" s="1">
        <f t="shared" si="36"/>
        <v>1750.7</v>
      </c>
      <c r="G136" s="1">
        <v>3674.86</v>
      </c>
      <c r="H136" s="1">
        <f t="shared" si="37"/>
        <v>1854.4</v>
      </c>
      <c r="I136" s="1">
        <v>175</v>
      </c>
      <c r="J136" s="1">
        <v>7454.96</v>
      </c>
      <c r="K136" s="1">
        <f t="shared" si="38"/>
        <v>53545.04</v>
      </c>
    </row>
    <row r="137" spans="1:11" x14ac:dyDescent="0.25">
      <c r="A137" t="s">
        <v>391</v>
      </c>
      <c r="B137" t="s">
        <v>479</v>
      </c>
      <c r="C137" s="32" t="s">
        <v>351</v>
      </c>
      <c r="D137" t="s">
        <v>234</v>
      </c>
      <c r="E137" s="1">
        <v>45000</v>
      </c>
      <c r="F137" s="1">
        <f t="shared" si="36"/>
        <v>1291.5</v>
      </c>
      <c r="G137" s="1">
        <v>0</v>
      </c>
      <c r="H137" s="1">
        <f t="shared" si="37"/>
        <v>1368</v>
      </c>
      <c r="I137" s="1">
        <v>175</v>
      </c>
      <c r="J137" s="1">
        <v>2834.5</v>
      </c>
      <c r="K137" s="1">
        <f t="shared" si="38"/>
        <v>42165.5</v>
      </c>
    </row>
    <row r="138" spans="1:11" x14ac:dyDescent="0.25">
      <c r="A138" s="3" t="s">
        <v>12</v>
      </c>
      <c r="B138" s="3">
        <v>10</v>
      </c>
      <c r="C138" s="34"/>
      <c r="D138" s="3"/>
      <c r="E138" s="4">
        <f>SUM(E128:E137)</f>
        <v>456000</v>
      </c>
      <c r="F138" s="4">
        <f t="shared" ref="F138:J138" si="39">SUM(F128:F137)</f>
        <v>13087.2</v>
      </c>
      <c r="G138" s="4">
        <f>SUM(G128:G137)</f>
        <v>10205.85</v>
      </c>
      <c r="H138" s="4">
        <f t="shared" si="39"/>
        <v>13862.4</v>
      </c>
      <c r="I138" s="4">
        <f>SUM(I128:I137)</f>
        <v>23042.25</v>
      </c>
      <c r="J138" s="4">
        <f t="shared" si="39"/>
        <v>60197.7</v>
      </c>
      <c r="K138" s="4">
        <f>K128+K129+K130+K131+K132+K133+K134+K135+K136+K137</f>
        <v>395802.3</v>
      </c>
    </row>
    <row r="139" spans="1:11" x14ac:dyDescent="0.25">
      <c r="A139" s="5"/>
      <c r="B139" s="5"/>
      <c r="C139" s="39"/>
      <c r="D139" s="5"/>
      <c r="E139" s="30"/>
      <c r="F139" s="30"/>
      <c r="G139" s="30"/>
      <c r="H139" s="30"/>
      <c r="I139" s="30"/>
      <c r="J139" s="30"/>
      <c r="K139" s="30"/>
    </row>
    <row r="140" spans="1:11" x14ac:dyDescent="0.25">
      <c r="A140" s="10" t="s">
        <v>167</v>
      </c>
      <c r="B140" s="10"/>
      <c r="C140" s="36"/>
      <c r="D140" s="12"/>
      <c r="E140" s="10"/>
      <c r="F140" s="10"/>
      <c r="G140" s="10"/>
      <c r="H140" s="10"/>
      <c r="I140" s="10"/>
      <c r="J140" s="10"/>
      <c r="K140" s="10"/>
    </row>
    <row r="141" spans="1:11" x14ac:dyDescent="0.25">
      <c r="A141" t="s">
        <v>174</v>
      </c>
      <c r="B141" t="s">
        <v>175</v>
      </c>
      <c r="C141" s="32" t="s">
        <v>350</v>
      </c>
      <c r="D141" t="s">
        <v>234</v>
      </c>
      <c r="E141" s="1">
        <v>81000</v>
      </c>
      <c r="F141" s="1">
        <f>E141*0.0287</f>
        <v>2324.6999999999998</v>
      </c>
      <c r="G141" s="1">
        <v>7636.09</v>
      </c>
      <c r="H141" s="1">
        <f>E141*0.0304</f>
        <v>2462.4</v>
      </c>
      <c r="I141">
        <v>25</v>
      </c>
      <c r="J141" s="1">
        <f>+F141+G141+H141+I141</f>
        <v>12448.19</v>
      </c>
      <c r="K141" s="1">
        <f>+E141-J141</f>
        <v>68551.81</v>
      </c>
    </row>
    <row r="142" spans="1:11" s="5" customFormat="1" x14ac:dyDescent="0.25">
      <c r="A142" t="s">
        <v>168</v>
      </c>
      <c r="B142" t="s">
        <v>159</v>
      </c>
      <c r="C142" s="32" t="s">
        <v>351</v>
      </c>
      <c r="D142" t="s">
        <v>234</v>
      </c>
      <c r="E142" s="1">
        <v>45000</v>
      </c>
      <c r="F142" s="1">
        <f t="shared" ref="F142:F152" si="40">E142*0.0287</f>
        <v>1291.5</v>
      </c>
      <c r="G142">
        <v>0</v>
      </c>
      <c r="H142" s="1">
        <v>1368</v>
      </c>
      <c r="I142" s="1">
        <v>6424.23</v>
      </c>
      <c r="J142" s="1">
        <f t="shared" ref="J142:J152" si="41">+F142+G142+H142+I142</f>
        <v>9083.73</v>
      </c>
      <c r="K142" s="1">
        <f t="shared" ref="K142:K152" si="42">+E142-J142</f>
        <v>35916.269999999997</v>
      </c>
    </row>
    <row r="143" spans="1:11" x14ac:dyDescent="0.25">
      <c r="A143" t="s">
        <v>169</v>
      </c>
      <c r="B143" t="s">
        <v>170</v>
      </c>
      <c r="C143" s="32" t="s">
        <v>351</v>
      </c>
      <c r="D143" t="s">
        <v>234</v>
      </c>
      <c r="E143" s="1">
        <v>33000</v>
      </c>
      <c r="F143" s="1">
        <f t="shared" si="40"/>
        <v>947.1</v>
      </c>
      <c r="G143">
        <v>0</v>
      </c>
      <c r="H143" s="1">
        <f t="shared" ref="H143:H152" si="43">E143*0.0304</f>
        <v>1003.2</v>
      </c>
      <c r="I143">
        <v>715</v>
      </c>
      <c r="J143" s="1">
        <f t="shared" si="41"/>
        <v>2665.3</v>
      </c>
      <c r="K143" s="1">
        <f t="shared" si="42"/>
        <v>30334.7</v>
      </c>
    </row>
    <row r="144" spans="1:11" x14ac:dyDescent="0.25">
      <c r="A144" t="s">
        <v>172</v>
      </c>
      <c r="B144" t="s">
        <v>109</v>
      </c>
      <c r="C144" s="32" t="s">
        <v>351</v>
      </c>
      <c r="D144" t="s">
        <v>232</v>
      </c>
      <c r="E144" s="1">
        <v>30450</v>
      </c>
      <c r="F144" s="1">
        <f t="shared" si="40"/>
        <v>873.92</v>
      </c>
      <c r="G144">
        <v>0</v>
      </c>
      <c r="H144" s="1">
        <v>925.68</v>
      </c>
      <c r="I144" s="1">
        <v>2949.45</v>
      </c>
      <c r="J144" s="1">
        <f t="shared" si="41"/>
        <v>4749.05</v>
      </c>
      <c r="K144" s="1">
        <f t="shared" si="42"/>
        <v>25700.95</v>
      </c>
    </row>
    <row r="145" spans="1:126" x14ac:dyDescent="0.25">
      <c r="A145" t="s">
        <v>173</v>
      </c>
      <c r="B145" t="s">
        <v>170</v>
      </c>
      <c r="C145" s="32" t="s">
        <v>351</v>
      </c>
      <c r="D145" t="s">
        <v>234</v>
      </c>
      <c r="E145" s="1">
        <v>33000</v>
      </c>
      <c r="F145" s="1">
        <f>E145*0.0287</f>
        <v>947.1</v>
      </c>
      <c r="G145">
        <v>0</v>
      </c>
      <c r="H145" s="1">
        <f>E145*0.0304</f>
        <v>1003.2</v>
      </c>
      <c r="I145">
        <v>315</v>
      </c>
      <c r="J145" s="1">
        <f t="shared" si="41"/>
        <v>2265.3000000000002</v>
      </c>
      <c r="K145" s="1">
        <f t="shared" si="42"/>
        <v>30734.7</v>
      </c>
    </row>
    <row r="146" spans="1:126" x14ac:dyDescent="0.25">
      <c r="A146" t="s">
        <v>200</v>
      </c>
      <c r="B146" t="s">
        <v>171</v>
      </c>
      <c r="C146" s="32" t="s">
        <v>351</v>
      </c>
      <c r="D146" t="s">
        <v>234</v>
      </c>
      <c r="E146" s="1">
        <v>31500</v>
      </c>
      <c r="F146" s="1">
        <f t="shared" si="40"/>
        <v>904.05</v>
      </c>
      <c r="G146">
        <v>0</v>
      </c>
      <c r="H146" s="1">
        <f t="shared" si="43"/>
        <v>957.6</v>
      </c>
      <c r="I146">
        <v>175</v>
      </c>
      <c r="J146" s="1">
        <f t="shared" si="41"/>
        <v>2036.65</v>
      </c>
      <c r="K146" s="1">
        <f t="shared" si="42"/>
        <v>29463.35</v>
      </c>
    </row>
    <row r="147" spans="1:126" x14ac:dyDescent="0.25">
      <c r="A147" t="s">
        <v>392</v>
      </c>
      <c r="B147" t="s">
        <v>481</v>
      </c>
      <c r="C147" s="32" t="s">
        <v>350</v>
      </c>
      <c r="D147" t="s">
        <v>234</v>
      </c>
      <c r="E147" s="1">
        <v>41000</v>
      </c>
      <c r="F147" s="1">
        <f t="shared" si="40"/>
        <v>1176.7</v>
      </c>
      <c r="G147">
        <v>0</v>
      </c>
      <c r="H147" s="1">
        <f t="shared" si="43"/>
        <v>1246.4000000000001</v>
      </c>
      <c r="I147" s="1">
        <v>1687.45</v>
      </c>
      <c r="J147" s="1">
        <f t="shared" si="41"/>
        <v>4110.55</v>
      </c>
      <c r="K147" s="1">
        <f t="shared" si="42"/>
        <v>36889.449999999997</v>
      </c>
    </row>
    <row r="148" spans="1:126" x14ac:dyDescent="0.25">
      <c r="A148" t="s">
        <v>154</v>
      </c>
      <c r="B148" t="s">
        <v>482</v>
      </c>
      <c r="C148" s="32" t="s">
        <v>350</v>
      </c>
      <c r="D148" t="s">
        <v>234</v>
      </c>
      <c r="E148" s="1">
        <v>46000</v>
      </c>
      <c r="F148" s="1">
        <f t="shared" si="40"/>
        <v>1320.2</v>
      </c>
      <c r="G148" s="1">
        <v>1289.46</v>
      </c>
      <c r="H148" s="1">
        <f t="shared" si="43"/>
        <v>1398.4</v>
      </c>
      <c r="I148" s="1">
        <v>2335</v>
      </c>
      <c r="J148" s="1">
        <f t="shared" si="41"/>
        <v>6343.06</v>
      </c>
      <c r="K148" s="1">
        <f t="shared" si="42"/>
        <v>39656.94</v>
      </c>
    </row>
    <row r="149" spans="1:126" x14ac:dyDescent="0.25">
      <c r="A149" t="s">
        <v>393</v>
      </c>
      <c r="B149" t="s">
        <v>155</v>
      </c>
      <c r="C149" s="32" t="s">
        <v>350</v>
      </c>
      <c r="D149" t="s">
        <v>234</v>
      </c>
      <c r="E149" s="1">
        <v>61000</v>
      </c>
      <c r="F149" s="1">
        <f t="shared" si="40"/>
        <v>1750.7</v>
      </c>
      <c r="G149" s="1">
        <v>3674.86</v>
      </c>
      <c r="H149" s="1">
        <f>E149*0.0304</f>
        <v>1854.4</v>
      </c>
      <c r="I149" s="1">
        <v>10036.370000000001</v>
      </c>
      <c r="J149" s="1">
        <f t="shared" si="41"/>
        <v>17316.330000000002</v>
      </c>
      <c r="K149" s="1">
        <f t="shared" si="42"/>
        <v>43683.67</v>
      </c>
      <c r="L149"/>
      <c r="M149"/>
      <c r="N149"/>
      <c r="O149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  <c r="AQ149"/>
      <c r="AR149"/>
      <c r="AS149"/>
      <c r="AT149"/>
      <c r="AU149"/>
      <c r="AV149"/>
      <c r="AW149"/>
      <c r="AX149"/>
      <c r="AY149"/>
      <c r="AZ149"/>
      <c r="BA149"/>
      <c r="BB149"/>
      <c r="BC149"/>
      <c r="BD149"/>
      <c r="BE149"/>
      <c r="BF149"/>
      <c r="BG149"/>
      <c r="BH149"/>
      <c r="BI149"/>
      <c r="BJ149"/>
      <c r="BK149"/>
      <c r="BL149"/>
      <c r="BM149"/>
      <c r="BN149"/>
      <c r="BO149"/>
      <c r="BP149"/>
      <c r="BQ149"/>
      <c r="BR149"/>
      <c r="BS149"/>
      <c r="BT149"/>
      <c r="BU149"/>
      <c r="BV149"/>
      <c r="BW149"/>
      <c r="BX149"/>
      <c r="BY149"/>
      <c r="BZ149"/>
      <c r="CA149"/>
      <c r="CB149"/>
      <c r="CC149"/>
      <c r="CD149"/>
      <c r="CE149"/>
      <c r="CF149"/>
      <c r="CG149"/>
      <c r="CH149"/>
      <c r="CI149"/>
      <c r="CJ149"/>
      <c r="CK149"/>
      <c r="CL149"/>
      <c r="CM149"/>
      <c r="CN149"/>
      <c r="CO149"/>
      <c r="CP149"/>
      <c r="CQ149"/>
      <c r="CR149"/>
      <c r="CS149"/>
      <c r="CT149"/>
      <c r="CU149"/>
      <c r="CV149"/>
      <c r="CW149"/>
      <c r="CX149"/>
      <c r="CY149"/>
      <c r="CZ149"/>
      <c r="DA149"/>
      <c r="DB149"/>
      <c r="DC149"/>
      <c r="DD149"/>
      <c r="DE149"/>
      <c r="DF149"/>
      <c r="DG149"/>
      <c r="DH149"/>
      <c r="DI149"/>
      <c r="DJ149"/>
      <c r="DK149"/>
      <c r="DL149"/>
      <c r="DM149"/>
      <c r="DN149"/>
      <c r="DO149"/>
      <c r="DP149"/>
      <c r="DQ149"/>
      <c r="DR149"/>
      <c r="DS149"/>
      <c r="DT149"/>
      <c r="DU149"/>
      <c r="DV149"/>
    </row>
    <row r="150" spans="1:126" x14ac:dyDescent="0.25">
      <c r="A150" t="s">
        <v>156</v>
      </c>
      <c r="B150" t="s">
        <v>482</v>
      </c>
      <c r="C150" s="32" t="s">
        <v>350</v>
      </c>
      <c r="D150" t="s">
        <v>234</v>
      </c>
      <c r="E150" s="1">
        <v>46000</v>
      </c>
      <c r="F150" s="1">
        <f t="shared" si="40"/>
        <v>1320.2</v>
      </c>
      <c r="G150">
        <v>422.93</v>
      </c>
      <c r="H150" s="1">
        <v>1398.4</v>
      </c>
      <c r="I150" s="1">
        <v>2355</v>
      </c>
      <c r="J150" s="1">
        <f t="shared" si="41"/>
        <v>5496.53</v>
      </c>
      <c r="K150" s="1">
        <f t="shared" si="42"/>
        <v>40503.47</v>
      </c>
      <c r="L150"/>
      <c r="M150"/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  <c r="AS150"/>
      <c r="AT150"/>
      <c r="AU150"/>
      <c r="AV150"/>
      <c r="AW150"/>
      <c r="AX150"/>
      <c r="AY150"/>
      <c r="AZ150"/>
      <c r="BA150"/>
      <c r="BB150"/>
      <c r="BC150"/>
      <c r="BD150"/>
      <c r="BE150"/>
      <c r="BF150"/>
      <c r="BG150"/>
      <c r="BH150"/>
      <c r="BI150"/>
      <c r="BJ150"/>
      <c r="BK150"/>
      <c r="BL150"/>
      <c r="BM150"/>
      <c r="BN150"/>
      <c r="BO150"/>
      <c r="BP150"/>
      <c r="BQ150"/>
      <c r="BR150"/>
      <c r="BS150"/>
      <c r="BT150"/>
      <c r="BU150"/>
      <c r="BV150"/>
      <c r="BW150"/>
      <c r="BX150"/>
      <c r="BY150"/>
      <c r="BZ150"/>
      <c r="CA150"/>
      <c r="CB150"/>
      <c r="CC150"/>
      <c r="CD150"/>
      <c r="CE150"/>
      <c r="CF150"/>
      <c r="CG150"/>
      <c r="CH150"/>
      <c r="CI150"/>
      <c r="CJ150"/>
      <c r="CK150"/>
      <c r="CL150"/>
      <c r="CM150"/>
      <c r="CN150"/>
      <c r="CO150"/>
      <c r="CP150"/>
      <c r="CQ150"/>
      <c r="CR150"/>
      <c r="CS150"/>
      <c r="CT150"/>
      <c r="CU150"/>
      <c r="CV150"/>
      <c r="CW150"/>
      <c r="CX150"/>
      <c r="CY150"/>
      <c r="CZ150"/>
      <c r="DA150"/>
      <c r="DB150"/>
      <c r="DC150"/>
      <c r="DD150"/>
      <c r="DE150"/>
      <c r="DF150"/>
      <c r="DG150"/>
      <c r="DH150"/>
      <c r="DI150"/>
      <c r="DJ150"/>
      <c r="DK150"/>
      <c r="DL150"/>
      <c r="DM150"/>
      <c r="DN150"/>
      <c r="DO150"/>
      <c r="DP150"/>
      <c r="DQ150"/>
      <c r="DR150"/>
      <c r="DS150"/>
      <c r="DT150"/>
      <c r="DU150"/>
      <c r="DV150"/>
    </row>
    <row r="151" spans="1:126" x14ac:dyDescent="0.25">
      <c r="A151" t="s">
        <v>394</v>
      </c>
      <c r="B151" t="s">
        <v>483</v>
      </c>
      <c r="C151" s="32" t="s">
        <v>351</v>
      </c>
      <c r="D151" t="s">
        <v>234</v>
      </c>
      <c r="E151" s="1">
        <v>45000</v>
      </c>
      <c r="F151" s="1">
        <f t="shared" si="40"/>
        <v>1291.5</v>
      </c>
      <c r="G151">
        <v>0</v>
      </c>
      <c r="H151" s="1">
        <f t="shared" si="43"/>
        <v>1368</v>
      </c>
      <c r="I151" s="1">
        <v>3199.9</v>
      </c>
      <c r="J151" s="1">
        <f t="shared" si="41"/>
        <v>5859.4</v>
      </c>
      <c r="K151" s="1">
        <f t="shared" si="42"/>
        <v>39140.6</v>
      </c>
      <c r="L151"/>
      <c r="M151"/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  <c r="AS151"/>
      <c r="AT151"/>
      <c r="AU151"/>
      <c r="AV151"/>
      <c r="AW151"/>
      <c r="AX151"/>
      <c r="AY151"/>
      <c r="AZ151"/>
      <c r="BA151"/>
      <c r="BB151"/>
      <c r="BC151"/>
      <c r="BD151"/>
      <c r="BE151"/>
      <c r="BF151"/>
      <c r="BG151"/>
      <c r="BH151"/>
      <c r="BI151"/>
      <c r="BJ151"/>
      <c r="BK151"/>
      <c r="BL151"/>
      <c r="BM151"/>
      <c r="BN151"/>
      <c r="BO151"/>
      <c r="BP151"/>
      <c r="BQ151"/>
      <c r="BR151"/>
      <c r="BS151"/>
      <c r="BT151"/>
      <c r="BU151"/>
      <c r="BV151"/>
      <c r="BW151"/>
      <c r="BX151"/>
      <c r="BY151"/>
      <c r="BZ151"/>
      <c r="CA151"/>
      <c r="CB151"/>
      <c r="CC151"/>
      <c r="CD151"/>
      <c r="CE151"/>
      <c r="CF151"/>
      <c r="CG151"/>
      <c r="CH151"/>
      <c r="CI151"/>
      <c r="CJ151"/>
      <c r="CK151"/>
      <c r="CL151"/>
      <c r="CM151"/>
      <c r="CN151"/>
      <c r="CO151"/>
      <c r="CP151"/>
      <c r="CQ151"/>
      <c r="CR151"/>
      <c r="CS151"/>
      <c r="CT151"/>
      <c r="CU151"/>
      <c r="CV151"/>
      <c r="CW151"/>
      <c r="CX151"/>
      <c r="CY151"/>
      <c r="CZ151"/>
      <c r="DA151"/>
      <c r="DB151"/>
      <c r="DC151"/>
      <c r="DD151"/>
      <c r="DE151"/>
      <c r="DF151"/>
      <c r="DG151"/>
      <c r="DH151"/>
      <c r="DI151"/>
      <c r="DJ151"/>
      <c r="DK151"/>
      <c r="DL151"/>
      <c r="DM151"/>
      <c r="DN151"/>
      <c r="DO151"/>
      <c r="DP151"/>
      <c r="DQ151"/>
      <c r="DR151"/>
      <c r="DS151"/>
      <c r="DT151"/>
      <c r="DU151"/>
      <c r="DV151"/>
    </row>
    <row r="152" spans="1:126" x14ac:dyDescent="0.25">
      <c r="A152" t="s">
        <v>395</v>
      </c>
      <c r="B152" t="s">
        <v>159</v>
      </c>
      <c r="C152" s="32" t="s">
        <v>351</v>
      </c>
      <c r="D152" t="s">
        <v>234</v>
      </c>
      <c r="E152" s="1">
        <v>45000</v>
      </c>
      <c r="F152" s="1">
        <f t="shared" si="40"/>
        <v>1291.5</v>
      </c>
      <c r="G152">
        <v>0</v>
      </c>
      <c r="H152" s="1">
        <f t="shared" si="43"/>
        <v>1368</v>
      </c>
      <c r="I152" s="1">
        <v>6019.01</v>
      </c>
      <c r="J152" s="1">
        <f t="shared" si="41"/>
        <v>8678.51</v>
      </c>
      <c r="K152" s="1">
        <f t="shared" si="42"/>
        <v>36321.49</v>
      </c>
      <c r="L152"/>
      <c r="M152"/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  <c r="AT152"/>
      <c r="AU152"/>
      <c r="AV152"/>
      <c r="AW152"/>
      <c r="AX152"/>
      <c r="AY152"/>
      <c r="AZ152"/>
      <c r="BA152"/>
      <c r="BB152"/>
      <c r="BC152"/>
      <c r="BD152"/>
      <c r="BE152"/>
      <c r="BF152"/>
      <c r="BG152"/>
      <c r="BH152"/>
      <c r="BI152"/>
      <c r="BJ152"/>
      <c r="BK152"/>
      <c r="BL152"/>
      <c r="BM152"/>
      <c r="BN152"/>
      <c r="BO152"/>
      <c r="BP152"/>
      <c r="BQ152"/>
      <c r="BR152"/>
      <c r="BS152"/>
      <c r="BT152"/>
      <c r="BU152"/>
      <c r="BV152"/>
      <c r="BW152"/>
      <c r="BX152"/>
      <c r="BY152"/>
      <c r="BZ152"/>
      <c r="CA152"/>
      <c r="CB152"/>
      <c r="CC152"/>
      <c r="CD152"/>
      <c r="CE152"/>
      <c r="CF152"/>
      <c r="CG152"/>
      <c r="CH152"/>
      <c r="CI152"/>
      <c r="CJ152"/>
      <c r="CK152"/>
      <c r="CL152"/>
      <c r="CM152"/>
      <c r="CN152"/>
      <c r="CO152"/>
      <c r="CP152"/>
      <c r="CQ152"/>
      <c r="CR152"/>
      <c r="CS152"/>
      <c r="CT152"/>
      <c r="CU152"/>
      <c r="CV152"/>
      <c r="CW152"/>
      <c r="CX152"/>
      <c r="CY152"/>
      <c r="CZ152"/>
      <c r="DA152"/>
      <c r="DB152"/>
      <c r="DC152"/>
      <c r="DD152"/>
      <c r="DE152"/>
      <c r="DF152"/>
      <c r="DG152"/>
      <c r="DH152"/>
      <c r="DI152"/>
      <c r="DJ152"/>
      <c r="DK152"/>
      <c r="DL152"/>
      <c r="DM152"/>
      <c r="DN152"/>
      <c r="DO152"/>
      <c r="DP152"/>
      <c r="DQ152"/>
      <c r="DR152"/>
      <c r="DS152"/>
      <c r="DT152"/>
      <c r="DU152"/>
      <c r="DV152"/>
    </row>
    <row r="153" spans="1:126" s="5" customFormat="1" x14ac:dyDescent="0.25">
      <c r="A153" s="63" t="s">
        <v>12</v>
      </c>
      <c r="B153" s="63">
        <v>12</v>
      </c>
      <c r="C153" s="64"/>
      <c r="D153" s="63"/>
      <c r="E153" s="65">
        <f>SUM(E141:E152)</f>
        <v>537950</v>
      </c>
      <c r="F153" s="65">
        <f t="shared" ref="F153:J153" si="44">SUM(F141:F152)</f>
        <v>15439.17</v>
      </c>
      <c r="G153" s="65">
        <f>SUM(G141:G152)</f>
        <v>13023.34</v>
      </c>
      <c r="H153" s="65">
        <f t="shared" si="44"/>
        <v>16353.68</v>
      </c>
      <c r="I153" s="65">
        <f t="shared" si="44"/>
        <v>36236.410000000003</v>
      </c>
      <c r="J153" s="65">
        <f t="shared" si="44"/>
        <v>81052.600000000006</v>
      </c>
      <c r="K153" s="65">
        <f>SUM(K141:K146)+K147+K148+K149+K150+K151+K152</f>
        <v>456897.4</v>
      </c>
    </row>
    <row r="154" spans="1:126" x14ac:dyDescent="0.25">
      <c r="A154" s="6"/>
      <c r="B154" s="6"/>
      <c r="C154" s="40"/>
      <c r="D154" s="6"/>
      <c r="E154" s="49"/>
      <c r="F154" s="49"/>
      <c r="G154" s="49"/>
      <c r="H154" s="49"/>
      <c r="I154" s="49"/>
      <c r="J154" s="49"/>
      <c r="K154" s="49"/>
      <c r="L154"/>
      <c r="M154"/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  <c r="AT154"/>
      <c r="AU154"/>
      <c r="AV154"/>
      <c r="AW154"/>
      <c r="AX154"/>
      <c r="AY154"/>
      <c r="AZ154"/>
      <c r="BA154"/>
      <c r="BB154"/>
      <c r="BC154"/>
      <c r="BD154"/>
      <c r="BE154"/>
      <c r="BF154"/>
      <c r="BG154"/>
      <c r="BH154"/>
      <c r="BI154"/>
      <c r="BJ154"/>
      <c r="BK154"/>
      <c r="BL154"/>
      <c r="BM154"/>
      <c r="BN154"/>
      <c r="BO154"/>
      <c r="BP154"/>
      <c r="BQ154"/>
      <c r="BR154"/>
      <c r="BS154"/>
      <c r="BT154"/>
      <c r="BU154"/>
      <c r="BV154"/>
      <c r="BW154"/>
      <c r="BX154"/>
      <c r="BY154"/>
      <c r="BZ154"/>
      <c r="CA154"/>
      <c r="CB154"/>
      <c r="CC154"/>
      <c r="CD154"/>
      <c r="CE154"/>
      <c r="CF154"/>
      <c r="CG154"/>
      <c r="CH154"/>
      <c r="CI154"/>
      <c r="CJ154"/>
      <c r="CK154"/>
      <c r="CL154"/>
      <c r="CM154"/>
      <c r="CN154"/>
      <c r="CO154"/>
      <c r="CP154"/>
      <c r="CQ154"/>
      <c r="CR154"/>
      <c r="CS154"/>
      <c r="CT154"/>
      <c r="CU154"/>
      <c r="CV154"/>
      <c r="CW154"/>
      <c r="CX154"/>
      <c r="CY154"/>
      <c r="CZ154"/>
      <c r="DA154"/>
      <c r="DB154"/>
      <c r="DC154"/>
      <c r="DD154"/>
      <c r="DE154"/>
      <c r="DF154"/>
      <c r="DG154"/>
      <c r="DH154"/>
      <c r="DI154"/>
      <c r="DJ154"/>
      <c r="DK154"/>
      <c r="DL154"/>
      <c r="DM154"/>
      <c r="DN154"/>
      <c r="DO154"/>
      <c r="DP154"/>
      <c r="DQ154"/>
      <c r="DR154"/>
      <c r="DS154"/>
      <c r="DT154"/>
      <c r="DU154"/>
      <c r="DV154"/>
    </row>
    <row r="155" spans="1:126" x14ac:dyDescent="0.25">
      <c r="A155" s="6" t="s">
        <v>396</v>
      </c>
      <c r="B155" s="6"/>
      <c r="C155" s="40"/>
      <c r="D155" s="6"/>
      <c r="E155" s="49"/>
      <c r="F155" s="49"/>
      <c r="G155" s="49"/>
      <c r="H155" s="49"/>
      <c r="I155" s="49"/>
      <c r="J155" s="49"/>
      <c r="K155" s="49"/>
      <c r="L155"/>
      <c r="M155"/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  <c r="AT155"/>
      <c r="AU155"/>
      <c r="AV155"/>
      <c r="AW155"/>
      <c r="AX155"/>
      <c r="AY155"/>
      <c r="AZ155"/>
      <c r="BA155"/>
      <c r="BB155"/>
      <c r="BC155"/>
      <c r="BD155"/>
      <c r="BE155"/>
      <c r="BF155"/>
      <c r="BG155"/>
      <c r="BH155"/>
      <c r="BI155"/>
      <c r="BJ155"/>
      <c r="BK155"/>
      <c r="BL155"/>
      <c r="BM155"/>
      <c r="BN155"/>
      <c r="BO155"/>
      <c r="BP155"/>
      <c r="BQ155"/>
      <c r="BR155"/>
      <c r="BS155"/>
      <c r="BT155"/>
      <c r="BU155"/>
      <c r="BV155"/>
      <c r="BW155"/>
      <c r="BX155"/>
      <c r="BY155"/>
      <c r="BZ155"/>
      <c r="CA155"/>
      <c r="CB155"/>
      <c r="CC155"/>
      <c r="CD155"/>
      <c r="CE155"/>
      <c r="CF155"/>
      <c r="CG155"/>
      <c r="CH155"/>
      <c r="CI155"/>
      <c r="CJ155"/>
      <c r="CK155"/>
      <c r="CL155"/>
      <c r="CM155"/>
      <c r="CN155"/>
      <c r="CO155"/>
      <c r="CP155"/>
      <c r="CQ155"/>
      <c r="CR155"/>
      <c r="CS155"/>
      <c r="CT155"/>
      <c r="CU155"/>
      <c r="CV155"/>
      <c r="CW155"/>
      <c r="CX155"/>
      <c r="CY155"/>
      <c r="CZ155"/>
      <c r="DA155"/>
      <c r="DB155"/>
      <c r="DC155"/>
      <c r="DD155"/>
      <c r="DE155"/>
      <c r="DF155"/>
      <c r="DG155"/>
      <c r="DH155"/>
      <c r="DI155"/>
      <c r="DJ155"/>
      <c r="DK155"/>
      <c r="DL155"/>
      <c r="DM155"/>
      <c r="DN155"/>
      <c r="DO155"/>
      <c r="DP155"/>
      <c r="DQ155"/>
      <c r="DR155"/>
      <c r="DS155"/>
      <c r="DT155"/>
      <c r="DU155"/>
      <c r="DV155"/>
    </row>
    <row r="156" spans="1:126" s="66" customFormat="1" x14ac:dyDescent="0.25">
      <c r="A156" s="60" t="s">
        <v>397</v>
      </c>
      <c r="B156" s="60" t="s">
        <v>398</v>
      </c>
      <c r="C156" s="67" t="s">
        <v>350</v>
      </c>
      <c r="D156" s="60" t="s">
        <v>234</v>
      </c>
      <c r="E156" s="68">
        <v>45000</v>
      </c>
      <c r="F156" s="68">
        <v>1291.5</v>
      </c>
      <c r="G156" s="68">
        <v>0</v>
      </c>
      <c r="H156" s="68">
        <v>1368</v>
      </c>
      <c r="I156" s="68">
        <v>125</v>
      </c>
      <c r="J156" s="68">
        <v>2784.5</v>
      </c>
      <c r="K156" s="68">
        <v>42215.5</v>
      </c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T156" s="5"/>
      <c r="AU156" s="5"/>
      <c r="AV156" s="5"/>
      <c r="AW156" s="5"/>
    </row>
    <row r="157" spans="1:126" s="5" customFormat="1" x14ac:dyDescent="0.25">
      <c r="A157" s="60" t="s">
        <v>399</v>
      </c>
      <c r="B157" s="60" t="s">
        <v>400</v>
      </c>
      <c r="C157" s="67" t="s">
        <v>350</v>
      </c>
      <c r="D157" s="60" t="s">
        <v>234</v>
      </c>
      <c r="E157" s="68">
        <v>32000</v>
      </c>
      <c r="F157" s="68">
        <v>918.4</v>
      </c>
      <c r="G157" s="68">
        <v>0</v>
      </c>
      <c r="H157" s="68">
        <v>972.8</v>
      </c>
      <c r="I157" s="68">
        <v>1687.45</v>
      </c>
      <c r="J157" s="68">
        <v>3578.65</v>
      </c>
      <c r="K157" s="68">
        <v>28421.35</v>
      </c>
    </row>
    <row r="158" spans="1:126" s="5" customFormat="1" x14ac:dyDescent="0.25">
      <c r="A158" s="60" t="s">
        <v>401</v>
      </c>
      <c r="B158" s="60" t="s">
        <v>400</v>
      </c>
      <c r="C158" s="67" t="s">
        <v>351</v>
      </c>
      <c r="D158" s="60" t="s">
        <v>232</v>
      </c>
      <c r="E158" s="68">
        <v>31500</v>
      </c>
      <c r="F158" s="68">
        <v>904.05</v>
      </c>
      <c r="G158" s="68">
        <v>0</v>
      </c>
      <c r="H158" s="68">
        <v>957.6</v>
      </c>
      <c r="I158" s="68">
        <v>1787.45</v>
      </c>
      <c r="J158" s="68">
        <v>3649.1</v>
      </c>
      <c r="K158" s="68">
        <v>27850.9</v>
      </c>
    </row>
    <row r="159" spans="1:126" s="60" customFormat="1" x14ac:dyDescent="0.25">
      <c r="A159" s="60" t="s">
        <v>402</v>
      </c>
      <c r="B159" s="60" t="s">
        <v>403</v>
      </c>
      <c r="C159" s="67" t="s">
        <v>350</v>
      </c>
      <c r="D159" s="60" t="s">
        <v>234</v>
      </c>
      <c r="E159" s="68">
        <v>26250</v>
      </c>
      <c r="F159" s="68">
        <v>753.38</v>
      </c>
      <c r="G159" s="68">
        <v>0</v>
      </c>
      <c r="H159" s="68">
        <v>798</v>
      </c>
      <c r="I159" s="68">
        <v>315</v>
      </c>
      <c r="J159" s="68">
        <v>1866.38</v>
      </c>
      <c r="K159" s="68">
        <v>24383.62</v>
      </c>
    </row>
    <row r="160" spans="1:126" s="60" customFormat="1" x14ac:dyDescent="0.25">
      <c r="A160" s="60" t="s">
        <v>404</v>
      </c>
      <c r="B160" s="60" t="s">
        <v>104</v>
      </c>
      <c r="C160" s="67" t="s">
        <v>350</v>
      </c>
      <c r="D160" s="60" t="s">
        <v>232</v>
      </c>
      <c r="E160" s="68">
        <v>41000</v>
      </c>
      <c r="F160" s="68">
        <v>1176.7</v>
      </c>
      <c r="G160" s="68">
        <v>583.79</v>
      </c>
      <c r="H160" s="68">
        <v>1246.4000000000001</v>
      </c>
      <c r="I160" s="68">
        <v>1320</v>
      </c>
      <c r="J160" s="68">
        <v>4326.8900000000003</v>
      </c>
      <c r="K160" s="68">
        <v>36673.11</v>
      </c>
    </row>
    <row r="161" spans="1:126" s="29" customFormat="1" x14ac:dyDescent="0.25">
      <c r="A161" t="s">
        <v>84</v>
      </c>
      <c r="B161" t="s">
        <v>99</v>
      </c>
      <c r="C161" s="32" t="s">
        <v>351</v>
      </c>
      <c r="D161" t="s">
        <v>234</v>
      </c>
      <c r="E161" s="1">
        <v>60000</v>
      </c>
      <c r="F161" s="1">
        <f>E161*0.0287</f>
        <v>1722</v>
      </c>
      <c r="G161" s="1">
        <v>3486.68</v>
      </c>
      <c r="H161" s="1">
        <f>E161*0.0304</f>
        <v>1824</v>
      </c>
      <c r="I161" s="1">
        <v>175</v>
      </c>
      <c r="J161" s="1">
        <v>7207.68</v>
      </c>
      <c r="K161" s="1">
        <v>52792.32</v>
      </c>
    </row>
    <row r="162" spans="1:126" s="60" customFormat="1" x14ac:dyDescent="0.25">
      <c r="A162" s="79" t="s">
        <v>12</v>
      </c>
      <c r="B162" s="79">
        <v>6</v>
      </c>
      <c r="C162" s="80"/>
      <c r="D162" s="79"/>
      <c r="E162" s="81">
        <f>E156+E157+E158+E159+E160+E161</f>
        <v>235750</v>
      </c>
      <c r="F162" s="81">
        <f>SUM(F156:F161)</f>
        <v>6766.03</v>
      </c>
      <c r="G162" s="81">
        <f>G156+G157+G158+G159+G160+G161</f>
        <v>4070.47</v>
      </c>
      <c r="H162" s="81">
        <f>H156+H157+H158+H159+H160+H161</f>
        <v>7166.8</v>
      </c>
      <c r="I162" s="81">
        <f>I156+I157+I158+I159+I160+I161</f>
        <v>5409.9</v>
      </c>
      <c r="J162" s="81">
        <f>J157+J156+J158+J159+J160+J161</f>
        <v>23413.200000000001</v>
      </c>
      <c r="K162" s="81">
        <f>K156+K157+K158+K159+K160+K161</f>
        <v>212336.8</v>
      </c>
    </row>
    <row r="164" spans="1:126" s="29" customFormat="1" x14ac:dyDescent="0.25">
      <c r="A164" s="127" t="s">
        <v>82</v>
      </c>
      <c r="B164" s="127"/>
      <c r="C164" s="127"/>
      <c r="D164" s="127"/>
      <c r="E164" s="127"/>
      <c r="F164" s="127"/>
      <c r="G164" s="127"/>
      <c r="H164" s="127"/>
      <c r="I164" s="127"/>
      <c r="J164" s="127"/>
      <c r="K164" s="127"/>
    </row>
    <row r="165" spans="1:126" s="79" customFormat="1" x14ac:dyDescent="0.25">
      <c r="A165" t="s">
        <v>301</v>
      </c>
      <c r="B165" s="21" t="s">
        <v>104</v>
      </c>
      <c r="C165" s="32" t="s">
        <v>350</v>
      </c>
      <c r="D165" t="s">
        <v>234</v>
      </c>
      <c r="E165" s="1">
        <v>42000</v>
      </c>
      <c r="F165" s="1">
        <f>E165*0.0287</f>
        <v>1205.4000000000001</v>
      </c>
      <c r="G165" s="1">
        <v>0</v>
      </c>
      <c r="H165" s="1">
        <f>E165*0.0304</f>
        <v>1276.8</v>
      </c>
      <c r="I165" s="1">
        <v>25</v>
      </c>
      <c r="J165" s="1">
        <f>+F165+G165+H165+I165</f>
        <v>2507.1999999999998</v>
      </c>
      <c r="K165" s="1">
        <f>+E165-J165</f>
        <v>39492.800000000003</v>
      </c>
      <c r="L165" s="82"/>
      <c r="M165" s="82"/>
      <c r="N165" s="82"/>
      <c r="O165" s="82"/>
      <c r="P165" s="82"/>
      <c r="Q165" s="82"/>
      <c r="R165" s="82"/>
      <c r="S165" s="82"/>
      <c r="T165" s="82"/>
      <c r="U165" s="82"/>
      <c r="V165" s="82"/>
      <c r="W165" s="82"/>
      <c r="X165" s="82"/>
      <c r="Y165" s="82"/>
      <c r="Z165" s="82"/>
      <c r="AA165" s="82"/>
      <c r="AB165" s="82"/>
      <c r="AC165" s="82"/>
      <c r="AD165" s="82"/>
      <c r="AE165" s="82"/>
      <c r="AF165" s="82"/>
      <c r="AG165" s="82"/>
      <c r="AH165" s="82"/>
      <c r="AI165" s="82"/>
      <c r="AJ165" s="82"/>
      <c r="AK165" s="82"/>
      <c r="AL165" s="82"/>
      <c r="AM165" s="82"/>
      <c r="AN165" s="82"/>
      <c r="AO165" s="82"/>
      <c r="AP165" s="82"/>
      <c r="AQ165" s="82"/>
      <c r="AR165" s="82"/>
      <c r="AS165" s="82"/>
      <c r="AT165" s="82"/>
      <c r="AU165" s="82"/>
      <c r="AV165" s="82"/>
      <c r="AW165" s="82"/>
    </row>
    <row r="166" spans="1:126" x14ac:dyDescent="0.25">
      <c r="A166" t="s">
        <v>41</v>
      </c>
      <c r="B166" s="21" t="s">
        <v>288</v>
      </c>
      <c r="C166" s="32" t="s">
        <v>350</v>
      </c>
      <c r="D166" t="s">
        <v>232</v>
      </c>
      <c r="E166" s="1">
        <v>31500</v>
      </c>
      <c r="F166" s="1">
        <v>904.05</v>
      </c>
      <c r="G166" s="1">
        <v>0</v>
      </c>
      <c r="H166" s="1">
        <v>957.6</v>
      </c>
      <c r="I166" s="1">
        <v>175</v>
      </c>
      <c r="J166" s="1">
        <f>+F166+G166+H166+I166</f>
        <v>2036.65</v>
      </c>
      <c r="K166" s="1">
        <v>29463.35</v>
      </c>
    </row>
    <row r="167" spans="1:126" x14ac:dyDescent="0.25">
      <c r="A167" s="3" t="s">
        <v>12</v>
      </c>
      <c r="B167" s="3">
        <v>2</v>
      </c>
      <c r="C167" s="34"/>
      <c r="D167" s="3"/>
      <c r="E167" s="4">
        <f>SUM(E165:E166)</f>
        <v>73500</v>
      </c>
      <c r="F167" s="4">
        <f>SUM(F165:F166)</f>
        <v>2109.4499999999998</v>
      </c>
      <c r="G167" s="4">
        <f>SUM(G165:G166)</f>
        <v>0</v>
      </c>
      <c r="H167" s="4">
        <f>SUM(H165)+H166</f>
        <v>2234.4</v>
      </c>
      <c r="I167" s="4">
        <f>SUM(I165:I166)</f>
        <v>200</v>
      </c>
      <c r="J167" s="4">
        <f>SUM(J165)+J166</f>
        <v>4543.8500000000004</v>
      </c>
      <c r="K167" s="4">
        <f>SUM(K165)+K166</f>
        <v>68956.149999999994</v>
      </c>
    </row>
    <row r="168" spans="1:126" x14ac:dyDescent="0.25">
      <c r="A168" s="6"/>
      <c r="B168" s="6"/>
      <c r="C168" s="40"/>
      <c r="D168" s="6"/>
      <c r="E168" s="49"/>
      <c r="F168" s="49"/>
      <c r="G168" s="49"/>
      <c r="H168" s="49"/>
      <c r="I168" s="49"/>
      <c r="J168" s="49"/>
      <c r="K168" s="49"/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  <c r="AT168"/>
      <c r="AU168"/>
      <c r="AV168"/>
      <c r="AW168"/>
      <c r="AX168"/>
      <c r="AY168"/>
      <c r="AZ168"/>
      <c r="BA168"/>
      <c r="BB168"/>
      <c r="BC168"/>
      <c r="BD168"/>
      <c r="BE168"/>
      <c r="BF168"/>
      <c r="BG168"/>
      <c r="BH168"/>
      <c r="BI168"/>
      <c r="BJ168"/>
      <c r="BK168"/>
      <c r="BL168"/>
      <c r="BM168"/>
      <c r="BN168"/>
      <c r="BO168"/>
      <c r="BP168"/>
      <c r="BQ168"/>
      <c r="BR168"/>
      <c r="BS168"/>
      <c r="BT168"/>
      <c r="BU168"/>
      <c r="BV168"/>
      <c r="BW168"/>
      <c r="BX168"/>
      <c r="BY168"/>
      <c r="BZ168"/>
      <c r="CA168"/>
      <c r="CB168"/>
      <c r="CC168"/>
      <c r="CD168"/>
      <c r="CE168"/>
      <c r="CF168"/>
      <c r="CG168"/>
      <c r="CH168"/>
      <c r="CI168"/>
      <c r="CJ168"/>
      <c r="CK168"/>
      <c r="CL168"/>
      <c r="CM168"/>
      <c r="CN168"/>
      <c r="CO168"/>
      <c r="CP168"/>
      <c r="CQ168"/>
      <c r="CR168"/>
      <c r="CS168"/>
      <c r="CT168"/>
      <c r="CU168"/>
      <c r="CV168"/>
      <c r="CW168"/>
      <c r="CX168"/>
      <c r="CY168"/>
      <c r="CZ168"/>
      <c r="DA168"/>
      <c r="DB168"/>
      <c r="DC168"/>
      <c r="DD168"/>
      <c r="DE168"/>
      <c r="DF168"/>
      <c r="DG168"/>
      <c r="DH168"/>
      <c r="DI168"/>
      <c r="DJ168"/>
      <c r="DK168"/>
      <c r="DL168"/>
      <c r="DM168"/>
      <c r="DN168"/>
      <c r="DO168"/>
      <c r="DP168"/>
      <c r="DQ168"/>
      <c r="DR168"/>
      <c r="DS168"/>
      <c r="DT168"/>
      <c r="DU168"/>
      <c r="DV168"/>
    </row>
    <row r="169" spans="1:126" x14ac:dyDescent="0.25">
      <c r="A169" s="6" t="s">
        <v>408</v>
      </c>
      <c r="B169" s="6"/>
      <c r="C169" s="40"/>
      <c r="D169" s="6"/>
      <c r="E169" s="49"/>
      <c r="F169" s="49"/>
      <c r="G169" s="49"/>
      <c r="H169" s="49"/>
      <c r="I169" s="49"/>
      <c r="J169" s="49"/>
      <c r="K169" s="49"/>
      <c r="L169"/>
      <c r="M169"/>
      <c r="N169"/>
      <c r="O169"/>
      <c r="P169"/>
      <c r="Q169"/>
      <c r="R169"/>
      <c r="S169"/>
      <c r="T169"/>
      <c r="U169"/>
      <c r="V169"/>
      <c r="W169"/>
      <c r="X169"/>
      <c r="Y169"/>
      <c r="Z169"/>
      <c r="AA169"/>
      <c r="AB169"/>
      <c r="AC169"/>
      <c r="AD169"/>
      <c r="AE169"/>
      <c r="AF169"/>
      <c r="AG169"/>
      <c r="AH169"/>
      <c r="AI169"/>
      <c r="AJ169"/>
      <c r="AK169"/>
      <c r="AL169"/>
      <c r="AM169"/>
      <c r="AN169"/>
      <c r="AO169"/>
      <c r="AP169"/>
      <c r="AQ169"/>
      <c r="AR169"/>
      <c r="AS169"/>
      <c r="AT169"/>
      <c r="AU169"/>
      <c r="AV169"/>
      <c r="AW169"/>
      <c r="AX169"/>
      <c r="AY169"/>
      <c r="AZ169"/>
      <c r="BA169"/>
      <c r="BB169"/>
      <c r="BC169"/>
      <c r="BD169"/>
      <c r="BE169"/>
      <c r="BF169"/>
      <c r="BG169"/>
      <c r="BH169"/>
      <c r="BI169"/>
      <c r="BJ169"/>
      <c r="BK169"/>
      <c r="BL169"/>
      <c r="BM169"/>
      <c r="BN169"/>
      <c r="BO169"/>
      <c r="BP169"/>
      <c r="BQ169"/>
      <c r="BR169"/>
      <c r="BS169"/>
      <c r="BT169"/>
      <c r="BU169"/>
      <c r="BV169"/>
      <c r="BW169"/>
      <c r="BX169"/>
      <c r="BY169"/>
      <c r="BZ169"/>
      <c r="CA169"/>
      <c r="CB169"/>
      <c r="CC169"/>
      <c r="CD169"/>
      <c r="CE169"/>
      <c r="CF169"/>
      <c r="CG169"/>
      <c r="CH169"/>
      <c r="CI169"/>
      <c r="CJ169"/>
      <c r="CK169"/>
      <c r="CL169"/>
      <c r="CM169"/>
      <c r="CN169"/>
      <c r="CO169"/>
      <c r="CP169"/>
      <c r="CQ169"/>
      <c r="CR169"/>
      <c r="CS169"/>
      <c r="CT169"/>
      <c r="CU169"/>
      <c r="CV169"/>
      <c r="CW169"/>
      <c r="CX169"/>
      <c r="CY169"/>
      <c r="CZ169"/>
      <c r="DA169"/>
      <c r="DB169"/>
      <c r="DC169"/>
      <c r="DD169"/>
      <c r="DE169"/>
      <c r="DF169"/>
      <c r="DG169"/>
      <c r="DH169"/>
      <c r="DI169"/>
      <c r="DJ169"/>
      <c r="DK169"/>
      <c r="DL169"/>
      <c r="DM169"/>
      <c r="DN169"/>
      <c r="DO169"/>
      <c r="DP169"/>
      <c r="DQ169"/>
      <c r="DR169"/>
      <c r="DS169"/>
      <c r="DT169"/>
      <c r="DU169"/>
      <c r="DV169"/>
    </row>
    <row r="170" spans="1:126" x14ac:dyDescent="0.25">
      <c r="A170" s="60" t="s">
        <v>83</v>
      </c>
      <c r="B170" s="60" t="s">
        <v>461</v>
      </c>
      <c r="C170" s="67" t="s">
        <v>350</v>
      </c>
      <c r="D170" s="60" t="s">
        <v>232</v>
      </c>
      <c r="E170" s="68">
        <v>101000</v>
      </c>
      <c r="F170" s="68">
        <v>2898.7</v>
      </c>
      <c r="G170" s="68">
        <v>12340.59</v>
      </c>
      <c r="H170" s="68">
        <v>3070.4</v>
      </c>
      <c r="I170" s="68">
        <v>175</v>
      </c>
      <c r="J170" s="68">
        <v>18484.689999999999</v>
      </c>
      <c r="K170" s="68">
        <v>82515.31</v>
      </c>
    </row>
    <row r="171" spans="1:126" s="6" customFormat="1" x14ac:dyDescent="0.25">
      <c r="A171" s="63" t="s">
        <v>12</v>
      </c>
      <c r="B171" s="63">
        <v>1</v>
      </c>
      <c r="C171" s="64"/>
      <c r="D171" s="63"/>
      <c r="E171" s="65">
        <f>E170</f>
        <v>101000</v>
      </c>
      <c r="F171" s="65">
        <f>SUM(F170)</f>
        <v>2898.7</v>
      </c>
      <c r="G171" s="65">
        <f>G170</f>
        <v>12340.59</v>
      </c>
      <c r="H171" s="65">
        <f>H170</f>
        <v>3070.4</v>
      </c>
      <c r="I171" s="65">
        <f>I170</f>
        <v>175</v>
      </c>
      <c r="J171" s="65">
        <f>J170</f>
        <v>18484.689999999999</v>
      </c>
      <c r="K171" s="65">
        <f>K170</f>
        <v>82515.31</v>
      </c>
    </row>
    <row r="173" spans="1:126" s="5" customFormat="1" x14ac:dyDescent="0.25">
      <c r="A173" s="104" t="s">
        <v>331</v>
      </c>
      <c r="B173" s="104"/>
      <c r="C173" s="104"/>
      <c r="D173" s="104"/>
      <c r="E173" s="104"/>
      <c r="F173" s="104"/>
      <c r="G173" s="104"/>
      <c r="H173" s="104"/>
      <c r="I173" s="104"/>
      <c r="J173" s="104"/>
      <c r="K173" s="104"/>
    </row>
    <row r="174" spans="1:126" s="60" customFormat="1" x14ac:dyDescent="0.25">
      <c r="A174" t="s">
        <v>239</v>
      </c>
      <c r="B174" t="s">
        <v>63</v>
      </c>
      <c r="C174" s="32" t="s">
        <v>350</v>
      </c>
      <c r="D174" t="s">
        <v>234</v>
      </c>
      <c r="E174" s="1">
        <v>19800</v>
      </c>
      <c r="F174" s="1">
        <f>E174*0.0287</f>
        <v>568.26</v>
      </c>
      <c r="G174" s="1">
        <v>0</v>
      </c>
      <c r="H174" s="1">
        <f>E174*0.0304</f>
        <v>601.91999999999996</v>
      </c>
      <c r="I174" s="1">
        <v>175</v>
      </c>
      <c r="J174" s="1">
        <f>F174+G174+H174+I174</f>
        <v>1345.18</v>
      </c>
      <c r="K174" s="1">
        <f>E174-J174</f>
        <v>18454.82</v>
      </c>
    </row>
    <row r="175" spans="1:126" x14ac:dyDescent="0.25">
      <c r="A175" t="s">
        <v>358</v>
      </c>
      <c r="B175" t="s">
        <v>63</v>
      </c>
      <c r="C175" s="32" t="s">
        <v>350</v>
      </c>
      <c r="D175" t="s">
        <v>234</v>
      </c>
      <c r="E175" s="1">
        <v>25544</v>
      </c>
      <c r="F175" s="1">
        <v>733.11</v>
      </c>
      <c r="G175" s="1">
        <v>0</v>
      </c>
      <c r="H175" s="1">
        <v>776.54</v>
      </c>
      <c r="I175" s="1">
        <v>25</v>
      </c>
      <c r="J175" s="1">
        <v>1534.65</v>
      </c>
      <c r="K175" s="1">
        <v>24009.35</v>
      </c>
    </row>
    <row r="176" spans="1:126" s="28" customFormat="1" x14ac:dyDescent="0.25">
      <c r="A176" s="28" t="s">
        <v>332</v>
      </c>
      <c r="B176" s="28" t="s">
        <v>63</v>
      </c>
      <c r="C176" s="89" t="s">
        <v>350</v>
      </c>
      <c r="D176" s="28" t="s">
        <v>234</v>
      </c>
      <c r="E176" s="90">
        <v>25000</v>
      </c>
      <c r="F176" s="90">
        <f t="shared" ref="F176" si="45">E176*0.0287</f>
        <v>717.5</v>
      </c>
      <c r="G176" s="90">
        <v>0</v>
      </c>
      <c r="H176" s="90">
        <f t="shared" ref="H176" si="46">E176*0.0304</f>
        <v>760</v>
      </c>
      <c r="I176" s="90">
        <v>5175</v>
      </c>
      <c r="J176" s="90">
        <v>6652.5</v>
      </c>
      <c r="K176" s="90">
        <f>+E176-J176</f>
        <v>18347.5</v>
      </c>
    </row>
    <row r="177" spans="1:126" x14ac:dyDescent="0.25">
      <c r="A177" s="3" t="s">
        <v>12</v>
      </c>
      <c r="B177" s="3">
        <v>3</v>
      </c>
      <c r="C177" s="34"/>
      <c r="D177" s="3"/>
      <c r="E177" s="4">
        <f>SUM(E174:E176)</f>
        <v>70344</v>
      </c>
      <c r="F177" s="4">
        <f t="shared" ref="F177:K177" si="47">SUM(F174:F176)</f>
        <v>2018.87</v>
      </c>
      <c r="G177" s="4">
        <f t="shared" si="47"/>
        <v>0</v>
      </c>
      <c r="H177" s="4">
        <f t="shared" si="47"/>
        <v>2138.46</v>
      </c>
      <c r="I177" s="4">
        <f t="shared" si="47"/>
        <v>5375</v>
      </c>
      <c r="J177" s="4">
        <f t="shared" si="47"/>
        <v>9532.33</v>
      </c>
      <c r="K177" s="4">
        <f t="shared" si="47"/>
        <v>60811.67</v>
      </c>
      <c r="L177"/>
      <c r="M177"/>
      <c r="N177"/>
      <c r="O177"/>
      <c r="P177"/>
      <c r="Q177"/>
      <c r="R177"/>
      <c r="S177"/>
      <c r="T177"/>
      <c r="U177"/>
      <c r="V177"/>
      <c r="W177"/>
      <c r="X177"/>
      <c r="Y177"/>
      <c r="Z177"/>
      <c r="AA177"/>
      <c r="AB177"/>
      <c r="AC177"/>
      <c r="AD177"/>
      <c r="AE177"/>
      <c r="AF177"/>
      <c r="AG177"/>
      <c r="AH177"/>
      <c r="AI177"/>
      <c r="AJ177"/>
      <c r="AK177"/>
      <c r="AL177"/>
      <c r="AM177"/>
      <c r="AN177"/>
      <c r="AO177"/>
      <c r="AP177"/>
      <c r="AQ177"/>
      <c r="AR177"/>
      <c r="AS177"/>
      <c r="AT177"/>
      <c r="AU177"/>
      <c r="AV177"/>
      <c r="AW177"/>
      <c r="AX177"/>
      <c r="AY177"/>
      <c r="AZ177"/>
      <c r="BA177"/>
      <c r="BB177"/>
      <c r="BC177"/>
      <c r="BD177"/>
      <c r="BE177"/>
      <c r="BF177"/>
      <c r="BG177"/>
      <c r="BH177"/>
      <c r="BI177"/>
      <c r="BJ177"/>
      <c r="BK177"/>
      <c r="BL177"/>
      <c r="BM177"/>
      <c r="BN177"/>
      <c r="BO177"/>
      <c r="BP177"/>
      <c r="BQ177"/>
      <c r="BR177"/>
      <c r="BS177"/>
      <c r="BT177"/>
      <c r="BU177"/>
      <c r="BV177"/>
      <c r="BW177"/>
      <c r="BX177"/>
      <c r="BY177"/>
      <c r="BZ177"/>
      <c r="CA177"/>
      <c r="CB177"/>
      <c r="CC177"/>
      <c r="CD177"/>
      <c r="CE177"/>
      <c r="CF177"/>
      <c r="CG177"/>
      <c r="CH177"/>
      <c r="CI177"/>
      <c r="CJ177"/>
      <c r="CK177"/>
      <c r="CL177"/>
      <c r="CM177"/>
      <c r="CN177"/>
      <c r="CO177"/>
      <c r="CP177"/>
      <c r="CQ177"/>
      <c r="CR177"/>
      <c r="CS177"/>
      <c r="CT177"/>
      <c r="CU177"/>
      <c r="CV177"/>
      <c r="CW177"/>
      <c r="CX177"/>
      <c r="CY177"/>
      <c r="CZ177"/>
      <c r="DA177"/>
      <c r="DB177"/>
      <c r="DC177"/>
      <c r="DD177"/>
      <c r="DE177"/>
      <c r="DF177"/>
      <c r="DG177"/>
      <c r="DH177"/>
      <c r="DI177"/>
      <c r="DJ177"/>
      <c r="DK177"/>
      <c r="DL177"/>
      <c r="DM177"/>
      <c r="DN177"/>
      <c r="DO177"/>
      <c r="DP177"/>
      <c r="DQ177"/>
      <c r="DR177"/>
      <c r="DS177"/>
      <c r="DT177"/>
      <c r="DU177"/>
      <c r="DV177"/>
    </row>
    <row r="178" spans="1:126" x14ac:dyDescent="0.25">
      <c r="L178"/>
      <c r="M178"/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  <c r="AQ178"/>
      <c r="AR178"/>
      <c r="AS178"/>
      <c r="AT178"/>
      <c r="AU178"/>
      <c r="AV178"/>
      <c r="AW178"/>
      <c r="AX178"/>
      <c r="AY178"/>
      <c r="AZ178"/>
      <c r="BA178"/>
      <c r="BB178"/>
      <c r="BC178"/>
      <c r="BD178"/>
      <c r="BE178"/>
      <c r="BF178"/>
      <c r="BG178"/>
      <c r="BH178"/>
      <c r="BI178"/>
      <c r="BJ178"/>
      <c r="BK178"/>
      <c r="BL178"/>
      <c r="BM178"/>
      <c r="BN178"/>
      <c r="BO178"/>
      <c r="BP178"/>
      <c r="BQ178"/>
      <c r="BR178"/>
      <c r="BS178"/>
      <c r="BT178"/>
      <c r="BU178"/>
      <c r="BV178"/>
      <c r="BW178"/>
      <c r="BX178"/>
      <c r="BY178"/>
      <c r="BZ178"/>
      <c r="CA178"/>
      <c r="CB178"/>
      <c r="CC178"/>
      <c r="CD178"/>
      <c r="CE178"/>
      <c r="CF178"/>
      <c r="CG178"/>
      <c r="CH178"/>
      <c r="CI178"/>
      <c r="CJ178"/>
      <c r="CK178"/>
      <c r="CL178"/>
      <c r="CM178"/>
      <c r="CN178"/>
      <c r="CO178"/>
      <c r="CP178"/>
      <c r="CQ178"/>
      <c r="CR178"/>
      <c r="CS178"/>
      <c r="CT178"/>
      <c r="CU178"/>
      <c r="CV178"/>
      <c r="CW178"/>
      <c r="CX178"/>
      <c r="CY178"/>
      <c r="CZ178"/>
      <c r="DA178"/>
      <c r="DB178"/>
      <c r="DC178"/>
      <c r="DD178"/>
      <c r="DE178"/>
      <c r="DF178"/>
      <c r="DG178"/>
      <c r="DH178"/>
      <c r="DI178"/>
      <c r="DJ178"/>
      <c r="DK178"/>
      <c r="DL178"/>
      <c r="DM178"/>
      <c r="DN178"/>
      <c r="DO178"/>
      <c r="DP178"/>
      <c r="DQ178"/>
      <c r="DR178"/>
      <c r="DS178"/>
      <c r="DT178"/>
      <c r="DU178"/>
      <c r="DV178"/>
    </row>
    <row r="179" spans="1:126" x14ac:dyDescent="0.25">
      <c r="A179" s="104" t="s">
        <v>55</v>
      </c>
      <c r="B179" s="104"/>
      <c r="C179" s="104"/>
      <c r="D179" s="104"/>
      <c r="E179" s="104"/>
      <c r="F179" s="104"/>
      <c r="G179" s="104"/>
      <c r="H179" s="104"/>
      <c r="I179" s="104"/>
      <c r="J179" s="104"/>
      <c r="K179" s="104"/>
      <c r="L179"/>
      <c r="M179"/>
      <c r="N179"/>
      <c r="O179"/>
      <c r="P179"/>
      <c r="Q179"/>
      <c r="R179"/>
      <c r="S179"/>
      <c r="T179"/>
      <c r="U179"/>
      <c r="V179"/>
      <c r="W179"/>
      <c r="X179"/>
      <c r="Y179"/>
      <c r="Z179"/>
      <c r="AA179"/>
      <c r="AB179"/>
      <c r="AC179"/>
      <c r="AD179"/>
      <c r="AE179"/>
      <c r="AF179"/>
      <c r="AG179"/>
      <c r="AH179"/>
      <c r="AI179"/>
      <c r="AJ179"/>
      <c r="AK179"/>
      <c r="AL179"/>
      <c r="AM179"/>
      <c r="AN179"/>
      <c r="AO179"/>
      <c r="AP179"/>
      <c r="AQ179"/>
      <c r="AR179"/>
      <c r="AS179"/>
      <c r="AT179"/>
      <c r="AU179"/>
      <c r="AV179"/>
      <c r="AW179"/>
      <c r="AX179"/>
      <c r="AY179"/>
      <c r="AZ179"/>
      <c r="BA179"/>
      <c r="BB179"/>
      <c r="BC179"/>
      <c r="BD179"/>
      <c r="BE179"/>
      <c r="BF179"/>
      <c r="BG179"/>
      <c r="BH179"/>
      <c r="BI179"/>
      <c r="BJ179"/>
      <c r="BK179"/>
      <c r="BL179"/>
      <c r="BM179"/>
      <c r="BN179"/>
      <c r="BO179"/>
      <c r="BP179"/>
      <c r="BQ179"/>
      <c r="BR179"/>
      <c r="BS179"/>
      <c r="BT179"/>
      <c r="BU179"/>
      <c r="BV179"/>
      <c r="BW179"/>
      <c r="BX179"/>
      <c r="BY179"/>
      <c r="BZ179"/>
      <c r="CA179"/>
      <c r="CB179"/>
      <c r="CC179"/>
      <c r="CD179"/>
      <c r="CE179"/>
      <c r="CF179"/>
      <c r="CG179"/>
      <c r="CH179"/>
      <c r="CI179"/>
      <c r="CJ179"/>
      <c r="CK179"/>
      <c r="CL179"/>
      <c r="CM179"/>
      <c r="CN179"/>
      <c r="CO179"/>
      <c r="CP179"/>
      <c r="CQ179"/>
      <c r="CR179"/>
      <c r="CS179"/>
      <c r="CT179"/>
      <c r="CU179"/>
      <c r="CV179"/>
      <c r="CW179"/>
      <c r="CX179"/>
      <c r="CY179"/>
      <c r="CZ179"/>
      <c r="DA179"/>
      <c r="DB179"/>
      <c r="DC179"/>
      <c r="DD179"/>
      <c r="DE179"/>
      <c r="DF179"/>
      <c r="DG179"/>
      <c r="DH179"/>
      <c r="DI179"/>
      <c r="DJ179"/>
      <c r="DK179"/>
      <c r="DL179"/>
      <c r="DM179"/>
      <c r="DN179"/>
      <c r="DO179"/>
      <c r="DP179"/>
      <c r="DQ179"/>
      <c r="DR179"/>
      <c r="DS179"/>
      <c r="DT179"/>
      <c r="DU179"/>
      <c r="DV179"/>
    </row>
    <row r="180" spans="1:126" x14ac:dyDescent="0.25">
      <c r="A180" t="s">
        <v>56</v>
      </c>
      <c r="B180" t="s">
        <v>57</v>
      </c>
      <c r="C180" s="32" t="s">
        <v>350</v>
      </c>
      <c r="D180" t="s">
        <v>234</v>
      </c>
      <c r="E180" s="1">
        <v>23000</v>
      </c>
      <c r="F180" s="1">
        <f>E180*0.0287</f>
        <v>660.1</v>
      </c>
      <c r="G180" s="1">
        <v>0</v>
      </c>
      <c r="H180" s="1">
        <v>699.2</v>
      </c>
      <c r="I180" s="1">
        <v>6188.01</v>
      </c>
      <c r="J180" s="1">
        <f>+F180+G180+H180+I180</f>
        <v>7547.31</v>
      </c>
      <c r="K180" s="1">
        <f>+E180-J180</f>
        <v>15452.69</v>
      </c>
    </row>
    <row r="181" spans="1:126" x14ac:dyDescent="0.25">
      <c r="A181" t="s">
        <v>44</v>
      </c>
      <c r="B181" t="s">
        <v>45</v>
      </c>
      <c r="C181" s="32" t="s">
        <v>351</v>
      </c>
      <c r="D181" t="s">
        <v>233</v>
      </c>
      <c r="E181" s="1">
        <v>24150</v>
      </c>
      <c r="F181" s="1">
        <f>E181*0.0287</f>
        <v>693.11</v>
      </c>
      <c r="G181" s="1">
        <v>0</v>
      </c>
      <c r="H181" s="1">
        <f>E181*0.0304</f>
        <v>734.16</v>
      </c>
      <c r="I181">
        <v>225</v>
      </c>
      <c r="J181" s="1">
        <f t="shared" ref="J181:J186" si="48">+F181+G181+H181+I181</f>
        <v>1652.27</v>
      </c>
      <c r="K181" s="1">
        <f t="shared" ref="K181:K186" si="49">+E181-J181</f>
        <v>22497.73</v>
      </c>
    </row>
    <row r="182" spans="1:126" x14ac:dyDescent="0.25">
      <c r="A182" t="s">
        <v>58</v>
      </c>
      <c r="B182" t="s">
        <v>59</v>
      </c>
      <c r="C182" s="32" t="s">
        <v>351</v>
      </c>
      <c r="D182" t="s">
        <v>232</v>
      </c>
      <c r="E182" s="1">
        <v>23100</v>
      </c>
      <c r="F182" s="1">
        <f t="shared" ref="F182:F186" si="50">E182*0.0287</f>
        <v>662.97</v>
      </c>
      <c r="G182" s="1">
        <v>0</v>
      </c>
      <c r="H182" s="1">
        <f t="shared" ref="H182:H185" si="51">E182*0.0304</f>
        <v>702.24</v>
      </c>
      <c r="I182" s="1">
        <v>6825.15</v>
      </c>
      <c r="J182" s="1">
        <f t="shared" si="48"/>
        <v>8190.36</v>
      </c>
      <c r="K182" s="1">
        <f t="shared" si="49"/>
        <v>14909.64</v>
      </c>
    </row>
    <row r="183" spans="1:126" x14ac:dyDescent="0.25">
      <c r="A183" t="s">
        <v>60</v>
      </c>
      <c r="B183" t="s">
        <v>484</v>
      </c>
      <c r="C183" s="32" t="s">
        <v>350</v>
      </c>
      <c r="D183" t="s">
        <v>234</v>
      </c>
      <c r="E183" s="1">
        <v>25000</v>
      </c>
      <c r="F183" s="1">
        <f t="shared" si="50"/>
        <v>717.5</v>
      </c>
      <c r="G183" s="1">
        <v>0</v>
      </c>
      <c r="H183" s="1">
        <f t="shared" si="51"/>
        <v>760</v>
      </c>
      <c r="I183">
        <v>275</v>
      </c>
      <c r="J183" s="1">
        <f t="shared" si="48"/>
        <v>1752.5</v>
      </c>
      <c r="K183" s="1">
        <f t="shared" si="49"/>
        <v>23247.5</v>
      </c>
    </row>
    <row r="184" spans="1:126" s="2" customFormat="1" x14ac:dyDescent="0.25">
      <c r="A184" t="s">
        <v>61</v>
      </c>
      <c r="B184" t="s">
        <v>62</v>
      </c>
      <c r="C184" s="32" t="s">
        <v>350</v>
      </c>
      <c r="D184" t="s">
        <v>234</v>
      </c>
      <c r="E184" s="1">
        <v>18700</v>
      </c>
      <c r="F184" s="1">
        <f t="shared" ref="F184" si="52">E184*0.0287</f>
        <v>536.69000000000005</v>
      </c>
      <c r="G184" s="1">
        <v>0</v>
      </c>
      <c r="H184" s="1">
        <f t="shared" ref="H184" si="53">E184*0.0304</f>
        <v>568.48</v>
      </c>
      <c r="I184">
        <v>125</v>
      </c>
      <c r="J184" s="1">
        <f t="shared" si="48"/>
        <v>1230.17</v>
      </c>
      <c r="K184" s="1">
        <f t="shared" si="49"/>
        <v>17469.830000000002</v>
      </c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  <c r="Z184" s="6"/>
      <c r="AA184" s="6"/>
      <c r="AB184" s="6"/>
      <c r="AC184" s="6"/>
      <c r="AD184" s="6"/>
      <c r="AE184" s="6"/>
      <c r="AF184" s="6"/>
      <c r="AG184" s="6"/>
      <c r="AH184" s="6"/>
      <c r="AI184" s="6"/>
      <c r="AJ184" s="6"/>
      <c r="AK184" s="6"/>
      <c r="AL184" s="6"/>
      <c r="AM184" s="6"/>
      <c r="AN184" s="6"/>
      <c r="AO184" s="6"/>
      <c r="AP184" s="6"/>
      <c r="AQ184" s="6"/>
      <c r="AR184" s="6"/>
      <c r="AS184" s="6"/>
      <c r="AT184" s="6"/>
      <c r="AU184" s="6"/>
      <c r="AV184" s="6"/>
      <c r="AW184" s="6"/>
      <c r="AX184" s="6"/>
      <c r="AY184" s="6"/>
      <c r="AZ184" s="6"/>
      <c r="BA184" s="6"/>
      <c r="BB184" s="6"/>
      <c r="BC184" s="6"/>
      <c r="BD184" s="6"/>
      <c r="BE184" s="6"/>
      <c r="BF184" s="6"/>
      <c r="BG184" s="6"/>
      <c r="BH184" s="6"/>
      <c r="BI184" s="6"/>
      <c r="BJ184" s="6"/>
      <c r="BK184" s="6"/>
      <c r="BL184" s="6"/>
      <c r="BM184" s="6"/>
      <c r="BN184" s="6"/>
      <c r="BO184" s="6"/>
      <c r="BP184" s="6"/>
      <c r="BQ184" s="6"/>
      <c r="BR184" s="6"/>
      <c r="BS184" s="6"/>
      <c r="BT184" s="6"/>
      <c r="BU184" s="6"/>
      <c r="BV184" s="6"/>
      <c r="BW184" s="6"/>
      <c r="BX184" s="6"/>
      <c r="BY184" s="6"/>
      <c r="BZ184" s="6"/>
      <c r="CA184" s="6"/>
      <c r="CB184" s="6"/>
      <c r="CC184" s="6"/>
      <c r="CD184" s="6"/>
      <c r="CE184" s="6"/>
      <c r="CF184" s="6"/>
      <c r="CG184" s="6"/>
      <c r="CH184" s="6"/>
      <c r="CI184" s="6"/>
      <c r="CJ184" s="6"/>
      <c r="CK184" s="6"/>
      <c r="CL184" s="6"/>
      <c r="CM184" s="6"/>
      <c r="CN184" s="6"/>
      <c r="CO184" s="6"/>
      <c r="CP184" s="6"/>
      <c r="CQ184" s="6"/>
      <c r="CR184" s="6"/>
      <c r="CS184" s="6"/>
      <c r="CT184" s="6"/>
      <c r="CU184" s="6"/>
      <c r="CV184" s="6"/>
      <c r="CW184" s="6"/>
      <c r="CX184" s="6"/>
      <c r="CY184" s="6"/>
      <c r="CZ184" s="6"/>
      <c r="DA184" s="6"/>
      <c r="DB184" s="6"/>
      <c r="DC184" s="6"/>
      <c r="DD184" s="6"/>
      <c r="DE184" s="6"/>
      <c r="DF184" s="6"/>
      <c r="DG184" s="6"/>
      <c r="DH184" s="6"/>
      <c r="DI184" s="6"/>
      <c r="DJ184" s="6"/>
      <c r="DK184" s="6"/>
      <c r="DL184" s="6"/>
      <c r="DM184" s="6"/>
      <c r="DN184" s="6"/>
      <c r="DO184" s="6"/>
      <c r="DP184" s="6"/>
      <c r="DQ184" s="6"/>
      <c r="DR184" s="6"/>
      <c r="DS184" s="6"/>
      <c r="DT184" s="6"/>
      <c r="DU184" s="6"/>
      <c r="DV184" s="6"/>
    </row>
    <row r="185" spans="1:126" x14ac:dyDescent="0.25">
      <c r="A185" t="s">
        <v>333</v>
      </c>
      <c r="B185" t="s">
        <v>59</v>
      </c>
      <c r="C185" s="32" t="s">
        <v>351</v>
      </c>
      <c r="D185" t="s">
        <v>234</v>
      </c>
      <c r="E185" s="1">
        <v>23000</v>
      </c>
      <c r="F185" s="1">
        <f t="shared" si="50"/>
        <v>660.1</v>
      </c>
      <c r="G185" s="1">
        <v>0</v>
      </c>
      <c r="H185" s="1">
        <f t="shared" si="51"/>
        <v>699.2</v>
      </c>
      <c r="I185" s="1">
        <v>4502.17</v>
      </c>
      <c r="J185" s="1">
        <f t="shared" si="48"/>
        <v>5861.47</v>
      </c>
      <c r="K185" s="1">
        <f t="shared" si="49"/>
        <v>17138.53</v>
      </c>
    </row>
    <row r="186" spans="1:126" x14ac:dyDescent="0.25">
      <c r="A186" t="s">
        <v>444</v>
      </c>
      <c r="B186" t="s">
        <v>237</v>
      </c>
      <c r="C186" s="32" t="s">
        <v>350</v>
      </c>
      <c r="D186" t="s">
        <v>232</v>
      </c>
      <c r="E186" s="1">
        <v>25000</v>
      </c>
      <c r="F186" s="1">
        <f t="shared" si="50"/>
        <v>717.5</v>
      </c>
      <c r="G186" s="1">
        <v>0</v>
      </c>
      <c r="H186" s="1">
        <v>760</v>
      </c>
      <c r="I186" s="1">
        <v>7704.64</v>
      </c>
      <c r="J186" s="1">
        <f t="shared" si="48"/>
        <v>9182.14</v>
      </c>
      <c r="K186" s="1">
        <f t="shared" si="49"/>
        <v>15817.86</v>
      </c>
    </row>
    <row r="187" spans="1:126" x14ac:dyDescent="0.25">
      <c r="A187" s="3" t="s">
        <v>12</v>
      </c>
      <c r="B187" s="3">
        <v>7</v>
      </c>
      <c r="C187" s="34"/>
      <c r="D187" s="3"/>
      <c r="E187" s="4">
        <f>SUM(E180:E186)</f>
        <v>161950</v>
      </c>
      <c r="F187" s="4">
        <f t="shared" ref="F187:K187" si="54">SUM(F180:F186)</f>
        <v>4647.97</v>
      </c>
      <c r="G187" s="4">
        <f t="shared" si="54"/>
        <v>0</v>
      </c>
      <c r="H187" s="4">
        <f t="shared" si="54"/>
        <v>4923.28</v>
      </c>
      <c r="I187" s="4">
        <f t="shared" si="54"/>
        <v>25844.97</v>
      </c>
      <c r="J187" s="4">
        <f t="shared" si="54"/>
        <v>35416.22</v>
      </c>
      <c r="K187" s="4">
        <f t="shared" si="54"/>
        <v>126533.78</v>
      </c>
    </row>
    <row r="188" spans="1:126" s="5" customFormat="1" x14ac:dyDescent="0.25">
      <c r="A188" s="6"/>
      <c r="B188" s="6"/>
      <c r="C188" s="40"/>
      <c r="D188" s="6"/>
      <c r="E188" s="49"/>
      <c r="F188" s="49"/>
      <c r="G188" s="49"/>
      <c r="H188" s="49"/>
      <c r="I188" s="49"/>
      <c r="J188" s="49"/>
      <c r="K188" s="49"/>
    </row>
    <row r="189" spans="1:126" x14ac:dyDescent="0.25">
      <c r="A189" s="127" t="s">
        <v>424</v>
      </c>
      <c r="B189" s="127"/>
      <c r="C189" s="127"/>
      <c r="D189" s="127"/>
      <c r="E189" s="127"/>
      <c r="F189" s="127"/>
      <c r="G189" s="127"/>
      <c r="H189" s="127"/>
      <c r="I189" s="127"/>
      <c r="J189" s="127"/>
      <c r="K189" s="127"/>
    </row>
    <row r="190" spans="1:126" x14ac:dyDescent="0.25">
      <c r="A190" s="5" t="s">
        <v>364</v>
      </c>
      <c r="B190" s="56" t="s">
        <v>16</v>
      </c>
      <c r="C190" s="57" t="s">
        <v>350</v>
      </c>
      <c r="D190" t="s">
        <v>232</v>
      </c>
      <c r="E190" s="30">
        <v>50000</v>
      </c>
      <c r="F190" s="30">
        <v>1435</v>
      </c>
      <c r="G190" s="30">
        <v>1627.13</v>
      </c>
      <c r="H190" s="30">
        <v>1520</v>
      </c>
      <c r="I190" s="30">
        <v>1637.45</v>
      </c>
      <c r="J190" s="30">
        <v>6219.58</v>
      </c>
      <c r="K190" s="30">
        <v>43780.42</v>
      </c>
    </row>
    <row r="191" spans="1:126" x14ac:dyDescent="0.25">
      <c r="A191" s="5" t="s">
        <v>278</v>
      </c>
      <c r="B191" s="56" t="s">
        <v>238</v>
      </c>
      <c r="C191" s="57" t="s">
        <v>351</v>
      </c>
      <c r="D191" s="58" t="s">
        <v>234</v>
      </c>
      <c r="E191" s="30">
        <v>26000</v>
      </c>
      <c r="F191" s="30">
        <f>E191*0.0287</f>
        <v>746.2</v>
      </c>
      <c r="G191" s="30">
        <v>0</v>
      </c>
      <c r="H191" s="30">
        <f>E191*0.0304</f>
        <v>790.4</v>
      </c>
      <c r="I191" s="30">
        <v>175</v>
      </c>
      <c r="J191" s="30">
        <v>1711.6</v>
      </c>
      <c r="K191" s="30">
        <v>24288.400000000001</v>
      </c>
    </row>
    <row r="192" spans="1:126" x14ac:dyDescent="0.25">
      <c r="A192" s="28" t="s">
        <v>52</v>
      </c>
      <c r="B192" s="28" t="s">
        <v>485</v>
      </c>
      <c r="C192" s="32" t="s">
        <v>350</v>
      </c>
      <c r="D192" t="s">
        <v>232</v>
      </c>
      <c r="E192" s="1">
        <v>36500</v>
      </c>
      <c r="F192" s="1">
        <f>E192*0.0287</f>
        <v>1047.55</v>
      </c>
      <c r="G192" s="1">
        <v>0</v>
      </c>
      <c r="H192" s="1">
        <f>E192*0.0304</f>
        <v>1109.5999999999999</v>
      </c>
      <c r="I192" s="1">
        <v>3370</v>
      </c>
      <c r="J192" s="1">
        <f>F192+G192+H192+I192</f>
        <v>5527.15</v>
      </c>
      <c r="K192" s="1">
        <f>E192-J192</f>
        <v>30972.85</v>
      </c>
    </row>
    <row r="193" spans="1:126" x14ac:dyDescent="0.25">
      <c r="A193" s="5" t="s">
        <v>64</v>
      </c>
      <c r="B193" s="56" t="s">
        <v>288</v>
      </c>
      <c r="C193" s="57" t="s">
        <v>351</v>
      </c>
      <c r="D193" t="s">
        <v>234</v>
      </c>
      <c r="E193" s="30">
        <v>24500</v>
      </c>
      <c r="F193" s="30">
        <v>703</v>
      </c>
      <c r="G193" s="30">
        <v>0</v>
      </c>
      <c r="H193" s="30">
        <v>744.8</v>
      </c>
      <c r="I193" s="30">
        <v>275</v>
      </c>
      <c r="J193" s="30">
        <v>1722.95</v>
      </c>
      <c r="K193" s="30">
        <v>22777.05</v>
      </c>
    </row>
    <row r="194" spans="1:126" x14ac:dyDescent="0.25">
      <c r="A194" s="63" t="s">
        <v>12</v>
      </c>
      <c r="B194" s="63">
        <v>4</v>
      </c>
      <c r="C194" s="64"/>
      <c r="D194" s="63"/>
      <c r="E194" s="65">
        <f t="shared" ref="E194:K194" si="55">SUM(E191)+E192+E193+E190</f>
        <v>137000</v>
      </c>
      <c r="F194" s="65">
        <f t="shared" si="55"/>
        <v>3931.75</v>
      </c>
      <c r="G194" s="65">
        <f t="shared" si="55"/>
        <v>1627.13</v>
      </c>
      <c r="H194" s="65">
        <f t="shared" si="55"/>
        <v>4164.8</v>
      </c>
      <c r="I194" s="65">
        <f t="shared" si="55"/>
        <v>5457.45</v>
      </c>
      <c r="J194" s="65">
        <f t="shared" si="55"/>
        <v>15181.28</v>
      </c>
      <c r="K194" s="65">
        <f t="shared" si="55"/>
        <v>121818.72</v>
      </c>
    </row>
    <row r="195" spans="1:126" x14ac:dyDescent="0.25">
      <c r="M195"/>
      <c r="N195"/>
      <c r="O195"/>
      <c r="P195"/>
      <c r="Q195"/>
      <c r="R195"/>
      <c r="S195"/>
      <c r="T195"/>
      <c r="U195"/>
      <c r="V195"/>
      <c r="W195"/>
      <c r="X195"/>
      <c r="Y195"/>
      <c r="Z195"/>
      <c r="AA195"/>
      <c r="AB195"/>
      <c r="AC195"/>
      <c r="AD195"/>
      <c r="AE195"/>
      <c r="AF195"/>
      <c r="AG195"/>
      <c r="AH195"/>
      <c r="AI195"/>
      <c r="AJ195"/>
      <c r="AK195"/>
      <c r="AL195"/>
      <c r="AM195"/>
      <c r="AN195"/>
      <c r="AO195"/>
      <c r="AP195"/>
      <c r="AQ195"/>
      <c r="AR195"/>
      <c r="AS195"/>
      <c r="AT195"/>
      <c r="AU195"/>
      <c r="AV195"/>
      <c r="AW195"/>
      <c r="AX195"/>
      <c r="AY195"/>
      <c r="AZ195"/>
      <c r="BA195"/>
      <c r="BB195"/>
      <c r="BC195"/>
      <c r="BD195"/>
      <c r="BE195"/>
      <c r="BF195"/>
      <c r="BG195"/>
      <c r="BH195"/>
      <c r="BI195"/>
      <c r="BJ195"/>
      <c r="BK195"/>
      <c r="BL195"/>
      <c r="BM195"/>
      <c r="BN195"/>
      <c r="BO195"/>
      <c r="BP195"/>
      <c r="BQ195"/>
      <c r="BR195"/>
      <c r="BS195"/>
      <c r="BT195"/>
      <c r="BU195"/>
      <c r="BV195"/>
      <c r="BW195"/>
      <c r="BX195"/>
      <c r="BY195"/>
      <c r="BZ195"/>
      <c r="CA195"/>
      <c r="CB195"/>
      <c r="CC195"/>
      <c r="CD195"/>
      <c r="CE195"/>
      <c r="CF195"/>
      <c r="CG195"/>
      <c r="CH195"/>
      <c r="CI195"/>
      <c r="CJ195"/>
      <c r="CK195"/>
      <c r="CL195"/>
      <c r="CM195"/>
      <c r="CN195"/>
      <c r="CO195"/>
      <c r="CP195"/>
      <c r="CQ195"/>
      <c r="CR195"/>
      <c r="CS195"/>
      <c r="CT195"/>
      <c r="CU195"/>
      <c r="CV195"/>
      <c r="CW195"/>
      <c r="CX195"/>
      <c r="CY195"/>
      <c r="CZ195"/>
      <c r="DA195"/>
      <c r="DB195"/>
      <c r="DC195"/>
      <c r="DD195"/>
      <c r="DE195"/>
      <c r="DF195"/>
      <c r="DG195"/>
      <c r="DH195"/>
      <c r="DI195"/>
      <c r="DJ195"/>
      <c r="DK195"/>
      <c r="DL195"/>
      <c r="DM195"/>
      <c r="DN195"/>
      <c r="DO195"/>
      <c r="DP195"/>
      <c r="DQ195"/>
      <c r="DR195"/>
      <c r="DS195"/>
      <c r="DT195"/>
      <c r="DU195"/>
      <c r="DV195"/>
    </row>
    <row r="196" spans="1:126" x14ac:dyDescent="0.25">
      <c r="A196" s="104" t="s">
        <v>438</v>
      </c>
      <c r="B196" s="104"/>
      <c r="C196" s="104"/>
      <c r="D196" s="104"/>
      <c r="E196" s="104"/>
      <c r="F196" s="104"/>
      <c r="G196" s="104"/>
      <c r="H196" s="104"/>
      <c r="I196" s="104"/>
      <c r="J196" s="104"/>
      <c r="K196" s="104"/>
      <c r="M196"/>
      <c r="N196"/>
      <c r="O196"/>
      <c r="P196"/>
      <c r="Q196"/>
      <c r="R196"/>
      <c r="S196"/>
      <c r="T196"/>
      <c r="U196"/>
      <c r="V196"/>
      <c r="W196"/>
      <c r="X196"/>
      <c r="Y196"/>
      <c r="Z196"/>
      <c r="AA196"/>
      <c r="AB196"/>
      <c r="AC196"/>
      <c r="AD196"/>
      <c r="AE196"/>
      <c r="AF196"/>
      <c r="AG196"/>
      <c r="AH196"/>
      <c r="AI196"/>
      <c r="AJ196"/>
      <c r="AK196"/>
      <c r="AL196"/>
      <c r="AM196"/>
      <c r="AN196"/>
      <c r="AO196"/>
      <c r="AP196"/>
      <c r="AQ196"/>
      <c r="AR196"/>
      <c r="AS196"/>
      <c r="AT196"/>
      <c r="AU196"/>
      <c r="AV196"/>
      <c r="AW196"/>
      <c r="AX196"/>
      <c r="AY196"/>
      <c r="AZ196"/>
      <c r="BA196"/>
      <c r="BB196"/>
      <c r="BC196"/>
      <c r="BD196"/>
      <c r="BE196"/>
      <c r="BF196"/>
      <c r="BG196"/>
      <c r="BH196"/>
      <c r="BI196"/>
      <c r="BJ196"/>
      <c r="BK196"/>
      <c r="BL196"/>
      <c r="BM196"/>
      <c r="BN196"/>
      <c r="BO196"/>
      <c r="BP196"/>
      <c r="BQ196"/>
      <c r="BR196"/>
      <c r="BS196"/>
      <c r="BT196"/>
      <c r="BU196"/>
      <c r="BV196"/>
      <c r="BW196"/>
      <c r="BX196"/>
      <c r="BY196"/>
      <c r="BZ196"/>
      <c r="CA196"/>
      <c r="CB196"/>
      <c r="CC196"/>
      <c r="CD196"/>
      <c r="CE196"/>
      <c r="CF196"/>
      <c r="CG196"/>
      <c r="CH196"/>
      <c r="CI196"/>
      <c r="CJ196"/>
      <c r="CK196"/>
      <c r="CL196"/>
      <c r="CM196"/>
      <c r="CN196"/>
      <c r="CO196"/>
      <c r="CP196"/>
      <c r="CQ196"/>
      <c r="CR196"/>
      <c r="CS196"/>
      <c r="CT196"/>
      <c r="CU196"/>
      <c r="CV196"/>
      <c r="CW196"/>
      <c r="CX196"/>
      <c r="CY196"/>
      <c r="CZ196"/>
      <c r="DA196"/>
      <c r="DB196"/>
      <c r="DC196"/>
      <c r="DD196"/>
      <c r="DE196"/>
      <c r="DF196"/>
      <c r="DG196"/>
      <c r="DH196"/>
      <c r="DI196"/>
      <c r="DJ196"/>
      <c r="DK196"/>
      <c r="DL196"/>
      <c r="DM196"/>
      <c r="DN196"/>
      <c r="DO196"/>
      <c r="DP196"/>
      <c r="DQ196"/>
      <c r="DR196"/>
      <c r="DS196"/>
      <c r="DT196"/>
      <c r="DU196"/>
      <c r="DV196"/>
    </row>
    <row r="197" spans="1:126" x14ac:dyDescent="0.25">
      <c r="A197" s="5" t="s">
        <v>66</v>
      </c>
      <c r="B197" t="s">
        <v>65</v>
      </c>
      <c r="C197" s="32" t="s">
        <v>350</v>
      </c>
      <c r="D197" t="s">
        <v>234</v>
      </c>
      <c r="E197" s="30">
        <v>20000</v>
      </c>
      <c r="F197" s="1">
        <f t="shared" ref="F197:F218" si="56">E197*0.0287</f>
        <v>574</v>
      </c>
      <c r="G197" s="1">
        <v>0</v>
      </c>
      <c r="H197">
        <v>608</v>
      </c>
      <c r="I197" s="1">
        <v>1200</v>
      </c>
      <c r="J197" s="1">
        <v>2382</v>
      </c>
      <c r="K197" s="1">
        <v>17618</v>
      </c>
    </row>
    <row r="198" spans="1:126" x14ac:dyDescent="0.25">
      <c r="A198" s="5" t="s">
        <v>67</v>
      </c>
      <c r="B198" t="s">
        <v>81</v>
      </c>
      <c r="C198" s="32" t="s">
        <v>351</v>
      </c>
      <c r="D198" t="s">
        <v>234</v>
      </c>
      <c r="E198" s="30">
        <v>25000</v>
      </c>
      <c r="F198" s="1">
        <f t="shared" si="56"/>
        <v>717.5</v>
      </c>
      <c r="G198" s="1">
        <v>0</v>
      </c>
      <c r="H198">
        <v>760</v>
      </c>
      <c r="I198">
        <v>165</v>
      </c>
      <c r="J198" s="1">
        <v>1642.5</v>
      </c>
      <c r="K198" s="1">
        <v>23357.5</v>
      </c>
    </row>
    <row r="199" spans="1:126" s="5" customFormat="1" x14ac:dyDescent="0.25">
      <c r="A199" s="5" t="s">
        <v>68</v>
      </c>
      <c r="B199" s="5" t="s">
        <v>65</v>
      </c>
      <c r="C199" s="39" t="s">
        <v>350</v>
      </c>
      <c r="D199" s="5" t="s">
        <v>232</v>
      </c>
      <c r="E199" s="30">
        <v>20000</v>
      </c>
      <c r="F199" s="30">
        <f>E199*0.0287</f>
        <v>574</v>
      </c>
      <c r="G199" s="30">
        <v>0</v>
      </c>
      <c r="H199">
        <v>608</v>
      </c>
      <c r="I199" s="1">
        <v>5142</v>
      </c>
      <c r="J199" s="1">
        <v>6324</v>
      </c>
      <c r="K199" s="1">
        <v>13676</v>
      </c>
    </row>
    <row r="200" spans="1:126" x14ac:dyDescent="0.25">
      <c r="A200" s="5" t="s">
        <v>295</v>
      </c>
      <c r="B200" s="21" t="s">
        <v>65</v>
      </c>
      <c r="C200" s="32" t="s">
        <v>350</v>
      </c>
      <c r="D200" s="20" t="s">
        <v>234</v>
      </c>
      <c r="E200" s="30">
        <v>20000</v>
      </c>
      <c r="F200" s="1">
        <f t="shared" si="56"/>
        <v>574</v>
      </c>
      <c r="G200" s="1">
        <v>0</v>
      </c>
      <c r="H200">
        <v>608</v>
      </c>
      <c r="I200">
        <v>775</v>
      </c>
      <c r="J200" s="1">
        <v>1957</v>
      </c>
      <c r="K200" s="1">
        <v>18043</v>
      </c>
      <c r="L200"/>
      <c r="M200"/>
      <c r="N200"/>
      <c r="O200"/>
      <c r="P200"/>
      <c r="Q200"/>
      <c r="R200"/>
      <c r="S200"/>
      <c r="T200"/>
      <c r="U200"/>
      <c r="V200"/>
      <c r="W200"/>
      <c r="X200"/>
      <c r="Y200"/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  <c r="AQ200"/>
      <c r="AR200"/>
      <c r="AS200"/>
      <c r="AT200"/>
      <c r="AU200"/>
      <c r="AV200"/>
      <c r="AW200"/>
      <c r="AX200"/>
      <c r="AY200"/>
      <c r="AZ200"/>
      <c r="BA200"/>
      <c r="BB200"/>
      <c r="BC200"/>
      <c r="BD200"/>
      <c r="BE200"/>
      <c r="BF200"/>
      <c r="BG200"/>
      <c r="BH200"/>
      <c r="BI200"/>
      <c r="BJ200"/>
      <c r="BK200"/>
      <c r="BL200"/>
      <c r="BM200"/>
      <c r="BN200"/>
      <c r="BO200"/>
      <c r="BP200"/>
      <c r="BQ200"/>
      <c r="BR200"/>
      <c r="BS200"/>
      <c r="BT200"/>
      <c r="BU200"/>
      <c r="BV200"/>
      <c r="BW200"/>
      <c r="BX200"/>
      <c r="BY200"/>
      <c r="BZ200"/>
      <c r="CA200"/>
      <c r="CB200"/>
      <c r="CC200"/>
      <c r="CD200"/>
      <c r="CE200"/>
      <c r="CF200"/>
      <c r="CG200"/>
      <c r="CH200"/>
      <c r="CI200"/>
      <c r="CJ200"/>
      <c r="CK200"/>
      <c r="CL200"/>
      <c r="CM200"/>
      <c r="CN200"/>
      <c r="CO200"/>
      <c r="CP200"/>
      <c r="CQ200"/>
      <c r="CR200"/>
      <c r="CS200"/>
      <c r="CT200"/>
      <c r="CU200"/>
      <c r="CV200"/>
      <c r="CW200"/>
      <c r="CX200"/>
      <c r="CY200"/>
      <c r="CZ200"/>
      <c r="DA200"/>
      <c r="DB200"/>
      <c r="DC200"/>
      <c r="DD200"/>
      <c r="DE200"/>
      <c r="DF200"/>
      <c r="DG200"/>
      <c r="DH200"/>
      <c r="DI200"/>
      <c r="DJ200"/>
      <c r="DK200"/>
      <c r="DL200"/>
      <c r="DM200"/>
      <c r="DN200"/>
      <c r="DO200"/>
      <c r="DP200"/>
      <c r="DQ200"/>
      <c r="DR200"/>
      <c r="DS200"/>
      <c r="DT200"/>
      <c r="DU200"/>
      <c r="DV200"/>
    </row>
    <row r="201" spans="1:126" x14ac:dyDescent="0.25">
      <c r="A201" s="5" t="s">
        <v>300</v>
      </c>
      <c r="B201" s="21" t="s">
        <v>81</v>
      </c>
      <c r="C201" s="32" t="s">
        <v>351</v>
      </c>
      <c r="D201" s="20" t="s">
        <v>234</v>
      </c>
      <c r="E201" s="30">
        <v>23000</v>
      </c>
      <c r="F201" s="1">
        <f t="shared" si="56"/>
        <v>660.1</v>
      </c>
      <c r="G201" s="1">
        <v>0</v>
      </c>
      <c r="H201">
        <v>699.2</v>
      </c>
      <c r="I201">
        <v>175</v>
      </c>
      <c r="J201" s="1">
        <v>1534.3</v>
      </c>
      <c r="K201" s="1">
        <v>21465.7</v>
      </c>
    </row>
    <row r="202" spans="1:126" x14ac:dyDescent="0.25">
      <c r="A202" s="5" t="s">
        <v>315</v>
      </c>
      <c r="B202" s="21" t="s">
        <v>316</v>
      </c>
      <c r="C202" s="32" t="s">
        <v>351</v>
      </c>
      <c r="D202" s="20" t="s">
        <v>234</v>
      </c>
      <c r="E202" s="30">
        <v>32000</v>
      </c>
      <c r="F202" s="1">
        <f>E202*0.0287</f>
        <v>918.4</v>
      </c>
      <c r="G202" s="1">
        <v>0</v>
      </c>
      <c r="H202">
        <v>972.8</v>
      </c>
      <c r="I202">
        <v>175</v>
      </c>
      <c r="J202" s="1">
        <v>2066.1999999999998</v>
      </c>
      <c r="K202" s="1">
        <v>29933.8</v>
      </c>
    </row>
    <row r="203" spans="1:126" x14ac:dyDescent="0.25">
      <c r="A203" s="5" t="s">
        <v>69</v>
      </c>
      <c r="B203" t="s">
        <v>70</v>
      </c>
      <c r="C203" s="32" t="s">
        <v>350</v>
      </c>
      <c r="D203" t="s">
        <v>232</v>
      </c>
      <c r="E203" s="30">
        <v>55000</v>
      </c>
      <c r="F203" s="1">
        <f t="shared" si="56"/>
        <v>1578.5</v>
      </c>
      <c r="G203" s="1">
        <v>2559.6799999999998</v>
      </c>
      <c r="H203" s="1">
        <v>1672</v>
      </c>
      <c r="I203">
        <v>275</v>
      </c>
      <c r="J203" s="1">
        <v>6085.18</v>
      </c>
      <c r="K203" s="1">
        <v>48914.82</v>
      </c>
    </row>
    <row r="204" spans="1:126" x14ac:dyDescent="0.25">
      <c r="A204" s="5" t="s">
        <v>71</v>
      </c>
      <c r="B204" t="s">
        <v>72</v>
      </c>
      <c r="C204" s="32" t="s">
        <v>351</v>
      </c>
      <c r="D204" t="s">
        <v>234</v>
      </c>
      <c r="E204" s="30">
        <v>20000</v>
      </c>
      <c r="F204" s="1">
        <f t="shared" si="56"/>
        <v>574</v>
      </c>
      <c r="G204" s="1">
        <v>0</v>
      </c>
      <c r="H204">
        <v>608</v>
      </c>
      <c r="I204" s="1">
        <v>6320.61</v>
      </c>
      <c r="J204" s="1">
        <v>7502.61</v>
      </c>
      <c r="K204" s="1">
        <v>12497.39</v>
      </c>
    </row>
    <row r="205" spans="1:126" s="5" customFormat="1" x14ac:dyDescent="0.25">
      <c r="A205" s="5" t="s">
        <v>196</v>
      </c>
      <c r="B205" s="5" t="s">
        <v>195</v>
      </c>
      <c r="C205" s="57" t="s">
        <v>351</v>
      </c>
      <c r="D205" s="5" t="s">
        <v>234</v>
      </c>
      <c r="E205" s="30">
        <v>26250</v>
      </c>
      <c r="F205" s="30">
        <f t="shared" si="56"/>
        <v>753.38</v>
      </c>
      <c r="G205" s="30">
        <v>0</v>
      </c>
      <c r="H205">
        <v>820.8</v>
      </c>
      <c r="I205">
        <v>125</v>
      </c>
      <c r="J205" s="1">
        <v>1720.7</v>
      </c>
      <c r="K205" s="1">
        <v>25279.3</v>
      </c>
    </row>
    <row r="206" spans="1:126" x14ac:dyDescent="0.25">
      <c r="A206" s="5" t="s">
        <v>197</v>
      </c>
      <c r="B206" t="s">
        <v>20</v>
      </c>
      <c r="C206" s="32" t="s">
        <v>350</v>
      </c>
      <c r="D206" t="s">
        <v>234</v>
      </c>
      <c r="E206" s="30">
        <v>27000</v>
      </c>
      <c r="F206" s="1">
        <f>E206*0.0287</f>
        <v>774.9</v>
      </c>
      <c r="G206" s="1">
        <v>0</v>
      </c>
      <c r="H206">
        <v>798</v>
      </c>
      <c r="I206" s="1">
        <v>5671.9</v>
      </c>
      <c r="J206" s="1">
        <v>7223.28</v>
      </c>
      <c r="K206" s="1">
        <v>19026.72</v>
      </c>
    </row>
    <row r="207" spans="1:126" x14ac:dyDescent="0.25">
      <c r="A207" s="5" t="s">
        <v>317</v>
      </c>
      <c r="B207" t="s">
        <v>318</v>
      </c>
      <c r="C207" s="32" t="s">
        <v>351</v>
      </c>
      <c r="D207" t="s">
        <v>234</v>
      </c>
      <c r="E207" s="30">
        <v>20000</v>
      </c>
      <c r="F207" s="1">
        <f>E207*0.0287</f>
        <v>574</v>
      </c>
      <c r="G207" s="1">
        <v>0</v>
      </c>
      <c r="H207">
        <v>608</v>
      </c>
      <c r="I207" s="1">
        <v>6070.61</v>
      </c>
      <c r="J207" s="1">
        <v>7252.61</v>
      </c>
      <c r="K207" s="1">
        <v>12747.39</v>
      </c>
    </row>
    <row r="208" spans="1:126" x14ac:dyDescent="0.25">
      <c r="A208" s="5" t="s">
        <v>73</v>
      </c>
      <c r="B208" t="s">
        <v>20</v>
      </c>
      <c r="C208" s="32" t="s">
        <v>350</v>
      </c>
      <c r="D208" t="s">
        <v>232</v>
      </c>
      <c r="E208" s="30">
        <v>26250</v>
      </c>
      <c r="F208" s="1">
        <f t="shared" si="56"/>
        <v>753.38</v>
      </c>
      <c r="G208" s="1">
        <v>0</v>
      </c>
      <c r="H208">
        <v>798</v>
      </c>
      <c r="I208">
        <v>295</v>
      </c>
      <c r="J208" s="1">
        <v>1846.38</v>
      </c>
      <c r="K208" s="1">
        <v>24403.62</v>
      </c>
      <c r="L208"/>
      <c r="M208"/>
      <c r="N208"/>
      <c r="O208"/>
      <c r="P208"/>
      <c r="Q208"/>
      <c r="R208"/>
      <c r="S208"/>
      <c r="T208"/>
      <c r="U208"/>
      <c r="V208"/>
      <c r="W208"/>
      <c r="X208"/>
      <c r="Y208"/>
      <c r="Z208"/>
      <c r="AA208"/>
      <c r="AB208"/>
      <c r="AC208"/>
      <c r="AD208"/>
      <c r="AE208"/>
      <c r="AF208"/>
      <c r="AG208"/>
      <c r="AH208"/>
      <c r="AI208"/>
      <c r="AJ208"/>
      <c r="AK208"/>
      <c r="AL208"/>
      <c r="AM208"/>
      <c r="AN208"/>
      <c r="AO208"/>
      <c r="AP208"/>
      <c r="AQ208"/>
      <c r="AR208"/>
      <c r="AS208"/>
      <c r="AT208"/>
      <c r="AU208"/>
      <c r="AV208"/>
      <c r="AW208"/>
      <c r="AX208"/>
      <c r="AY208"/>
      <c r="AZ208"/>
      <c r="BA208"/>
      <c r="BB208"/>
      <c r="BC208"/>
      <c r="BD208"/>
      <c r="BE208"/>
      <c r="BF208"/>
      <c r="BG208"/>
      <c r="BH208"/>
      <c r="BI208"/>
      <c r="BJ208"/>
      <c r="BK208"/>
      <c r="BL208"/>
      <c r="BM208"/>
      <c r="BN208"/>
      <c r="BO208"/>
      <c r="BP208"/>
      <c r="BQ208"/>
      <c r="BR208"/>
      <c r="BS208"/>
      <c r="BT208"/>
      <c r="BU208"/>
      <c r="BV208"/>
      <c r="BW208"/>
      <c r="BX208"/>
      <c r="BY208"/>
      <c r="BZ208"/>
      <c r="CA208"/>
      <c r="CB208"/>
      <c r="CC208"/>
      <c r="CD208"/>
      <c r="CE208"/>
      <c r="CF208"/>
      <c r="CG208"/>
      <c r="CH208"/>
      <c r="CI208"/>
      <c r="CJ208"/>
      <c r="CK208"/>
      <c r="CL208"/>
      <c r="CM208"/>
      <c r="CN208"/>
      <c r="CO208"/>
      <c r="CP208"/>
      <c r="CQ208"/>
      <c r="CR208"/>
      <c r="CS208"/>
      <c r="CT208"/>
      <c r="CU208"/>
      <c r="CV208"/>
      <c r="CW208"/>
      <c r="CX208"/>
      <c r="CY208"/>
      <c r="CZ208"/>
      <c r="DA208"/>
      <c r="DB208"/>
      <c r="DC208"/>
      <c r="DD208"/>
      <c r="DE208"/>
      <c r="DF208"/>
      <c r="DG208"/>
      <c r="DH208"/>
      <c r="DI208"/>
      <c r="DJ208"/>
      <c r="DK208"/>
      <c r="DL208"/>
      <c r="DM208"/>
      <c r="DN208"/>
      <c r="DO208"/>
      <c r="DP208"/>
      <c r="DQ208"/>
      <c r="DR208"/>
      <c r="DS208"/>
      <c r="DT208"/>
      <c r="DU208"/>
      <c r="DV208"/>
    </row>
    <row r="209" spans="1:126" x14ac:dyDescent="0.25">
      <c r="A209" s="5" t="s">
        <v>74</v>
      </c>
      <c r="B209" t="s">
        <v>65</v>
      </c>
      <c r="C209" s="32" t="s">
        <v>350</v>
      </c>
      <c r="D209" t="s">
        <v>232</v>
      </c>
      <c r="E209" s="30">
        <v>20000</v>
      </c>
      <c r="F209" s="1">
        <f t="shared" si="56"/>
        <v>574</v>
      </c>
      <c r="G209" s="1">
        <v>0</v>
      </c>
      <c r="H209">
        <v>608</v>
      </c>
      <c r="I209">
        <v>25</v>
      </c>
      <c r="J209" s="1">
        <v>1207</v>
      </c>
      <c r="K209" s="1">
        <v>18793</v>
      </c>
    </row>
    <row r="210" spans="1:126" x14ac:dyDescent="0.25">
      <c r="A210" s="5" t="s">
        <v>365</v>
      </c>
      <c r="B210" t="s">
        <v>65</v>
      </c>
      <c r="C210" s="32" t="s">
        <v>350</v>
      </c>
      <c r="D210" t="s">
        <v>232</v>
      </c>
      <c r="E210" s="30">
        <v>20000</v>
      </c>
      <c r="F210" s="1">
        <v>574</v>
      </c>
      <c r="G210" s="1">
        <v>0</v>
      </c>
      <c r="H210">
        <v>608</v>
      </c>
      <c r="I210">
        <v>275</v>
      </c>
      <c r="J210" s="1">
        <v>1457</v>
      </c>
      <c r="K210" s="1">
        <v>18543</v>
      </c>
    </row>
    <row r="211" spans="1:126" x14ac:dyDescent="0.25">
      <c r="A211" s="5" t="s">
        <v>75</v>
      </c>
      <c r="B211" t="s">
        <v>76</v>
      </c>
      <c r="C211" s="32" t="s">
        <v>351</v>
      </c>
      <c r="D211" t="s">
        <v>232</v>
      </c>
      <c r="E211" s="30">
        <v>23467.5</v>
      </c>
      <c r="F211" s="1">
        <v>673.52</v>
      </c>
      <c r="G211" s="1">
        <v>0</v>
      </c>
      <c r="H211">
        <v>713.41</v>
      </c>
      <c r="I211">
        <v>250</v>
      </c>
      <c r="J211" s="1">
        <v>1636.93</v>
      </c>
      <c r="K211" s="1">
        <v>21830.57</v>
      </c>
      <c r="L211"/>
      <c r="M211"/>
      <c r="N211"/>
      <c r="O211"/>
      <c r="P211"/>
      <c r="Q211"/>
      <c r="R211"/>
      <c r="S211"/>
      <c r="T211"/>
      <c r="U211"/>
      <c r="V211"/>
      <c r="W211"/>
      <c r="X211"/>
      <c r="Y211"/>
      <c r="Z211"/>
      <c r="AA211"/>
      <c r="AB211"/>
      <c r="AC211"/>
      <c r="AD211"/>
      <c r="AE211"/>
      <c r="AF211"/>
      <c r="AG211"/>
      <c r="AH211"/>
      <c r="AI211"/>
      <c r="AJ211"/>
      <c r="AK211"/>
      <c r="AL211"/>
      <c r="AM211"/>
      <c r="AN211"/>
      <c r="AO211"/>
      <c r="AP211"/>
      <c r="AQ211"/>
      <c r="AR211"/>
      <c r="AS211"/>
      <c r="AT211"/>
      <c r="AU211"/>
      <c r="AV211"/>
      <c r="AW211"/>
      <c r="AX211"/>
      <c r="AY211"/>
      <c r="AZ211"/>
      <c r="BA211"/>
      <c r="BB211"/>
      <c r="BC211"/>
      <c r="BD211"/>
      <c r="BE211"/>
      <c r="BF211"/>
      <c r="BG211"/>
      <c r="BH211"/>
      <c r="BI211"/>
      <c r="BJ211"/>
      <c r="BK211"/>
      <c r="BL211"/>
      <c r="BM211"/>
      <c r="BN211"/>
      <c r="BO211"/>
      <c r="BP211"/>
      <c r="BQ211"/>
      <c r="BR211"/>
      <c r="BS211"/>
      <c r="BT211"/>
      <c r="BU211"/>
      <c r="BV211"/>
      <c r="BW211"/>
      <c r="BX211"/>
      <c r="BY211"/>
      <c r="BZ211"/>
      <c r="CA211"/>
      <c r="CB211"/>
      <c r="CC211"/>
      <c r="CD211"/>
      <c r="CE211"/>
      <c r="CF211"/>
      <c r="CG211"/>
      <c r="CH211"/>
      <c r="CI211"/>
      <c r="CJ211"/>
      <c r="CK211"/>
      <c r="CL211"/>
      <c r="CM211"/>
      <c r="CN211"/>
      <c r="CO211"/>
      <c r="CP211"/>
      <c r="CQ211"/>
      <c r="CR211"/>
      <c r="CS211"/>
      <c r="CT211"/>
      <c r="CU211"/>
      <c r="CV211"/>
      <c r="CW211"/>
      <c r="CX211"/>
      <c r="CY211"/>
      <c r="CZ211"/>
      <c r="DA211"/>
      <c r="DB211"/>
      <c r="DC211"/>
      <c r="DD211"/>
      <c r="DE211"/>
      <c r="DF211"/>
      <c r="DG211"/>
      <c r="DH211"/>
      <c r="DI211"/>
      <c r="DJ211"/>
      <c r="DK211"/>
      <c r="DL211"/>
      <c r="DM211"/>
      <c r="DN211"/>
      <c r="DO211"/>
      <c r="DP211"/>
      <c r="DQ211"/>
      <c r="DR211"/>
      <c r="DS211"/>
      <c r="DT211"/>
      <c r="DU211"/>
      <c r="DV211"/>
    </row>
    <row r="212" spans="1:126" x14ac:dyDescent="0.25">
      <c r="A212" s="28" t="s">
        <v>77</v>
      </c>
      <c r="B212" s="28" t="s">
        <v>118</v>
      </c>
      <c r="C212" s="32" t="s">
        <v>350</v>
      </c>
      <c r="D212" t="s">
        <v>234</v>
      </c>
      <c r="E212" s="30">
        <v>23500</v>
      </c>
      <c r="F212" s="1">
        <v>674.45</v>
      </c>
      <c r="G212" s="1">
        <v>0</v>
      </c>
      <c r="H212">
        <v>714.4</v>
      </c>
      <c r="I212">
        <v>275</v>
      </c>
      <c r="J212" s="1">
        <v>1663.85</v>
      </c>
      <c r="K212" s="1">
        <v>21836.15</v>
      </c>
    </row>
    <row r="213" spans="1:126" x14ac:dyDescent="0.25">
      <c r="A213" s="5" t="s">
        <v>79</v>
      </c>
      <c r="B213" t="s">
        <v>65</v>
      </c>
      <c r="C213" s="32" t="s">
        <v>350</v>
      </c>
      <c r="D213" t="s">
        <v>234</v>
      </c>
      <c r="E213" s="30">
        <v>20000</v>
      </c>
      <c r="F213" s="1">
        <f t="shared" si="56"/>
        <v>574</v>
      </c>
      <c r="G213" s="1">
        <v>0</v>
      </c>
      <c r="H213">
        <v>608</v>
      </c>
      <c r="I213" s="1">
        <v>5583.51</v>
      </c>
      <c r="J213" s="1">
        <v>6765.51</v>
      </c>
      <c r="K213" s="1">
        <v>13234.49</v>
      </c>
    </row>
    <row r="214" spans="1:126" x14ac:dyDescent="0.25">
      <c r="A214" s="5" t="s">
        <v>80</v>
      </c>
      <c r="B214" t="s">
        <v>81</v>
      </c>
      <c r="C214" s="32" t="s">
        <v>351</v>
      </c>
      <c r="D214" t="s">
        <v>234</v>
      </c>
      <c r="E214" s="30">
        <v>23000</v>
      </c>
      <c r="F214" s="1">
        <f t="shared" si="56"/>
        <v>660.1</v>
      </c>
      <c r="G214" s="1">
        <v>0</v>
      </c>
      <c r="H214">
        <v>699.2</v>
      </c>
      <c r="I214">
        <v>275</v>
      </c>
      <c r="J214" s="1">
        <v>1634.3</v>
      </c>
      <c r="K214" s="1">
        <v>21365.7</v>
      </c>
    </row>
    <row r="215" spans="1:126" x14ac:dyDescent="0.25">
      <c r="A215" s="5" t="s">
        <v>486</v>
      </c>
      <c r="B215" t="s">
        <v>81</v>
      </c>
      <c r="C215" s="33" t="s">
        <v>351</v>
      </c>
      <c r="D215" s="16" t="s">
        <v>234</v>
      </c>
      <c r="E215" s="30">
        <v>23000</v>
      </c>
      <c r="F215" s="1">
        <f t="shared" si="56"/>
        <v>660.1</v>
      </c>
      <c r="G215" s="1">
        <v>0</v>
      </c>
      <c r="H215">
        <v>699.2</v>
      </c>
      <c r="I215">
        <v>355</v>
      </c>
      <c r="J215" s="1">
        <v>1714.3</v>
      </c>
      <c r="K215" s="1">
        <v>21285.7</v>
      </c>
    </row>
    <row r="216" spans="1:126" x14ac:dyDescent="0.25">
      <c r="A216" s="5" t="s">
        <v>280</v>
      </c>
      <c r="B216" s="11" t="s">
        <v>279</v>
      </c>
      <c r="C216" s="33" t="s">
        <v>351</v>
      </c>
      <c r="D216" s="16" t="s">
        <v>234</v>
      </c>
      <c r="E216" s="30">
        <v>20000</v>
      </c>
      <c r="F216" s="1">
        <f t="shared" si="56"/>
        <v>574</v>
      </c>
      <c r="G216" s="1">
        <v>0</v>
      </c>
      <c r="H216">
        <v>608</v>
      </c>
      <c r="I216" s="1">
        <v>6442.01</v>
      </c>
      <c r="J216" s="1">
        <v>7624.01</v>
      </c>
      <c r="K216" s="1">
        <v>12375.99</v>
      </c>
    </row>
    <row r="217" spans="1:126" x14ac:dyDescent="0.25">
      <c r="A217" s="59" t="s">
        <v>290</v>
      </c>
      <c r="B217" s="17" t="s">
        <v>65</v>
      </c>
      <c r="C217" s="37" t="s">
        <v>350</v>
      </c>
      <c r="D217" s="19" t="s">
        <v>234</v>
      </c>
      <c r="E217" s="30">
        <v>20000</v>
      </c>
      <c r="F217" s="1">
        <f t="shared" si="56"/>
        <v>574</v>
      </c>
      <c r="G217" s="1">
        <v>0</v>
      </c>
      <c r="H217">
        <v>608</v>
      </c>
      <c r="I217" s="1">
        <v>7064.2</v>
      </c>
      <c r="J217" s="1">
        <v>8246.2000000000007</v>
      </c>
      <c r="K217" s="1">
        <v>11753.8</v>
      </c>
      <c r="M217"/>
      <c r="N217"/>
      <c r="O217"/>
      <c r="P217"/>
      <c r="Q217"/>
      <c r="R217"/>
      <c r="S217"/>
      <c r="T217"/>
      <c r="U217"/>
      <c r="V217"/>
      <c r="W217"/>
      <c r="X217"/>
      <c r="Y217"/>
      <c r="Z217"/>
      <c r="AA217"/>
      <c r="AB217"/>
      <c r="AC217"/>
      <c r="AD217"/>
      <c r="AE217"/>
      <c r="AF217"/>
      <c r="AG217"/>
      <c r="AH217"/>
      <c r="AI217"/>
      <c r="AJ217"/>
      <c r="AK217"/>
      <c r="AL217"/>
      <c r="AM217"/>
      <c r="AN217"/>
      <c r="AO217"/>
      <c r="AP217"/>
      <c r="AQ217"/>
      <c r="AR217"/>
      <c r="AS217"/>
      <c r="AT217"/>
      <c r="AU217"/>
      <c r="AV217"/>
      <c r="AW217"/>
      <c r="AX217"/>
      <c r="AY217"/>
      <c r="AZ217"/>
      <c r="BA217"/>
      <c r="BB217"/>
      <c r="BC217"/>
      <c r="BD217"/>
      <c r="BE217"/>
      <c r="BF217"/>
      <c r="BG217"/>
      <c r="BH217"/>
      <c r="BI217"/>
      <c r="BJ217"/>
      <c r="BK217"/>
      <c r="BL217"/>
      <c r="BM217"/>
      <c r="BN217"/>
      <c r="BO217"/>
      <c r="BP217"/>
      <c r="BQ217"/>
      <c r="BR217"/>
      <c r="BS217"/>
      <c r="BT217"/>
      <c r="BU217"/>
      <c r="BV217"/>
      <c r="BW217"/>
      <c r="BX217"/>
      <c r="BY217"/>
      <c r="BZ217"/>
      <c r="CA217"/>
      <c r="CB217"/>
      <c r="CC217"/>
      <c r="CD217"/>
      <c r="CE217"/>
      <c r="CF217"/>
      <c r="CG217"/>
      <c r="CH217"/>
      <c r="CI217"/>
      <c r="CJ217"/>
      <c r="CK217"/>
      <c r="CL217"/>
      <c r="CM217"/>
      <c r="CN217"/>
      <c r="CO217"/>
      <c r="CP217"/>
      <c r="CQ217"/>
      <c r="CR217"/>
      <c r="CS217"/>
      <c r="CT217"/>
      <c r="CU217"/>
      <c r="CV217"/>
      <c r="CW217"/>
      <c r="CX217"/>
      <c r="CY217"/>
      <c r="CZ217"/>
      <c r="DA217"/>
      <c r="DB217"/>
      <c r="DC217"/>
      <c r="DD217"/>
      <c r="DE217"/>
      <c r="DF217"/>
      <c r="DG217"/>
      <c r="DH217"/>
      <c r="DI217"/>
      <c r="DJ217"/>
      <c r="DK217"/>
      <c r="DL217"/>
      <c r="DM217"/>
      <c r="DN217"/>
      <c r="DO217"/>
      <c r="DP217"/>
      <c r="DQ217"/>
      <c r="DR217"/>
      <c r="DS217"/>
      <c r="DT217"/>
      <c r="DU217"/>
      <c r="DV217"/>
    </row>
    <row r="218" spans="1:126" x14ac:dyDescent="0.25">
      <c r="A218" s="5" t="s">
        <v>253</v>
      </c>
      <c r="B218" t="s">
        <v>72</v>
      </c>
      <c r="C218" s="32" t="s">
        <v>351</v>
      </c>
      <c r="D218" t="s">
        <v>234</v>
      </c>
      <c r="E218" s="30">
        <v>20000</v>
      </c>
      <c r="F218" s="1">
        <f t="shared" si="56"/>
        <v>574</v>
      </c>
      <c r="G218" s="1">
        <v>0</v>
      </c>
      <c r="H218">
        <v>608</v>
      </c>
      <c r="I218" s="1">
        <v>6320.61</v>
      </c>
      <c r="J218" s="1">
        <v>7502.61</v>
      </c>
      <c r="K218" s="1">
        <v>12497.39</v>
      </c>
      <c r="M218"/>
      <c r="N218"/>
      <c r="O218"/>
      <c r="P218"/>
      <c r="Q218"/>
      <c r="R218"/>
      <c r="S218"/>
      <c r="T218"/>
      <c r="U218"/>
      <c r="V218"/>
      <c r="W218"/>
      <c r="X218"/>
      <c r="Y218"/>
      <c r="Z218"/>
      <c r="AA218"/>
      <c r="AB218"/>
      <c r="AC218"/>
      <c r="AD218"/>
      <c r="AE218"/>
      <c r="AF218"/>
      <c r="AG218"/>
      <c r="AH218"/>
      <c r="AI218"/>
      <c r="AJ218"/>
      <c r="AK218"/>
      <c r="AL218"/>
      <c r="AM218"/>
      <c r="AN218"/>
      <c r="AO218"/>
      <c r="AP218"/>
      <c r="AQ218"/>
      <c r="AR218"/>
      <c r="AS218"/>
      <c r="AT218"/>
      <c r="AU218"/>
      <c r="AV218"/>
      <c r="AW218"/>
      <c r="AX218"/>
      <c r="AY218"/>
      <c r="AZ218"/>
      <c r="BA218"/>
      <c r="BB218"/>
      <c r="BC218"/>
      <c r="BD218"/>
      <c r="BE218"/>
      <c r="BF218"/>
      <c r="BG218"/>
      <c r="BH218"/>
      <c r="BI218"/>
      <c r="BJ218"/>
      <c r="BK218"/>
      <c r="BL218"/>
      <c r="BM218"/>
      <c r="BN218"/>
      <c r="BO218"/>
      <c r="BP218"/>
      <c r="BQ218"/>
      <c r="BR218"/>
      <c r="BS218"/>
      <c r="BT218"/>
      <c r="BU218"/>
      <c r="BV218"/>
      <c r="BW218"/>
      <c r="BX218"/>
      <c r="BY218"/>
      <c r="BZ218"/>
      <c r="CA218"/>
      <c r="CB218"/>
      <c r="CC218"/>
      <c r="CD218"/>
      <c r="CE218"/>
      <c r="CF218"/>
      <c r="CG218"/>
      <c r="CH218"/>
      <c r="CI218"/>
      <c r="CJ218"/>
      <c r="CK218"/>
      <c r="CL218"/>
      <c r="CM218"/>
      <c r="CN218"/>
      <c r="CO218"/>
      <c r="CP218"/>
      <c r="CQ218"/>
      <c r="CR218"/>
      <c r="CS218"/>
      <c r="CT218"/>
      <c r="CU218"/>
      <c r="CV218"/>
      <c r="CW218"/>
      <c r="CX218"/>
      <c r="CY218"/>
      <c r="CZ218"/>
      <c r="DA218"/>
      <c r="DB218"/>
      <c r="DC218"/>
      <c r="DD218"/>
      <c r="DE218"/>
      <c r="DF218"/>
      <c r="DG218"/>
      <c r="DH218"/>
      <c r="DI218"/>
      <c r="DJ218"/>
      <c r="DK218"/>
      <c r="DL218"/>
      <c r="DM218"/>
      <c r="DN218"/>
      <c r="DO218"/>
      <c r="DP218"/>
      <c r="DQ218"/>
      <c r="DR218"/>
      <c r="DS218"/>
      <c r="DT218"/>
      <c r="DU218"/>
      <c r="DV218"/>
    </row>
    <row r="219" spans="1:126" x14ac:dyDescent="0.25">
      <c r="A219" s="5" t="s">
        <v>221</v>
      </c>
      <c r="B219" t="s">
        <v>81</v>
      </c>
      <c r="C219" s="32" t="s">
        <v>351</v>
      </c>
      <c r="D219" t="s">
        <v>234</v>
      </c>
      <c r="E219" s="30">
        <v>23000</v>
      </c>
      <c r="F219" s="1">
        <f>E219*0.0287</f>
        <v>660.1</v>
      </c>
      <c r="G219" s="1">
        <v>0</v>
      </c>
      <c r="H219">
        <v>699.2</v>
      </c>
      <c r="I219" s="1">
        <v>6910.61</v>
      </c>
      <c r="J219" s="1">
        <v>8269.91</v>
      </c>
      <c r="K219" s="1">
        <v>14730.09</v>
      </c>
      <c r="M219"/>
      <c r="N219"/>
      <c r="O219"/>
      <c r="P219"/>
      <c r="Q219"/>
      <c r="R219"/>
      <c r="S219"/>
      <c r="T219"/>
      <c r="U219"/>
      <c r="V219"/>
      <c r="W219"/>
      <c r="X219"/>
      <c r="Y219"/>
      <c r="Z219"/>
      <c r="AA219"/>
      <c r="AB219"/>
      <c r="AC219"/>
      <c r="AD219"/>
      <c r="AE219"/>
      <c r="AF219"/>
      <c r="AG219"/>
      <c r="AH219"/>
      <c r="AI219"/>
      <c r="AJ219"/>
      <c r="AK219"/>
      <c r="AL219"/>
      <c r="AM219"/>
      <c r="AN219"/>
      <c r="AO219"/>
      <c r="AP219"/>
      <c r="AQ219"/>
      <c r="AR219"/>
      <c r="AS219"/>
      <c r="AT219"/>
      <c r="AU219"/>
      <c r="AV219"/>
      <c r="AW219"/>
      <c r="AX219"/>
      <c r="AY219"/>
      <c r="AZ219"/>
      <c r="BA219"/>
      <c r="BB219"/>
      <c r="BC219"/>
      <c r="BD219"/>
      <c r="BE219"/>
      <c r="BF219"/>
      <c r="BG219"/>
      <c r="BH219"/>
      <c r="BI219"/>
      <c r="BJ219"/>
      <c r="BK219"/>
      <c r="BL219"/>
      <c r="BM219"/>
      <c r="BN219"/>
      <c r="BO219"/>
      <c r="BP219"/>
      <c r="BQ219"/>
      <c r="BR219"/>
      <c r="BS219"/>
      <c r="BT219"/>
      <c r="BU219"/>
      <c r="BV219"/>
      <c r="BW219"/>
      <c r="BX219"/>
      <c r="BY219"/>
      <c r="BZ219"/>
      <c r="CA219"/>
      <c r="CB219"/>
      <c r="CC219"/>
      <c r="CD219"/>
      <c r="CE219"/>
      <c r="CF219"/>
      <c r="CG219"/>
      <c r="CH219"/>
      <c r="CI219"/>
      <c r="CJ219"/>
      <c r="CK219"/>
      <c r="CL219"/>
      <c r="CM219"/>
      <c r="CN219"/>
      <c r="CO219"/>
      <c r="CP219"/>
      <c r="CQ219"/>
      <c r="CR219"/>
      <c r="CS219"/>
      <c r="CT219"/>
      <c r="CU219"/>
      <c r="CV219"/>
      <c r="CW219"/>
      <c r="CX219"/>
      <c r="CY219"/>
      <c r="CZ219"/>
      <c r="DA219"/>
      <c r="DB219"/>
      <c r="DC219"/>
      <c r="DD219"/>
      <c r="DE219"/>
      <c r="DF219"/>
      <c r="DG219"/>
      <c r="DH219"/>
      <c r="DI219"/>
      <c r="DJ219"/>
      <c r="DK219"/>
      <c r="DL219"/>
      <c r="DM219"/>
      <c r="DN219"/>
      <c r="DO219"/>
      <c r="DP219"/>
      <c r="DQ219"/>
      <c r="DR219"/>
      <c r="DS219"/>
      <c r="DT219"/>
      <c r="DU219"/>
      <c r="DV219"/>
    </row>
    <row r="220" spans="1:126" x14ac:dyDescent="0.25">
      <c r="A220" s="5" t="s">
        <v>252</v>
      </c>
      <c r="B220" t="s">
        <v>81</v>
      </c>
      <c r="C220" s="32" t="s">
        <v>351</v>
      </c>
      <c r="D220" t="s">
        <v>234</v>
      </c>
      <c r="E220" s="30">
        <v>23000</v>
      </c>
      <c r="F220" s="1">
        <v>660.1</v>
      </c>
      <c r="G220" s="1">
        <v>0</v>
      </c>
      <c r="H220">
        <v>699.2</v>
      </c>
      <c r="I220">
        <v>675</v>
      </c>
      <c r="J220" s="1">
        <v>2034.3</v>
      </c>
      <c r="K220" s="1">
        <v>20965.7</v>
      </c>
      <c r="L220"/>
      <c r="M220"/>
      <c r="N220"/>
      <c r="O220"/>
      <c r="P220"/>
      <c r="Q220"/>
      <c r="R220"/>
      <c r="S220"/>
      <c r="T220"/>
      <c r="U220"/>
      <c r="V220"/>
      <c r="W220"/>
      <c r="X220"/>
      <c r="Y220"/>
      <c r="Z220"/>
      <c r="AA220"/>
      <c r="AB220"/>
      <c r="AC220"/>
      <c r="AD220"/>
      <c r="AE220"/>
      <c r="AF220"/>
      <c r="AG220"/>
      <c r="AH220"/>
      <c r="AI220"/>
      <c r="AJ220"/>
      <c r="AK220"/>
      <c r="AL220"/>
      <c r="AM220"/>
      <c r="AN220"/>
      <c r="AO220"/>
      <c r="AP220"/>
      <c r="AQ220"/>
      <c r="AR220"/>
      <c r="AS220"/>
      <c r="AT220"/>
      <c r="AU220"/>
      <c r="AV220"/>
      <c r="AW220"/>
      <c r="AX220"/>
      <c r="AY220"/>
      <c r="AZ220"/>
      <c r="BA220"/>
      <c r="BB220"/>
      <c r="BC220"/>
      <c r="BD220"/>
      <c r="BE220"/>
      <c r="BF220"/>
      <c r="BG220"/>
      <c r="BH220"/>
      <c r="BI220"/>
      <c r="BJ220"/>
      <c r="BK220"/>
      <c r="BL220"/>
      <c r="BM220"/>
      <c r="BN220"/>
      <c r="BO220"/>
      <c r="BP220"/>
      <c r="BQ220"/>
      <c r="BR220"/>
      <c r="BS220"/>
      <c r="BT220"/>
      <c r="BU220"/>
      <c r="BV220"/>
      <c r="BW220"/>
      <c r="BX220"/>
      <c r="BY220"/>
      <c r="BZ220"/>
      <c r="CA220"/>
      <c r="CB220"/>
      <c r="CC220"/>
      <c r="CD220"/>
      <c r="CE220"/>
      <c r="CF220"/>
      <c r="CG220"/>
      <c r="CH220"/>
      <c r="CI220"/>
      <c r="CJ220"/>
      <c r="CK220"/>
      <c r="CL220"/>
      <c r="CM220"/>
      <c r="CN220"/>
      <c r="CO220"/>
      <c r="CP220"/>
      <c r="CQ220"/>
      <c r="CR220"/>
      <c r="CS220"/>
      <c r="CT220"/>
      <c r="CU220"/>
      <c r="CV220"/>
      <c r="CW220"/>
      <c r="CX220"/>
      <c r="CY220"/>
      <c r="CZ220"/>
      <c r="DA220"/>
      <c r="DB220"/>
      <c r="DC220"/>
      <c r="DD220"/>
      <c r="DE220"/>
      <c r="DF220"/>
      <c r="DG220"/>
      <c r="DH220"/>
      <c r="DI220"/>
      <c r="DJ220"/>
      <c r="DK220"/>
      <c r="DL220"/>
      <c r="DM220"/>
      <c r="DN220"/>
      <c r="DO220"/>
      <c r="DP220"/>
      <c r="DQ220"/>
      <c r="DR220"/>
      <c r="DS220"/>
      <c r="DT220"/>
      <c r="DU220"/>
      <c r="DV220"/>
    </row>
    <row r="221" spans="1:126" x14ac:dyDescent="0.25">
      <c r="A221" s="5" t="s">
        <v>78</v>
      </c>
      <c r="B221" t="s">
        <v>65</v>
      </c>
      <c r="C221" s="32" t="s">
        <v>350</v>
      </c>
      <c r="D221" t="s">
        <v>232</v>
      </c>
      <c r="E221" s="30">
        <v>20000</v>
      </c>
      <c r="F221" s="1">
        <v>574</v>
      </c>
      <c r="G221" s="1">
        <v>0</v>
      </c>
      <c r="H221">
        <v>608</v>
      </c>
      <c r="I221">
        <v>663.88</v>
      </c>
      <c r="J221" s="1">
        <v>1845.88</v>
      </c>
      <c r="K221" s="1">
        <v>18154.12</v>
      </c>
    </row>
    <row r="222" spans="1:126" s="5" customFormat="1" x14ac:dyDescent="0.25">
      <c r="A222" s="5" t="s">
        <v>366</v>
      </c>
      <c r="B222" s="5" t="s">
        <v>249</v>
      </c>
      <c r="C222" s="39" t="s">
        <v>351</v>
      </c>
      <c r="D222" s="5" t="s">
        <v>234</v>
      </c>
      <c r="E222" s="30">
        <v>25000</v>
      </c>
      <c r="F222" s="30">
        <f>E222*0.0287</f>
        <v>717.5</v>
      </c>
      <c r="G222" s="30">
        <v>0</v>
      </c>
      <c r="H222">
        <v>760</v>
      </c>
      <c r="I222" s="1">
        <v>2925</v>
      </c>
      <c r="J222" s="1">
        <v>4402.5</v>
      </c>
      <c r="K222" s="1">
        <v>20597.5</v>
      </c>
    </row>
    <row r="223" spans="1:126" x14ac:dyDescent="0.25">
      <c r="A223" s="5" t="s">
        <v>409</v>
      </c>
      <c r="B223" s="11" t="s">
        <v>81</v>
      </c>
      <c r="C223" s="33" t="s">
        <v>351</v>
      </c>
      <c r="D223" s="16" t="s">
        <v>234</v>
      </c>
      <c r="E223" s="30">
        <v>36000</v>
      </c>
      <c r="F223" s="1">
        <f>E223*0.0287</f>
        <v>1033.2</v>
      </c>
      <c r="G223" s="1">
        <v>0</v>
      </c>
      <c r="H223" s="1">
        <v>1094.4000000000001</v>
      </c>
      <c r="I223">
        <v>175</v>
      </c>
      <c r="J223" s="1">
        <v>2302.6</v>
      </c>
      <c r="K223" s="1">
        <v>33697.4</v>
      </c>
      <c r="L223"/>
      <c r="M223"/>
      <c r="N223"/>
      <c r="O223"/>
      <c r="P223"/>
      <c r="Q223"/>
      <c r="R223"/>
      <c r="S223"/>
      <c r="T223"/>
      <c r="U223"/>
      <c r="V223"/>
      <c r="W223"/>
      <c r="X223"/>
      <c r="Y223"/>
      <c r="Z223"/>
      <c r="AA223"/>
      <c r="AB223"/>
      <c r="AC223"/>
      <c r="AD223"/>
      <c r="AE223"/>
      <c r="AF223"/>
      <c r="AG223"/>
      <c r="AH223"/>
      <c r="AI223"/>
      <c r="AJ223"/>
      <c r="AK223"/>
      <c r="AL223"/>
      <c r="AM223"/>
      <c r="AN223"/>
      <c r="AO223"/>
      <c r="AP223"/>
      <c r="AQ223"/>
      <c r="AR223"/>
      <c r="AS223"/>
      <c r="AT223"/>
      <c r="AU223"/>
      <c r="AV223"/>
      <c r="AW223"/>
      <c r="AX223"/>
      <c r="AY223"/>
      <c r="AZ223"/>
      <c r="BA223"/>
      <c r="BB223"/>
      <c r="BC223"/>
      <c r="BD223"/>
      <c r="BE223"/>
      <c r="BF223"/>
      <c r="BG223"/>
      <c r="BH223"/>
      <c r="BI223"/>
      <c r="BJ223"/>
      <c r="BK223"/>
      <c r="BL223"/>
      <c r="BM223"/>
      <c r="BN223"/>
      <c r="BO223"/>
      <c r="BP223"/>
      <c r="BQ223"/>
      <c r="BR223"/>
      <c r="BS223"/>
      <c r="BT223"/>
      <c r="BU223"/>
      <c r="BV223"/>
      <c r="BW223"/>
      <c r="BX223"/>
      <c r="BY223"/>
      <c r="BZ223"/>
      <c r="CA223"/>
      <c r="CB223"/>
      <c r="CC223"/>
      <c r="CD223"/>
      <c r="CE223"/>
      <c r="CF223"/>
      <c r="CG223"/>
      <c r="CH223"/>
      <c r="CI223"/>
      <c r="CJ223"/>
      <c r="CK223"/>
      <c r="CL223"/>
      <c r="CM223"/>
      <c r="CN223"/>
      <c r="CO223"/>
      <c r="CP223"/>
      <c r="CQ223"/>
      <c r="CR223"/>
      <c r="CS223"/>
      <c r="CT223"/>
      <c r="CU223"/>
      <c r="CV223"/>
      <c r="CW223"/>
      <c r="CX223"/>
      <c r="CY223"/>
      <c r="CZ223"/>
      <c r="DA223"/>
      <c r="DB223"/>
      <c r="DC223"/>
      <c r="DD223"/>
      <c r="DE223"/>
      <c r="DF223"/>
      <c r="DG223"/>
      <c r="DH223"/>
      <c r="DI223"/>
      <c r="DJ223"/>
      <c r="DK223"/>
      <c r="DL223"/>
      <c r="DM223"/>
      <c r="DN223"/>
      <c r="DO223"/>
      <c r="DP223"/>
      <c r="DQ223"/>
      <c r="DR223"/>
      <c r="DS223"/>
      <c r="DT223"/>
      <c r="DU223"/>
      <c r="DV223"/>
    </row>
    <row r="224" spans="1:126" s="14" customFormat="1" x14ac:dyDescent="0.25">
      <c r="A224" s="5" t="s">
        <v>410</v>
      </c>
      <c r="B224" t="s">
        <v>76</v>
      </c>
      <c r="C224" s="32" t="s">
        <v>351</v>
      </c>
      <c r="D224" t="s">
        <v>234</v>
      </c>
      <c r="E224" s="30">
        <v>23000</v>
      </c>
      <c r="F224" s="1">
        <f>E224*0.0287</f>
        <v>660.1</v>
      </c>
      <c r="G224" s="1">
        <v>0</v>
      </c>
      <c r="H224">
        <v>699.2</v>
      </c>
      <c r="I224">
        <v>175</v>
      </c>
      <c r="J224" s="1">
        <v>1534.3</v>
      </c>
      <c r="K224" s="1">
        <v>21465.7</v>
      </c>
    </row>
    <row r="225" spans="1:126" x14ac:dyDescent="0.25">
      <c r="A225" s="5" t="s">
        <v>426</v>
      </c>
      <c r="B225" t="s">
        <v>214</v>
      </c>
      <c r="C225" s="32" t="s">
        <v>351</v>
      </c>
      <c r="D225" t="s">
        <v>234</v>
      </c>
      <c r="E225" s="30">
        <v>25000</v>
      </c>
      <c r="F225" s="1">
        <v>717.5</v>
      </c>
      <c r="G225" s="1">
        <v>0</v>
      </c>
      <c r="H225">
        <v>760</v>
      </c>
      <c r="I225" s="1">
        <v>5252.17</v>
      </c>
      <c r="J225" s="1">
        <v>6729.67</v>
      </c>
      <c r="K225" s="1">
        <v>18270.330000000002</v>
      </c>
      <c r="L225"/>
      <c r="M225"/>
      <c r="N225"/>
      <c r="O225"/>
      <c r="P225"/>
      <c r="Q225"/>
      <c r="R225"/>
      <c r="S225"/>
      <c r="T225"/>
      <c r="U225"/>
      <c r="V225"/>
      <c r="W225"/>
      <c r="X225"/>
      <c r="Y225"/>
      <c r="Z225"/>
      <c r="AA225"/>
      <c r="AB225"/>
      <c r="AC225"/>
      <c r="AD225"/>
      <c r="AE225"/>
      <c r="AF225"/>
      <c r="AG225"/>
      <c r="AH225"/>
      <c r="AI225"/>
      <c r="AJ225"/>
      <c r="AK225"/>
      <c r="AL225"/>
      <c r="AM225"/>
      <c r="AN225"/>
      <c r="AO225"/>
      <c r="AP225"/>
      <c r="AQ225"/>
      <c r="AR225"/>
      <c r="AS225"/>
      <c r="AT225"/>
      <c r="AU225"/>
      <c r="AV225"/>
      <c r="AW225"/>
      <c r="AX225"/>
      <c r="AY225"/>
      <c r="AZ225"/>
      <c r="BA225"/>
      <c r="BB225"/>
      <c r="BC225"/>
      <c r="BD225"/>
      <c r="BE225"/>
      <c r="BF225"/>
      <c r="BG225"/>
      <c r="BH225"/>
      <c r="BI225"/>
      <c r="BJ225"/>
      <c r="BK225"/>
      <c r="BL225"/>
      <c r="BM225"/>
      <c r="BN225"/>
      <c r="BO225"/>
      <c r="BP225"/>
      <c r="BQ225"/>
      <c r="BR225"/>
      <c r="BS225"/>
      <c r="BT225"/>
      <c r="BU225"/>
      <c r="BV225"/>
      <c r="BW225"/>
      <c r="BX225"/>
      <c r="BY225"/>
      <c r="BZ225"/>
      <c r="CA225"/>
      <c r="CB225"/>
      <c r="CC225"/>
      <c r="CD225"/>
      <c r="CE225"/>
      <c r="CF225"/>
      <c r="CG225"/>
      <c r="CH225"/>
      <c r="CI225"/>
      <c r="CJ225"/>
      <c r="CK225"/>
      <c r="CL225"/>
      <c r="CM225"/>
      <c r="CN225"/>
      <c r="CO225"/>
      <c r="CP225"/>
      <c r="CQ225"/>
      <c r="CR225"/>
      <c r="CS225"/>
      <c r="CT225"/>
      <c r="CU225"/>
      <c r="CV225"/>
      <c r="CW225"/>
      <c r="CX225"/>
      <c r="CY225"/>
      <c r="CZ225"/>
      <c r="DA225"/>
      <c r="DB225"/>
      <c r="DC225"/>
      <c r="DD225"/>
      <c r="DE225"/>
      <c r="DF225"/>
      <c r="DG225"/>
      <c r="DH225"/>
      <c r="DI225"/>
      <c r="DJ225"/>
      <c r="DK225"/>
      <c r="DL225"/>
      <c r="DM225"/>
      <c r="DN225"/>
      <c r="DO225"/>
      <c r="DP225"/>
      <c r="DQ225"/>
      <c r="DR225"/>
      <c r="DS225"/>
      <c r="DT225"/>
      <c r="DU225"/>
      <c r="DV225"/>
    </row>
    <row r="226" spans="1:126" x14ac:dyDescent="0.25">
      <c r="A226" s="5" t="s">
        <v>427</v>
      </c>
      <c r="B226" t="s">
        <v>140</v>
      </c>
      <c r="C226" s="32" t="s">
        <v>350</v>
      </c>
      <c r="D226" t="s">
        <v>234</v>
      </c>
      <c r="E226" s="30">
        <v>26000</v>
      </c>
      <c r="F226" s="1">
        <v>746.2</v>
      </c>
      <c r="G226" s="1">
        <v>0</v>
      </c>
      <c r="H226">
        <v>790.4</v>
      </c>
      <c r="I226" s="1">
        <v>2885</v>
      </c>
      <c r="J226" s="1">
        <v>4421.6000000000004</v>
      </c>
      <c r="K226" s="1">
        <v>21578.400000000001</v>
      </c>
      <c r="L226"/>
      <c r="M226"/>
      <c r="N226"/>
      <c r="O226"/>
      <c r="P226"/>
      <c r="Q226"/>
      <c r="R226"/>
      <c r="S226"/>
      <c r="T226"/>
      <c r="U226"/>
      <c r="V226"/>
      <c r="W226"/>
      <c r="X226"/>
      <c r="Y226"/>
      <c r="Z226"/>
      <c r="AA226"/>
      <c r="AB226"/>
      <c r="AC226"/>
      <c r="AD226"/>
      <c r="AE226"/>
      <c r="AF226"/>
      <c r="AG226"/>
      <c r="AH226"/>
      <c r="AI226"/>
      <c r="AJ226"/>
      <c r="AK226"/>
      <c r="AL226"/>
      <c r="AM226"/>
      <c r="AN226"/>
      <c r="AO226"/>
      <c r="AP226"/>
      <c r="AQ226"/>
      <c r="AR226"/>
      <c r="AS226"/>
      <c r="AT226"/>
      <c r="AU226"/>
      <c r="AV226"/>
      <c r="AW226"/>
      <c r="AX226"/>
      <c r="AY226"/>
      <c r="AZ226"/>
      <c r="BA226"/>
      <c r="BB226"/>
      <c r="BC226"/>
      <c r="BD226"/>
      <c r="BE226"/>
      <c r="BF226"/>
      <c r="BG226"/>
      <c r="BH226"/>
      <c r="BI226"/>
      <c r="BJ226"/>
      <c r="BK226"/>
      <c r="BL226"/>
      <c r="BM226"/>
      <c r="BN226"/>
      <c r="BO226"/>
      <c r="BP226"/>
      <c r="BQ226"/>
      <c r="BR226"/>
      <c r="BS226"/>
      <c r="BT226"/>
      <c r="BU226"/>
      <c r="BV226"/>
      <c r="BW226"/>
      <c r="BX226"/>
      <c r="BY226"/>
      <c r="BZ226"/>
      <c r="CA226"/>
      <c r="CB226"/>
      <c r="CC226"/>
      <c r="CD226"/>
      <c r="CE226"/>
      <c r="CF226"/>
      <c r="CG226"/>
      <c r="CH226"/>
      <c r="CI226"/>
      <c r="CJ226"/>
      <c r="CK226"/>
      <c r="CL226"/>
      <c r="CM226"/>
      <c r="CN226"/>
      <c r="CO226"/>
      <c r="CP226"/>
      <c r="CQ226"/>
      <c r="CR226"/>
      <c r="CS226"/>
      <c r="CT226"/>
      <c r="CU226"/>
      <c r="CV226"/>
      <c r="CW226"/>
      <c r="CX226"/>
      <c r="CY226"/>
      <c r="CZ226"/>
      <c r="DA226"/>
      <c r="DB226"/>
      <c r="DC226"/>
      <c r="DD226"/>
      <c r="DE226"/>
      <c r="DF226"/>
      <c r="DG226"/>
      <c r="DH226"/>
      <c r="DI226"/>
      <c r="DJ226"/>
      <c r="DK226"/>
      <c r="DL226"/>
      <c r="DM226"/>
      <c r="DN226"/>
      <c r="DO226"/>
      <c r="DP226"/>
      <c r="DQ226"/>
      <c r="DR226"/>
      <c r="DS226"/>
      <c r="DT226"/>
      <c r="DU226"/>
      <c r="DV226"/>
    </row>
    <row r="227" spans="1:126" s="28" customFormat="1" x14ac:dyDescent="0.25">
      <c r="A227" s="28" t="s">
        <v>431</v>
      </c>
      <c r="B227" s="28" t="s">
        <v>249</v>
      </c>
      <c r="C227" s="89" t="s">
        <v>351</v>
      </c>
      <c r="D227" s="28" t="s">
        <v>234</v>
      </c>
      <c r="E227" s="90">
        <v>40000</v>
      </c>
      <c r="F227" s="90">
        <v>1148</v>
      </c>
      <c r="G227" s="90">
        <v>442.65</v>
      </c>
      <c r="H227" s="1">
        <v>1216</v>
      </c>
      <c r="I227">
        <v>25</v>
      </c>
      <c r="J227" s="1">
        <v>2831.65</v>
      </c>
      <c r="K227" s="1">
        <v>37168.35</v>
      </c>
    </row>
    <row r="228" spans="1:126" x14ac:dyDescent="0.25">
      <c r="A228" s="5" t="s">
        <v>473</v>
      </c>
      <c r="B228" t="s">
        <v>474</v>
      </c>
      <c r="C228" s="32" t="s">
        <v>351</v>
      </c>
      <c r="D228" t="s">
        <v>234</v>
      </c>
      <c r="E228" s="30">
        <v>25000</v>
      </c>
      <c r="F228" s="1">
        <v>717.5</v>
      </c>
      <c r="G228" s="1">
        <v>0</v>
      </c>
      <c r="H228">
        <v>760</v>
      </c>
      <c r="I228">
        <v>25</v>
      </c>
      <c r="J228" s="1">
        <v>1502.5</v>
      </c>
      <c r="K228" s="1">
        <v>23497.5</v>
      </c>
      <c r="L228"/>
      <c r="M228"/>
      <c r="N228"/>
      <c r="O228"/>
      <c r="P228"/>
      <c r="Q228"/>
      <c r="R228"/>
      <c r="S228"/>
      <c r="T228"/>
      <c r="U228"/>
      <c r="V228"/>
      <c r="W228"/>
      <c r="X228"/>
      <c r="Y228"/>
      <c r="Z228"/>
      <c r="AA228"/>
      <c r="AB228"/>
      <c r="AC228"/>
      <c r="AD228"/>
      <c r="AE228"/>
      <c r="AF228"/>
      <c r="AG228"/>
      <c r="AH228"/>
      <c r="AI228"/>
      <c r="AJ228"/>
      <c r="AK228"/>
      <c r="AL228"/>
      <c r="AM228"/>
      <c r="AN228"/>
      <c r="AO228"/>
      <c r="AP228"/>
      <c r="AQ228"/>
      <c r="AR228"/>
      <c r="AS228"/>
      <c r="AT228"/>
      <c r="AU228"/>
      <c r="AV228"/>
      <c r="AW228"/>
      <c r="AX228"/>
      <c r="AY228"/>
      <c r="AZ228"/>
      <c r="BA228"/>
      <c r="BB228"/>
      <c r="BC228"/>
      <c r="BD228"/>
      <c r="BE228"/>
      <c r="BF228"/>
      <c r="BG228"/>
      <c r="BH228"/>
      <c r="BI228"/>
      <c r="BJ228"/>
      <c r="BK228"/>
      <c r="BL228"/>
      <c r="BM228"/>
      <c r="BN228"/>
      <c r="BO228"/>
      <c r="BP228"/>
      <c r="BQ228"/>
      <c r="BR228"/>
      <c r="BS228"/>
      <c r="BT228"/>
      <c r="BU228"/>
      <c r="BV228"/>
      <c r="BW228"/>
      <c r="BX228"/>
      <c r="BY228"/>
      <c r="BZ228"/>
      <c r="CA228"/>
      <c r="CB228"/>
      <c r="CC228"/>
      <c r="CD228"/>
      <c r="CE228"/>
      <c r="CF228"/>
      <c r="CG228"/>
      <c r="CH228"/>
      <c r="CI228"/>
      <c r="CJ228"/>
      <c r="CK228"/>
      <c r="CL228"/>
      <c r="CM228"/>
      <c r="CN228"/>
      <c r="CO228"/>
      <c r="CP228"/>
      <c r="CQ228"/>
      <c r="CR228"/>
      <c r="CS228"/>
      <c r="CT228"/>
      <c r="CU228"/>
      <c r="CV228"/>
      <c r="CW228"/>
      <c r="CX228"/>
      <c r="CY228"/>
      <c r="CZ228"/>
      <c r="DA228"/>
      <c r="DB228"/>
      <c r="DC228"/>
      <c r="DD228"/>
      <c r="DE228"/>
      <c r="DF228"/>
      <c r="DG228"/>
      <c r="DH228"/>
      <c r="DI228"/>
      <c r="DJ228"/>
      <c r="DK228"/>
      <c r="DL228"/>
      <c r="DM228"/>
      <c r="DN228"/>
      <c r="DO228"/>
      <c r="DP228"/>
      <c r="DQ228"/>
      <c r="DR228"/>
      <c r="DS228"/>
      <c r="DT228"/>
      <c r="DU228"/>
      <c r="DV228"/>
    </row>
    <row r="229" spans="1:126" x14ac:dyDescent="0.25">
      <c r="A229" s="5" t="s">
        <v>475</v>
      </c>
      <c r="B229" t="s">
        <v>81</v>
      </c>
      <c r="C229" s="32" t="s">
        <v>351</v>
      </c>
      <c r="D229" t="s">
        <v>234</v>
      </c>
      <c r="E229" s="30">
        <v>25000</v>
      </c>
      <c r="F229" s="1">
        <v>717.5</v>
      </c>
      <c r="G229" s="1">
        <v>0</v>
      </c>
      <c r="H229">
        <v>760</v>
      </c>
      <c r="I229">
        <v>25</v>
      </c>
      <c r="J229" s="1">
        <v>1502.5</v>
      </c>
      <c r="K229" s="1">
        <v>23497.5</v>
      </c>
      <c r="L229"/>
      <c r="M229"/>
      <c r="N229"/>
      <c r="O229"/>
      <c r="P229"/>
      <c r="Q229"/>
      <c r="R229"/>
      <c r="S229"/>
      <c r="T229"/>
      <c r="U229"/>
      <c r="V229"/>
      <c r="W229"/>
      <c r="X229"/>
      <c r="Y229"/>
      <c r="Z229"/>
      <c r="AA229"/>
      <c r="AB229"/>
      <c r="AC229"/>
      <c r="AD229"/>
      <c r="AE229"/>
      <c r="AF229"/>
      <c r="AG229"/>
      <c r="AH229"/>
      <c r="AI229"/>
      <c r="AJ229"/>
      <c r="AK229"/>
      <c r="AL229"/>
      <c r="AM229"/>
      <c r="AN229"/>
      <c r="AO229"/>
      <c r="AP229"/>
      <c r="AQ229"/>
      <c r="AR229"/>
      <c r="AS229"/>
      <c r="AT229"/>
      <c r="AU229"/>
      <c r="AV229"/>
      <c r="AW229"/>
      <c r="AX229"/>
      <c r="AY229"/>
      <c r="AZ229"/>
      <c r="BA229"/>
      <c r="BB229"/>
      <c r="BC229"/>
      <c r="BD229"/>
      <c r="BE229"/>
      <c r="BF229"/>
      <c r="BG229"/>
      <c r="BH229"/>
      <c r="BI229"/>
      <c r="BJ229"/>
      <c r="BK229"/>
      <c r="BL229"/>
      <c r="BM229"/>
      <c r="BN229"/>
      <c r="BO229"/>
      <c r="BP229"/>
      <c r="BQ229"/>
      <c r="BR229"/>
      <c r="BS229"/>
      <c r="BT229"/>
      <c r="BU229"/>
      <c r="BV229"/>
      <c r="BW229"/>
      <c r="BX229"/>
      <c r="BY229"/>
      <c r="BZ229"/>
      <c r="CA229"/>
      <c r="CB229"/>
      <c r="CC229"/>
      <c r="CD229"/>
      <c r="CE229"/>
      <c r="CF229"/>
      <c r="CG229"/>
      <c r="CH229"/>
      <c r="CI229"/>
      <c r="CJ229"/>
      <c r="CK229"/>
      <c r="CL229"/>
      <c r="CM229"/>
      <c r="CN229"/>
      <c r="CO229"/>
      <c r="CP229"/>
      <c r="CQ229"/>
      <c r="CR229"/>
      <c r="CS229"/>
      <c r="CT229"/>
      <c r="CU229"/>
      <c r="CV229"/>
      <c r="CW229"/>
      <c r="CX229"/>
      <c r="CY229"/>
      <c r="CZ229"/>
      <c r="DA229"/>
      <c r="DB229"/>
      <c r="DC229"/>
      <c r="DD229"/>
      <c r="DE229"/>
      <c r="DF229"/>
      <c r="DG229"/>
      <c r="DH229"/>
      <c r="DI229"/>
      <c r="DJ229"/>
      <c r="DK229"/>
      <c r="DL229"/>
      <c r="DM229"/>
      <c r="DN229"/>
      <c r="DO229"/>
      <c r="DP229"/>
      <c r="DQ229"/>
      <c r="DR229"/>
      <c r="DS229"/>
      <c r="DT229"/>
      <c r="DU229"/>
      <c r="DV229"/>
    </row>
    <row r="230" spans="1:126" x14ac:dyDescent="0.25">
      <c r="A230" s="5" t="s">
        <v>354</v>
      </c>
      <c r="B230" t="s">
        <v>65</v>
      </c>
      <c r="C230" s="32" t="s">
        <v>350</v>
      </c>
      <c r="D230" t="s">
        <v>234</v>
      </c>
      <c r="E230" s="30">
        <v>20000</v>
      </c>
      <c r="F230" s="1">
        <v>574</v>
      </c>
      <c r="G230" s="1">
        <v>0</v>
      </c>
      <c r="H230">
        <v>608</v>
      </c>
      <c r="I230" s="1">
        <v>1020</v>
      </c>
      <c r="J230" s="1">
        <v>2202</v>
      </c>
      <c r="K230" s="1">
        <v>17798</v>
      </c>
      <c r="BJ230"/>
      <c r="BK230"/>
      <c r="BL230"/>
      <c r="BM230"/>
      <c r="BN230"/>
      <c r="BO230"/>
      <c r="BP230"/>
      <c r="BQ230"/>
      <c r="BR230"/>
      <c r="BS230"/>
      <c r="BT230"/>
      <c r="BU230"/>
      <c r="BV230"/>
      <c r="BW230"/>
      <c r="BX230"/>
      <c r="BY230"/>
      <c r="BZ230"/>
      <c r="CA230"/>
      <c r="CB230"/>
      <c r="CC230"/>
      <c r="CD230"/>
      <c r="CE230"/>
      <c r="CF230"/>
      <c r="CG230"/>
      <c r="CH230"/>
      <c r="CI230"/>
      <c r="CJ230"/>
      <c r="CK230"/>
      <c r="CL230"/>
      <c r="CM230"/>
      <c r="CN230"/>
      <c r="CO230"/>
      <c r="CP230"/>
      <c r="CQ230"/>
      <c r="CR230"/>
      <c r="CS230"/>
      <c r="CT230"/>
      <c r="CU230"/>
      <c r="CV230"/>
      <c r="CW230"/>
      <c r="CX230"/>
      <c r="CY230"/>
      <c r="CZ230"/>
      <c r="DA230"/>
      <c r="DB230"/>
      <c r="DC230"/>
      <c r="DD230"/>
      <c r="DE230"/>
      <c r="DF230"/>
      <c r="DG230"/>
      <c r="DH230"/>
      <c r="DI230"/>
      <c r="DJ230"/>
      <c r="DK230"/>
      <c r="DL230"/>
      <c r="DM230"/>
      <c r="DN230"/>
      <c r="DO230"/>
      <c r="DP230"/>
      <c r="DQ230"/>
      <c r="DR230"/>
      <c r="DS230"/>
      <c r="DT230"/>
      <c r="DU230"/>
      <c r="DV230"/>
    </row>
    <row r="231" spans="1:126" s="5" customFormat="1" x14ac:dyDescent="0.25">
      <c r="A231" s="5" t="s">
        <v>250</v>
      </c>
      <c r="B231" s="56" t="s">
        <v>195</v>
      </c>
      <c r="C231" s="57" t="s">
        <v>351</v>
      </c>
      <c r="D231" s="5" t="s">
        <v>234</v>
      </c>
      <c r="E231" s="30">
        <v>23000</v>
      </c>
      <c r="F231" s="30">
        <f t="shared" ref="F231" si="57">E231*0.0287</f>
        <v>660.1</v>
      </c>
      <c r="G231" s="30">
        <v>0</v>
      </c>
      <c r="H231">
        <v>699.2</v>
      </c>
      <c r="I231" s="1">
        <v>6210.61</v>
      </c>
      <c r="J231" s="1">
        <v>7569.91</v>
      </c>
      <c r="K231" s="1">
        <v>15430.09</v>
      </c>
    </row>
    <row r="232" spans="1:126" x14ac:dyDescent="0.25">
      <c r="A232" s="3" t="s">
        <v>12</v>
      </c>
      <c r="B232" s="3">
        <v>35</v>
      </c>
      <c r="C232" s="34"/>
      <c r="D232" s="3"/>
      <c r="E232" s="4">
        <f>SUM(E197:E231)</f>
        <v>861467.5</v>
      </c>
      <c r="F232" s="4">
        <f t="shared" ref="F232:K232" si="58">SUM(F197:F231)</f>
        <v>24724.13</v>
      </c>
      <c r="G232" s="4">
        <f>SUM(G197:G231)</f>
        <v>3002.33</v>
      </c>
      <c r="H232" s="4">
        <f>SUM(H197:H231)</f>
        <v>26188.61</v>
      </c>
      <c r="I232" s="65">
        <f t="shared" si="58"/>
        <v>80222.720000000001</v>
      </c>
      <c r="J232" s="4">
        <f t="shared" si="58"/>
        <v>134137.79</v>
      </c>
      <c r="K232" s="4">
        <f t="shared" si="58"/>
        <v>727329.71</v>
      </c>
      <c r="BJ232"/>
      <c r="BK232"/>
      <c r="BL232"/>
      <c r="BM232"/>
      <c r="BN232"/>
      <c r="BO232"/>
      <c r="BP232"/>
      <c r="BQ232"/>
      <c r="BR232"/>
      <c r="BS232"/>
      <c r="BT232"/>
      <c r="BU232"/>
      <c r="BV232"/>
      <c r="BW232"/>
      <c r="BX232"/>
      <c r="BY232"/>
      <c r="BZ232"/>
      <c r="CA232"/>
      <c r="CB232"/>
      <c r="CC232"/>
      <c r="CD232"/>
      <c r="CE232"/>
      <c r="CF232"/>
      <c r="CG232"/>
      <c r="CH232"/>
      <c r="CI232"/>
      <c r="CJ232"/>
      <c r="CK232"/>
      <c r="CL232"/>
      <c r="CM232"/>
      <c r="CN232"/>
      <c r="CO232"/>
      <c r="CP232"/>
      <c r="CQ232"/>
      <c r="CR232"/>
      <c r="CS232"/>
      <c r="CT232"/>
      <c r="CU232"/>
      <c r="CV232"/>
      <c r="CW232"/>
      <c r="CX232"/>
      <c r="CY232"/>
      <c r="CZ232"/>
      <c r="DA232"/>
      <c r="DB232"/>
      <c r="DC232"/>
      <c r="DD232"/>
      <c r="DE232"/>
      <c r="DF232"/>
      <c r="DG232"/>
      <c r="DH232"/>
      <c r="DI232"/>
      <c r="DJ232"/>
      <c r="DK232"/>
      <c r="DL232"/>
      <c r="DM232"/>
      <c r="DN232"/>
      <c r="DO232"/>
      <c r="DP232"/>
      <c r="DQ232"/>
      <c r="DR232"/>
      <c r="DS232"/>
      <c r="DT232"/>
      <c r="DU232"/>
      <c r="DV232"/>
    </row>
    <row r="233" spans="1:126" x14ac:dyDescent="0.25">
      <c r="BJ233"/>
      <c r="BK233"/>
      <c r="BL233"/>
      <c r="BM233"/>
      <c r="BN233"/>
      <c r="BO233"/>
      <c r="BP233"/>
      <c r="BQ233"/>
      <c r="BR233"/>
      <c r="BS233"/>
      <c r="BT233"/>
      <c r="BU233"/>
      <c r="BV233"/>
      <c r="BW233"/>
      <c r="BX233"/>
      <c r="BY233"/>
      <c r="BZ233"/>
      <c r="CA233"/>
      <c r="CB233"/>
      <c r="CC233"/>
      <c r="CD233"/>
      <c r="CE233"/>
      <c r="CF233"/>
      <c r="CG233"/>
      <c r="CH233"/>
      <c r="CI233"/>
      <c r="CJ233"/>
      <c r="CK233"/>
      <c r="CL233"/>
      <c r="CM233"/>
      <c r="CN233"/>
      <c r="CO233"/>
      <c r="CP233"/>
      <c r="CQ233"/>
      <c r="CR233"/>
      <c r="CS233"/>
      <c r="CT233"/>
      <c r="CU233"/>
      <c r="CV233"/>
      <c r="CW233"/>
      <c r="CX233"/>
      <c r="CY233"/>
      <c r="CZ233"/>
      <c r="DA233"/>
      <c r="DB233"/>
      <c r="DC233"/>
      <c r="DD233"/>
      <c r="DE233"/>
      <c r="DF233"/>
      <c r="DG233"/>
      <c r="DH233"/>
      <c r="DI233"/>
      <c r="DJ233"/>
      <c r="DK233"/>
      <c r="DL233"/>
      <c r="DM233"/>
      <c r="DN233"/>
      <c r="DO233"/>
      <c r="DP233"/>
      <c r="DQ233"/>
      <c r="DR233"/>
      <c r="DS233"/>
      <c r="DT233"/>
      <c r="DU233"/>
      <c r="DV233"/>
    </row>
    <row r="234" spans="1:126" x14ac:dyDescent="0.25">
      <c r="A234" s="126" t="s">
        <v>460</v>
      </c>
      <c r="B234" s="126"/>
      <c r="C234" s="126"/>
      <c r="D234" s="126"/>
      <c r="E234" s="126"/>
      <c r="F234" s="126"/>
      <c r="G234" s="126"/>
      <c r="H234" s="126"/>
      <c r="I234" s="126"/>
      <c r="J234" s="126"/>
      <c r="K234" s="126"/>
      <c r="BJ234"/>
      <c r="BK234"/>
      <c r="BL234"/>
      <c r="BM234"/>
      <c r="BN234"/>
      <c r="BO234"/>
      <c r="BP234"/>
      <c r="BQ234"/>
      <c r="BR234"/>
      <c r="BS234"/>
      <c r="BT234"/>
      <c r="BU234"/>
      <c r="BV234"/>
      <c r="BW234"/>
      <c r="BX234"/>
      <c r="BY234"/>
      <c r="BZ234"/>
      <c r="CA234"/>
      <c r="CB234"/>
      <c r="CC234"/>
      <c r="CD234"/>
      <c r="CE234"/>
      <c r="CF234"/>
      <c r="CG234"/>
      <c r="CH234"/>
      <c r="CI234"/>
      <c r="CJ234"/>
      <c r="CK234"/>
      <c r="CL234"/>
      <c r="CM234"/>
      <c r="CN234"/>
      <c r="CO234"/>
      <c r="CP234"/>
      <c r="CQ234"/>
      <c r="CR234"/>
      <c r="CS234"/>
      <c r="CT234"/>
      <c r="CU234"/>
      <c r="CV234"/>
      <c r="CW234"/>
      <c r="CX234"/>
      <c r="CY234"/>
      <c r="CZ234"/>
      <c r="DA234"/>
      <c r="DB234"/>
      <c r="DC234"/>
      <c r="DD234"/>
      <c r="DE234"/>
      <c r="DF234"/>
      <c r="DG234"/>
      <c r="DH234"/>
      <c r="DI234"/>
      <c r="DJ234"/>
      <c r="DK234"/>
      <c r="DL234"/>
      <c r="DM234"/>
      <c r="DN234"/>
      <c r="DO234"/>
      <c r="DP234"/>
      <c r="DQ234"/>
      <c r="DR234"/>
      <c r="DS234"/>
      <c r="DT234"/>
      <c r="DU234"/>
      <c r="DV234"/>
    </row>
    <row r="235" spans="1:126" s="69" customFormat="1" x14ac:dyDescent="0.25">
      <c r="A235" s="13" t="s">
        <v>284</v>
      </c>
      <c r="B235" s="17" t="s">
        <v>20</v>
      </c>
      <c r="C235" s="37" t="s">
        <v>350</v>
      </c>
      <c r="D235" t="s">
        <v>234</v>
      </c>
      <c r="E235" s="1">
        <v>33000</v>
      </c>
      <c r="F235" s="1">
        <f t="shared" ref="F235" si="59">E235*0.0287</f>
        <v>947.1</v>
      </c>
      <c r="G235" s="1">
        <v>0</v>
      </c>
      <c r="H235" s="1">
        <f t="shared" ref="H235:H236" si="60">E235*0.0304</f>
        <v>1003.2</v>
      </c>
      <c r="I235" s="1">
        <v>1687.45</v>
      </c>
      <c r="J235" s="96">
        <f>+F235+G235+H235+I235</f>
        <v>3637.75</v>
      </c>
      <c r="K235" s="1">
        <v>29362.25</v>
      </c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5"/>
      <c r="AC235" s="5"/>
      <c r="AD235" s="5"/>
      <c r="AE235" s="5"/>
      <c r="AF235" s="5"/>
      <c r="AG235" s="5"/>
      <c r="AH235" s="5"/>
      <c r="AI235" s="5"/>
      <c r="AJ235" s="5"/>
      <c r="AK235" s="5"/>
      <c r="AL235" s="5"/>
      <c r="AM235" s="5"/>
      <c r="AN235" s="5"/>
      <c r="AO235" s="5"/>
      <c r="AP235" s="5"/>
      <c r="AQ235" s="5"/>
      <c r="AR235" s="5"/>
      <c r="AS235" s="5"/>
      <c r="AT235" s="5"/>
      <c r="AU235" s="5"/>
      <c r="AV235" s="5"/>
      <c r="AW235" s="5"/>
      <c r="AX235" s="5"/>
      <c r="AY235" s="5"/>
      <c r="AZ235" s="5"/>
      <c r="BA235" s="5"/>
      <c r="BB235" s="5"/>
      <c r="BC235" s="5"/>
      <c r="BD235" s="5"/>
      <c r="BE235" s="5"/>
      <c r="BF235" s="5"/>
      <c r="BG235" s="5"/>
      <c r="BH235" s="5"/>
      <c r="BI235" s="5"/>
    </row>
    <row r="236" spans="1:126" s="14" customFormat="1" x14ac:dyDescent="0.25">
      <c r="A236" t="s">
        <v>283</v>
      </c>
      <c r="B236" s="18" t="s">
        <v>104</v>
      </c>
      <c r="C236" s="33" t="s">
        <v>350</v>
      </c>
      <c r="D236" t="s">
        <v>234</v>
      </c>
      <c r="E236" s="1">
        <v>60000</v>
      </c>
      <c r="F236" s="1">
        <v>1722</v>
      </c>
      <c r="G236" s="1">
        <v>3486.68</v>
      </c>
      <c r="H236" s="1">
        <f t="shared" si="60"/>
        <v>1824</v>
      </c>
      <c r="I236">
        <v>175</v>
      </c>
      <c r="J236" s="96">
        <f t="shared" ref="J236:J239" si="61">+F236+G236+H236+I236</f>
        <v>7207.68</v>
      </c>
      <c r="K236" s="1">
        <v>52792.32</v>
      </c>
    </row>
    <row r="237" spans="1:126" s="14" customFormat="1" x14ac:dyDescent="0.25">
      <c r="A237" t="s">
        <v>198</v>
      </c>
      <c r="B237" t="s">
        <v>201</v>
      </c>
      <c r="C237" s="32" t="s">
        <v>350</v>
      </c>
      <c r="D237" t="s">
        <v>234</v>
      </c>
      <c r="E237" s="1">
        <v>44000</v>
      </c>
      <c r="F237" s="1">
        <v>1262.8</v>
      </c>
      <c r="G237" s="1">
        <v>0</v>
      </c>
      <c r="H237" s="1">
        <f>E237*0.0304</f>
        <v>1337.6</v>
      </c>
      <c r="I237" s="1">
        <v>10361.129999999999</v>
      </c>
      <c r="J237" s="96">
        <f t="shared" si="61"/>
        <v>12961.53</v>
      </c>
      <c r="K237" s="1">
        <v>31038.47</v>
      </c>
    </row>
    <row r="238" spans="1:126" x14ac:dyDescent="0.25">
      <c r="A238" s="13" t="s">
        <v>421</v>
      </c>
      <c r="B238" s="17" t="s">
        <v>201</v>
      </c>
      <c r="C238" s="37" t="s">
        <v>351</v>
      </c>
      <c r="D238" t="s">
        <v>232</v>
      </c>
      <c r="E238" s="1">
        <v>44000</v>
      </c>
      <c r="F238" s="1">
        <v>1262.8</v>
      </c>
      <c r="G238" s="1">
        <v>1007.19</v>
      </c>
      <c r="H238" s="1">
        <v>1337.6</v>
      </c>
      <c r="I238" s="1">
        <v>1033</v>
      </c>
      <c r="J238" s="96">
        <f>+F238+G238+H238+I238</f>
        <v>4640.59</v>
      </c>
      <c r="K238" s="1">
        <v>39359.410000000003</v>
      </c>
    </row>
    <row r="239" spans="1:126" x14ac:dyDescent="0.25">
      <c r="A239" s="13" t="s">
        <v>422</v>
      </c>
      <c r="B239" s="17" t="s">
        <v>104</v>
      </c>
      <c r="C239" s="37" t="s">
        <v>350</v>
      </c>
      <c r="D239" t="s">
        <v>232</v>
      </c>
      <c r="E239" s="90">
        <v>56000</v>
      </c>
      <c r="F239" s="1">
        <v>1607.2</v>
      </c>
      <c r="G239" s="1">
        <v>2733.96</v>
      </c>
      <c r="H239" s="1">
        <v>1702.4</v>
      </c>
      <c r="I239">
        <v>175</v>
      </c>
      <c r="J239" s="96">
        <f t="shared" si="61"/>
        <v>6218.56</v>
      </c>
      <c r="K239" s="1">
        <v>49781.440000000002</v>
      </c>
      <c r="L239"/>
      <c r="M239"/>
      <c r="N239"/>
      <c r="O239"/>
      <c r="P239"/>
      <c r="Q239"/>
      <c r="R239"/>
      <c r="S239"/>
      <c r="T239"/>
      <c r="U239"/>
      <c r="V239"/>
      <c r="W239"/>
      <c r="X239"/>
      <c r="Y239"/>
      <c r="Z239"/>
      <c r="AA239"/>
      <c r="AB239"/>
      <c r="AC239"/>
      <c r="AD239"/>
      <c r="AE239"/>
      <c r="AF239"/>
      <c r="AG239"/>
      <c r="AH239"/>
      <c r="AI239"/>
      <c r="AJ239"/>
      <c r="AK239"/>
      <c r="AL239"/>
      <c r="AM239"/>
      <c r="AN239"/>
      <c r="AO239"/>
      <c r="AP239"/>
      <c r="AQ239"/>
      <c r="AR239"/>
      <c r="AS239"/>
      <c r="AT239"/>
      <c r="AU239"/>
      <c r="AV239"/>
      <c r="AW239"/>
      <c r="AX239"/>
      <c r="AY239"/>
      <c r="AZ239"/>
      <c r="BA239"/>
      <c r="BB239"/>
      <c r="BC239"/>
      <c r="BD239"/>
      <c r="BE239"/>
      <c r="BF239"/>
      <c r="BG239"/>
      <c r="BH239"/>
      <c r="BI239"/>
      <c r="BJ239"/>
      <c r="BK239"/>
      <c r="BL239"/>
      <c r="BM239"/>
      <c r="BN239"/>
      <c r="BO239"/>
      <c r="BP239"/>
      <c r="BQ239"/>
      <c r="BR239"/>
      <c r="BS239"/>
      <c r="BT239"/>
      <c r="BU239"/>
      <c r="BV239"/>
      <c r="BW239"/>
      <c r="BX239"/>
      <c r="BY239"/>
      <c r="BZ239"/>
      <c r="CA239"/>
      <c r="CB239"/>
      <c r="CC239"/>
      <c r="CD239"/>
      <c r="CE239"/>
      <c r="CF239"/>
      <c r="CG239"/>
      <c r="CH239"/>
      <c r="CI239"/>
      <c r="CJ239"/>
      <c r="CK239"/>
      <c r="CL239"/>
      <c r="CM239"/>
      <c r="CN239"/>
      <c r="CO239"/>
      <c r="CP239"/>
      <c r="CQ239"/>
      <c r="CR239"/>
      <c r="CS239"/>
      <c r="CT239"/>
      <c r="CU239"/>
      <c r="CV239"/>
      <c r="CW239"/>
      <c r="CX239"/>
      <c r="CY239"/>
      <c r="CZ239"/>
      <c r="DA239"/>
      <c r="DB239"/>
      <c r="DC239"/>
      <c r="DD239"/>
      <c r="DE239"/>
      <c r="DF239"/>
      <c r="DG239"/>
      <c r="DH239"/>
      <c r="DI239"/>
      <c r="DJ239"/>
      <c r="DK239"/>
      <c r="DL239"/>
      <c r="DM239"/>
      <c r="DN239"/>
      <c r="DO239"/>
      <c r="DP239"/>
      <c r="DQ239"/>
      <c r="DR239"/>
      <c r="DS239"/>
      <c r="DT239"/>
      <c r="DU239"/>
      <c r="DV239"/>
    </row>
    <row r="240" spans="1:126" s="14" customFormat="1" x14ac:dyDescent="0.25">
      <c r="A240" s="3" t="s">
        <v>12</v>
      </c>
      <c r="B240" s="3">
        <v>5</v>
      </c>
      <c r="C240" s="34"/>
      <c r="D240" s="3"/>
      <c r="E240" s="4">
        <f>SUM(E235:E239)</f>
        <v>237000</v>
      </c>
      <c r="F240" s="4">
        <f t="shared" ref="F240:J240" si="62">SUM(F235:F239)</f>
        <v>6801.9</v>
      </c>
      <c r="G240" s="4">
        <f>SUM(G235:G239)</f>
        <v>7227.83</v>
      </c>
      <c r="H240" s="4">
        <f t="shared" si="62"/>
        <v>7204.8</v>
      </c>
      <c r="I240" s="4">
        <f>SUM(I235:I239)</f>
        <v>13431.58</v>
      </c>
      <c r="J240" s="4">
        <f t="shared" si="62"/>
        <v>34666.11</v>
      </c>
      <c r="K240" s="4">
        <f>SUM(K235:K239)</f>
        <v>202333.89</v>
      </c>
    </row>
    <row r="241" spans="1:126" x14ac:dyDescent="0.25">
      <c r="M241"/>
      <c r="N241"/>
      <c r="O241"/>
      <c r="P241"/>
      <c r="Q241"/>
      <c r="R241"/>
      <c r="S241"/>
      <c r="T241"/>
      <c r="U241"/>
      <c r="V241"/>
      <c r="W241"/>
      <c r="X241"/>
      <c r="Y241"/>
      <c r="Z241"/>
      <c r="AA241"/>
      <c r="AB241"/>
      <c r="AC241"/>
      <c r="AD241"/>
      <c r="AE241"/>
      <c r="AF241"/>
      <c r="AG241"/>
      <c r="AH241"/>
      <c r="AI241"/>
      <c r="AJ241"/>
      <c r="AK241"/>
      <c r="AL241"/>
      <c r="AM241"/>
      <c r="AN241"/>
      <c r="AO241"/>
      <c r="AP241"/>
      <c r="AQ241"/>
      <c r="AR241"/>
      <c r="AS241"/>
      <c r="AT241"/>
      <c r="AU241"/>
      <c r="AV241"/>
      <c r="AW241"/>
      <c r="AX241"/>
      <c r="AY241"/>
      <c r="AZ241"/>
      <c r="BA241"/>
      <c r="BB241"/>
      <c r="BC241"/>
      <c r="BD241"/>
      <c r="BE241"/>
      <c r="BF241"/>
      <c r="BG241"/>
      <c r="BH241"/>
      <c r="BI241"/>
      <c r="BJ241"/>
      <c r="BK241"/>
      <c r="BL241"/>
      <c r="BM241"/>
      <c r="BN241"/>
      <c r="BO241"/>
      <c r="BP241"/>
      <c r="BQ241"/>
      <c r="BR241"/>
      <c r="BS241"/>
      <c r="BT241"/>
      <c r="BU241"/>
      <c r="BV241"/>
      <c r="BW241"/>
      <c r="BX241"/>
      <c r="BY241"/>
      <c r="BZ241"/>
      <c r="CA241"/>
      <c r="CB241"/>
      <c r="CC241"/>
      <c r="CD241"/>
      <c r="CE241"/>
      <c r="CF241"/>
      <c r="CG241"/>
      <c r="CH241"/>
      <c r="CI241"/>
      <c r="CJ241"/>
      <c r="CK241"/>
      <c r="CL241"/>
      <c r="CM241"/>
      <c r="CN241"/>
      <c r="CO241"/>
      <c r="CP241"/>
      <c r="CQ241"/>
      <c r="CR241"/>
      <c r="CS241"/>
      <c r="CT241"/>
      <c r="CU241"/>
      <c r="CV241"/>
      <c r="CW241"/>
      <c r="CX241"/>
      <c r="CY241"/>
      <c r="CZ241"/>
      <c r="DA241"/>
      <c r="DB241"/>
      <c r="DC241"/>
      <c r="DD241"/>
      <c r="DE241"/>
      <c r="DF241"/>
      <c r="DG241"/>
      <c r="DH241"/>
      <c r="DI241"/>
      <c r="DJ241"/>
      <c r="DK241"/>
      <c r="DL241"/>
      <c r="DM241"/>
      <c r="DN241"/>
      <c r="DO241"/>
      <c r="DP241"/>
      <c r="DQ241"/>
      <c r="DR241"/>
      <c r="DS241"/>
      <c r="DT241"/>
      <c r="DU241"/>
      <c r="DV241"/>
    </row>
    <row r="242" spans="1:126" x14ac:dyDescent="0.25">
      <c r="A242" s="104" t="s">
        <v>334</v>
      </c>
      <c r="B242" s="104"/>
      <c r="C242" s="104"/>
      <c r="D242" s="104"/>
      <c r="E242" s="104"/>
      <c r="F242" s="104"/>
      <c r="G242" s="104"/>
      <c r="H242" s="104"/>
      <c r="I242" s="104"/>
      <c r="J242" s="104"/>
      <c r="K242" s="104"/>
      <c r="L242"/>
      <c r="M242"/>
      <c r="N242"/>
      <c r="O242"/>
      <c r="P242"/>
      <c r="Q242"/>
      <c r="R242"/>
      <c r="S242"/>
      <c r="T242"/>
      <c r="U242"/>
      <c r="V242"/>
      <c r="W242"/>
      <c r="X242"/>
      <c r="Y242"/>
      <c r="Z242"/>
      <c r="AA242"/>
      <c r="AB242"/>
      <c r="AC242"/>
      <c r="AD242"/>
      <c r="AE242"/>
      <c r="AF242"/>
      <c r="AG242"/>
      <c r="AH242"/>
      <c r="AI242"/>
      <c r="AJ242"/>
      <c r="AK242"/>
      <c r="AL242"/>
      <c r="AM242"/>
      <c r="AN242"/>
      <c r="AO242"/>
      <c r="AP242"/>
      <c r="AQ242"/>
      <c r="AR242"/>
      <c r="AS242"/>
      <c r="AT242"/>
      <c r="AU242"/>
      <c r="AV242"/>
      <c r="AW242"/>
      <c r="AX242"/>
      <c r="AY242"/>
      <c r="AZ242"/>
      <c r="BA242"/>
      <c r="BB242"/>
      <c r="BC242"/>
      <c r="BD242"/>
      <c r="BE242"/>
      <c r="BF242"/>
      <c r="BG242"/>
      <c r="BH242"/>
      <c r="BI242"/>
      <c r="BJ242"/>
      <c r="BK242"/>
      <c r="BL242"/>
      <c r="BM242"/>
      <c r="BN242"/>
      <c r="BO242"/>
      <c r="BP242"/>
      <c r="BQ242"/>
      <c r="BR242"/>
      <c r="BS242"/>
      <c r="BT242"/>
      <c r="BU242"/>
      <c r="BV242"/>
      <c r="BW242"/>
      <c r="BX242"/>
      <c r="BY242"/>
      <c r="BZ242"/>
      <c r="CA242"/>
      <c r="CB242"/>
      <c r="CC242"/>
      <c r="CD242"/>
      <c r="CE242"/>
      <c r="CF242"/>
      <c r="CG242"/>
      <c r="CH242"/>
      <c r="CI242"/>
      <c r="CJ242"/>
      <c r="CK242"/>
      <c r="CL242"/>
      <c r="CM242"/>
      <c r="CN242"/>
      <c r="CO242"/>
      <c r="CP242"/>
      <c r="CQ242"/>
      <c r="CR242"/>
      <c r="CS242"/>
      <c r="CT242"/>
      <c r="CU242"/>
      <c r="CV242"/>
      <c r="CW242"/>
      <c r="CX242"/>
      <c r="CY242"/>
      <c r="CZ242"/>
      <c r="DA242"/>
      <c r="DB242"/>
      <c r="DC242"/>
      <c r="DD242"/>
      <c r="DE242"/>
      <c r="DF242"/>
      <c r="DG242"/>
      <c r="DH242"/>
      <c r="DI242"/>
      <c r="DJ242"/>
      <c r="DK242"/>
      <c r="DL242"/>
      <c r="DM242"/>
      <c r="DN242"/>
      <c r="DO242"/>
      <c r="DP242"/>
      <c r="DQ242"/>
      <c r="DR242"/>
      <c r="DS242"/>
      <c r="DT242"/>
      <c r="DU242"/>
      <c r="DV242"/>
    </row>
    <row r="243" spans="1:126" x14ac:dyDescent="0.25">
      <c r="A243" t="s">
        <v>210</v>
      </c>
      <c r="B243" t="s">
        <v>462</v>
      </c>
      <c r="C243" s="32" t="s">
        <v>350</v>
      </c>
      <c r="D243" t="s">
        <v>234</v>
      </c>
      <c r="E243" s="1">
        <v>50000</v>
      </c>
      <c r="F243" s="1">
        <f>E243*0.0287</f>
        <v>1435</v>
      </c>
      <c r="G243" s="1">
        <v>1854</v>
      </c>
      <c r="H243" s="1">
        <f>E243*0.0304</f>
        <v>1520</v>
      </c>
      <c r="I243" s="1">
        <v>175</v>
      </c>
      <c r="J243" s="1">
        <f>F243+G243+H243+I243</f>
        <v>4984</v>
      </c>
      <c r="K243" s="1">
        <f>E243-J243</f>
        <v>45016</v>
      </c>
    </row>
    <row r="244" spans="1:126" x14ac:dyDescent="0.25">
      <c r="A244" s="17" t="s">
        <v>298</v>
      </c>
      <c r="B244" s="17" t="s">
        <v>463</v>
      </c>
      <c r="C244" s="37" t="s">
        <v>351</v>
      </c>
      <c r="D244" s="20" t="s">
        <v>234</v>
      </c>
      <c r="E244" s="1">
        <v>50000</v>
      </c>
      <c r="F244" s="1">
        <f>E244*0.0287</f>
        <v>1435</v>
      </c>
      <c r="G244" s="1">
        <v>1854</v>
      </c>
      <c r="H244" s="1">
        <f>E244*0.0304</f>
        <v>1520</v>
      </c>
      <c r="I244" s="1">
        <v>2925</v>
      </c>
      <c r="J244" s="1">
        <f>+F244+G244+H244+I244</f>
        <v>7734</v>
      </c>
      <c r="K244" s="1">
        <f>+E244-J244</f>
        <v>42266</v>
      </c>
    </row>
    <row r="245" spans="1:126" x14ac:dyDescent="0.25">
      <c r="A245" s="99" t="s">
        <v>455</v>
      </c>
      <c r="B245" s="99" t="s">
        <v>16</v>
      </c>
      <c r="C245" s="100" t="s">
        <v>351</v>
      </c>
      <c r="D245" s="101" t="s">
        <v>232</v>
      </c>
      <c r="E245" s="1">
        <v>133000</v>
      </c>
      <c r="F245" s="1">
        <v>3817.1</v>
      </c>
      <c r="G245" s="1">
        <v>19867.79</v>
      </c>
      <c r="H245" s="1">
        <v>4043.2</v>
      </c>
      <c r="I245" s="1">
        <v>25</v>
      </c>
      <c r="J245" s="1">
        <v>27753.09</v>
      </c>
      <c r="K245" s="1">
        <v>105246.91</v>
      </c>
    </row>
    <row r="246" spans="1:126" x14ac:dyDescent="0.25">
      <c r="A246" s="3" t="s">
        <v>12</v>
      </c>
      <c r="B246" s="3">
        <v>3</v>
      </c>
      <c r="C246" s="34"/>
      <c r="D246" s="3"/>
      <c r="E246" s="4">
        <f>SUM(E243:E244)+E245</f>
        <v>233000</v>
      </c>
      <c r="F246" s="4">
        <f>SUM(F243:F244)+F245</f>
        <v>6687.1</v>
      </c>
      <c r="G246" s="4">
        <f>SUM(G243:G245)</f>
        <v>23575.79</v>
      </c>
      <c r="H246" s="4">
        <f>SUM(H243:H244)+H245</f>
        <v>7083.2</v>
      </c>
      <c r="I246" s="4">
        <f>SUM(I243:I244)+I245</f>
        <v>3125</v>
      </c>
      <c r="J246" s="4">
        <f>SUM(J243:J244)+J245</f>
        <v>40471.089999999997</v>
      </c>
      <c r="K246" s="4">
        <f>SUM(K243:K245)</f>
        <v>192528.91</v>
      </c>
      <c r="L246"/>
      <c r="M246"/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/>
      <c r="BP246"/>
      <c r="BQ246"/>
      <c r="BR246"/>
      <c r="BS246"/>
      <c r="BT246"/>
      <c r="BU246"/>
      <c r="BV246"/>
      <c r="BW246"/>
      <c r="BX246"/>
      <c r="BY246"/>
      <c r="BZ246"/>
      <c r="CA246"/>
      <c r="CB246"/>
      <c r="CC246"/>
      <c r="CD246"/>
      <c r="CE246"/>
      <c r="CF246"/>
      <c r="CG246"/>
      <c r="CH246"/>
      <c r="CI246"/>
      <c r="CJ246"/>
      <c r="CK246"/>
      <c r="CL246"/>
      <c r="CM246"/>
      <c r="CN246"/>
      <c r="CO246"/>
      <c r="CP246"/>
      <c r="CQ246"/>
      <c r="CR246"/>
      <c r="CS246"/>
      <c r="CT246"/>
      <c r="CU246"/>
      <c r="CV246"/>
      <c r="CW246"/>
      <c r="CX246"/>
      <c r="CY246"/>
      <c r="CZ246"/>
      <c r="DA246"/>
      <c r="DB246"/>
      <c r="DC246"/>
      <c r="DD246"/>
      <c r="DE246"/>
      <c r="DF246"/>
      <c r="DG246"/>
      <c r="DH246"/>
      <c r="DI246"/>
      <c r="DJ246"/>
      <c r="DK246"/>
      <c r="DL246"/>
      <c r="DM246"/>
      <c r="DN246"/>
      <c r="DO246"/>
      <c r="DP246"/>
      <c r="DQ246"/>
      <c r="DR246"/>
      <c r="DS246"/>
      <c r="DT246"/>
      <c r="DU246"/>
      <c r="DV246"/>
    </row>
    <row r="247" spans="1:126" x14ac:dyDescent="0.25">
      <c r="A247" s="28"/>
      <c r="B247" s="28"/>
      <c r="C247" s="89"/>
      <c r="D247" s="28"/>
      <c r="E247" s="90"/>
      <c r="F247" s="90"/>
      <c r="G247" s="90"/>
      <c r="H247" s="90"/>
      <c r="I247" s="90"/>
      <c r="J247" s="90"/>
      <c r="K247" s="90"/>
      <c r="L247"/>
      <c r="M247"/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/>
      <c r="BP247"/>
      <c r="BQ247"/>
      <c r="BR247"/>
      <c r="BS247"/>
      <c r="BT247"/>
      <c r="BU247"/>
      <c r="BV247"/>
      <c r="BW247"/>
      <c r="BX247"/>
      <c r="BY247"/>
      <c r="BZ247"/>
      <c r="CA247"/>
      <c r="CB247"/>
      <c r="CC247"/>
      <c r="CD247"/>
      <c r="CE247"/>
      <c r="CF247"/>
      <c r="CG247"/>
      <c r="CH247"/>
      <c r="CI247"/>
      <c r="CJ247"/>
      <c r="CK247"/>
      <c r="CL247"/>
      <c r="CM247"/>
      <c r="CN247"/>
      <c r="CO247"/>
      <c r="CP247"/>
      <c r="CQ247"/>
      <c r="CR247"/>
      <c r="CS247"/>
      <c r="CT247"/>
      <c r="CU247"/>
      <c r="CV247"/>
      <c r="CW247"/>
      <c r="CX247"/>
      <c r="CY247"/>
      <c r="CZ247"/>
      <c r="DA247"/>
      <c r="DB247"/>
      <c r="DC247"/>
      <c r="DD247"/>
      <c r="DE247"/>
      <c r="DF247"/>
      <c r="DG247"/>
      <c r="DH247"/>
      <c r="DI247"/>
      <c r="DJ247"/>
      <c r="DK247"/>
      <c r="DL247"/>
      <c r="DM247"/>
      <c r="DN247"/>
      <c r="DO247"/>
      <c r="DP247"/>
      <c r="DQ247"/>
      <c r="DR247"/>
      <c r="DS247"/>
      <c r="DT247"/>
      <c r="DU247"/>
      <c r="DV247"/>
    </row>
    <row r="248" spans="1:126" x14ac:dyDescent="0.25">
      <c r="A248" s="28" t="s">
        <v>48</v>
      </c>
      <c r="B248" s="28" t="s">
        <v>49</v>
      </c>
      <c r="C248" s="89" t="s">
        <v>350</v>
      </c>
      <c r="D248" s="28" t="s">
        <v>234</v>
      </c>
      <c r="E248" s="90">
        <v>50000</v>
      </c>
      <c r="F248" s="90">
        <f>E248*0.0287</f>
        <v>1435</v>
      </c>
      <c r="G248" s="90">
        <v>1854</v>
      </c>
      <c r="H248" s="90">
        <v>1520</v>
      </c>
      <c r="I248" s="90">
        <v>1375</v>
      </c>
      <c r="J248" s="90">
        <f>F248+G248+H248+I248</f>
        <v>6184</v>
      </c>
      <c r="K248" s="90">
        <f>E248-J248</f>
        <v>43816</v>
      </c>
    </row>
    <row r="249" spans="1:126" x14ac:dyDescent="0.25">
      <c r="A249" s="3" t="s">
        <v>12</v>
      </c>
      <c r="B249" s="3">
        <v>1</v>
      </c>
      <c r="C249" s="34"/>
      <c r="D249" s="3"/>
      <c r="E249" s="4">
        <f>SUM(E248:E248)</f>
        <v>50000</v>
      </c>
      <c r="F249" s="4">
        <f>SUM(F248:F248)</f>
        <v>1435</v>
      </c>
      <c r="G249" s="4">
        <f>G248</f>
        <v>1854</v>
      </c>
      <c r="H249" s="65">
        <f>SUM(H248:H248)</f>
        <v>1520</v>
      </c>
      <c r="I249" s="4">
        <f>SUM(I248:I248)</f>
        <v>1375</v>
      </c>
      <c r="J249" s="4">
        <f>SUM(J248:J248)</f>
        <v>6184</v>
      </c>
      <c r="K249" s="4">
        <f>SUM(K248:K248)</f>
        <v>43816</v>
      </c>
    </row>
    <row r="250" spans="1:126" s="28" customFormat="1" x14ac:dyDescent="0.25">
      <c r="A250" s="26"/>
      <c r="B250" s="26"/>
      <c r="C250" s="35"/>
      <c r="D250" s="26"/>
      <c r="E250" s="27"/>
      <c r="F250" s="27"/>
      <c r="G250" s="27"/>
      <c r="H250" s="27"/>
      <c r="I250" s="27"/>
      <c r="J250" s="27"/>
      <c r="K250" s="27"/>
    </row>
    <row r="251" spans="1:126" s="28" customFormat="1" x14ac:dyDescent="0.25">
      <c r="A251" s="26" t="s">
        <v>432</v>
      </c>
      <c r="B251" s="26"/>
      <c r="C251" s="35"/>
      <c r="D251" s="26"/>
      <c r="E251" s="27"/>
      <c r="F251" s="27"/>
      <c r="G251" s="27"/>
      <c r="H251" s="27"/>
      <c r="I251" s="27"/>
      <c r="J251" s="27"/>
      <c r="K251" s="27"/>
    </row>
    <row r="252" spans="1:126" s="91" customFormat="1" x14ac:dyDescent="0.25">
      <c r="A252" s="91" t="s">
        <v>433</v>
      </c>
      <c r="B252" s="91" t="s">
        <v>434</v>
      </c>
      <c r="C252" s="94" t="s">
        <v>350</v>
      </c>
      <c r="D252" s="91" t="s">
        <v>436</v>
      </c>
      <c r="E252" s="93">
        <v>56000</v>
      </c>
      <c r="F252" s="93">
        <v>1607.2</v>
      </c>
      <c r="G252" s="93">
        <v>2733.96</v>
      </c>
      <c r="H252" s="93">
        <v>1702.4</v>
      </c>
      <c r="I252" s="93">
        <v>25</v>
      </c>
      <c r="J252" s="93">
        <v>6068.56</v>
      </c>
      <c r="K252" s="93">
        <v>49931.44</v>
      </c>
    </row>
    <row r="253" spans="1:126" s="66" customFormat="1" ht="13.5" customHeight="1" x14ac:dyDescent="0.25">
      <c r="A253" s="63" t="s">
        <v>435</v>
      </c>
      <c r="B253" s="63">
        <v>1</v>
      </c>
      <c r="C253" s="64"/>
      <c r="D253" s="92"/>
      <c r="E253" s="65">
        <v>56000</v>
      </c>
      <c r="F253" s="65">
        <v>1607.2</v>
      </c>
      <c r="G253" s="4">
        <f>SUM(G252)</f>
        <v>2733.96</v>
      </c>
      <c r="H253" s="65">
        <v>1702.4</v>
      </c>
      <c r="I253" s="65">
        <v>25</v>
      </c>
      <c r="J253" s="65">
        <f>J252</f>
        <v>6068.56</v>
      </c>
      <c r="K253" s="65">
        <f>K252</f>
        <v>49931.44</v>
      </c>
      <c r="L253" s="28"/>
      <c r="M253" s="28"/>
      <c r="N253" s="28"/>
      <c r="O253" s="28"/>
      <c r="P253" s="28"/>
      <c r="Q253" s="28"/>
      <c r="R253" s="28"/>
      <c r="S253" s="28"/>
      <c r="T253" s="28"/>
      <c r="U253" s="28"/>
      <c r="V253" s="28"/>
      <c r="W253" s="28"/>
      <c r="X253" s="28"/>
      <c r="Y253" s="28"/>
      <c r="Z253" s="28"/>
      <c r="AA253" s="28"/>
      <c r="AB253" s="28"/>
      <c r="AC253" s="28"/>
      <c r="AD253" s="28"/>
      <c r="AE253" s="28"/>
      <c r="AF253" s="28"/>
      <c r="AG253" s="28"/>
      <c r="AH253" s="28"/>
      <c r="AI253" s="28"/>
      <c r="AJ253" s="28"/>
      <c r="AK253" s="28"/>
      <c r="AL253" s="28"/>
      <c r="AM253" s="28"/>
    </row>
    <row r="255" spans="1:126" s="2" customFormat="1" x14ac:dyDescent="0.25">
      <c r="A255" s="104" t="s">
        <v>335</v>
      </c>
      <c r="B255" s="104"/>
      <c r="C255" s="104"/>
      <c r="D255" s="104"/>
      <c r="E255" s="104"/>
      <c r="F255" s="104"/>
      <c r="G255" s="104"/>
      <c r="H255" s="104"/>
      <c r="I255" s="104"/>
      <c r="J255" s="104"/>
      <c r="K255" s="104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  <c r="Z255" s="6"/>
      <c r="AA255" s="6"/>
      <c r="AB255" s="6"/>
      <c r="AC255" s="6"/>
      <c r="AD255" s="6"/>
      <c r="AE255" s="6"/>
      <c r="AF255" s="6"/>
      <c r="AG255" s="6"/>
      <c r="AH255" s="6"/>
      <c r="AI255" s="6"/>
      <c r="AJ255" s="6"/>
      <c r="AK255" s="6"/>
      <c r="AL255" s="6"/>
      <c r="AM255" s="6"/>
      <c r="AN255" s="6"/>
      <c r="AO255" s="6"/>
      <c r="AP255" s="6"/>
      <c r="AQ255" s="6"/>
      <c r="AR255" s="6"/>
      <c r="AS255" s="6"/>
      <c r="AT255" s="6"/>
      <c r="AU255" s="6"/>
      <c r="AV255" s="6"/>
      <c r="AW255" s="6"/>
      <c r="AX255" s="6"/>
      <c r="AY255" s="6"/>
      <c r="AZ255" s="6"/>
      <c r="BA255" s="6"/>
      <c r="BB255" s="6"/>
      <c r="BC255" s="6"/>
      <c r="BD255" s="6"/>
      <c r="BE255" s="6"/>
      <c r="BF255" s="6"/>
      <c r="BG255" s="6"/>
      <c r="BH255" s="6"/>
      <c r="BI255" s="6"/>
      <c r="BJ255" s="6"/>
      <c r="BK255" s="6"/>
      <c r="BL255" s="6"/>
      <c r="BM255" s="6"/>
      <c r="BN255" s="6"/>
      <c r="BO255" s="6"/>
      <c r="BP255" s="6"/>
      <c r="BQ255" s="6"/>
      <c r="BR255" s="6"/>
      <c r="BS255" s="6"/>
      <c r="BT255" s="6"/>
      <c r="BU255" s="6"/>
      <c r="BV255" s="6"/>
      <c r="BW255" s="6"/>
      <c r="BX255" s="6"/>
      <c r="BY255" s="6"/>
      <c r="BZ255" s="6"/>
      <c r="CA255" s="6"/>
      <c r="CB255" s="6"/>
      <c r="CC255" s="6"/>
      <c r="CD255" s="6"/>
      <c r="CE255" s="6"/>
      <c r="CF255" s="6"/>
      <c r="CG255" s="6"/>
      <c r="CH255" s="6"/>
      <c r="CI255" s="6"/>
      <c r="CJ255" s="6"/>
      <c r="CK255" s="6"/>
      <c r="CL255" s="6"/>
      <c r="CM255" s="6"/>
      <c r="CN255" s="6"/>
      <c r="CO255" s="6"/>
      <c r="CP255" s="6"/>
      <c r="CQ255" s="6"/>
      <c r="CR255" s="6"/>
      <c r="CS255" s="6"/>
      <c r="CT255" s="6"/>
      <c r="CU255" s="6"/>
      <c r="CV255" s="6"/>
      <c r="CW255" s="6"/>
      <c r="CX255" s="6"/>
      <c r="CY255" s="6"/>
      <c r="CZ255" s="6"/>
      <c r="DA255" s="6"/>
      <c r="DB255" s="6"/>
      <c r="DC255" s="6"/>
      <c r="DD255" s="6"/>
      <c r="DE255" s="6"/>
      <c r="DF255" s="6"/>
      <c r="DG255" s="6"/>
      <c r="DH255" s="6"/>
      <c r="DI255" s="6"/>
      <c r="DJ255" s="6"/>
      <c r="DK255" s="6"/>
      <c r="DL255" s="6"/>
      <c r="DM255" s="6"/>
      <c r="DN255" s="6"/>
      <c r="DO255" s="6"/>
      <c r="DP255" s="6"/>
      <c r="DQ255" s="6"/>
      <c r="DR255" s="6"/>
      <c r="DS255" s="6"/>
      <c r="DT255" s="6"/>
      <c r="DU255" s="6"/>
      <c r="DV255" s="6"/>
    </row>
    <row r="256" spans="1:126" x14ac:dyDescent="0.25">
      <c r="A256" t="s">
        <v>46</v>
      </c>
      <c r="B256" t="s">
        <v>47</v>
      </c>
      <c r="C256" s="32" t="s">
        <v>350</v>
      </c>
      <c r="D256" t="s">
        <v>232</v>
      </c>
      <c r="E256" s="1">
        <v>57000</v>
      </c>
      <c r="F256" s="1">
        <f>E256*0.0287</f>
        <v>1635.9</v>
      </c>
      <c r="G256" s="1">
        <v>2619.65</v>
      </c>
      <c r="H256" s="1">
        <v>1732.8</v>
      </c>
      <c r="I256" s="1">
        <v>1907.45</v>
      </c>
      <c r="J256" s="1">
        <v>7895.8</v>
      </c>
      <c r="K256" s="1">
        <f>E256-J256</f>
        <v>49104.2</v>
      </c>
    </row>
    <row r="257" spans="1:126" x14ac:dyDescent="0.25">
      <c r="A257" t="s">
        <v>50</v>
      </c>
      <c r="B257" s="5" t="s">
        <v>47</v>
      </c>
      <c r="C257" s="32" t="s">
        <v>351</v>
      </c>
      <c r="D257" t="s">
        <v>232</v>
      </c>
      <c r="E257" s="1">
        <v>57000</v>
      </c>
      <c r="F257" s="1">
        <f t="shared" ref="F257:F258" si="63">E257*0.0287</f>
        <v>1635.9</v>
      </c>
      <c r="G257" s="1">
        <v>2922.14</v>
      </c>
      <c r="H257" s="1">
        <v>1732.8</v>
      </c>
      <c r="I257" s="1">
        <v>1315</v>
      </c>
      <c r="J257" s="1">
        <v>7605.84</v>
      </c>
      <c r="K257" s="1">
        <v>49394.16</v>
      </c>
    </row>
    <row r="258" spans="1:126" x14ac:dyDescent="0.25">
      <c r="A258" t="s">
        <v>277</v>
      </c>
      <c r="B258" s="11" t="s">
        <v>297</v>
      </c>
      <c r="C258" s="33" t="s">
        <v>351</v>
      </c>
      <c r="D258" s="16" t="s">
        <v>234</v>
      </c>
      <c r="E258" s="1">
        <v>44000</v>
      </c>
      <c r="F258" s="1">
        <f t="shared" si="63"/>
        <v>1262.8</v>
      </c>
      <c r="G258" s="1">
        <v>0</v>
      </c>
      <c r="H258" s="1">
        <v>1337.6</v>
      </c>
      <c r="I258" s="1">
        <v>175</v>
      </c>
      <c r="J258" s="1">
        <v>2775.4</v>
      </c>
      <c r="K258" s="1">
        <f>+E258-J258</f>
        <v>41224.6</v>
      </c>
    </row>
    <row r="259" spans="1:126" x14ac:dyDescent="0.25">
      <c r="A259" s="17" t="s">
        <v>373</v>
      </c>
      <c r="B259" s="17" t="s">
        <v>16</v>
      </c>
      <c r="C259" s="37" t="s">
        <v>350</v>
      </c>
      <c r="D259" s="20" t="s">
        <v>232</v>
      </c>
      <c r="E259" s="1">
        <v>110000</v>
      </c>
      <c r="F259" s="1">
        <f>E259*0.0287</f>
        <v>3157</v>
      </c>
      <c r="G259" s="1">
        <v>14457.62</v>
      </c>
      <c r="H259" s="1">
        <v>3344</v>
      </c>
      <c r="I259" s="1">
        <v>25</v>
      </c>
      <c r="J259" s="1">
        <v>20983.62</v>
      </c>
      <c r="K259" s="1">
        <v>89016.38</v>
      </c>
    </row>
    <row r="260" spans="1:126" x14ac:dyDescent="0.25">
      <c r="A260" s="3" t="s">
        <v>12</v>
      </c>
      <c r="B260" s="3">
        <v>4</v>
      </c>
      <c r="C260" s="34"/>
      <c r="D260" s="3"/>
      <c r="E260" s="65">
        <f>SUM(E256:E259)</f>
        <v>268000</v>
      </c>
      <c r="F260" s="4">
        <f t="shared" ref="F260:J260" si="64">SUM(F256:F259)</f>
        <v>7691.6</v>
      </c>
      <c r="G260" s="4">
        <f>SUM(G256:G259)</f>
        <v>19999.41</v>
      </c>
      <c r="H260" s="4">
        <f t="shared" si="64"/>
        <v>8147.2</v>
      </c>
      <c r="I260" s="4">
        <f t="shared" si="64"/>
        <v>3422.45</v>
      </c>
      <c r="J260" s="4">
        <f t="shared" si="64"/>
        <v>39260.660000000003</v>
      </c>
      <c r="K260" s="4">
        <f>SUM(K256:K258)+K259</f>
        <v>228739.34</v>
      </c>
      <c r="M260"/>
      <c r="N260"/>
      <c r="O260"/>
      <c r="P260"/>
      <c r="Q260"/>
      <c r="R260"/>
      <c r="S260"/>
      <c r="T260"/>
      <c r="U260"/>
      <c r="V260"/>
      <c r="W260"/>
      <c r="X260"/>
      <c r="Y260"/>
      <c r="Z260"/>
      <c r="AA260"/>
      <c r="AB260"/>
      <c r="AC260"/>
      <c r="AD260"/>
      <c r="AE260"/>
      <c r="AF260"/>
      <c r="AG260"/>
      <c r="AH260"/>
      <c r="AI260"/>
      <c r="AJ260"/>
      <c r="AK260"/>
      <c r="AL260"/>
      <c r="AM260"/>
      <c r="AN260"/>
      <c r="AO260"/>
      <c r="AP260"/>
      <c r="AQ260"/>
      <c r="AR260"/>
      <c r="AS260"/>
      <c r="AT260"/>
      <c r="AU260"/>
      <c r="AV260"/>
      <c r="AW260"/>
      <c r="AX260"/>
      <c r="AY260"/>
      <c r="AZ260"/>
      <c r="BA260"/>
      <c r="BB260"/>
      <c r="BC260"/>
      <c r="BD260"/>
      <c r="BE260"/>
      <c r="BF260"/>
      <c r="BG260"/>
      <c r="BH260"/>
      <c r="BI260"/>
      <c r="BJ260"/>
      <c r="BK260"/>
      <c r="BL260"/>
      <c r="BM260"/>
      <c r="BN260"/>
      <c r="BO260"/>
      <c r="BP260"/>
      <c r="BQ260"/>
      <c r="BR260"/>
      <c r="BS260"/>
      <c r="BT260"/>
      <c r="BU260"/>
      <c r="BV260"/>
      <c r="BW260"/>
      <c r="BX260"/>
      <c r="BY260"/>
      <c r="BZ260"/>
      <c r="CA260"/>
      <c r="CB260"/>
      <c r="CC260"/>
      <c r="CD260"/>
      <c r="CE260"/>
      <c r="CF260"/>
      <c r="CG260"/>
      <c r="CH260"/>
      <c r="CI260"/>
      <c r="CJ260"/>
      <c r="CK260"/>
      <c r="CL260"/>
      <c r="CM260"/>
      <c r="CN260"/>
      <c r="CO260"/>
      <c r="CP260"/>
      <c r="CQ260"/>
      <c r="CR260"/>
      <c r="CS260"/>
      <c r="CT260"/>
      <c r="CU260"/>
      <c r="CV260"/>
      <c r="CW260"/>
      <c r="CX260"/>
      <c r="CY260"/>
      <c r="CZ260"/>
      <c r="DA260"/>
      <c r="DB260"/>
      <c r="DC260"/>
      <c r="DD260"/>
      <c r="DE260"/>
      <c r="DF260"/>
      <c r="DG260"/>
      <c r="DH260"/>
      <c r="DI260"/>
      <c r="DJ260"/>
      <c r="DK260"/>
      <c r="DL260"/>
      <c r="DM260"/>
      <c r="DN260"/>
      <c r="DO260"/>
      <c r="DP260"/>
      <c r="DQ260"/>
      <c r="DR260"/>
      <c r="DS260"/>
      <c r="DT260"/>
      <c r="DU260"/>
      <c r="DV260"/>
    </row>
    <row r="261" spans="1:126" x14ac:dyDescent="0.25">
      <c r="J261" s="90"/>
      <c r="M261"/>
      <c r="N261"/>
      <c r="O261"/>
      <c r="P261"/>
      <c r="Q261"/>
      <c r="R261"/>
      <c r="S261"/>
      <c r="T261"/>
      <c r="U261"/>
      <c r="V261"/>
      <c r="W261"/>
      <c r="X261"/>
      <c r="Y261"/>
      <c r="Z261"/>
      <c r="AA261"/>
      <c r="AB261"/>
      <c r="AC261"/>
      <c r="AD261"/>
      <c r="AE261"/>
      <c r="AF261"/>
      <c r="AG261"/>
      <c r="AH261"/>
      <c r="AI261"/>
      <c r="AJ261"/>
      <c r="AK261"/>
      <c r="AL261"/>
      <c r="AM261"/>
      <c r="AN261"/>
      <c r="AO261"/>
      <c r="AP261"/>
      <c r="AQ261"/>
      <c r="AR261"/>
      <c r="AS261"/>
      <c r="AT261"/>
      <c r="AU261"/>
      <c r="AV261"/>
      <c r="AW261"/>
      <c r="AX261"/>
      <c r="AY261"/>
      <c r="AZ261"/>
      <c r="BA261"/>
      <c r="BB261"/>
      <c r="BC261"/>
      <c r="BD261"/>
      <c r="BE261"/>
      <c r="BF261"/>
      <c r="BG261"/>
      <c r="BH261"/>
      <c r="BI261"/>
      <c r="BJ261"/>
      <c r="BK261"/>
      <c r="BL261"/>
      <c r="BM261"/>
      <c r="BN261"/>
      <c r="BO261"/>
      <c r="BP261"/>
      <c r="BQ261"/>
      <c r="BR261"/>
      <c r="BS261"/>
      <c r="BT261"/>
      <c r="BU261"/>
      <c r="BV261"/>
      <c r="BW261"/>
      <c r="BX261"/>
      <c r="BY261"/>
      <c r="BZ261"/>
      <c r="CA261"/>
      <c r="CB261"/>
      <c r="CC261"/>
      <c r="CD261"/>
      <c r="CE261"/>
      <c r="CF261"/>
      <c r="CG261"/>
      <c r="CH261"/>
      <c r="CI261"/>
      <c r="CJ261"/>
      <c r="CK261"/>
      <c r="CL261"/>
      <c r="CM261"/>
      <c r="CN261"/>
      <c r="CO261"/>
      <c r="CP261"/>
      <c r="CQ261"/>
      <c r="CR261"/>
      <c r="CS261"/>
      <c r="CT261"/>
      <c r="CU261"/>
      <c r="CV261"/>
      <c r="CW261"/>
      <c r="CX261"/>
      <c r="CY261"/>
      <c r="CZ261"/>
      <c r="DA261"/>
      <c r="DB261"/>
      <c r="DC261"/>
      <c r="DD261"/>
      <c r="DE261"/>
      <c r="DF261"/>
      <c r="DG261"/>
      <c r="DH261"/>
      <c r="DI261"/>
      <c r="DJ261"/>
      <c r="DK261"/>
      <c r="DL261"/>
      <c r="DM261"/>
      <c r="DN261"/>
      <c r="DO261"/>
      <c r="DP261"/>
      <c r="DQ261"/>
      <c r="DR261"/>
      <c r="DS261"/>
      <c r="DT261"/>
      <c r="DU261"/>
      <c r="DV261"/>
    </row>
    <row r="262" spans="1:126" x14ac:dyDescent="0.25">
      <c r="A262" s="104" t="s">
        <v>336</v>
      </c>
      <c r="B262" s="104"/>
      <c r="C262" s="104"/>
      <c r="D262" s="104"/>
      <c r="E262" s="104"/>
      <c r="F262" s="104"/>
      <c r="G262" s="104"/>
      <c r="H262" s="104"/>
      <c r="I262" s="104"/>
      <c r="J262" s="104"/>
      <c r="K262" s="104"/>
      <c r="M262"/>
      <c r="N262"/>
      <c r="O262"/>
      <c r="P262"/>
      <c r="Q262"/>
      <c r="R262"/>
      <c r="S262"/>
      <c r="T262"/>
      <c r="U262"/>
      <c r="V262"/>
      <c r="W262"/>
      <c r="X262"/>
      <c r="Y262"/>
      <c r="Z262"/>
      <c r="AA262"/>
      <c r="AB262"/>
      <c r="AC262"/>
      <c r="AD262"/>
      <c r="AE262"/>
      <c r="AF262"/>
      <c r="AG262"/>
      <c r="AH262"/>
      <c r="AI262"/>
      <c r="AJ262"/>
      <c r="AK262"/>
      <c r="AL262"/>
      <c r="AM262"/>
      <c r="AN262"/>
      <c r="AO262"/>
      <c r="AP262"/>
      <c r="AQ262"/>
      <c r="AR262"/>
      <c r="AS262"/>
      <c r="AT262"/>
      <c r="AU262"/>
      <c r="AV262"/>
      <c r="AW262"/>
      <c r="AX262"/>
      <c r="AY262"/>
      <c r="AZ262"/>
      <c r="BA262"/>
      <c r="BB262"/>
      <c r="BC262"/>
      <c r="BD262"/>
      <c r="BE262"/>
      <c r="BF262"/>
      <c r="BG262"/>
      <c r="BH262"/>
      <c r="BI262"/>
      <c r="BJ262"/>
      <c r="BK262"/>
      <c r="BL262"/>
      <c r="BM262"/>
      <c r="BN262"/>
      <c r="BO262"/>
      <c r="BP262"/>
      <c r="BQ262"/>
      <c r="BR262"/>
      <c r="BS262"/>
      <c r="BT262"/>
      <c r="BU262"/>
      <c r="BV262"/>
      <c r="BW262"/>
      <c r="BX262"/>
      <c r="BY262"/>
      <c r="BZ262"/>
      <c r="CA262"/>
      <c r="CB262"/>
      <c r="CC262"/>
      <c r="CD262"/>
      <c r="CE262"/>
      <c r="CF262"/>
      <c r="CG262"/>
      <c r="CH262"/>
      <c r="CI262"/>
      <c r="CJ262"/>
      <c r="CK262"/>
      <c r="CL262"/>
      <c r="CM262"/>
      <c r="CN262"/>
      <c r="CO262"/>
      <c r="CP262"/>
      <c r="CQ262"/>
      <c r="CR262"/>
      <c r="CS262"/>
      <c r="CT262"/>
      <c r="CU262"/>
      <c r="CV262"/>
      <c r="CW262"/>
      <c r="CX262"/>
      <c r="CY262"/>
      <c r="CZ262"/>
      <c r="DA262"/>
      <c r="DB262"/>
      <c r="DC262"/>
      <c r="DD262"/>
      <c r="DE262"/>
      <c r="DF262"/>
      <c r="DG262"/>
      <c r="DH262"/>
      <c r="DI262"/>
      <c r="DJ262"/>
      <c r="DK262"/>
      <c r="DL262"/>
      <c r="DM262"/>
      <c r="DN262"/>
      <c r="DO262"/>
      <c r="DP262"/>
      <c r="DQ262"/>
      <c r="DR262"/>
      <c r="DS262"/>
      <c r="DT262"/>
      <c r="DU262"/>
      <c r="DV262"/>
    </row>
    <row r="263" spans="1:126" x14ac:dyDescent="0.25">
      <c r="A263" s="28" t="s">
        <v>374</v>
      </c>
      <c r="B263" s="28" t="s">
        <v>237</v>
      </c>
      <c r="C263" s="89" t="s">
        <v>350</v>
      </c>
      <c r="D263" s="28" t="s">
        <v>232</v>
      </c>
      <c r="E263" s="1">
        <v>26250</v>
      </c>
      <c r="F263" s="1">
        <v>753.38</v>
      </c>
      <c r="G263" s="1">
        <v>0</v>
      </c>
      <c r="H263" s="1">
        <v>798</v>
      </c>
      <c r="I263" s="1">
        <v>3516.12</v>
      </c>
      <c r="J263" s="95">
        <f>+F263+G263+H263+I263</f>
        <v>5067.5</v>
      </c>
      <c r="K263" s="1">
        <v>21182.5</v>
      </c>
    </row>
    <row r="264" spans="1:126" x14ac:dyDescent="0.25">
      <c r="A264" s="3" t="s">
        <v>12</v>
      </c>
      <c r="B264" s="3">
        <v>1</v>
      </c>
      <c r="C264" s="34"/>
      <c r="D264" s="3"/>
      <c r="E264" s="4">
        <f>SUM(E263:E263)</f>
        <v>26250</v>
      </c>
      <c r="F264" s="4">
        <f t="shared" ref="F264:K264" si="65">SUM(F263:F263)</f>
        <v>753.38</v>
      </c>
      <c r="G264" s="4">
        <f t="shared" si="65"/>
        <v>0</v>
      </c>
      <c r="H264" s="4">
        <f t="shared" si="65"/>
        <v>798</v>
      </c>
      <c r="I264" s="4">
        <f t="shared" si="65"/>
        <v>3516.12</v>
      </c>
      <c r="J264" s="4">
        <f t="shared" si="65"/>
        <v>5067.5</v>
      </c>
      <c r="K264" s="4">
        <f t="shared" si="65"/>
        <v>21182.5</v>
      </c>
    </row>
    <row r="265" spans="1:126" x14ac:dyDescent="0.25">
      <c r="L265"/>
      <c r="M265"/>
      <c r="N265"/>
      <c r="O265"/>
      <c r="P265"/>
      <c r="Q265"/>
      <c r="R265"/>
      <c r="S265"/>
      <c r="T265"/>
      <c r="U265"/>
      <c r="V265"/>
      <c r="W265"/>
      <c r="X265"/>
      <c r="Y265"/>
      <c r="Z265"/>
      <c r="AA265"/>
      <c r="AB265"/>
      <c r="AC265"/>
      <c r="AD265"/>
      <c r="AE265"/>
      <c r="AF265"/>
      <c r="AG265"/>
      <c r="AH265"/>
      <c r="AI265"/>
      <c r="AJ265"/>
      <c r="AK265"/>
      <c r="AL265"/>
      <c r="AM265"/>
      <c r="AN265"/>
      <c r="AO265"/>
      <c r="AP265"/>
      <c r="AQ265"/>
      <c r="AR265"/>
      <c r="AS265"/>
      <c r="AT265"/>
      <c r="AU265"/>
      <c r="AV265"/>
      <c r="AW265"/>
      <c r="AX265"/>
      <c r="AY265"/>
      <c r="AZ265"/>
      <c r="BA265"/>
      <c r="BB265"/>
      <c r="BC265"/>
      <c r="BD265"/>
      <c r="BE265"/>
      <c r="BF265"/>
      <c r="BG265"/>
      <c r="BH265"/>
      <c r="BI265"/>
      <c r="BJ265"/>
      <c r="BK265"/>
      <c r="BL265"/>
      <c r="BM265"/>
      <c r="BN265"/>
      <c r="BO265"/>
      <c r="BP265"/>
      <c r="BQ265"/>
      <c r="BR265"/>
      <c r="BS265"/>
      <c r="BT265"/>
      <c r="BU265"/>
      <c r="BV265"/>
      <c r="BW265"/>
      <c r="BX265"/>
      <c r="BY265"/>
      <c r="BZ265"/>
      <c r="CA265"/>
      <c r="CB265"/>
      <c r="CC265"/>
      <c r="CD265"/>
      <c r="CE265"/>
      <c r="CF265"/>
      <c r="CG265"/>
      <c r="CH265"/>
      <c r="CI265"/>
      <c r="CJ265"/>
      <c r="CK265"/>
      <c r="CL265"/>
      <c r="CM265"/>
      <c r="CN265"/>
      <c r="CO265"/>
      <c r="CP265"/>
      <c r="CQ265"/>
      <c r="CR265"/>
      <c r="CS265"/>
      <c r="CT265"/>
      <c r="CU265"/>
      <c r="CV265"/>
      <c r="CW265"/>
      <c r="CX265"/>
      <c r="CY265"/>
      <c r="CZ265"/>
      <c r="DA265"/>
      <c r="DB265"/>
      <c r="DC265"/>
      <c r="DD265"/>
      <c r="DE265"/>
      <c r="DF265"/>
      <c r="DG265"/>
      <c r="DH265"/>
      <c r="DI265"/>
      <c r="DJ265"/>
      <c r="DK265"/>
      <c r="DL265"/>
      <c r="DM265"/>
      <c r="DN265"/>
      <c r="DO265"/>
      <c r="DP265"/>
      <c r="DQ265"/>
      <c r="DR265"/>
      <c r="DS265"/>
      <c r="DT265"/>
      <c r="DU265"/>
      <c r="DV265"/>
    </row>
    <row r="266" spans="1:126" x14ac:dyDescent="0.25">
      <c r="A266" s="104" t="s">
        <v>337</v>
      </c>
      <c r="B266" s="104"/>
      <c r="C266" s="104"/>
      <c r="D266" s="104"/>
      <c r="E266" s="104"/>
      <c r="F266" s="104"/>
      <c r="G266" s="104"/>
      <c r="H266" s="104"/>
      <c r="I266" s="104"/>
      <c r="J266" s="104"/>
      <c r="K266" s="104"/>
      <c r="L266"/>
      <c r="M266"/>
      <c r="N266"/>
      <c r="O266"/>
      <c r="P266"/>
      <c r="Q266"/>
      <c r="R266"/>
      <c r="S266"/>
      <c r="T266"/>
      <c r="U266"/>
      <c r="V266"/>
      <c r="W266"/>
      <c r="X266"/>
      <c r="Y266"/>
      <c r="Z266"/>
      <c r="AA266"/>
      <c r="AB266"/>
      <c r="AC266"/>
      <c r="AD266"/>
      <c r="AE266"/>
      <c r="AF266"/>
      <c r="AG266"/>
      <c r="AH266"/>
      <c r="AI266"/>
      <c r="AJ266"/>
      <c r="AK266"/>
      <c r="AL266"/>
      <c r="AM266"/>
      <c r="AN266"/>
      <c r="AO266"/>
      <c r="AP266"/>
      <c r="AQ266"/>
      <c r="AR266"/>
      <c r="AS266"/>
      <c r="AT266"/>
      <c r="AU266"/>
      <c r="AV266"/>
      <c r="AW266"/>
      <c r="AX266"/>
      <c r="AY266"/>
      <c r="AZ266"/>
      <c r="BA266"/>
      <c r="BB266"/>
      <c r="BC266"/>
      <c r="BD266"/>
      <c r="BE266"/>
      <c r="BF266"/>
      <c r="BG266"/>
      <c r="BH266"/>
      <c r="BI266"/>
      <c r="BJ266"/>
      <c r="BK266"/>
      <c r="BL266"/>
      <c r="BM266"/>
      <c r="BN266"/>
      <c r="BO266"/>
      <c r="BP266"/>
      <c r="BQ266"/>
      <c r="BR266"/>
      <c r="BS266"/>
      <c r="BT266"/>
      <c r="BU266"/>
      <c r="BV266"/>
      <c r="BW266"/>
      <c r="BX266"/>
      <c r="BY266"/>
      <c r="BZ266"/>
      <c r="CA266"/>
      <c r="CB266"/>
      <c r="CC266"/>
      <c r="CD266"/>
      <c r="CE266"/>
      <c r="CF266"/>
      <c r="CG266"/>
      <c r="CH266"/>
      <c r="CI266"/>
      <c r="CJ266"/>
      <c r="CK266"/>
      <c r="CL266"/>
      <c r="CM266"/>
      <c r="CN266"/>
      <c r="CO266"/>
      <c r="CP266"/>
      <c r="CQ266"/>
      <c r="CR266"/>
      <c r="CS266"/>
      <c r="CT266"/>
      <c r="CU266"/>
      <c r="CV266"/>
      <c r="CW266"/>
      <c r="CX266"/>
      <c r="CY266"/>
      <c r="CZ266"/>
      <c r="DA266"/>
      <c r="DB266"/>
      <c r="DC266"/>
      <c r="DD266"/>
      <c r="DE266"/>
      <c r="DF266"/>
      <c r="DG266"/>
      <c r="DH266"/>
      <c r="DI266"/>
      <c r="DJ266"/>
      <c r="DK266"/>
      <c r="DL266"/>
      <c r="DM266"/>
      <c r="DN266"/>
      <c r="DO266"/>
      <c r="DP266"/>
      <c r="DQ266"/>
      <c r="DR266"/>
      <c r="DS266"/>
      <c r="DT266"/>
      <c r="DU266"/>
      <c r="DV266"/>
    </row>
    <row r="267" spans="1:126" s="28" customFormat="1" x14ac:dyDescent="0.25">
      <c r="A267" s="28" t="s">
        <v>38</v>
      </c>
      <c r="B267" s="28" t="s">
        <v>33</v>
      </c>
      <c r="C267" s="89" t="s">
        <v>351</v>
      </c>
      <c r="D267" s="28" t="s">
        <v>232</v>
      </c>
      <c r="E267" s="90">
        <v>41000</v>
      </c>
      <c r="F267" s="90">
        <f t="shared" ref="F267" si="66">E267*0.0287</f>
        <v>1176.7</v>
      </c>
      <c r="G267" s="90">
        <v>583.79</v>
      </c>
      <c r="H267" s="90">
        <f t="shared" ref="H267" si="67">E267*0.0304</f>
        <v>1246.4000000000001</v>
      </c>
      <c r="I267" s="90">
        <v>175</v>
      </c>
      <c r="J267" s="90">
        <f t="shared" ref="J267" si="68">F267+G267+H267+I267</f>
        <v>3181.89</v>
      </c>
      <c r="K267" s="90">
        <v>37818.11</v>
      </c>
    </row>
    <row r="268" spans="1:126" s="2" customFormat="1" x14ac:dyDescent="0.25">
      <c r="A268" s="3" t="s">
        <v>12</v>
      </c>
      <c r="B268" s="3">
        <v>1</v>
      </c>
      <c r="C268" s="34"/>
      <c r="D268" s="3"/>
      <c r="E268" s="4">
        <f>SUM(E267:E267)</f>
        <v>41000</v>
      </c>
      <c r="F268" s="4">
        <f t="shared" ref="F268:K268" si="69">SUM(F267:F267)</f>
        <v>1176.7</v>
      </c>
      <c r="G268" s="4">
        <f>SUM(G267:G267)</f>
        <v>583.79</v>
      </c>
      <c r="H268" s="4">
        <f t="shared" si="69"/>
        <v>1246.4000000000001</v>
      </c>
      <c r="I268" s="4">
        <f t="shared" si="69"/>
        <v>175</v>
      </c>
      <c r="J268" s="4">
        <f t="shared" si="69"/>
        <v>3181.89</v>
      </c>
      <c r="K268" s="4">
        <f t="shared" si="69"/>
        <v>37818.11</v>
      </c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  <c r="AA268" s="6"/>
      <c r="AB268" s="6"/>
      <c r="AC268" s="6"/>
      <c r="AD268" s="6"/>
      <c r="AE268" s="6"/>
      <c r="AF268" s="6"/>
      <c r="AG268" s="6"/>
      <c r="AH268" s="6"/>
      <c r="AI268" s="6"/>
      <c r="AJ268" s="6"/>
      <c r="AK268" s="6"/>
      <c r="AL268" s="6"/>
      <c r="AM268" s="6"/>
      <c r="AN268" s="6"/>
      <c r="AO268" s="6"/>
      <c r="AP268" s="6"/>
      <c r="AQ268" s="6"/>
      <c r="AR268" s="6"/>
      <c r="AS268" s="6"/>
      <c r="AT268" s="6"/>
      <c r="AU268" s="6"/>
      <c r="AV268" s="6"/>
      <c r="AW268" s="6"/>
      <c r="AX268" s="6"/>
      <c r="AY268" s="6"/>
      <c r="AZ268" s="6"/>
      <c r="BA268" s="6"/>
      <c r="BB268" s="6"/>
      <c r="BC268" s="6"/>
      <c r="BD268" s="6"/>
      <c r="BE268" s="6"/>
      <c r="BF268" s="6"/>
      <c r="BG268" s="6"/>
      <c r="BH268" s="6"/>
      <c r="BI268" s="6"/>
      <c r="BJ268" s="6"/>
      <c r="BK268" s="6"/>
      <c r="BL268" s="6"/>
      <c r="BM268" s="6"/>
      <c r="BN268" s="6"/>
      <c r="BO268" s="6"/>
      <c r="BP268" s="6"/>
      <c r="BQ268" s="6"/>
      <c r="BR268" s="6"/>
      <c r="BS268" s="6"/>
      <c r="BT268" s="6"/>
      <c r="BU268" s="6"/>
      <c r="BV268" s="6"/>
      <c r="BW268" s="6"/>
      <c r="BX268" s="6"/>
      <c r="BY268" s="6"/>
      <c r="BZ268" s="6"/>
      <c r="CA268" s="6"/>
      <c r="CB268" s="6"/>
      <c r="CC268" s="6"/>
      <c r="CD268" s="6"/>
      <c r="CE268" s="6"/>
      <c r="CF268" s="6"/>
      <c r="CG268" s="6"/>
      <c r="CH268" s="6"/>
      <c r="CI268" s="6"/>
      <c r="CJ268" s="6"/>
      <c r="CK268" s="6"/>
      <c r="CL268" s="6"/>
      <c r="CM268" s="6"/>
      <c r="CN268" s="6"/>
      <c r="CO268" s="6"/>
      <c r="CP268" s="6"/>
      <c r="CQ268" s="6"/>
      <c r="CR268" s="6"/>
      <c r="CS268" s="6"/>
      <c r="CT268" s="6"/>
      <c r="CU268" s="6"/>
      <c r="CV268" s="6"/>
      <c r="CW268" s="6"/>
      <c r="CX268" s="6"/>
      <c r="CY268" s="6"/>
      <c r="CZ268" s="6"/>
      <c r="DA268" s="6"/>
      <c r="DB268" s="6"/>
      <c r="DC268" s="6"/>
      <c r="DD268" s="6"/>
      <c r="DE268" s="6"/>
      <c r="DF268" s="6"/>
      <c r="DG268" s="6"/>
      <c r="DH268" s="6"/>
      <c r="DI268" s="6"/>
      <c r="DJ268" s="6"/>
      <c r="DK268" s="6"/>
      <c r="DL268" s="6"/>
      <c r="DM268" s="6"/>
      <c r="DN268" s="6"/>
      <c r="DO268" s="6"/>
      <c r="DP268" s="6"/>
      <c r="DQ268" s="6"/>
      <c r="DR268" s="6"/>
      <c r="DS268" s="6"/>
      <c r="DT268" s="6"/>
      <c r="DU268" s="6"/>
      <c r="DV268" s="6"/>
    </row>
    <row r="269" spans="1:126" s="6" customFormat="1" x14ac:dyDescent="0.25">
      <c r="A269" s="5"/>
      <c r="B269" s="5"/>
      <c r="C269" s="39"/>
      <c r="D269" s="5"/>
      <c r="E269" s="30"/>
      <c r="F269" s="30"/>
      <c r="G269" s="30"/>
      <c r="H269" s="30"/>
      <c r="I269" s="30"/>
      <c r="J269" s="30"/>
      <c r="K269" s="30"/>
    </row>
    <row r="270" spans="1:126" s="26" customFormat="1" x14ac:dyDescent="0.25">
      <c r="A270" s="128" t="s">
        <v>338</v>
      </c>
      <c r="B270" s="128"/>
      <c r="C270" s="128"/>
      <c r="D270" s="128"/>
      <c r="E270" s="128"/>
      <c r="F270" s="128"/>
      <c r="G270" s="128"/>
      <c r="H270" s="128"/>
      <c r="I270" s="128"/>
      <c r="J270" s="128"/>
      <c r="K270" s="128"/>
    </row>
    <row r="271" spans="1:126" x14ac:dyDescent="0.25">
      <c r="A271" t="s">
        <v>294</v>
      </c>
      <c r="B271" s="18" t="s">
        <v>445</v>
      </c>
      <c r="C271" s="33" t="s">
        <v>351</v>
      </c>
      <c r="D271" s="16" t="s">
        <v>234</v>
      </c>
      <c r="E271" s="1">
        <v>90000</v>
      </c>
      <c r="F271" s="1">
        <f>E271*0.0287</f>
        <v>2583</v>
      </c>
      <c r="G271" s="1">
        <v>9753.1200000000008</v>
      </c>
      <c r="H271" s="1">
        <f>E271*0.0304</f>
        <v>2736</v>
      </c>
      <c r="I271" s="1">
        <v>175</v>
      </c>
      <c r="J271" s="1">
        <v>15247.12</v>
      </c>
      <c r="K271" s="1">
        <f>E271-J271</f>
        <v>74752.88</v>
      </c>
    </row>
    <row r="272" spans="1:126" x14ac:dyDescent="0.25">
      <c r="A272" t="s">
        <v>423</v>
      </c>
      <c r="B272" s="18" t="s">
        <v>16</v>
      </c>
      <c r="C272" s="33" t="s">
        <v>351</v>
      </c>
      <c r="D272" t="s">
        <v>232</v>
      </c>
      <c r="E272" s="1">
        <v>115000</v>
      </c>
      <c r="F272" s="1">
        <v>3300.5</v>
      </c>
      <c r="G272" s="1">
        <v>14877.52</v>
      </c>
      <c r="H272" s="1">
        <v>3496</v>
      </c>
      <c r="I272" s="1">
        <v>3049.9</v>
      </c>
      <c r="J272" s="1">
        <v>24723.919999999998</v>
      </c>
      <c r="K272" s="1">
        <v>90276.08</v>
      </c>
    </row>
    <row r="273" spans="1:126" s="2" customFormat="1" x14ac:dyDescent="0.25">
      <c r="A273" s="3" t="s">
        <v>12</v>
      </c>
      <c r="B273" s="3">
        <v>2</v>
      </c>
      <c r="C273" s="34"/>
      <c r="D273" s="3"/>
      <c r="E273" s="4">
        <f>SUM(E271:E271)+E272</f>
        <v>205000</v>
      </c>
      <c r="F273" s="4">
        <f>SUM(F271:F272)</f>
        <v>5883.5</v>
      </c>
      <c r="G273" s="4">
        <f>SUM(G271:G271)+G272</f>
        <v>24630.639999999999</v>
      </c>
      <c r="H273" s="4">
        <f>SUM(H271:H271)+H272</f>
        <v>6232</v>
      </c>
      <c r="I273" s="4">
        <f>SUM(I271:I271)+I272</f>
        <v>3224.9</v>
      </c>
      <c r="J273" s="4">
        <f>SUM(J271:J271)+J272</f>
        <v>39971.040000000001</v>
      </c>
      <c r="K273" s="4">
        <f>SUM(K271:K271)+K272</f>
        <v>165028.96</v>
      </c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  <c r="AA273" s="6"/>
      <c r="AB273" s="6"/>
      <c r="AC273" s="6"/>
      <c r="AD273" s="6"/>
      <c r="AE273" s="6"/>
      <c r="AF273" s="6"/>
      <c r="AG273" s="6"/>
      <c r="AH273" s="6"/>
      <c r="AI273" s="6"/>
      <c r="AJ273" s="6"/>
      <c r="AK273" s="6"/>
      <c r="AL273" s="6"/>
      <c r="AM273" s="6"/>
      <c r="AN273" s="6"/>
      <c r="AO273" s="6"/>
      <c r="AP273" s="6"/>
      <c r="AQ273" s="6"/>
      <c r="AR273" s="6"/>
      <c r="AS273" s="6"/>
      <c r="AT273" s="6"/>
      <c r="AU273" s="6"/>
      <c r="AV273" s="6"/>
      <c r="AW273" s="6"/>
      <c r="AX273" s="6"/>
      <c r="AY273" s="6"/>
      <c r="AZ273" s="6"/>
      <c r="BA273" s="6"/>
      <c r="BB273" s="6"/>
      <c r="BC273" s="6"/>
      <c r="BD273" s="6"/>
      <c r="BE273" s="6"/>
      <c r="BF273" s="6"/>
      <c r="BG273" s="6"/>
      <c r="BH273" s="6"/>
      <c r="BI273" s="6"/>
      <c r="BJ273" s="6"/>
      <c r="BK273" s="6"/>
      <c r="BL273" s="6"/>
      <c r="BM273" s="6"/>
      <c r="BN273" s="6"/>
      <c r="BO273" s="6"/>
      <c r="BP273" s="6"/>
      <c r="BQ273" s="6"/>
      <c r="BR273" s="6"/>
      <c r="BS273" s="6"/>
      <c r="BT273" s="6"/>
      <c r="BU273" s="6"/>
      <c r="BV273" s="6"/>
      <c r="BW273" s="6"/>
      <c r="BX273" s="6"/>
      <c r="BY273" s="6"/>
      <c r="BZ273" s="6"/>
      <c r="CA273" s="6"/>
      <c r="CB273" s="6"/>
      <c r="CC273" s="6"/>
      <c r="CD273" s="6"/>
      <c r="CE273" s="6"/>
      <c r="CF273" s="6"/>
      <c r="CG273" s="6"/>
      <c r="CH273" s="6"/>
      <c r="CI273" s="6"/>
      <c r="CJ273" s="6"/>
      <c r="CK273" s="6"/>
      <c r="CL273" s="6"/>
      <c r="CM273" s="6"/>
      <c r="CN273" s="6"/>
      <c r="CO273" s="6"/>
      <c r="CP273" s="6"/>
      <c r="CQ273" s="6"/>
      <c r="CR273" s="6"/>
      <c r="CS273" s="6"/>
      <c r="CT273" s="6"/>
      <c r="CU273" s="6"/>
      <c r="CV273" s="6"/>
      <c r="CW273" s="6"/>
      <c r="CX273" s="6"/>
      <c r="CY273" s="6"/>
      <c r="CZ273" s="6"/>
      <c r="DA273" s="6"/>
      <c r="DB273" s="6"/>
      <c r="DC273" s="6"/>
      <c r="DD273" s="6"/>
      <c r="DE273" s="6"/>
      <c r="DF273" s="6"/>
      <c r="DG273" s="6"/>
      <c r="DH273" s="6"/>
      <c r="DI273" s="6"/>
      <c r="DJ273" s="6"/>
      <c r="DK273" s="6"/>
      <c r="DL273" s="6"/>
      <c r="DM273" s="6"/>
      <c r="DN273" s="6"/>
      <c r="DO273" s="6"/>
      <c r="DP273" s="6"/>
      <c r="DQ273" s="6"/>
      <c r="DR273" s="6"/>
      <c r="DS273" s="6"/>
      <c r="DT273" s="6"/>
      <c r="DU273" s="6"/>
      <c r="DV273" s="6"/>
    </row>
    <row r="274" spans="1:126" x14ac:dyDescent="0.25">
      <c r="A274" s="6"/>
      <c r="B274" s="6"/>
      <c r="C274" s="40"/>
      <c r="D274" s="6"/>
      <c r="E274" s="49"/>
      <c r="F274" s="49"/>
      <c r="G274" s="49"/>
      <c r="H274" s="49"/>
      <c r="I274" s="49"/>
      <c r="J274" s="49"/>
      <c r="K274" s="49"/>
      <c r="L274"/>
      <c r="M274"/>
      <c r="N274"/>
      <c r="O274"/>
      <c r="P274"/>
      <c r="Q274"/>
      <c r="R274"/>
      <c r="S274"/>
      <c r="T274"/>
      <c r="U274"/>
      <c r="V274"/>
      <c r="W274"/>
      <c r="X274"/>
      <c r="Y274"/>
      <c r="Z274"/>
      <c r="AA274"/>
      <c r="AB274"/>
      <c r="AC274"/>
      <c r="AD274"/>
      <c r="AE274"/>
      <c r="AF274"/>
      <c r="AG274"/>
      <c r="AH274"/>
      <c r="AI274"/>
      <c r="AJ274"/>
      <c r="AK274"/>
      <c r="AL274"/>
      <c r="AM274"/>
      <c r="AN274"/>
      <c r="AO274"/>
      <c r="AP274"/>
      <c r="AQ274"/>
      <c r="AR274"/>
      <c r="AS274"/>
      <c r="AT274"/>
      <c r="AU274"/>
      <c r="AV274"/>
      <c r="AW274"/>
      <c r="AX274"/>
      <c r="AY274"/>
      <c r="AZ274"/>
      <c r="BA274"/>
      <c r="BB274"/>
      <c r="BC274"/>
      <c r="BD274"/>
      <c r="BE274"/>
      <c r="BF274"/>
      <c r="BG274"/>
      <c r="BH274"/>
      <c r="BI274"/>
      <c r="BJ274"/>
      <c r="BK274"/>
      <c r="BL274"/>
      <c r="BM274"/>
      <c r="BN274"/>
      <c r="BO274"/>
      <c r="BP274"/>
      <c r="BQ274"/>
      <c r="BR274"/>
      <c r="BS274"/>
      <c r="BT274"/>
      <c r="BU274"/>
      <c r="BV274"/>
      <c r="BW274"/>
      <c r="BX274"/>
      <c r="BY274"/>
      <c r="BZ274"/>
      <c r="CA274"/>
      <c r="CB274"/>
      <c r="CC274"/>
      <c r="CD274"/>
      <c r="CE274"/>
      <c r="CF274"/>
      <c r="CG274"/>
      <c r="CH274"/>
      <c r="CI274"/>
      <c r="CJ274"/>
      <c r="CK274"/>
      <c r="CL274"/>
      <c r="CM274"/>
      <c r="CN274"/>
      <c r="CO274"/>
      <c r="CP274"/>
      <c r="CQ274"/>
      <c r="CR274"/>
      <c r="CS274"/>
      <c r="CT274"/>
      <c r="CU274"/>
      <c r="CV274"/>
      <c r="CW274"/>
      <c r="CX274"/>
      <c r="CY274"/>
      <c r="CZ274"/>
      <c r="DA274"/>
      <c r="DB274"/>
      <c r="DC274"/>
      <c r="DD274"/>
      <c r="DE274"/>
      <c r="DF274"/>
      <c r="DG274"/>
      <c r="DH274"/>
      <c r="DI274"/>
      <c r="DJ274"/>
      <c r="DK274"/>
      <c r="DL274"/>
      <c r="DM274"/>
      <c r="DN274"/>
      <c r="DO274"/>
      <c r="DP274"/>
      <c r="DQ274"/>
      <c r="DR274"/>
      <c r="DS274"/>
      <c r="DT274"/>
      <c r="DU274"/>
      <c r="DV274"/>
    </row>
    <row r="275" spans="1:126" x14ac:dyDescent="0.25">
      <c r="A275" s="6" t="s">
        <v>411</v>
      </c>
      <c r="B275" s="6"/>
      <c r="C275" s="40"/>
      <c r="D275" s="6"/>
      <c r="E275" s="49"/>
      <c r="F275" s="49"/>
      <c r="G275" s="49"/>
      <c r="H275" s="49"/>
      <c r="I275" s="49"/>
      <c r="J275" s="49"/>
      <c r="K275" s="49"/>
      <c r="L275"/>
      <c r="M275"/>
      <c r="N275"/>
      <c r="O275"/>
      <c r="P275"/>
      <c r="Q275"/>
      <c r="R275"/>
      <c r="S275"/>
      <c r="T275"/>
      <c r="U275"/>
      <c r="V275"/>
      <c r="W275"/>
      <c r="X275"/>
      <c r="Y275"/>
      <c r="Z275"/>
      <c r="AA275"/>
      <c r="AB275"/>
      <c r="AC275"/>
      <c r="AD275"/>
      <c r="AE275"/>
      <c r="AF275"/>
      <c r="AG275"/>
      <c r="AH275"/>
      <c r="AI275"/>
      <c r="AJ275"/>
      <c r="AK275"/>
      <c r="AL275"/>
      <c r="AM275"/>
      <c r="AN275"/>
      <c r="AO275"/>
      <c r="AP275"/>
      <c r="AQ275"/>
      <c r="AR275"/>
      <c r="AS275"/>
      <c r="AT275"/>
      <c r="AU275"/>
      <c r="AV275"/>
      <c r="AW275"/>
      <c r="AX275"/>
      <c r="AY275"/>
      <c r="AZ275"/>
      <c r="BA275"/>
      <c r="BB275"/>
      <c r="BC275"/>
      <c r="BD275"/>
      <c r="BE275"/>
      <c r="BF275"/>
      <c r="BG275"/>
      <c r="BH275"/>
      <c r="BI275"/>
      <c r="BJ275"/>
      <c r="BK275"/>
      <c r="BL275"/>
      <c r="BM275"/>
      <c r="BN275"/>
      <c r="BO275"/>
      <c r="BP275"/>
      <c r="BQ275"/>
      <c r="BR275"/>
      <c r="BS275"/>
      <c r="BT275"/>
      <c r="BU275"/>
      <c r="BV275"/>
      <c r="BW275"/>
      <c r="BX275"/>
      <c r="BY275"/>
      <c r="BZ275"/>
      <c r="CA275"/>
      <c r="CB275"/>
      <c r="CC275"/>
      <c r="CD275"/>
      <c r="CE275"/>
      <c r="CF275"/>
      <c r="CG275"/>
      <c r="CH275"/>
      <c r="CI275"/>
      <c r="CJ275"/>
      <c r="CK275"/>
      <c r="CL275"/>
      <c r="CM275"/>
      <c r="CN275"/>
      <c r="CO275"/>
      <c r="CP275"/>
      <c r="CQ275"/>
      <c r="CR275"/>
      <c r="CS275"/>
      <c r="CT275"/>
      <c r="CU275"/>
      <c r="CV275"/>
      <c r="CW275"/>
      <c r="CX275"/>
      <c r="CY275"/>
      <c r="CZ275"/>
      <c r="DA275"/>
      <c r="DB275"/>
      <c r="DC275"/>
      <c r="DD275"/>
      <c r="DE275"/>
      <c r="DF275"/>
      <c r="DG275"/>
      <c r="DH275"/>
      <c r="DI275"/>
      <c r="DJ275"/>
      <c r="DK275"/>
      <c r="DL275"/>
      <c r="DM275"/>
      <c r="DN275"/>
      <c r="DO275"/>
      <c r="DP275"/>
      <c r="DQ275"/>
      <c r="DR275"/>
      <c r="DS275"/>
      <c r="DT275"/>
      <c r="DU275"/>
      <c r="DV275"/>
    </row>
    <row r="276" spans="1:126" s="2" customFormat="1" x14ac:dyDescent="0.25">
      <c r="A276" s="44" t="s">
        <v>375</v>
      </c>
      <c r="B276" s="44" t="s">
        <v>36</v>
      </c>
      <c r="C276" s="45" t="s">
        <v>351</v>
      </c>
      <c r="D276" s="44" t="s">
        <v>234</v>
      </c>
      <c r="E276" s="46">
        <v>44000</v>
      </c>
      <c r="F276" s="46">
        <v>1262.8</v>
      </c>
      <c r="G276" s="46">
        <v>0</v>
      </c>
      <c r="H276" s="46">
        <v>1337.6</v>
      </c>
      <c r="I276" s="46">
        <v>175</v>
      </c>
      <c r="J276" s="46">
        <v>2775.4</v>
      </c>
      <c r="K276" s="46">
        <v>41224.6</v>
      </c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  <c r="AA276" s="6"/>
      <c r="AB276" s="6"/>
      <c r="AC276" s="6"/>
      <c r="AD276" s="6"/>
      <c r="AE276" s="6"/>
      <c r="AF276" s="6"/>
      <c r="AG276" s="6"/>
      <c r="AH276" s="6"/>
      <c r="AI276" s="6"/>
      <c r="AJ276" s="6"/>
      <c r="AK276" s="6"/>
      <c r="AL276" s="6"/>
      <c r="AM276" s="6"/>
      <c r="AN276" s="6"/>
      <c r="AO276" s="6"/>
      <c r="AP276" s="6"/>
      <c r="AQ276" s="6"/>
      <c r="AR276" s="6"/>
      <c r="AS276" s="6"/>
      <c r="AT276" s="6"/>
      <c r="AU276" s="6"/>
      <c r="AV276" s="6"/>
      <c r="AW276" s="6"/>
      <c r="AX276" s="6"/>
      <c r="AY276" s="6"/>
      <c r="AZ276" s="6"/>
      <c r="BA276" s="6"/>
      <c r="BB276" s="6"/>
      <c r="BC276" s="6"/>
      <c r="BD276" s="6"/>
      <c r="BE276" s="6"/>
      <c r="BF276" s="6"/>
      <c r="BG276" s="6"/>
      <c r="BH276" s="6"/>
      <c r="BI276" s="6"/>
      <c r="BJ276" s="6"/>
      <c r="BK276" s="6"/>
      <c r="BL276" s="6"/>
      <c r="BM276" s="6"/>
      <c r="BN276" s="6"/>
      <c r="BO276" s="6"/>
      <c r="BP276" s="6"/>
      <c r="BQ276" s="6"/>
      <c r="BR276" s="6"/>
      <c r="BS276" s="6"/>
      <c r="BT276" s="6"/>
      <c r="BU276" s="6"/>
      <c r="BV276" s="6"/>
      <c r="BW276" s="6"/>
      <c r="BX276" s="6"/>
      <c r="BY276" s="6"/>
      <c r="BZ276" s="6"/>
      <c r="CA276" s="6"/>
      <c r="CB276" s="6"/>
      <c r="CC276" s="6"/>
      <c r="CD276" s="6"/>
      <c r="CE276" s="6"/>
      <c r="CF276" s="6"/>
      <c r="CG276" s="6"/>
      <c r="CH276" s="6"/>
      <c r="CI276" s="6"/>
      <c r="CJ276" s="6"/>
      <c r="CK276" s="6"/>
      <c r="CL276" s="6"/>
      <c r="CM276" s="6"/>
      <c r="CN276" s="6"/>
      <c r="CO276" s="6"/>
      <c r="CP276" s="6"/>
      <c r="CQ276" s="6"/>
      <c r="CR276" s="6"/>
      <c r="CS276" s="6"/>
      <c r="CT276" s="6"/>
      <c r="CU276" s="6"/>
      <c r="CV276" s="6"/>
      <c r="CW276" s="6"/>
      <c r="CX276" s="6"/>
      <c r="CY276" s="6"/>
      <c r="CZ276" s="6"/>
      <c r="DA276" s="6"/>
      <c r="DB276" s="6"/>
      <c r="DC276" s="6"/>
      <c r="DD276" s="6"/>
      <c r="DE276" s="6"/>
      <c r="DF276" s="6"/>
      <c r="DG276" s="6"/>
      <c r="DH276" s="6"/>
      <c r="DI276" s="6"/>
      <c r="DJ276" s="6"/>
      <c r="DK276" s="6"/>
      <c r="DL276" s="6"/>
      <c r="DM276" s="6"/>
      <c r="DN276" s="6"/>
      <c r="DO276" s="6"/>
      <c r="DP276" s="6"/>
      <c r="DQ276" s="6"/>
      <c r="DR276" s="6"/>
      <c r="DS276" s="6"/>
      <c r="DT276" s="6"/>
      <c r="DU276" s="6"/>
      <c r="DV276" s="6"/>
    </row>
    <row r="277" spans="1:126" s="6" customFormat="1" x14ac:dyDescent="0.25">
      <c r="A277" s="44" t="s">
        <v>377</v>
      </c>
      <c r="B277" s="44" t="s">
        <v>36</v>
      </c>
      <c r="C277" s="45" t="s">
        <v>351</v>
      </c>
      <c r="D277" s="44" t="s">
        <v>353</v>
      </c>
      <c r="E277" s="46">
        <v>44000</v>
      </c>
      <c r="F277" s="46">
        <v>1262.8</v>
      </c>
      <c r="G277" s="46">
        <v>0</v>
      </c>
      <c r="H277" s="46">
        <v>1337.6</v>
      </c>
      <c r="I277" s="46">
        <v>175</v>
      </c>
      <c r="J277" s="46">
        <v>2775.4</v>
      </c>
      <c r="K277" s="46">
        <v>41224.6</v>
      </c>
    </row>
    <row r="278" spans="1:126" s="6" customFormat="1" x14ac:dyDescent="0.25">
      <c r="A278" s="79" t="s">
        <v>12</v>
      </c>
      <c r="B278" s="79">
        <v>2</v>
      </c>
      <c r="C278" s="80"/>
      <c r="D278" s="79"/>
      <c r="E278" s="81">
        <f>E276+E277</f>
        <v>88000</v>
      </c>
      <c r="F278" s="81">
        <f>SUM(F276:F277)</f>
        <v>2525.6</v>
      </c>
      <c r="G278" s="81">
        <f>G276+G277</f>
        <v>0</v>
      </c>
      <c r="H278" s="81">
        <f>H276+H277</f>
        <v>2675.2</v>
      </c>
      <c r="I278" s="81">
        <f>I276+I277</f>
        <v>350</v>
      </c>
      <c r="J278" s="81">
        <f>J276+J277</f>
        <v>5550.8</v>
      </c>
      <c r="K278" s="81">
        <f>K276+K277</f>
        <v>82449.2</v>
      </c>
    </row>
    <row r="280" spans="1:126" s="26" customFormat="1" x14ac:dyDescent="0.25">
      <c r="A280" s="104" t="s">
        <v>339</v>
      </c>
      <c r="B280" s="104"/>
      <c r="C280" s="104"/>
      <c r="D280" s="104"/>
      <c r="E280" s="104"/>
      <c r="F280" s="104"/>
      <c r="G280" s="104"/>
      <c r="H280" s="104"/>
      <c r="I280" s="104"/>
      <c r="J280" s="104"/>
      <c r="K280" s="104"/>
    </row>
    <row r="281" spans="1:126" s="26" customFormat="1" x14ac:dyDescent="0.25">
      <c r="A281" s="44" t="s">
        <v>35</v>
      </c>
      <c r="B281" s="44" t="s">
        <v>376</v>
      </c>
      <c r="C281" s="45" t="s">
        <v>351</v>
      </c>
      <c r="D281" s="44" t="s">
        <v>234</v>
      </c>
      <c r="E281" s="46">
        <v>91000</v>
      </c>
      <c r="F281" s="46">
        <f>E281*0.0287</f>
        <v>2611.6999999999998</v>
      </c>
      <c r="G281" s="46">
        <v>9988.34</v>
      </c>
      <c r="H281" s="46">
        <f>E281*0.0304</f>
        <v>2766.4</v>
      </c>
      <c r="I281" s="46">
        <v>2300</v>
      </c>
      <c r="J281" s="46">
        <v>17666.439999999999</v>
      </c>
      <c r="K281" s="46">
        <f>E281-J281</f>
        <v>73333.56</v>
      </c>
    </row>
    <row r="282" spans="1:126" s="26" customFormat="1" x14ac:dyDescent="0.25">
      <c r="A282" s="44" t="s">
        <v>378</v>
      </c>
      <c r="B282" s="44" t="s">
        <v>36</v>
      </c>
      <c r="C282" s="45" t="s">
        <v>351</v>
      </c>
      <c r="D282" s="44" t="s">
        <v>234</v>
      </c>
      <c r="E282" s="46">
        <v>44000</v>
      </c>
      <c r="F282" s="46">
        <v>1262.8</v>
      </c>
      <c r="G282" s="46">
        <v>0</v>
      </c>
      <c r="H282" s="46">
        <v>1337.6</v>
      </c>
      <c r="I282" s="46">
        <v>175</v>
      </c>
      <c r="J282" s="46">
        <v>2775.4</v>
      </c>
      <c r="K282" s="46">
        <v>41224.6</v>
      </c>
    </row>
    <row r="283" spans="1:126" x14ac:dyDescent="0.25">
      <c r="A283" s="3" t="s">
        <v>12</v>
      </c>
      <c r="B283" s="3">
        <v>2</v>
      </c>
      <c r="C283" s="34"/>
      <c r="D283" s="3"/>
      <c r="E283" s="4">
        <f>SUM(E281:E281)+E282</f>
        <v>135000</v>
      </c>
      <c r="F283" s="4">
        <f>SUM(F281:F282)</f>
        <v>3874.5</v>
      </c>
      <c r="G283" s="4">
        <f>SUM(G281:G281)+G282</f>
        <v>9988.34</v>
      </c>
      <c r="H283" s="4">
        <f>SUM(H281:H281)+H282</f>
        <v>4104</v>
      </c>
      <c r="I283" s="4">
        <f>SUM(I281:I281)+I282</f>
        <v>2475</v>
      </c>
      <c r="J283" s="4">
        <f>SUM(J281:J281)+J282</f>
        <v>20441.84</v>
      </c>
      <c r="K283" s="4">
        <f>SUM(K281:K281)+K282</f>
        <v>114558.16</v>
      </c>
    </row>
    <row r="284" spans="1:126" s="26" customFormat="1" x14ac:dyDescent="0.25">
      <c r="A284"/>
      <c r="B284"/>
      <c r="C284" s="32"/>
      <c r="D284"/>
      <c r="E284" s="1"/>
      <c r="F284" s="1"/>
      <c r="G284" s="1"/>
      <c r="H284" s="1"/>
      <c r="I284" s="1"/>
      <c r="J284" s="1"/>
      <c r="K284" s="1"/>
    </row>
    <row r="285" spans="1:126" s="26" customFormat="1" x14ac:dyDescent="0.25">
      <c r="A285" s="104" t="s">
        <v>340</v>
      </c>
      <c r="B285" s="104"/>
      <c r="C285" s="104"/>
      <c r="D285" s="104"/>
      <c r="E285" s="104"/>
      <c r="F285" s="104"/>
      <c r="G285" s="104"/>
      <c r="H285" s="104"/>
      <c r="I285" s="104"/>
      <c r="J285" s="104"/>
      <c r="K285" s="104"/>
    </row>
    <row r="286" spans="1:126" x14ac:dyDescent="0.25">
      <c r="A286" s="29" t="s">
        <v>32</v>
      </c>
      <c r="B286" t="s">
        <v>487</v>
      </c>
      <c r="C286" s="32" t="s">
        <v>351</v>
      </c>
      <c r="D286" t="s">
        <v>232</v>
      </c>
      <c r="E286" s="1">
        <v>45000</v>
      </c>
      <c r="F286" s="1">
        <f t="shared" ref="F286" si="70">E286*0.0287</f>
        <v>1291.5</v>
      </c>
      <c r="G286" s="1">
        <v>921.46</v>
      </c>
      <c r="H286" s="1">
        <v>1368</v>
      </c>
      <c r="I286" s="1">
        <v>1687.45</v>
      </c>
      <c r="J286" s="30">
        <v>5268.41</v>
      </c>
      <c r="K286" s="1">
        <v>39731.589999999997</v>
      </c>
    </row>
    <row r="287" spans="1:126" x14ac:dyDescent="0.25">
      <c r="A287" t="s">
        <v>34</v>
      </c>
      <c r="B287" t="s">
        <v>487</v>
      </c>
      <c r="C287" s="32" t="s">
        <v>351</v>
      </c>
      <c r="D287" t="s">
        <v>234</v>
      </c>
      <c r="E287" s="1">
        <v>45000</v>
      </c>
      <c r="F287" s="1">
        <v>1291.5</v>
      </c>
      <c r="G287" s="1">
        <v>1148.33</v>
      </c>
      <c r="H287" s="1">
        <v>1368</v>
      </c>
      <c r="I287" s="1">
        <v>175</v>
      </c>
      <c r="J287" s="30">
        <v>3982.83</v>
      </c>
      <c r="K287" s="1">
        <v>41017.17</v>
      </c>
    </row>
    <row r="288" spans="1:126" s="2" customFormat="1" x14ac:dyDescent="0.25">
      <c r="A288" s="5" t="s">
        <v>30</v>
      </c>
      <c r="B288" t="s">
        <v>31</v>
      </c>
      <c r="C288" s="32" t="s">
        <v>351</v>
      </c>
      <c r="D288" t="s">
        <v>232</v>
      </c>
      <c r="E288" s="1">
        <v>91000</v>
      </c>
      <c r="F288" s="1">
        <f>E288*0.0287</f>
        <v>2611.6999999999998</v>
      </c>
      <c r="G288" s="1">
        <v>9232.1200000000008</v>
      </c>
      <c r="H288" s="1">
        <v>2766.4</v>
      </c>
      <c r="I288" s="1">
        <v>5014.8999999999996</v>
      </c>
      <c r="J288" s="30">
        <v>19625.12</v>
      </c>
      <c r="K288" s="1">
        <f>E288-J288</f>
        <v>71374.880000000005</v>
      </c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  <c r="AA288" s="6"/>
      <c r="AB288" s="6"/>
      <c r="AC288" s="6"/>
      <c r="AD288" s="6"/>
      <c r="AE288" s="6"/>
      <c r="AF288" s="6"/>
      <c r="AG288" s="6"/>
      <c r="AH288" s="6"/>
      <c r="AI288" s="6"/>
      <c r="AJ288" s="6"/>
      <c r="AK288" s="6"/>
      <c r="AL288" s="6"/>
      <c r="AM288" s="6"/>
      <c r="AN288" s="6"/>
      <c r="AO288" s="6"/>
      <c r="AP288" s="6"/>
      <c r="AQ288" s="6"/>
      <c r="AR288" s="6"/>
      <c r="AS288" s="6"/>
      <c r="AT288" s="6"/>
      <c r="AU288" s="6"/>
      <c r="AV288" s="6"/>
      <c r="AW288" s="6"/>
      <c r="AX288" s="6"/>
      <c r="AY288" s="6"/>
      <c r="AZ288" s="6"/>
      <c r="BA288" s="6"/>
      <c r="BB288" s="6"/>
      <c r="BC288" s="6"/>
      <c r="BD288" s="6"/>
      <c r="BE288" s="6"/>
      <c r="BF288" s="6"/>
      <c r="BG288" s="6"/>
      <c r="BH288" s="6"/>
      <c r="BI288" s="6"/>
      <c r="BJ288" s="6"/>
      <c r="BK288" s="6"/>
      <c r="BL288" s="6"/>
      <c r="BM288" s="6"/>
      <c r="BN288" s="6"/>
      <c r="BO288" s="6"/>
      <c r="BP288" s="6"/>
      <c r="BQ288" s="6"/>
      <c r="BR288" s="6"/>
      <c r="BS288" s="6"/>
      <c r="BT288" s="6"/>
      <c r="BU288" s="6"/>
      <c r="BV288" s="6"/>
      <c r="BW288" s="6"/>
      <c r="BX288" s="6"/>
      <c r="BY288" s="6"/>
      <c r="BZ288" s="6"/>
      <c r="CA288" s="6"/>
      <c r="CB288" s="6"/>
      <c r="CC288" s="6"/>
      <c r="CD288" s="6"/>
      <c r="CE288" s="6"/>
      <c r="CF288" s="6"/>
      <c r="CG288" s="6"/>
      <c r="CH288" s="6"/>
      <c r="CI288" s="6"/>
      <c r="CJ288" s="6"/>
      <c r="CK288" s="6"/>
      <c r="CL288" s="6"/>
      <c r="CM288" s="6"/>
      <c r="CN288" s="6"/>
      <c r="CO288" s="6"/>
      <c r="CP288" s="6"/>
      <c r="CQ288" s="6"/>
      <c r="CR288" s="6"/>
      <c r="CS288" s="6"/>
      <c r="CT288" s="6"/>
      <c r="CU288" s="6"/>
      <c r="CV288" s="6"/>
      <c r="CW288" s="6"/>
      <c r="CX288" s="6"/>
      <c r="CY288" s="6"/>
      <c r="CZ288" s="6"/>
      <c r="DA288" s="6"/>
      <c r="DB288" s="6"/>
      <c r="DC288" s="6"/>
      <c r="DD288" s="6"/>
      <c r="DE288" s="6"/>
      <c r="DF288" s="6"/>
      <c r="DG288" s="6"/>
      <c r="DH288" s="6"/>
      <c r="DI288" s="6"/>
      <c r="DJ288" s="6"/>
      <c r="DK288" s="6"/>
      <c r="DL288" s="6"/>
      <c r="DM288" s="6"/>
      <c r="DN288" s="6"/>
      <c r="DO288" s="6"/>
      <c r="DP288" s="6"/>
      <c r="DQ288" s="6"/>
      <c r="DR288" s="6"/>
      <c r="DS288" s="6"/>
      <c r="DT288" s="6"/>
      <c r="DU288" s="6"/>
      <c r="DV288" s="6"/>
    </row>
    <row r="289" spans="1:126" s="2" customFormat="1" x14ac:dyDescent="0.25">
      <c r="A289" s="5" t="s">
        <v>437</v>
      </c>
      <c r="B289" t="s">
        <v>487</v>
      </c>
      <c r="C289" s="32" t="s">
        <v>351</v>
      </c>
      <c r="D289" t="s">
        <v>234</v>
      </c>
      <c r="E289" s="1">
        <v>44000</v>
      </c>
      <c r="F289" s="1">
        <v>1262.8</v>
      </c>
      <c r="G289" s="1">
        <v>0</v>
      </c>
      <c r="H289" s="1">
        <v>1337.6</v>
      </c>
      <c r="I289" s="1">
        <v>175</v>
      </c>
      <c r="J289" s="30">
        <v>2775.4</v>
      </c>
      <c r="K289" s="1">
        <v>41224.6</v>
      </c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  <c r="AA289" s="6"/>
      <c r="AB289" s="6"/>
      <c r="AC289" s="6"/>
      <c r="AD289" s="6"/>
      <c r="AE289" s="6"/>
      <c r="AF289" s="6"/>
      <c r="AG289" s="6"/>
      <c r="AH289" s="6"/>
      <c r="AI289" s="6"/>
      <c r="AJ289" s="6"/>
      <c r="AK289" s="6"/>
      <c r="AL289" s="6"/>
      <c r="AM289" s="6"/>
      <c r="AN289" s="6"/>
      <c r="AO289" s="6"/>
      <c r="AP289" s="6"/>
      <c r="AQ289" s="6"/>
      <c r="AR289" s="6"/>
      <c r="AS289" s="6"/>
      <c r="AT289" s="6"/>
      <c r="AU289" s="6"/>
      <c r="AV289" s="6"/>
      <c r="AW289" s="6"/>
      <c r="AX289" s="6"/>
      <c r="AY289" s="6"/>
      <c r="AZ289" s="6"/>
      <c r="BA289" s="6"/>
      <c r="BB289" s="6"/>
      <c r="BC289" s="6"/>
      <c r="BD289" s="6"/>
      <c r="BE289" s="6"/>
      <c r="BF289" s="6"/>
      <c r="BG289" s="6"/>
      <c r="BH289" s="6"/>
      <c r="BI289" s="6"/>
      <c r="BJ289" s="6"/>
      <c r="BK289" s="6"/>
      <c r="BL289" s="6"/>
      <c r="BM289" s="6"/>
      <c r="BN289" s="6"/>
      <c r="BO289" s="6"/>
      <c r="BP289" s="6"/>
      <c r="BQ289" s="6"/>
      <c r="BR289" s="6"/>
      <c r="BS289" s="6"/>
      <c r="BT289" s="6"/>
      <c r="BU289" s="6"/>
      <c r="BV289" s="6"/>
      <c r="BW289" s="6"/>
      <c r="BX289" s="6"/>
      <c r="BY289" s="6"/>
      <c r="BZ289" s="6"/>
      <c r="CA289" s="6"/>
      <c r="CB289" s="6"/>
      <c r="CC289" s="6"/>
      <c r="CD289" s="6"/>
      <c r="CE289" s="6"/>
      <c r="CF289" s="6"/>
      <c r="CG289" s="6"/>
      <c r="CH289" s="6"/>
      <c r="CI289" s="6"/>
      <c r="CJ289" s="6"/>
      <c r="CK289" s="6"/>
      <c r="CL289" s="6"/>
      <c r="CM289" s="6"/>
      <c r="CN289" s="6"/>
      <c r="CO289" s="6"/>
      <c r="CP289" s="6"/>
      <c r="CQ289" s="6"/>
      <c r="CR289" s="6"/>
      <c r="CS289" s="6"/>
      <c r="CT289" s="6"/>
      <c r="CU289" s="6"/>
      <c r="CV289" s="6"/>
      <c r="CW289" s="6"/>
      <c r="CX289" s="6"/>
      <c r="CY289" s="6"/>
      <c r="CZ289" s="6"/>
      <c r="DA289" s="6"/>
      <c r="DB289" s="6"/>
      <c r="DC289" s="6"/>
      <c r="DD289" s="6"/>
      <c r="DE289" s="6"/>
      <c r="DF289" s="6"/>
      <c r="DG289" s="6"/>
      <c r="DH289" s="6"/>
      <c r="DI289" s="6"/>
      <c r="DJ289" s="6"/>
      <c r="DK289" s="6"/>
      <c r="DL289" s="6"/>
      <c r="DM289" s="6"/>
      <c r="DN289" s="6"/>
      <c r="DO289" s="6"/>
      <c r="DP289" s="6"/>
      <c r="DQ289" s="6"/>
      <c r="DR289" s="6"/>
      <c r="DS289" s="6"/>
      <c r="DT289" s="6"/>
      <c r="DU289" s="6"/>
      <c r="DV289" s="6"/>
    </row>
    <row r="290" spans="1:126" x14ac:dyDescent="0.25">
      <c r="A290" s="3" t="s">
        <v>12</v>
      </c>
      <c r="B290" s="3">
        <v>4</v>
      </c>
      <c r="C290" s="34"/>
      <c r="D290" s="3"/>
      <c r="E290" s="4">
        <f>SUM(E286:E289)</f>
        <v>225000</v>
      </c>
      <c r="F290" s="4">
        <f t="shared" ref="F290:K290" si="71">SUM(F286:F289)</f>
        <v>6457.5</v>
      </c>
      <c r="G290" s="4">
        <f>SUM(G286:G289)</f>
        <v>11301.91</v>
      </c>
      <c r="H290" s="4">
        <f t="shared" si="71"/>
        <v>6840</v>
      </c>
      <c r="I290" s="4">
        <f t="shared" si="71"/>
        <v>7052.35</v>
      </c>
      <c r="J290" s="4">
        <f t="shared" si="71"/>
        <v>31651.759999999998</v>
      </c>
      <c r="K290" s="4">
        <f t="shared" si="71"/>
        <v>193348.24</v>
      </c>
    </row>
    <row r="292" spans="1:126" s="2" customFormat="1" x14ac:dyDescent="0.25">
      <c r="A292" s="104" t="s">
        <v>341</v>
      </c>
      <c r="B292" s="104"/>
      <c r="C292" s="104"/>
      <c r="D292" s="104"/>
      <c r="E292" s="104"/>
      <c r="F292" s="104"/>
      <c r="G292" s="104"/>
      <c r="H292" s="104"/>
      <c r="I292" s="104"/>
      <c r="J292" s="104"/>
      <c r="K292" s="104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  <c r="AA292" s="6"/>
      <c r="AB292" s="6"/>
      <c r="AC292" s="6"/>
      <c r="AD292" s="6"/>
      <c r="AE292" s="6"/>
      <c r="AF292" s="6"/>
      <c r="AG292" s="6"/>
      <c r="AH292" s="6"/>
      <c r="AI292" s="6"/>
      <c r="AJ292" s="6"/>
      <c r="AK292" s="6"/>
      <c r="AL292" s="6"/>
      <c r="AM292" s="6"/>
      <c r="AN292" s="6"/>
      <c r="AO292" s="6"/>
      <c r="AP292" s="6"/>
      <c r="AQ292" s="6"/>
      <c r="AR292" s="6"/>
      <c r="AS292" s="6"/>
      <c r="AT292" s="6"/>
      <c r="AU292" s="6"/>
      <c r="AV292" s="6"/>
      <c r="AW292" s="6"/>
      <c r="AX292" s="6"/>
      <c r="AY292" s="6"/>
      <c r="AZ292" s="6"/>
      <c r="BA292" s="6"/>
      <c r="BB292" s="6"/>
      <c r="BC292" s="6"/>
      <c r="BD292" s="6"/>
      <c r="BE292" s="6"/>
      <c r="BF292" s="6"/>
      <c r="BG292" s="6"/>
      <c r="BH292" s="6"/>
      <c r="BI292" s="6"/>
      <c r="BJ292" s="6"/>
      <c r="BK292" s="6"/>
      <c r="BL292" s="6"/>
      <c r="BM292" s="6"/>
      <c r="BN292" s="6"/>
      <c r="BO292" s="6"/>
      <c r="BP292" s="6"/>
      <c r="BQ292" s="6"/>
      <c r="BR292" s="6"/>
      <c r="BS292" s="6"/>
      <c r="BT292" s="6"/>
      <c r="BU292" s="6"/>
      <c r="BV292" s="6"/>
      <c r="BW292" s="6"/>
      <c r="BX292" s="6"/>
      <c r="BY292" s="6"/>
      <c r="BZ292" s="6"/>
      <c r="CA292" s="6"/>
      <c r="CB292" s="6"/>
      <c r="CC292" s="6"/>
      <c r="CD292" s="6"/>
      <c r="CE292" s="6"/>
      <c r="CF292" s="6"/>
      <c r="CG292" s="6"/>
      <c r="CH292" s="6"/>
      <c r="CI292" s="6"/>
      <c r="CJ292" s="6"/>
      <c r="CK292" s="6"/>
      <c r="CL292" s="6"/>
      <c r="CM292" s="6"/>
      <c r="CN292" s="6"/>
      <c r="CO292" s="6"/>
      <c r="CP292" s="6"/>
      <c r="CQ292" s="6"/>
      <c r="CR292" s="6"/>
      <c r="CS292" s="6"/>
      <c r="CT292" s="6"/>
      <c r="CU292" s="6"/>
      <c r="CV292" s="6"/>
      <c r="CW292" s="6"/>
      <c r="CX292" s="6"/>
      <c r="CY292" s="6"/>
      <c r="CZ292" s="6"/>
      <c r="DA292" s="6"/>
      <c r="DB292" s="6"/>
      <c r="DC292" s="6"/>
      <c r="DD292" s="6"/>
      <c r="DE292" s="6"/>
      <c r="DF292" s="6"/>
      <c r="DG292" s="6"/>
      <c r="DH292" s="6"/>
      <c r="DI292" s="6"/>
      <c r="DJ292" s="6"/>
      <c r="DK292" s="6"/>
      <c r="DL292" s="6"/>
      <c r="DM292" s="6"/>
      <c r="DN292" s="6"/>
      <c r="DO292" s="6"/>
      <c r="DP292" s="6"/>
      <c r="DQ292" s="6"/>
      <c r="DR292" s="6"/>
      <c r="DS292" s="6"/>
      <c r="DT292" s="6"/>
      <c r="DU292" s="6"/>
      <c r="DV292" s="6"/>
    </row>
    <row r="293" spans="1:126" s="2" customFormat="1" x14ac:dyDescent="0.25">
      <c r="A293" s="17" t="s">
        <v>39</v>
      </c>
      <c r="B293" s="17" t="s">
        <v>286</v>
      </c>
      <c r="C293" s="37" t="s">
        <v>351</v>
      </c>
      <c r="D293" s="19" t="s">
        <v>234</v>
      </c>
      <c r="E293" s="1">
        <v>89500</v>
      </c>
      <c r="F293" s="1">
        <f>E293*0.0287</f>
        <v>2568.65</v>
      </c>
      <c r="G293" s="1">
        <v>9257.39</v>
      </c>
      <c r="H293" s="30">
        <f>E293*0.0304</f>
        <v>2720.8</v>
      </c>
      <c r="I293" s="1">
        <v>1687.45</v>
      </c>
      <c r="J293" s="30">
        <f>+F293+G293+H293+I293</f>
        <v>16234.29</v>
      </c>
      <c r="K293" s="30">
        <f>+E293-J293</f>
        <v>73265.710000000006</v>
      </c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  <c r="AA293" s="6"/>
      <c r="AB293" s="6"/>
      <c r="AC293" s="6"/>
      <c r="AD293" s="6"/>
      <c r="AE293" s="6"/>
      <c r="AF293" s="6"/>
      <c r="AG293" s="6"/>
      <c r="AH293" s="6"/>
      <c r="AI293" s="6"/>
      <c r="AJ293" s="6"/>
      <c r="AK293" s="6"/>
      <c r="AL293" s="6"/>
      <c r="AM293" s="6"/>
      <c r="AN293" s="6"/>
      <c r="AO293" s="6"/>
      <c r="AP293" s="6"/>
      <c r="AQ293" s="6"/>
      <c r="AR293" s="6"/>
      <c r="AS293" s="6"/>
      <c r="AT293" s="6"/>
      <c r="AU293" s="6"/>
      <c r="AV293" s="6"/>
      <c r="AW293" s="6"/>
      <c r="AX293" s="6"/>
      <c r="AY293" s="6"/>
      <c r="AZ293" s="6"/>
      <c r="BA293" s="6"/>
      <c r="BB293" s="6"/>
      <c r="BC293" s="6"/>
      <c r="BD293" s="6"/>
      <c r="BE293" s="6"/>
      <c r="BF293" s="6"/>
      <c r="BG293" s="6"/>
      <c r="BH293" s="6"/>
      <c r="BI293" s="6"/>
      <c r="BJ293" s="6"/>
      <c r="BK293" s="6"/>
      <c r="BL293" s="6"/>
      <c r="BM293" s="6"/>
      <c r="BN293" s="6"/>
      <c r="BO293" s="6"/>
      <c r="BP293" s="6"/>
      <c r="BQ293" s="6"/>
      <c r="BR293" s="6"/>
      <c r="BS293" s="6"/>
      <c r="BT293" s="6"/>
      <c r="BU293" s="6"/>
      <c r="BV293" s="6"/>
      <c r="BW293" s="6"/>
      <c r="BX293" s="6"/>
      <c r="BY293" s="6"/>
      <c r="BZ293" s="6"/>
      <c r="CA293" s="6"/>
      <c r="CB293" s="6"/>
      <c r="CC293" s="6"/>
      <c r="CD293" s="6"/>
      <c r="CE293" s="6"/>
      <c r="CF293" s="6"/>
      <c r="CG293" s="6"/>
      <c r="CH293" s="6"/>
      <c r="CI293" s="6"/>
      <c r="CJ293" s="6"/>
      <c r="CK293" s="6"/>
      <c r="CL293" s="6"/>
      <c r="CM293" s="6"/>
      <c r="CN293" s="6"/>
      <c r="CO293" s="6"/>
      <c r="CP293" s="6"/>
      <c r="CQ293" s="6"/>
      <c r="CR293" s="6"/>
      <c r="CS293" s="6"/>
      <c r="CT293" s="6"/>
      <c r="CU293" s="6"/>
      <c r="CV293" s="6"/>
      <c r="CW293" s="6"/>
      <c r="CX293" s="6"/>
      <c r="CY293" s="6"/>
      <c r="CZ293" s="6"/>
      <c r="DA293" s="6"/>
      <c r="DB293" s="6"/>
      <c r="DC293" s="6"/>
      <c r="DD293" s="6"/>
      <c r="DE293" s="6"/>
      <c r="DF293" s="6"/>
      <c r="DG293" s="6"/>
      <c r="DH293" s="6"/>
      <c r="DI293" s="6"/>
      <c r="DJ293" s="6"/>
      <c r="DK293" s="6"/>
      <c r="DL293" s="6"/>
      <c r="DM293" s="6"/>
      <c r="DN293" s="6"/>
      <c r="DO293" s="6"/>
      <c r="DP293" s="6"/>
      <c r="DQ293" s="6"/>
      <c r="DR293" s="6"/>
      <c r="DS293" s="6"/>
      <c r="DT293" s="6"/>
      <c r="DU293" s="6"/>
      <c r="DV293" s="6"/>
    </row>
    <row r="294" spans="1:126" s="14" customFormat="1" x14ac:dyDescent="0.25">
      <c r="A294" t="s">
        <v>251</v>
      </c>
      <c r="B294" s="23" t="s">
        <v>22</v>
      </c>
      <c r="C294" s="32" t="s">
        <v>350</v>
      </c>
      <c r="D294" t="s">
        <v>234</v>
      </c>
      <c r="E294" s="1">
        <v>32000</v>
      </c>
      <c r="F294" s="1">
        <v>918.4</v>
      </c>
      <c r="G294" s="1">
        <v>0</v>
      </c>
      <c r="H294" s="30">
        <v>972.8</v>
      </c>
      <c r="I294" s="1">
        <v>3433</v>
      </c>
      <c r="J294" s="30">
        <f t="shared" ref="J294" si="72">+F294+G294+H294+I294</f>
        <v>5324.2</v>
      </c>
      <c r="K294" s="30">
        <f t="shared" ref="K294" si="73">+E294-J294</f>
        <v>26675.8</v>
      </c>
      <c r="M294" s="91"/>
      <c r="N294" s="91"/>
      <c r="O294" s="91"/>
      <c r="P294" s="91"/>
      <c r="Q294" s="91"/>
      <c r="R294" s="91"/>
      <c r="S294" s="91"/>
      <c r="T294" s="91"/>
      <c r="U294" s="91"/>
      <c r="V294" s="91"/>
      <c r="W294" s="91"/>
      <c r="X294" s="91"/>
      <c r="Y294" s="91"/>
      <c r="Z294" s="91"/>
      <c r="AA294" s="91"/>
      <c r="AB294" s="91"/>
      <c r="AC294" s="91"/>
      <c r="AD294" s="91"/>
      <c r="AE294" s="91"/>
      <c r="AF294" s="91"/>
      <c r="AG294" s="91"/>
      <c r="AH294" s="91"/>
      <c r="AI294" s="91"/>
      <c r="AJ294" s="91"/>
      <c r="AK294" s="91"/>
      <c r="AL294" s="91"/>
      <c r="AM294" s="91"/>
      <c r="AN294" s="91"/>
      <c r="AO294" s="91"/>
      <c r="AP294" s="91"/>
      <c r="AQ294" s="91"/>
    </row>
    <row r="295" spans="1:126" s="2" customFormat="1" x14ac:dyDescent="0.25">
      <c r="A295" t="s">
        <v>428</v>
      </c>
      <c r="B295" s="23" t="s">
        <v>216</v>
      </c>
      <c r="C295" s="32" t="s">
        <v>351</v>
      </c>
      <c r="D295" t="s">
        <v>232</v>
      </c>
      <c r="E295" s="1">
        <v>115000</v>
      </c>
      <c r="F295" s="1">
        <v>3300.5</v>
      </c>
      <c r="G295" s="1">
        <v>15633.74</v>
      </c>
      <c r="H295" s="30">
        <v>3496</v>
      </c>
      <c r="I295">
        <v>75</v>
      </c>
      <c r="J295" s="30">
        <f t="shared" ref="J295:J297" si="74">+F295+G295+H295+I295</f>
        <v>22505.24</v>
      </c>
      <c r="K295" s="30">
        <f t="shared" ref="K295:K297" si="75">+E295-J295</f>
        <v>92494.76</v>
      </c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  <c r="AA295" s="6"/>
      <c r="AB295" s="6"/>
      <c r="AC295" s="6"/>
      <c r="AD295" s="6"/>
      <c r="AE295" s="6"/>
      <c r="AF295" s="6"/>
      <c r="AG295" s="6"/>
      <c r="AH295" s="6"/>
      <c r="AI295" s="6"/>
      <c r="AJ295" s="6"/>
      <c r="AK295" s="6"/>
      <c r="AL295" s="6"/>
      <c r="AM295" s="6"/>
      <c r="AN295" s="6"/>
      <c r="AO295" s="6"/>
      <c r="AP295" s="6"/>
      <c r="AQ295" s="6"/>
      <c r="AR295" s="6"/>
      <c r="AS295" s="6"/>
      <c r="AT295" s="6"/>
      <c r="AU295" s="6"/>
      <c r="AV295" s="6"/>
      <c r="AW295" s="6"/>
      <c r="AX295" s="6"/>
      <c r="AY295" s="6"/>
      <c r="AZ295" s="6"/>
      <c r="BA295" s="6"/>
      <c r="BB295" s="6"/>
      <c r="BC295" s="6"/>
      <c r="BD295" s="6"/>
      <c r="BE295" s="6"/>
      <c r="BF295" s="6"/>
      <c r="BG295" s="6"/>
      <c r="BH295" s="6"/>
      <c r="BI295" s="6"/>
      <c r="BJ295" s="6"/>
      <c r="BK295" s="6"/>
      <c r="BL295" s="6"/>
      <c r="BM295" s="6"/>
      <c r="BN295" s="6"/>
      <c r="BO295" s="6"/>
      <c r="BP295" s="6"/>
      <c r="BQ295" s="6"/>
      <c r="BR295" s="6"/>
      <c r="BS295" s="6"/>
      <c r="BT295" s="6"/>
      <c r="BU295" s="6"/>
      <c r="BV295" s="6"/>
      <c r="BW295" s="6"/>
      <c r="BX295" s="6"/>
      <c r="BY295" s="6"/>
      <c r="BZ295" s="6"/>
      <c r="CA295" s="6"/>
      <c r="CB295" s="6"/>
      <c r="CC295" s="6"/>
      <c r="CD295" s="6"/>
      <c r="CE295" s="6"/>
      <c r="CF295" s="6"/>
      <c r="CG295" s="6"/>
      <c r="CH295" s="6"/>
      <c r="CI295" s="6"/>
      <c r="CJ295" s="6"/>
      <c r="CK295" s="6"/>
      <c r="CL295" s="6"/>
      <c r="CM295" s="6"/>
      <c r="CN295" s="6"/>
      <c r="CO295" s="6"/>
      <c r="CP295" s="6"/>
      <c r="CQ295" s="6"/>
      <c r="CR295" s="6"/>
      <c r="CS295" s="6"/>
      <c r="CT295" s="6"/>
      <c r="CU295" s="6"/>
      <c r="CV295" s="6"/>
      <c r="CW295" s="6"/>
      <c r="CX295" s="6"/>
      <c r="CY295" s="6"/>
      <c r="CZ295" s="6"/>
      <c r="DA295" s="6"/>
      <c r="DB295" s="6"/>
      <c r="DC295" s="6"/>
      <c r="DD295" s="6"/>
      <c r="DE295" s="6"/>
      <c r="DF295" s="6"/>
      <c r="DG295" s="6"/>
      <c r="DH295" s="6"/>
      <c r="DI295" s="6"/>
      <c r="DJ295" s="6"/>
      <c r="DK295" s="6"/>
      <c r="DL295" s="6"/>
      <c r="DM295" s="6"/>
      <c r="DN295" s="6"/>
      <c r="DO295" s="6"/>
      <c r="DP295" s="6"/>
      <c r="DQ295" s="6"/>
      <c r="DR295" s="6"/>
      <c r="DS295" s="6"/>
      <c r="DT295" s="6"/>
      <c r="DU295" s="6"/>
      <c r="DV295" s="6"/>
    </row>
    <row r="296" spans="1:126" s="14" customFormat="1" x14ac:dyDescent="0.25">
      <c r="A296" t="s">
        <v>40</v>
      </c>
      <c r="B296" t="s">
        <v>14</v>
      </c>
      <c r="C296" s="32" t="s">
        <v>350</v>
      </c>
      <c r="D296" t="s">
        <v>232</v>
      </c>
      <c r="E296" s="1">
        <v>46000</v>
      </c>
      <c r="F296" s="1">
        <v>1320.2</v>
      </c>
      <c r="G296" s="1">
        <v>835.73</v>
      </c>
      <c r="H296" s="30">
        <f t="shared" ref="H296" si="76">E296*0.0304</f>
        <v>1398.4</v>
      </c>
      <c r="I296" s="1">
        <v>3339.9</v>
      </c>
      <c r="J296" s="30">
        <f t="shared" si="74"/>
        <v>6894.23</v>
      </c>
      <c r="K296" s="30">
        <f t="shared" si="75"/>
        <v>39105.769999999997</v>
      </c>
      <c r="M296" s="91"/>
      <c r="N296" s="91"/>
      <c r="O296" s="91"/>
      <c r="P296" s="91"/>
      <c r="Q296" s="91"/>
      <c r="R296" s="91"/>
      <c r="S296" s="91"/>
      <c r="T296" s="91"/>
      <c r="U296" s="91"/>
      <c r="V296" s="91"/>
      <c r="W296" s="91"/>
      <c r="X296" s="91"/>
      <c r="Y296" s="91"/>
      <c r="Z296" s="91"/>
      <c r="AA296" s="91"/>
      <c r="AB296" s="91"/>
      <c r="AC296" s="91"/>
      <c r="AD296" s="91"/>
      <c r="AE296" s="91"/>
      <c r="AF296" s="91"/>
      <c r="AG296" s="91"/>
      <c r="AH296" s="91"/>
      <c r="AI296" s="91"/>
      <c r="AJ296" s="91"/>
      <c r="AK296" s="91"/>
      <c r="AL296" s="91"/>
      <c r="AM296" s="91"/>
      <c r="AN296" s="91"/>
      <c r="AO296" s="91"/>
      <c r="AP296" s="91"/>
      <c r="AQ296" s="91"/>
    </row>
    <row r="297" spans="1:126" s="14" customFormat="1" x14ac:dyDescent="0.25">
      <c r="A297" t="s">
        <v>412</v>
      </c>
      <c r="B297" s="23" t="s">
        <v>33</v>
      </c>
      <c r="C297" s="32" t="s">
        <v>350</v>
      </c>
      <c r="D297" t="s">
        <v>234</v>
      </c>
      <c r="E297" s="1">
        <v>44000</v>
      </c>
      <c r="F297" s="1">
        <v>1262.8</v>
      </c>
      <c r="G297" s="1">
        <v>0</v>
      </c>
      <c r="H297" s="30">
        <v>1337.6</v>
      </c>
      <c r="I297" s="1">
        <v>1275</v>
      </c>
      <c r="J297" s="30">
        <f t="shared" si="74"/>
        <v>3875.4</v>
      </c>
      <c r="K297" s="30">
        <f t="shared" si="75"/>
        <v>40124.6</v>
      </c>
      <c r="M297" s="91"/>
      <c r="N297" s="91"/>
      <c r="O297" s="91"/>
      <c r="P297" s="91"/>
      <c r="Q297" s="91"/>
      <c r="R297" s="91"/>
      <c r="S297" s="91"/>
      <c r="T297" s="91"/>
      <c r="U297" s="91"/>
      <c r="V297" s="91"/>
      <c r="W297" s="91"/>
      <c r="X297" s="91"/>
      <c r="Y297" s="91"/>
      <c r="Z297" s="91"/>
      <c r="AA297" s="91"/>
      <c r="AB297" s="91"/>
      <c r="AC297" s="91"/>
      <c r="AD297" s="91"/>
      <c r="AE297" s="91"/>
      <c r="AF297" s="91"/>
      <c r="AG297" s="91"/>
      <c r="AH297" s="91"/>
      <c r="AI297" s="91"/>
      <c r="AJ297" s="91"/>
      <c r="AK297" s="91"/>
      <c r="AL297" s="91"/>
      <c r="AM297" s="91"/>
      <c r="AN297" s="91"/>
      <c r="AO297" s="91"/>
      <c r="AP297" s="91"/>
      <c r="AQ297" s="91"/>
    </row>
    <row r="298" spans="1:126" s="2" customFormat="1" x14ac:dyDescent="0.25">
      <c r="A298" t="s">
        <v>43</v>
      </c>
      <c r="B298" t="s">
        <v>22</v>
      </c>
      <c r="C298" s="32" t="s">
        <v>350</v>
      </c>
      <c r="D298" t="s">
        <v>232</v>
      </c>
      <c r="E298" s="1">
        <v>32000</v>
      </c>
      <c r="F298" s="1">
        <f t="shared" ref="F298" si="77">E298*0.0287</f>
        <v>918.4</v>
      </c>
      <c r="G298" s="1">
        <v>0</v>
      </c>
      <c r="H298" s="30">
        <f t="shared" ref="H298" si="78">E298*0.0304</f>
        <v>972.8</v>
      </c>
      <c r="I298" s="1">
        <v>3299.9</v>
      </c>
      <c r="J298" s="30">
        <f t="shared" ref="J298" si="79">+F298+G298+H298+I298</f>
        <v>5191.1000000000004</v>
      </c>
      <c r="K298" s="30">
        <f t="shared" ref="K298" si="80">+E298-J298</f>
        <v>26808.9</v>
      </c>
      <c r="L298" s="6"/>
      <c r="M298" s="26"/>
      <c r="N298" s="26"/>
      <c r="O298" s="26"/>
      <c r="P298" s="26"/>
      <c r="Q298" s="26"/>
      <c r="R298" s="26"/>
      <c r="S298" s="26"/>
      <c r="T298" s="26"/>
      <c r="U298" s="26"/>
      <c r="V298" s="26"/>
      <c r="W298" s="26"/>
      <c r="X298" s="26"/>
      <c r="Y298" s="26"/>
      <c r="Z298" s="26"/>
      <c r="AA298" s="26"/>
      <c r="AB298" s="26"/>
      <c r="AC298" s="26"/>
      <c r="AD298" s="26"/>
      <c r="AE298" s="26"/>
      <c r="AF298" s="26"/>
      <c r="AG298" s="26"/>
      <c r="AH298" s="26"/>
      <c r="AI298" s="26"/>
      <c r="AJ298" s="26"/>
      <c r="AK298" s="26"/>
      <c r="AL298" s="26"/>
      <c r="AM298" s="26"/>
      <c r="AN298" s="26"/>
      <c r="AO298" s="26"/>
      <c r="AP298" s="26"/>
      <c r="AQ298" s="26"/>
      <c r="AR298" s="6"/>
      <c r="AS298" s="6"/>
      <c r="AT298" s="6"/>
      <c r="AU298" s="6"/>
      <c r="AV298" s="6"/>
      <c r="AW298" s="6"/>
      <c r="AX298" s="6"/>
      <c r="AY298" s="6"/>
      <c r="AZ298" s="6"/>
      <c r="BA298" s="6"/>
      <c r="BB298" s="6"/>
      <c r="BC298" s="6"/>
      <c r="BD298" s="6"/>
      <c r="BE298" s="6"/>
      <c r="BF298" s="6"/>
      <c r="BG298" s="6"/>
      <c r="BH298" s="6"/>
      <c r="BI298" s="6"/>
      <c r="BJ298" s="6"/>
      <c r="BK298" s="6"/>
      <c r="BL298" s="6"/>
      <c r="BM298" s="6"/>
      <c r="BN298" s="6"/>
      <c r="BO298" s="6"/>
      <c r="BP298" s="6"/>
      <c r="BQ298" s="6"/>
      <c r="BR298" s="6"/>
      <c r="BS298" s="6"/>
      <c r="BT298" s="6"/>
      <c r="BU298" s="6"/>
      <c r="BV298" s="6"/>
      <c r="BW298" s="6"/>
      <c r="BX298" s="6"/>
      <c r="BY298" s="6"/>
      <c r="BZ298" s="6"/>
      <c r="CA298" s="6"/>
      <c r="CB298" s="6"/>
      <c r="CC298" s="6"/>
      <c r="CD298" s="6"/>
      <c r="CE298" s="6"/>
      <c r="CF298" s="6"/>
      <c r="CG298" s="6"/>
      <c r="CH298" s="6"/>
      <c r="CI298" s="6"/>
      <c r="CJ298" s="6"/>
      <c r="CK298" s="6"/>
      <c r="CL298" s="6"/>
      <c r="CM298" s="6"/>
      <c r="CN298" s="6"/>
      <c r="CO298" s="6"/>
      <c r="CP298" s="6"/>
      <c r="CQ298" s="6"/>
      <c r="CR298" s="6"/>
      <c r="CS298" s="6"/>
      <c r="CT298" s="6"/>
      <c r="CU298" s="6"/>
      <c r="CV298" s="6"/>
      <c r="CW298" s="6"/>
      <c r="CX298" s="6"/>
      <c r="CY298" s="6"/>
      <c r="CZ298" s="6"/>
      <c r="DA298" s="6"/>
      <c r="DB298" s="6"/>
      <c r="DC298" s="6"/>
      <c r="DD298" s="6"/>
      <c r="DE298" s="6"/>
      <c r="DF298" s="6"/>
      <c r="DG298" s="6"/>
      <c r="DH298" s="6"/>
      <c r="DI298" s="6"/>
      <c r="DJ298" s="6"/>
      <c r="DK298" s="6"/>
      <c r="DL298" s="6"/>
      <c r="DM298" s="6"/>
      <c r="DN298" s="6"/>
      <c r="DO298" s="6"/>
      <c r="DP298" s="6"/>
      <c r="DQ298" s="6"/>
      <c r="DR298" s="6"/>
      <c r="DS298" s="6"/>
      <c r="DT298" s="6"/>
      <c r="DU298" s="6"/>
      <c r="DV298" s="6"/>
    </row>
    <row r="299" spans="1:126" s="63" customFormat="1" x14ac:dyDescent="0.25">
      <c r="A299" s="63" t="s">
        <v>12</v>
      </c>
      <c r="B299" s="63">
        <v>6</v>
      </c>
      <c r="C299" s="64"/>
      <c r="E299" s="65">
        <f t="shared" ref="E299:K299" si="81">SUM(E293:E298)</f>
        <v>358500</v>
      </c>
      <c r="F299" s="65">
        <f t="shared" si="81"/>
        <v>10288.950000000001</v>
      </c>
      <c r="G299" s="65">
        <f>SUM(G293:G298)</f>
        <v>25726.86</v>
      </c>
      <c r="H299" s="65">
        <f t="shared" si="81"/>
        <v>10898.4</v>
      </c>
      <c r="I299" s="65">
        <f t="shared" si="81"/>
        <v>13110.25</v>
      </c>
      <c r="J299" s="65">
        <f t="shared" si="81"/>
        <v>60024.46</v>
      </c>
      <c r="K299" s="65">
        <f t="shared" si="81"/>
        <v>298475.53999999998</v>
      </c>
      <c r="L299" s="26"/>
      <c r="M299" s="26"/>
      <c r="N299" s="26"/>
      <c r="O299" s="26"/>
      <c r="P299" s="26"/>
      <c r="Q299" s="26"/>
      <c r="R299" s="26"/>
      <c r="S299" s="26"/>
      <c r="T299" s="26"/>
      <c r="U299" s="26"/>
      <c r="V299" s="26"/>
      <c r="W299" s="26"/>
      <c r="X299" s="26"/>
      <c r="Y299" s="26"/>
      <c r="Z299" s="26"/>
      <c r="AA299" s="26"/>
      <c r="AB299" s="26"/>
      <c r="AC299" s="26"/>
      <c r="AD299" s="26"/>
      <c r="AE299" s="26"/>
      <c r="AF299" s="26"/>
      <c r="AG299" s="26"/>
      <c r="AH299" s="26"/>
      <c r="AI299" s="26"/>
      <c r="AJ299" s="26"/>
      <c r="AK299" s="26"/>
      <c r="AL299" s="26"/>
      <c r="AM299" s="26"/>
      <c r="AN299" s="26"/>
      <c r="AO299" s="26"/>
      <c r="AP299" s="26"/>
      <c r="AQ299" s="26"/>
    </row>
    <row r="300" spans="1:126" s="2" customFormat="1" ht="17.25" customHeight="1" x14ac:dyDescent="0.25">
      <c r="A300"/>
      <c r="B300"/>
      <c r="C300" s="32"/>
      <c r="D300"/>
      <c r="E300" s="1"/>
      <c r="F300" s="1"/>
      <c r="G300" s="1"/>
      <c r="H300" s="1"/>
      <c r="I300" s="1"/>
      <c r="J300" s="1"/>
      <c r="K300" s="1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  <c r="AA300" s="6"/>
      <c r="AB300" s="6"/>
      <c r="AC300" s="6"/>
      <c r="AD300" s="6"/>
      <c r="AE300" s="6"/>
      <c r="AF300" s="6"/>
      <c r="AG300" s="6"/>
      <c r="AH300" s="6"/>
      <c r="AI300" s="6"/>
      <c r="AJ300" s="6"/>
      <c r="AK300" s="6"/>
      <c r="AL300" s="6"/>
      <c r="AM300" s="6"/>
      <c r="AN300" s="6"/>
      <c r="AO300" s="6"/>
      <c r="AP300" s="6"/>
      <c r="AQ300" s="6"/>
      <c r="AR300" s="6"/>
      <c r="AS300" s="6"/>
      <c r="AT300" s="6"/>
      <c r="AU300" s="6"/>
      <c r="AV300" s="6"/>
      <c r="AW300" s="6"/>
      <c r="AX300" s="6"/>
      <c r="AY300" s="6"/>
      <c r="AZ300" s="6"/>
      <c r="BA300" s="6"/>
      <c r="BB300" s="6"/>
      <c r="BC300" s="6"/>
      <c r="BD300" s="6"/>
      <c r="BE300" s="6"/>
      <c r="BF300" s="6"/>
      <c r="BG300" s="6"/>
      <c r="BH300" s="6"/>
      <c r="BI300" s="6"/>
      <c r="BJ300" s="6"/>
      <c r="BK300" s="6"/>
      <c r="BL300" s="6"/>
      <c r="BM300" s="6"/>
      <c r="BN300" s="6"/>
      <c r="BO300" s="6"/>
      <c r="BP300" s="6"/>
      <c r="BQ300" s="6"/>
      <c r="BR300" s="6"/>
      <c r="BS300" s="6"/>
      <c r="BT300" s="6"/>
      <c r="BU300" s="6"/>
      <c r="BV300" s="6"/>
      <c r="BW300" s="6"/>
      <c r="BX300" s="6"/>
      <c r="BY300" s="6"/>
      <c r="BZ300" s="6"/>
      <c r="CA300" s="6"/>
      <c r="CB300" s="6"/>
      <c r="CC300" s="6"/>
      <c r="CD300" s="6"/>
      <c r="CE300" s="6"/>
      <c r="CF300" s="6"/>
      <c r="CG300" s="6"/>
      <c r="CH300" s="6"/>
      <c r="CI300" s="6"/>
      <c r="CJ300" s="6"/>
      <c r="CK300" s="6"/>
      <c r="CL300" s="6"/>
      <c r="CM300" s="6"/>
      <c r="CN300" s="6"/>
      <c r="CO300" s="6"/>
      <c r="CP300" s="6"/>
      <c r="CQ300" s="6"/>
      <c r="CR300" s="6"/>
      <c r="CS300" s="6"/>
      <c r="CT300" s="6"/>
      <c r="CU300" s="6"/>
      <c r="CV300" s="6"/>
      <c r="CW300" s="6"/>
      <c r="CX300" s="6"/>
      <c r="CY300" s="6"/>
      <c r="CZ300" s="6"/>
      <c r="DA300" s="6"/>
      <c r="DB300" s="6"/>
      <c r="DC300" s="6"/>
      <c r="DD300" s="6"/>
      <c r="DE300" s="6"/>
      <c r="DF300" s="6"/>
      <c r="DG300" s="6"/>
      <c r="DH300" s="6"/>
      <c r="DI300" s="6"/>
      <c r="DJ300" s="6"/>
      <c r="DK300" s="6"/>
      <c r="DL300" s="6"/>
      <c r="DM300" s="6"/>
      <c r="DN300" s="6"/>
      <c r="DO300" s="6"/>
      <c r="DP300" s="6"/>
      <c r="DQ300" s="6"/>
      <c r="DR300" s="6"/>
      <c r="DS300" s="6"/>
      <c r="DT300" s="6"/>
      <c r="DU300" s="6"/>
      <c r="DV300" s="6"/>
    </row>
    <row r="301" spans="1:126" s="60" customFormat="1" x14ac:dyDescent="0.25">
      <c r="A301" s="82" t="s">
        <v>405</v>
      </c>
      <c r="B301" s="82"/>
      <c r="C301" s="83"/>
      <c r="D301" s="82"/>
      <c r="E301" s="84"/>
      <c r="F301" s="84"/>
      <c r="G301" s="84"/>
      <c r="H301" s="84"/>
      <c r="I301" s="84"/>
      <c r="J301" s="84"/>
      <c r="K301" s="84"/>
    </row>
    <row r="302" spans="1:126" s="60" customFormat="1" x14ac:dyDescent="0.25">
      <c r="A302" s="29" t="s">
        <v>406</v>
      </c>
      <c r="B302" s="29" t="s">
        <v>237</v>
      </c>
      <c r="C302" s="78" t="s">
        <v>350</v>
      </c>
      <c r="D302" s="29" t="s">
        <v>234</v>
      </c>
      <c r="E302" s="48">
        <v>32000</v>
      </c>
      <c r="F302" s="48">
        <v>918.4</v>
      </c>
      <c r="G302" s="48">
        <v>0</v>
      </c>
      <c r="H302" s="48">
        <v>972.8</v>
      </c>
      <c r="I302" s="48">
        <v>175</v>
      </c>
      <c r="J302" s="48">
        <f>+F302+G302+H302+I302</f>
        <v>2066.1999999999998</v>
      </c>
      <c r="K302" s="48">
        <f>+E302-J302</f>
        <v>29933.8</v>
      </c>
    </row>
    <row r="303" spans="1:126" s="79" customFormat="1" x14ac:dyDescent="0.25">
      <c r="A303" s="29" t="s">
        <v>148</v>
      </c>
      <c r="B303" s="29" t="s">
        <v>407</v>
      </c>
      <c r="C303" s="78" t="s">
        <v>350</v>
      </c>
      <c r="D303" s="29" t="s">
        <v>232</v>
      </c>
      <c r="E303" s="48">
        <v>45000</v>
      </c>
      <c r="F303" s="48">
        <v>1291.5</v>
      </c>
      <c r="G303" s="48">
        <v>1148.33</v>
      </c>
      <c r="H303" s="48">
        <v>1368</v>
      </c>
      <c r="I303" s="48">
        <v>1650</v>
      </c>
      <c r="J303" s="48">
        <f t="shared" ref="J303:J304" si="82">+F303+G303+H303+I303</f>
        <v>5457.83</v>
      </c>
      <c r="K303" s="48">
        <v>39542.17</v>
      </c>
      <c r="L303" s="82"/>
      <c r="M303" s="82"/>
      <c r="N303" s="82"/>
      <c r="O303" s="82"/>
      <c r="P303" s="82"/>
      <c r="Q303" s="82"/>
      <c r="R303" s="82"/>
      <c r="S303" s="82"/>
      <c r="T303" s="82"/>
      <c r="U303" s="82"/>
      <c r="V303" s="82"/>
      <c r="W303" s="82"/>
      <c r="X303" s="82"/>
      <c r="Y303" s="82"/>
      <c r="Z303" s="82"/>
      <c r="AA303" s="82"/>
      <c r="AB303" s="82"/>
      <c r="AC303" s="82"/>
      <c r="AD303" s="82"/>
      <c r="AE303" s="82"/>
      <c r="AF303" s="82"/>
      <c r="AG303" s="82"/>
      <c r="AH303" s="82"/>
      <c r="AI303" s="82"/>
      <c r="AJ303" s="82"/>
      <c r="AK303" s="82"/>
      <c r="AL303" s="82"/>
      <c r="AM303" s="82"/>
      <c r="AN303" s="82"/>
      <c r="AO303" s="82"/>
      <c r="AP303" s="82"/>
      <c r="AQ303" s="82"/>
      <c r="AR303" s="82"/>
      <c r="AS303" s="82"/>
      <c r="AT303" s="82"/>
      <c r="AU303" s="82"/>
      <c r="AV303" s="82"/>
      <c r="AW303" s="82"/>
    </row>
    <row r="304" spans="1:126" s="29" customFormat="1" x14ac:dyDescent="0.25">
      <c r="A304" s="29" t="s">
        <v>425</v>
      </c>
      <c r="B304" s="29" t="s">
        <v>16</v>
      </c>
      <c r="C304" s="78" t="s">
        <v>350</v>
      </c>
      <c r="D304" s="29" t="s">
        <v>232</v>
      </c>
      <c r="E304" s="48">
        <v>123500</v>
      </c>
      <c r="F304" s="48">
        <v>3544.45</v>
      </c>
      <c r="G304" s="48">
        <v>17633.16</v>
      </c>
      <c r="H304" s="48">
        <v>3754.4</v>
      </c>
      <c r="I304" s="48">
        <v>25</v>
      </c>
      <c r="J304" s="48">
        <f t="shared" si="82"/>
        <v>24957.01</v>
      </c>
      <c r="K304" s="48">
        <v>98542.99</v>
      </c>
    </row>
    <row r="305" spans="1:126" s="44" customFormat="1" x14ac:dyDescent="0.25">
      <c r="A305" s="79" t="s">
        <v>12</v>
      </c>
      <c r="B305" s="79">
        <v>3</v>
      </c>
      <c r="C305" s="80"/>
      <c r="D305" s="79"/>
      <c r="E305" s="81">
        <f>SUM(E302:E304)</f>
        <v>200500</v>
      </c>
      <c r="F305" s="81">
        <f>SUM(F302:F304)</f>
        <v>5754.35</v>
      </c>
      <c r="G305" s="81">
        <f>SUM(G302:G304)</f>
        <v>18781.490000000002</v>
      </c>
      <c r="H305" s="81">
        <f t="shared" ref="H305:K305" si="83">SUM(H302:H304)</f>
        <v>6095.2</v>
      </c>
      <c r="I305" s="81">
        <f t="shared" si="83"/>
        <v>1850</v>
      </c>
      <c r="J305" s="81">
        <f t="shared" si="83"/>
        <v>32481.040000000001</v>
      </c>
      <c r="K305" s="81">
        <f t="shared" si="83"/>
        <v>168018.96</v>
      </c>
    </row>
    <row r="306" spans="1:126" s="2" customFormat="1" x14ac:dyDescent="0.25">
      <c r="A306"/>
      <c r="B306"/>
      <c r="C306" s="32"/>
      <c r="D306"/>
      <c r="E306" s="1"/>
      <c r="F306" s="1"/>
      <c r="G306" s="1"/>
      <c r="H306" s="1"/>
      <c r="I306" s="1"/>
      <c r="J306" s="1"/>
      <c r="K306" s="1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  <c r="AA306" s="6"/>
      <c r="AB306" s="6"/>
      <c r="AC306" s="6"/>
      <c r="AD306" s="6"/>
      <c r="AE306" s="6"/>
      <c r="AF306" s="6"/>
      <c r="AG306" s="6"/>
      <c r="AH306" s="6"/>
      <c r="AI306" s="6"/>
      <c r="AJ306" s="6"/>
      <c r="AK306" s="6"/>
      <c r="AL306" s="6"/>
      <c r="AM306" s="6"/>
      <c r="AN306" s="6"/>
      <c r="AO306" s="6"/>
      <c r="AP306" s="6"/>
      <c r="AQ306" s="6"/>
      <c r="AR306" s="6"/>
      <c r="AS306" s="6"/>
      <c r="AT306" s="6"/>
      <c r="AU306" s="6"/>
      <c r="AV306" s="6"/>
      <c r="AW306" s="6"/>
      <c r="AX306" s="6"/>
      <c r="AY306" s="6"/>
      <c r="AZ306" s="6"/>
      <c r="BA306" s="6"/>
      <c r="BB306" s="6"/>
      <c r="BC306" s="6"/>
      <c r="BD306" s="6"/>
      <c r="BE306" s="6"/>
      <c r="BF306" s="6"/>
      <c r="BG306" s="6"/>
      <c r="BH306" s="6"/>
      <c r="BI306" s="6"/>
      <c r="BJ306" s="6"/>
      <c r="BK306" s="6"/>
      <c r="BL306" s="6"/>
      <c r="BM306" s="6"/>
      <c r="BN306" s="6"/>
      <c r="BO306" s="6"/>
      <c r="BP306" s="6"/>
      <c r="BQ306" s="6"/>
      <c r="BR306" s="6"/>
      <c r="BS306" s="6"/>
      <c r="BT306" s="6"/>
      <c r="BU306" s="6"/>
      <c r="BV306" s="6"/>
      <c r="BW306" s="6"/>
      <c r="BX306" s="6"/>
      <c r="BY306" s="6"/>
      <c r="BZ306" s="6"/>
      <c r="CA306" s="6"/>
      <c r="CB306" s="6"/>
      <c r="CC306" s="6"/>
      <c r="CD306" s="6"/>
      <c r="CE306" s="6"/>
      <c r="CF306" s="6"/>
      <c r="CG306" s="6"/>
      <c r="CH306" s="6"/>
      <c r="CI306" s="6"/>
      <c r="CJ306" s="6"/>
      <c r="CK306" s="6"/>
      <c r="CL306" s="6"/>
      <c r="CM306" s="6"/>
      <c r="CN306" s="6"/>
      <c r="CO306" s="6"/>
      <c r="CP306" s="6"/>
      <c r="CQ306" s="6"/>
      <c r="CR306" s="6"/>
      <c r="CS306" s="6"/>
      <c r="CT306" s="6"/>
      <c r="CU306" s="6"/>
      <c r="CV306" s="6"/>
      <c r="CW306" s="6"/>
      <c r="CX306" s="6"/>
      <c r="CY306" s="6"/>
      <c r="CZ306" s="6"/>
      <c r="DA306" s="6"/>
      <c r="DB306" s="6"/>
      <c r="DC306" s="6"/>
      <c r="DD306" s="6"/>
      <c r="DE306" s="6"/>
      <c r="DF306" s="6"/>
      <c r="DG306" s="6"/>
      <c r="DH306" s="6"/>
      <c r="DI306" s="6"/>
      <c r="DJ306" s="6"/>
      <c r="DK306" s="6"/>
      <c r="DL306" s="6"/>
      <c r="DM306" s="6"/>
      <c r="DN306" s="6"/>
      <c r="DO306" s="6"/>
      <c r="DP306" s="6"/>
      <c r="DQ306" s="6"/>
      <c r="DR306" s="6"/>
      <c r="DS306" s="6"/>
      <c r="DT306" s="6"/>
      <c r="DU306" s="6"/>
      <c r="DV306" s="6"/>
    </row>
    <row r="307" spans="1:126" s="2" customFormat="1" x14ac:dyDescent="0.25">
      <c r="A307" s="104" t="s">
        <v>87</v>
      </c>
      <c r="B307" s="104"/>
      <c r="C307" s="104"/>
      <c r="D307" s="104"/>
      <c r="E307" s="104"/>
      <c r="F307" s="104"/>
      <c r="G307" s="104"/>
      <c r="H307" s="104"/>
      <c r="I307" s="104"/>
      <c r="J307" s="104"/>
      <c r="K307" s="104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  <c r="AA307" s="6"/>
      <c r="AB307" s="6"/>
      <c r="AC307" s="6"/>
      <c r="AD307" s="6"/>
      <c r="AE307" s="6"/>
      <c r="AF307" s="6"/>
      <c r="AG307" s="6"/>
      <c r="AH307" s="6"/>
      <c r="AI307" s="6"/>
      <c r="AJ307" s="6"/>
      <c r="AK307" s="6"/>
      <c r="AL307" s="6"/>
      <c r="AM307" s="6"/>
      <c r="AN307" s="6"/>
      <c r="AO307" s="6"/>
      <c r="AP307" s="6"/>
      <c r="AQ307" s="6"/>
      <c r="AR307" s="6"/>
      <c r="AS307" s="6"/>
      <c r="AT307" s="6"/>
      <c r="AU307" s="6"/>
      <c r="AV307" s="6"/>
      <c r="AW307" s="6"/>
      <c r="AX307" s="6"/>
      <c r="AY307" s="6"/>
      <c r="AZ307" s="6"/>
      <c r="BA307" s="6"/>
      <c r="BB307" s="6"/>
      <c r="BC307" s="6"/>
      <c r="BD307" s="6"/>
      <c r="BE307" s="6"/>
      <c r="BF307" s="6"/>
      <c r="BG307" s="6"/>
      <c r="BH307" s="6"/>
      <c r="BI307" s="6"/>
      <c r="BJ307" s="6"/>
      <c r="BK307" s="6"/>
      <c r="BL307" s="6"/>
      <c r="BM307" s="6"/>
      <c r="BN307" s="6"/>
      <c r="BO307" s="6"/>
      <c r="BP307" s="6"/>
      <c r="BQ307" s="6"/>
      <c r="BR307" s="6"/>
      <c r="BS307" s="6"/>
      <c r="BT307" s="6"/>
      <c r="BU307" s="6"/>
      <c r="BV307" s="6"/>
      <c r="BW307" s="6"/>
      <c r="BX307" s="6"/>
      <c r="BY307" s="6"/>
      <c r="BZ307" s="6"/>
      <c r="CA307" s="6"/>
      <c r="CB307" s="6"/>
      <c r="CC307" s="6"/>
      <c r="CD307" s="6"/>
      <c r="CE307" s="6"/>
      <c r="CF307" s="6"/>
      <c r="CG307" s="6"/>
      <c r="CH307" s="6"/>
      <c r="CI307" s="6"/>
      <c r="CJ307" s="6"/>
      <c r="CK307" s="6"/>
      <c r="CL307" s="6"/>
      <c r="CM307" s="6"/>
      <c r="CN307" s="6"/>
      <c r="CO307" s="6"/>
      <c r="CP307" s="6"/>
      <c r="CQ307" s="6"/>
      <c r="CR307" s="6"/>
      <c r="CS307" s="6"/>
      <c r="CT307" s="6"/>
      <c r="CU307" s="6"/>
      <c r="CV307" s="6"/>
      <c r="CW307" s="6"/>
      <c r="CX307" s="6"/>
      <c r="CY307" s="6"/>
      <c r="CZ307" s="6"/>
      <c r="DA307" s="6"/>
      <c r="DB307" s="6"/>
      <c r="DC307" s="6"/>
      <c r="DD307" s="6"/>
      <c r="DE307" s="6"/>
      <c r="DF307" s="6"/>
      <c r="DG307" s="6"/>
      <c r="DH307" s="6"/>
      <c r="DI307" s="6"/>
      <c r="DJ307" s="6"/>
      <c r="DK307" s="6"/>
      <c r="DL307" s="6"/>
      <c r="DM307" s="6"/>
      <c r="DN307" s="6"/>
      <c r="DO307" s="6"/>
      <c r="DP307" s="6"/>
      <c r="DQ307" s="6"/>
      <c r="DR307" s="6"/>
      <c r="DS307" s="6"/>
      <c r="DT307" s="6"/>
      <c r="DU307" s="6"/>
      <c r="DV307" s="6"/>
    </row>
    <row r="308" spans="1:126" s="2" customFormat="1" x14ac:dyDescent="0.25">
      <c r="A308" t="s">
        <v>85</v>
      </c>
      <c r="B308" t="s">
        <v>86</v>
      </c>
      <c r="C308" s="32" t="s">
        <v>351</v>
      </c>
      <c r="D308" t="s">
        <v>232</v>
      </c>
      <c r="E308" s="1">
        <v>165000</v>
      </c>
      <c r="F308" s="1">
        <v>4735.5</v>
      </c>
      <c r="G308" s="1">
        <v>27413.040000000001</v>
      </c>
      <c r="H308" s="1">
        <v>4943.8</v>
      </c>
      <c r="I308" s="1">
        <v>25</v>
      </c>
      <c r="J308" s="1">
        <v>37117.339999999997</v>
      </c>
      <c r="K308" s="1">
        <v>127882.66</v>
      </c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  <c r="Z308" s="6"/>
      <c r="AA308" s="6"/>
      <c r="AB308" s="6"/>
      <c r="AC308" s="6"/>
      <c r="AD308" s="6"/>
      <c r="AE308" s="6"/>
      <c r="AF308" s="6"/>
      <c r="AG308" s="6"/>
      <c r="AH308" s="6"/>
      <c r="AI308" s="6"/>
      <c r="AJ308" s="6"/>
      <c r="AK308" s="6"/>
      <c r="AL308" s="6"/>
      <c r="AM308" s="6"/>
      <c r="AN308" s="6"/>
      <c r="AO308" s="6"/>
      <c r="AP308" s="6"/>
      <c r="AQ308" s="6"/>
      <c r="AR308" s="6"/>
      <c r="AS308" s="6"/>
      <c r="AT308" s="6"/>
      <c r="AU308" s="6"/>
      <c r="AV308" s="6"/>
      <c r="AW308" s="6"/>
      <c r="AX308" s="6"/>
      <c r="AY308" s="6"/>
      <c r="AZ308" s="6"/>
      <c r="BA308" s="6"/>
      <c r="BB308" s="6"/>
      <c r="BC308" s="6"/>
      <c r="BD308" s="6"/>
      <c r="BE308" s="6"/>
      <c r="BF308" s="6"/>
      <c r="BG308" s="6"/>
      <c r="BH308" s="6"/>
      <c r="BI308" s="6"/>
      <c r="BJ308" s="6"/>
      <c r="BK308" s="6"/>
      <c r="BL308" s="6"/>
      <c r="BM308" s="6"/>
      <c r="BN308" s="6"/>
      <c r="BO308" s="6"/>
      <c r="BP308" s="6"/>
      <c r="BQ308" s="6"/>
      <c r="BR308" s="6"/>
      <c r="BS308" s="6"/>
      <c r="BT308" s="6"/>
      <c r="BU308" s="6"/>
      <c r="BV308" s="6"/>
      <c r="BW308" s="6"/>
      <c r="BX308" s="6"/>
      <c r="BY308" s="6"/>
      <c r="BZ308" s="6"/>
      <c r="CA308" s="6"/>
      <c r="CB308" s="6"/>
      <c r="CC308" s="6"/>
      <c r="CD308" s="6"/>
      <c r="CE308" s="6"/>
      <c r="CF308" s="6"/>
      <c r="CG308" s="6"/>
      <c r="CH308" s="6"/>
      <c r="CI308" s="6"/>
      <c r="CJ308" s="6"/>
      <c r="CK308" s="6"/>
      <c r="CL308" s="6"/>
      <c r="CM308" s="6"/>
      <c r="CN308" s="6"/>
      <c r="CO308" s="6"/>
      <c r="CP308" s="6"/>
      <c r="CQ308" s="6"/>
      <c r="CR308" s="6"/>
      <c r="CS308" s="6"/>
      <c r="CT308" s="6"/>
      <c r="CU308" s="6"/>
      <c r="CV308" s="6"/>
      <c r="CW308" s="6"/>
      <c r="CX308" s="6"/>
      <c r="CY308" s="6"/>
      <c r="CZ308" s="6"/>
      <c r="DA308" s="6"/>
      <c r="DB308" s="6"/>
      <c r="DC308" s="6"/>
      <c r="DD308" s="6"/>
      <c r="DE308" s="6"/>
      <c r="DF308" s="6"/>
      <c r="DG308" s="6"/>
      <c r="DH308" s="6"/>
      <c r="DI308" s="6"/>
      <c r="DJ308" s="6"/>
      <c r="DK308" s="6"/>
      <c r="DL308" s="6"/>
      <c r="DM308" s="6"/>
      <c r="DN308" s="6"/>
      <c r="DO308" s="6"/>
      <c r="DP308" s="6"/>
      <c r="DQ308" s="6"/>
      <c r="DR308" s="6"/>
      <c r="DS308" s="6"/>
      <c r="DT308" s="6"/>
      <c r="DU308" s="6"/>
      <c r="DV308" s="6"/>
    </row>
    <row r="309" spans="1:126" x14ac:dyDescent="0.25">
      <c r="A309" s="3" t="s">
        <v>12</v>
      </c>
      <c r="B309" s="3">
        <v>1</v>
      </c>
      <c r="C309" s="34"/>
      <c r="D309" s="3"/>
      <c r="E309" s="4">
        <f>SUM(E308:E308)</f>
        <v>165000</v>
      </c>
      <c r="F309" s="4">
        <f>SUM(F308:F308)</f>
        <v>4735.5</v>
      </c>
      <c r="G309" s="4">
        <f>SUM(G308:G308)</f>
        <v>27413.040000000001</v>
      </c>
      <c r="H309" s="4">
        <f t="shared" ref="H309:K309" si="84">SUM(H308:H308)</f>
        <v>4943.8</v>
      </c>
      <c r="I309" s="4">
        <f t="shared" si="84"/>
        <v>25</v>
      </c>
      <c r="J309" s="4">
        <f t="shared" si="84"/>
        <v>37117.339999999997</v>
      </c>
      <c r="K309" s="4">
        <f t="shared" si="84"/>
        <v>127882.66</v>
      </c>
    </row>
    <row r="311" spans="1:126" x14ac:dyDescent="0.25">
      <c r="A311" s="104" t="s">
        <v>89</v>
      </c>
      <c r="B311" s="104"/>
      <c r="C311" s="104"/>
      <c r="D311" s="104"/>
      <c r="E311" s="104"/>
      <c r="F311" s="104"/>
      <c r="G311" s="104"/>
      <c r="H311" s="104"/>
      <c r="I311" s="104"/>
      <c r="J311" s="104"/>
      <c r="K311" s="104"/>
    </row>
    <row r="312" spans="1:126" x14ac:dyDescent="0.25">
      <c r="A312" t="s">
        <v>429</v>
      </c>
      <c r="B312" t="s">
        <v>18</v>
      </c>
      <c r="C312" s="32" t="s">
        <v>350</v>
      </c>
      <c r="D312" t="s">
        <v>234</v>
      </c>
      <c r="E312" s="1">
        <v>41000</v>
      </c>
      <c r="F312" s="1">
        <f t="shared" ref="F312:F320" si="85">E312*0.0287</f>
        <v>1176.7</v>
      </c>
      <c r="G312" s="1">
        <v>0</v>
      </c>
      <c r="H312" s="1">
        <f t="shared" ref="H312:H320" si="86">E312*0.0304</f>
        <v>1246.4000000000001</v>
      </c>
      <c r="I312" s="1">
        <v>1200</v>
      </c>
      <c r="J312" s="1">
        <v>3623.1</v>
      </c>
      <c r="K312" s="30">
        <v>37376.9</v>
      </c>
    </row>
    <row r="313" spans="1:126" x14ac:dyDescent="0.25">
      <c r="A313" t="s">
        <v>92</v>
      </c>
      <c r="B313" t="s">
        <v>93</v>
      </c>
      <c r="C313" s="32" t="s">
        <v>350</v>
      </c>
      <c r="D313" t="s">
        <v>232</v>
      </c>
      <c r="E313" s="1">
        <v>86000</v>
      </c>
      <c r="F313" s="1">
        <f t="shared" si="85"/>
        <v>2468.1999999999998</v>
      </c>
      <c r="G313" s="1">
        <v>8812.2199999999993</v>
      </c>
      <c r="H313" s="1">
        <f t="shared" si="86"/>
        <v>2614.4</v>
      </c>
      <c r="I313" s="1">
        <v>25</v>
      </c>
      <c r="J313" s="1">
        <v>13919.82</v>
      </c>
      <c r="K313" s="30">
        <f t="shared" ref="K313:K319" si="87">E313-J313</f>
        <v>72080.179999999993</v>
      </c>
    </row>
    <row r="314" spans="1:126" x14ac:dyDescent="0.25">
      <c r="A314" t="s">
        <v>222</v>
      </c>
      <c r="B314" t="s">
        <v>95</v>
      </c>
      <c r="C314" s="32" t="s">
        <v>350</v>
      </c>
      <c r="D314" t="s">
        <v>234</v>
      </c>
      <c r="E314" s="1">
        <v>41000</v>
      </c>
      <c r="F314" s="1">
        <f t="shared" si="85"/>
        <v>1176.7</v>
      </c>
      <c r="G314" s="1">
        <v>0</v>
      </c>
      <c r="H314" s="1">
        <f t="shared" si="86"/>
        <v>1246.4000000000001</v>
      </c>
      <c r="I314" s="1">
        <v>175</v>
      </c>
      <c r="J314" s="1">
        <v>2598.1</v>
      </c>
      <c r="K314" s="30">
        <v>38401.9</v>
      </c>
    </row>
    <row r="315" spans="1:126" x14ac:dyDescent="0.25">
      <c r="A315" t="s">
        <v>240</v>
      </c>
      <c r="B315" t="s">
        <v>95</v>
      </c>
      <c r="C315" s="32" t="s">
        <v>350</v>
      </c>
      <c r="D315" t="s">
        <v>234</v>
      </c>
      <c r="E315" s="1">
        <v>41000</v>
      </c>
      <c r="F315" s="1">
        <f t="shared" si="85"/>
        <v>1176.7</v>
      </c>
      <c r="G315" s="1">
        <v>0</v>
      </c>
      <c r="H315" s="1">
        <f t="shared" si="86"/>
        <v>1246.4000000000001</v>
      </c>
      <c r="I315" s="1">
        <v>1687.45</v>
      </c>
      <c r="J315" s="1">
        <v>4110.55</v>
      </c>
      <c r="K315" s="30">
        <v>36889.449999999997</v>
      </c>
      <c r="L315"/>
      <c r="M315"/>
      <c r="N315"/>
      <c r="O315"/>
      <c r="P315"/>
      <c r="Q315"/>
      <c r="R315"/>
      <c r="S315"/>
      <c r="T315"/>
      <c r="U315"/>
      <c r="V315"/>
      <c r="W315"/>
      <c r="X315"/>
      <c r="Y315"/>
      <c r="Z315"/>
      <c r="AA315"/>
      <c r="AB315"/>
      <c r="AC315"/>
      <c r="AD315"/>
      <c r="AE315"/>
      <c r="AF315"/>
      <c r="AG315"/>
      <c r="AH315"/>
      <c r="AI315"/>
      <c r="AJ315"/>
      <c r="AK315"/>
      <c r="AL315"/>
      <c r="AM315"/>
      <c r="AN315"/>
      <c r="AO315"/>
      <c r="AP315"/>
      <c r="AQ315"/>
      <c r="AR315"/>
      <c r="AS315"/>
      <c r="AT315"/>
      <c r="AU315"/>
      <c r="AV315"/>
      <c r="AW315"/>
      <c r="AX315"/>
      <c r="AY315"/>
      <c r="AZ315"/>
      <c r="BA315"/>
      <c r="BB315"/>
      <c r="BC315"/>
      <c r="BD315"/>
      <c r="BE315"/>
      <c r="BF315"/>
      <c r="BG315"/>
      <c r="BH315"/>
      <c r="BI315"/>
      <c r="BJ315"/>
      <c r="BK315"/>
      <c r="BL315"/>
      <c r="BM315"/>
      <c r="BN315"/>
      <c r="BO315"/>
      <c r="BP315"/>
      <c r="BQ315"/>
      <c r="BR315"/>
      <c r="BS315"/>
      <c r="BT315"/>
      <c r="BU315"/>
      <c r="BV315"/>
      <c r="BW315"/>
      <c r="BX315"/>
      <c r="BY315"/>
      <c r="BZ315"/>
      <c r="CA315"/>
      <c r="CB315"/>
      <c r="CC315"/>
      <c r="CD315"/>
      <c r="CE315"/>
      <c r="CF315"/>
      <c r="CG315"/>
      <c r="CH315"/>
      <c r="CI315"/>
      <c r="CJ315"/>
      <c r="CK315"/>
      <c r="CL315"/>
      <c r="CM315"/>
      <c r="CN315"/>
      <c r="CO315"/>
      <c r="CP315"/>
      <c r="CQ315"/>
      <c r="CR315"/>
      <c r="CS315"/>
      <c r="CT315"/>
      <c r="CU315"/>
      <c r="CV315"/>
      <c r="CW315"/>
      <c r="CX315"/>
      <c r="CY315"/>
      <c r="CZ315"/>
      <c r="DA315"/>
      <c r="DB315"/>
      <c r="DC315"/>
      <c r="DD315"/>
      <c r="DE315"/>
      <c r="DF315"/>
      <c r="DG315"/>
      <c r="DH315"/>
      <c r="DI315"/>
      <c r="DJ315"/>
      <c r="DK315"/>
      <c r="DL315"/>
      <c r="DM315"/>
      <c r="DN315"/>
      <c r="DO315"/>
      <c r="DP315"/>
      <c r="DQ315"/>
      <c r="DR315"/>
      <c r="DS315"/>
      <c r="DT315"/>
      <c r="DU315"/>
      <c r="DV315"/>
    </row>
    <row r="316" spans="1:126" x14ac:dyDescent="0.25">
      <c r="A316" t="s">
        <v>256</v>
      </c>
      <c r="B316" t="s">
        <v>255</v>
      </c>
      <c r="C316" s="32" t="s">
        <v>351</v>
      </c>
      <c r="D316" t="s">
        <v>234</v>
      </c>
      <c r="E316" s="1">
        <v>41000</v>
      </c>
      <c r="F316" s="1">
        <f>E316*0.0287</f>
        <v>1176.7</v>
      </c>
      <c r="G316" s="1">
        <v>0</v>
      </c>
      <c r="H316" s="1">
        <f>E316*0.0304</f>
        <v>1246.4000000000001</v>
      </c>
      <c r="I316" s="1">
        <v>175</v>
      </c>
      <c r="J316" s="1">
        <v>2598.1</v>
      </c>
      <c r="K316" s="30">
        <v>38401.9</v>
      </c>
    </row>
    <row r="317" spans="1:126" x14ac:dyDescent="0.25">
      <c r="A317" t="s">
        <v>258</v>
      </c>
      <c r="B317" t="s">
        <v>51</v>
      </c>
      <c r="C317" s="32" t="s">
        <v>350</v>
      </c>
      <c r="D317" t="s">
        <v>234</v>
      </c>
      <c r="E317" s="1">
        <v>41000</v>
      </c>
      <c r="F317" s="1">
        <f t="shared" si="85"/>
        <v>1176.7</v>
      </c>
      <c r="G317" s="1">
        <v>0</v>
      </c>
      <c r="H317" s="1">
        <f t="shared" si="86"/>
        <v>1246.4000000000001</v>
      </c>
      <c r="I317" s="1">
        <v>275</v>
      </c>
      <c r="J317" s="1">
        <v>2698.1</v>
      </c>
      <c r="K317" s="30">
        <v>38301.9</v>
      </c>
      <c r="L317"/>
      <c r="M317"/>
      <c r="N317"/>
      <c r="O317"/>
      <c r="P317"/>
      <c r="Q317"/>
      <c r="R317"/>
      <c r="S317"/>
      <c r="T317"/>
      <c r="U317"/>
      <c r="V317"/>
      <c r="W317"/>
      <c r="X317"/>
      <c r="Y317"/>
      <c r="Z317"/>
      <c r="AA317"/>
      <c r="AB317"/>
      <c r="AC317"/>
      <c r="AD317"/>
      <c r="AE317"/>
      <c r="AF317"/>
      <c r="AG317"/>
      <c r="AH317"/>
      <c r="AI317"/>
      <c r="AJ317"/>
      <c r="AK317"/>
      <c r="AL317"/>
      <c r="AM317"/>
      <c r="AN317"/>
      <c r="AO317"/>
      <c r="AP317"/>
      <c r="AQ317"/>
      <c r="AR317"/>
      <c r="AS317"/>
      <c r="AT317"/>
      <c r="AU317"/>
      <c r="AV317"/>
      <c r="AW317"/>
      <c r="AX317"/>
      <c r="AY317"/>
      <c r="AZ317"/>
      <c r="BA317"/>
      <c r="BB317"/>
      <c r="BC317"/>
      <c r="BD317"/>
      <c r="BE317"/>
      <c r="BF317"/>
      <c r="BG317"/>
      <c r="BH317"/>
      <c r="BI317"/>
      <c r="BJ317"/>
      <c r="BK317"/>
      <c r="BL317"/>
      <c r="BM317"/>
      <c r="BN317"/>
      <c r="BO317"/>
      <c r="BP317"/>
      <c r="BQ317"/>
      <c r="BR317"/>
      <c r="BS317"/>
      <c r="BT317"/>
      <c r="BU317"/>
      <c r="BV317"/>
      <c r="BW317"/>
      <c r="BX317"/>
      <c r="BY317"/>
      <c r="BZ317"/>
      <c r="CA317"/>
      <c r="CB317"/>
      <c r="CC317"/>
      <c r="CD317"/>
      <c r="CE317"/>
      <c r="CF317"/>
      <c r="CG317"/>
      <c r="CH317"/>
      <c r="CI317"/>
      <c r="CJ317"/>
      <c r="CK317"/>
      <c r="CL317"/>
      <c r="CM317"/>
      <c r="CN317"/>
      <c r="CO317"/>
      <c r="CP317"/>
      <c r="CQ317"/>
      <c r="CR317"/>
      <c r="CS317"/>
      <c r="CT317"/>
      <c r="CU317"/>
      <c r="CV317"/>
      <c r="CW317"/>
      <c r="CX317"/>
      <c r="CY317"/>
      <c r="CZ317"/>
      <c r="DA317"/>
      <c r="DB317"/>
      <c r="DC317"/>
      <c r="DD317"/>
      <c r="DE317"/>
      <c r="DF317"/>
      <c r="DG317"/>
      <c r="DH317"/>
      <c r="DI317"/>
      <c r="DJ317"/>
      <c r="DK317"/>
      <c r="DL317"/>
      <c r="DM317"/>
      <c r="DN317"/>
      <c r="DO317"/>
      <c r="DP317"/>
      <c r="DQ317"/>
      <c r="DR317"/>
      <c r="DS317"/>
      <c r="DT317"/>
      <c r="DU317"/>
      <c r="DV317"/>
    </row>
    <row r="318" spans="1:126" x14ac:dyDescent="0.25">
      <c r="A318" t="s">
        <v>257</v>
      </c>
      <c r="B318" t="s">
        <v>51</v>
      </c>
      <c r="C318" s="32" t="s">
        <v>350</v>
      </c>
      <c r="D318" t="s">
        <v>234</v>
      </c>
      <c r="E318" s="15">
        <v>36000</v>
      </c>
      <c r="F318" s="1">
        <f t="shared" si="85"/>
        <v>1033.2</v>
      </c>
      <c r="G318" s="1">
        <v>0</v>
      </c>
      <c r="H318" s="1">
        <f t="shared" si="86"/>
        <v>1094.4000000000001</v>
      </c>
      <c r="I318" s="1">
        <v>175</v>
      </c>
      <c r="J318" s="1">
        <f t="shared" ref="J318:J319" si="88">F318+G318+H318+I318</f>
        <v>2302.6</v>
      </c>
      <c r="K318" s="1">
        <v>33697.4</v>
      </c>
      <c r="L318"/>
      <c r="M318"/>
      <c r="N318"/>
      <c r="O318"/>
      <c r="P318"/>
      <c r="Q318"/>
      <c r="R318"/>
      <c r="S318"/>
      <c r="T318"/>
      <c r="U318"/>
      <c r="V318"/>
      <c r="W318"/>
      <c r="X318"/>
      <c r="Y318"/>
      <c r="Z318"/>
      <c r="AA318"/>
      <c r="AB318"/>
      <c r="AC318"/>
      <c r="AD318"/>
      <c r="AE318"/>
      <c r="AF318"/>
      <c r="AG318"/>
      <c r="AH318"/>
      <c r="AI318"/>
      <c r="AJ318"/>
      <c r="AK318"/>
      <c r="AL318"/>
      <c r="AM318"/>
      <c r="AN318"/>
      <c r="AO318"/>
      <c r="AP318"/>
      <c r="AQ318"/>
      <c r="AR318"/>
      <c r="AS318"/>
      <c r="AT318"/>
      <c r="AU318"/>
      <c r="AV318"/>
      <c r="AW318"/>
      <c r="AX318"/>
      <c r="AY318"/>
      <c r="AZ318"/>
      <c r="BA318"/>
      <c r="BB318"/>
      <c r="BC318"/>
      <c r="BD318"/>
      <c r="BE318"/>
      <c r="BF318"/>
      <c r="BG318"/>
      <c r="BH318"/>
      <c r="BI318"/>
      <c r="BJ318"/>
      <c r="BK318"/>
      <c r="BL318"/>
      <c r="BM318"/>
      <c r="BN318"/>
      <c r="BO318"/>
      <c r="BP318"/>
      <c r="BQ318"/>
      <c r="BR318"/>
      <c r="BS318"/>
      <c r="BT318"/>
      <c r="BU318"/>
      <c r="BV318"/>
      <c r="BW318"/>
      <c r="BX318"/>
      <c r="BY318"/>
      <c r="BZ318"/>
      <c r="CA318"/>
      <c r="CB318"/>
      <c r="CC318"/>
      <c r="CD318"/>
      <c r="CE318"/>
      <c r="CF318"/>
      <c r="CG318"/>
      <c r="CH318"/>
      <c r="CI318"/>
      <c r="CJ318"/>
      <c r="CK318"/>
      <c r="CL318"/>
      <c r="CM318"/>
      <c r="CN318"/>
      <c r="CO318"/>
      <c r="CP318"/>
      <c r="CQ318"/>
      <c r="CR318"/>
      <c r="CS318"/>
      <c r="CT318"/>
      <c r="CU318"/>
      <c r="CV318"/>
      <c r="CW318"/>
      <c r="CX318"/>
      <c r="CY318"/>
      <c r="CZ318"/>
      <c r="DA318"/>
      <c r="DB318"/>
      <c r="DC318"/>
      <c r="DD318"/>
      <c r="DE318"/>
      <c r="DF318"/>
      <c r="DG318"/>
      <c r="DH318"/>
      <c r="DI318"/>
      <c r="DJ318"/>
      <c r="DK318"/>
      <c r="DL318"/>
      <c r="DM318"/>
      <c r="DN318"/>
      <c r="DO318"/>
      <c r="DP318"/>
      <c r="DQ318"/>
      <c r="DR318"/>
      <c r="DS318"/>
      <c r="DT318"/>
      <c r="DU318"/>
      <c r="DV318"/>
    </row>
    <row r="319" spans="1:126" x14ac:dyDescent="0.25">
      <c r="A319" t="s">
        <v>208</v>
      </c>
      <c r="B319" t="s">
        <v>95</v>
      </c>
      <c r="C319" s="32" t="s">
        <v>350</v>
      </c>
      <c r="D319" t="s">
        <v>234</v>
      </c>
      <c r="E319" s="1">
        <v>39000</v>
      </c>
      <c r="F319" s="1">
        <f t="shared" si="85"/>
        <v>1119.3</v>
      </c>
      <c r="G319" s="1">
        <v>301.52</v>
      </c>
      <c r="H319" s="1">
        <f t="shared" si="86"/>
        <v>1185.5999999999999</v>
      </c>
      <c r="I319" s="1">
        <v>175</v>
      </c>
      <c r="J319" s="1">
        <f t="shared" si="88"/>
        <v>2781.42</v>
      </c>
      <c r="K319" s="1">
        <f t="shared" si="87"/>
        <v>36218.58</v>
      </c>
      <c r="L319"/>
      <c r="M319"/>
      <c r="N319"/>
      <c r="O319"/>
      <c r="P319"/>
      <c r="Q319"/>
      <c r="R319"/>
      <c r="S319"/>
      <c r="T319"/>
      <c r="U319"/>
      <c r="V319"/>
      <c r="W319"/>
      <c r="X319"/>
      <c r="Y319"/>
      <c r="Z319"/>
      <c r="AA319"/>
      <c r="AB319"/>
      <c r="AC319"/>
      <c r="AD319"/>
      <c r="AE319"/>
      <c r="AF319"/>
      <c r="AG319"/>
      <c r="AH319"/>
      <c r="AI319"/>
      <c r="AJ319"/>
      <c r="AK319"/>
      <c r="AL319"/>
      <c r="AM319"/>
      <c r="AN319"/>
      <c r="AO319"/>
      <c r="AP319"/>
      <c r="AQ319"/>
      <c r="AR319"/>
      <c r="AS319"/>
      <c r="AT319"/>
      <c r="AU319"/>
      <c r="AV319"/>
      <c r="AW319"/>
      <c r="AX319"/>
      <c r="AY319"/>
      <c r="AZ319"/>
      <c r="BA319"/>
      <c r="BB319"/>
      <c r="BC319"/>
      <c r="BD319"/>
      <c r="BE319"/>
      <c r="BF319"/>
      <c r="BG319"/>
      <c r="BH319"/>
      <c r="BI319"/>
      <c r="BJ319"/>
      <c r="BK319"/>
      <c r="BL319"/>
      <c r="BM319"/>
      <c r="BN319"/>
      <c r="BO319"/>
      <c r="BP319"/>
      <c r="BQ319"/>
      <c r="BR319"/>
      <c r="BS319"/>
      <c r="BT319"/>
      <c r="BU319"/>
      <c r="BV319"/>
      <c r="BW319"/>
      <c r="BX319"/>
      <c r="BY319"/>
      <c r="BZ319"/>
      <c r="CA319"/>
      <c r="CB319"/>
      <c r="CC319"/>
      <c r="CD319"/>
      <c r="CE319"/>
      <c r="CF319"/>
      <c r="CG319"/>
      <c r="CH319"/>
      <c r="CI319"/>
      <c r="CJ319"/>
      <c r="CK319"/>
      <c r="CL319"/>
      <c r="CM319"/>
      <c r="CN319"/>
      <c r="CO319"/>
      <c r="CP319"/>
      <c r="CQ319"/>
      <c r="CR319"/>
      <c r="CS319"/>
      <c r="CT319"/>
      <c r="CU319"/>
      <c r="CV319"/>
      <c r="CW319"/>
      <c r="CX319"/>
      <c r="CY319"/>
      <c r="CZ319"/>
      <c r="DA319"/>
      <c r="DB319"/>
      <c r="DC319"/>
      <c r="DD319"/>
      <c r="DE319"/>
      <c r="DF319"/>
      <c r="DG319"/>
      <c r="DH319"/>
      <c r="DI319"/>
      <c r="DJ319"/>
      <c r="DK319"/>
      <c r="DL319"/>
      <c r="DM319"/>
      <c r="DN319"/>
      <c r="DO319"/>
      <c r="DP319"/>
      <c r="DQ319"/>
      <c r="DR319"/>
      <c r="DS319"/>
      <c r="DT319"/>
      <c r="DU319"/>
      <c r="DV319"/>
    </row>
    <row r="320" spans="1:126" x14ac:dyDescent="0.25">
      <c r="A320" t="s">
        <v>207</v>
      </c>
      <c r="B320" t="s">
        <v>95</v>
      </c>
      <c r="C320" s="32" t="s">
        <v>350</v>
      </c>
      <c r="D320" t="s">
        <v>234</v>
      </c>
      <c r="E320" s="1">
        <v>41000</v>
      </c>
      <c r="F320" s="1">
        <f t="shared" si="85"/>
        <v>1176.7</v>
      </c>
      <c r="G320" s="1">
        <v>0</v>
      </c>
      <c r="H320" s="1">
        <f t="shared" si="86"/>
        <v>1246.4000000000001</v>
      </c>
      <c r="I320" s="1">
        <v>1687.45</v>
      </c>
      <c r="J320" s="1">
        <v>4110.55</v>
      </c>
      <c r="K320" s="1">
        <v>36889.449999999997</v>
      </c>
      <c r="L320"/>
      <c r="M320"/>
      <c r="N320"/>
      <c r="O320"/>
      <c r="P320"/>
      <c r="Q320"/>
      <c r="R320"/>
      <c r="S320"/>
      <c r="T320"/>
      <c r="U320"/>
      <c r="V320"/>
      <c r="W320"/>
      <c r="X320"/>
      <c r="Y320"/>
      <c r="Z320"/>
      <c r="AA320"/>
      <c r="AB320"/>
      <c r="AC320"/>
      <c r="AD320"/>
      <c r="AE320"/>
      <c r="AF320"/>
      <c r="AG320"/>
      <c r="AH320"/>
      <c r="AI320"/>
      <c r="AJ320"/>
      <c r="AK320"/>
      <c r="AL320"/>
      <c r="AM320"/>
      <c r="AN320"/>
      <c r="AO320"/>
      <c r="AP320"/>
      <c r="AQ320"/>
      <c r="AR320"/>
      <c r="AS320"/>
      <c r="AT320"/>
      <c r="AU320"/>
      <c r="AV320"/>
      <c r="AW320"/>
      <c r="AX320"/>
      <c r="AY320"/>
      <c r="AZ320"/>
      <c r="BA320"/>
      <c r="BB320"/>
      <c r="BC320"/>
      <c r="BD320"/>
      <c r="BE320"/>
      <c r="BF320"/>
      <c r="BG320"/>
      <c r="BH320"/>
      <c r="BI320"/>
      <c r="BJ320"/>
      <c r="BK320"/>
      <c r="BL320"/>
      <c r="BM320"/>
      <c r="BN320"/>
      <c r="BO320"/>
      <c r="BP320"/>
      <c r="BQ320"/>
      <c r="BR320"/>
      <c r="BS320"/>
      <c r="BT320"/>
      <c r="BU320"/>
      <c r="BV320"/>
      <c r="BW320"/>
      <c r="BX320"/>
      <c r="BY320"/>
      <c r="BZ320"/>
      <c r="CA320"/>
      <c r="CB320"/>
      <c r="CC320"/>
      <c r="CD320"/>
      <c r="CE320"/>
      <c r="CF320"/>
      <c r="CG320"/>
      <c r="CH320"/>
      <c r="CI320"/>
      <c r="CJ320"/>
      <c r="CK320"/>
      <c r="CL320"/>
      <c r="CM320"/>
      <c r="CN320"/>
      <c r="CO320"/>
      <c r="CP320"/>
      <c r="CQ320"/>
      <c r="CR320"/>
      <c r="CS320"/>
      <c r="CT320"/>
      <c r="CU320"/>
      <c r="CV320"/>
      <c r="CW320"/>
      <c r="CX320"/>
      <c r="CY320"/>
      <c r="CZ320"/>
      <c r="DA320"/>
      <c r="DB320"/>
      <c r="DC320"/>
      <c r="DD320"/>
      <c r="DE320"/>
      <c r="DF320"/>
      <c r="DG320"/>
      <c r="DH320"/>
      <c r="DI320"/>
      <c r="DJ320"/>
      <c r="DK320"/>
      <c r="DL320"/>
      <c r="DM320"/>
      <c r="DN320"/>
      <c r="DO320"/>
      <c r="DP320"/>
      <c r="DQ320"/>
      <c r="DR320"/>
      <c r="DS320"/>
      <c r="DT320"/>
      <c r="DU320"/>
      <c r="DV320"/>
    </row>
    <row r="321" spans="1:126" x14ac:dyDescent="0.25">
      <c r="A321" s="3" t="s">
        <v>12</v>
      </c>
      <c r="B321" s="3">
        <v>9</v>
      </c>
      <c r="C321" s="34"/>
      <c r="D321" s="3"/>
      <c r="E321" s="4">
        <f>SUM(E312:E320)</f>
        <v>407000</v>
      </c>
      <c r="F321" s="4">
        <f>SUM(F312:F320)</f>
        <v>11680.9</v>
      </c>
      <c r="G321" s="4">
        <f>SUM(G312:G320)</f>
        <v>9113.74</v>
      </c>
      <c r="H321" s="4">
        <f t="shared" ref="H321:K321" si="89">SUM(H312:H320)</f>
        <v>12372.8</v>
      </c>
      <c r="I321" s="4">
        <f t="shared" si="89"/>
        <v>5574.9</v>
      </c>
      <c r="J321" s="4">
        <f t="shared" si="89"/>
        <v>38742.339999999997</v>
      </c>
      <c r="K321" s="4">
        <f t="shared" si="89"/>
        <v>368257.66</v>
      </c>
      <c r="L321"/>
      <c r="M321"/>
      <c r="N321"/>
      <c r="O321"/>
      <c r="P321"/>
      <c r="Q321"/>
      <c r="R321"/>
      <c r="S321"/>
      <c r="T321"/>
      <c r="U321"/>
      <c r="V321"/>
      <c r="W321"/>
      <c r="X321"/>
      <c r="Y321"/>
      <c r="Z321"/>
      <c r="AA321"/>
      <c r="AB321"/>
      <c r="AC321"/>
      <c r="AD321"/>
      <c r="AE321"/>
      <c r="AF321"/>
      <c r="AG321"/>
      <c r="AH321"/>
      <c r="AI321"/>
      <c r="AJ321"/>
      <c r="AK321"/>
      <c r="AL321"/>
      <c r="AM321"/>
      <c r="AN321"/>
      <c r="AO321"/>
      <c r="AP321"/>
      <c r="AQ321"/>
      <c r="AR321"/>
      <c r="AS321"/>
      <c r="AT321"/>
      <c r="AU321"/>
      <c r="AV321"/>
      <c r="AW321"/>
      <c r="AX321"/>
      <c r="AY321"/>
      <c r="AZ321"/>
      <c r="BA321"/>
      <c r="BB321"/>
      <c r="BC321"/>
      <c r="BD321"/>
      <c r="BE321"/>
      <c r="BF321"/>
      <c r="BG321"/>
      <c r="BH321"/>
      <c r="BI321"/>
      <c r="BJ321"/>
      <c r="BK321"/>
      <c r="BL321"/>
      <c r="BM321"/>
      <c r="BN321"/>
      <c r="BO321"/>
      <c r="BP321"/>
      <c r="BQ321"/>
      <c r="BR321"/>
      <c r="BS321"/>
      <c r="BT321"/>
      <c r="BU321"/>
      <c r="BV321"/>
      <c r="BW321"/>
      <c r="BX321"/>
      <c r="BY321"/>
      <c r="BZ321"/>
      <c r="CA321"/>
      <c r="CB321"/>
      <c r="CC321"/>
      <c r="CD321"/>
      <c r="CE321"/>
      <c r="CF321"/>
      <c r="CG321"/>
      <c r="CH321"/>
      <c r="CI321"/>
      <c r="CJ321"/>
      <c r="CK321"/>
      <c r="CL321"/>
      <c r="CM321"/>
      <c r="CN321"/>
      <c r="CO321"/>
      <c r="CP321"/>
      <c r="CQ321"/>
      <c r="CR321"/>
      <c r="CS321"/>
      <c r="CT321"/>
      <c r="CU321"/>
      <c r="CV321"/>
      <c r="CW321"/>
      <c r="CX321"/>
      <c r="CY321"/>
      <c r="CZ321"/>
      <c r="DA321"/>
      <c r="DB321"/>
      <c r="DC321"/>
      <c r="DD321"/>
      <c r="DE321"/>
      <c r="DF321"/>
      <c r="DG321"/>
      <c r="DH321"/>
      <c r="DI321"/>
      <c r="DJ321"/>
      <c r="DK321"/>
      <c r="DL321"/>
      <c r="DM321"/>
      <c r="DN321"/>
      <c r="DO321"/>
      <c r="DP321"/>
      <c r="DQ321"/>
      <c r="DR321"/>
      <c r="DS321"/>
      <c r="DT321"/>
      <c r="DU321"/>
      <c r="DV321"/>
    </row>
    <row r="322" spans="1:126" x14ac:dyDescent="0.25">
      <c r="L322"/>
      <c r="M322"/>
      <c r="N322"/>
      <c r="O322"/>
      <c r="P322"/>
      <c r="Q322"/>
      <c r="R322"/>
      <c r="S322"/>
      <c r="T322"/>
      <c r="U322"/>
      <c r="V322"/>
      <c r="W322"/>
      <c r="X322"/>
      <c r="Y322"/>
      <c r="Z322"/>
      <c r="AA322"/>
      <c r="AB322"/>
      <c r="AC322"/>
      <c r="AD322"/>
      <c r="AE322"/>
      <c r="AF322"/>
      <c r="AG322"/>
      <c r="AH322"/>
      <c r="AI322"/>
      <c r="AJ322"/>
      <c r="AK322"/>
      <c r="AL322"/>
      <c r="AM322"/>
      <c r="AN322"/>
      <c r="AO322"/>
      <c r="AP322"/>
      <c r="AQ322"/>
      <c r="AR322"/>
      <c r="AS322"/>
      <c r="AT322"/>
      <c r="AU322"/>
      <c r="AV322"/>
      <c r="AW322"/>
      <c r="AX322"/>
      <c r="AY322"/>
      <c r="AZ322"/>
      <c r="BA322"/>
      <c r="BB322"/>
      <c r="BC322"/>
      <c r="BD322"/>
      <c r="BE322"/>
      <c r="BF322"/>
      <c r="BG322"/>
      <c r="BH322"/>
      <c r="BI322"/>
      <c r="BJ322"/>
      <c r="BK322"/>
      <c r="BL322"/>
      <c r="BM322"/>
      <c r="BN322"/>
      <c r="BO322"/>
      <c r="BP322"/>
      <c r="BQ322"/>
      <c r="BR322"/>
      <c r="BS322"/>
      <c r="BT322"/>
      <c r="BU322"/>
      <c r="BV322"/>
      <c r="BW322"/>
      <c r="BX322"/>
      <c r="BY322"/>
      <c r="BZ322"/>
      <c r="CA322"/>
      <c r="CB322"/>
      <c r="CC322"/>
      <c r="CD322"/>
      <c r="CE322"/>
      <c r="CF322"/>
      <c r="CG322"/>
      <c r="CH322"/>
      <c r="CI322"/>
      <c r="CJ322"/>
      <c r="CK322"/>
      <c r="CL322"/>
      <c r="CM322"/>
      <c r="CN322"/>
      <c r="CO322"/>
      <c r="CP322"/>
      <c r="CQ322"/>
      <c r="CR322"/>
      <c r="CS322"/>
      <c r="CT322"/>
      <c r="CU322"/>
      <c r="CV322"/>
      <c r="CW322"/>
      <c r="CX322"/>
      <c r="CY322"/>
      <c r="CZ322"/>
      <c r="DA322"/>
      <c r="DB322"/>
      <c r="DC322"/>
      <c r="DD322"/>
      <c r="DE322"/>
      <c r="DF322"/>
      <c r="DG322"/>
      <c r="DH322"/>
      <c r="DI322"/>
      <c r="DJ322"/>
      <c r="DK322"/>
      <c r="DL322"/>
      <c r="DM322"/>
      <c r="DN322"/>
      <c r="DO322"/>
      <c r="DP322"/>
      <c r="DQ322"/>
      <c r="DR322"/>
      <c r="DS322"/>
      <c r="DT322"/>
      <c r="DU322"/>
      <c r="DV322"/>
    </row>
    <row r="323" spans="1:126" x14ac:dyDescent="0.25">
      <c r="A323" s="31" t="s">
        <v>467</v>
      </c>
      <c r="B323" s="31"/>
      <c r="C323" s="40"/>
      <c r="D323" s="31"/>
      <c r="E323" s="31"/>
      <c r="F323" s="31"/>
      <c r="G323" s="31"/>
      <c r="H323" s="31"/>
      <c r="I323" s="31"/>
      <c r="J323" s="31"/>
      <c r="K323" s="31"/>
    </row>
    <row r="324" spans="1:126" x14ac:dyDescent="0.25">
      <c r="A324" s="28" t="s">
        <v>96</v>
      </c>
      <c r="B324" s="28" t="s">
        <v>88</v>
      </c>
      <c r="C324" s="39" t="s">
        <v>350</v>
      </c>
      <c r="D324" s="5" t="s">
        <v>232</v>
      </c>
      <c r="E324" s="30">
        <v>101000</v>
      </c>
      <c r="F324" s="30">
        <f>E324*0.0287</f>
        <v>2898.7</v>
      </c>
      <c r="G324" s="30">
        <v>11584.37</v>
      </c>
      <c r="H324" s="30">
        <f>E324*0.0304</f>
        <v>3070.4</v>
      </c>
      <c r="I324" s="30">
        <v>3199.9</v>
      </c>
      <c r="J324" s="30">
        <f>+F324+G324+H324+I324</f>
        <v>20753.37</v>
      </c>
      <c r="K324" s="30">
        <f>E324-J324</f>
        <v>80246.63</v>
      </c>
    </row>
    <row r="325" spans="1:126" x14ac:dyDescent="0.25">
      <c r="A325" s="63" t="s">
        <v>12</v>
      </c>
      <c r="B325" s="63">
        <v>1</v>
      </c>
      <c r="C325" s="64"/>
      <c r="D325" s="63"/>
      <c r="E325" s="65">
        <f>SUM(E324)</f>
        <v>101000</v>
      </c>
      <c r="F325" s="65">
        <f>SUM(F324)</f>
        <v>2898.7</v>
      </c>
      <c r="G325" s="65">
        <f>SUM(G324)</f>
        <v>11584.37</v>
      </c>
      <c r="H325" s="65">
        <f t="shared" ref="H325:K325" si="90">SUM(H324)</f>
        <v>3070.4</v>
      </c>
      <c r="I325" s="65">
        <f t="shared" si="90"/>
        <v>3199.9</v>
      </c>
      <c r="J325" s="65">
        <f t="shared" si="90"/>
        <v>20753.37</v>
      </c>
      <c r="K325" s="65">
        <f t="shared" si="90"/>
        <v>80246.63</v>
      </c>
    </row>
    <row r="327" spans="1:126" x14ac:dyDescent="0.25">
      <c r="A327" s="10" t="s">
        <v>97</v>
      </c>
      <c r="B327" s="10"/>
      <c r="C327" s="36"/>
      <c r="D327" s="12"/>
      <c r="E327" s="10"/>
      <c r="F327" s="10"/>
      <c r="G327" s="10"/>
      <c r="H327" s="10"/>
      <c r="I327" s="10"/>
      <c r="J327" s="10"/>
      <c r="K327" s="10"/>
    </row>
    <row r="328" spans="1:126" x14ac:dyDescent="0.25">
      <c r="A328" t="s">
        <v>209</v>
      </c>
      <c r="B328" t="s">
        <v>107</v>
      </c>
      <c r="C328" s="32" t="s">
        <v>351</v>
      </c>
      <c r="D328" t="s">
        <v>234</v>
      </c>
      <c r="E328" s="1">
        <v>76000</v>
      </c>
      <c r="F328" s="1">
        <f>E328*0.0287</f>
        <v>2181.1999999999998</v>
      </c>
      <c r="G328" s="1">
        <v>6497.56</v>
      </c>
      <c r="H328" s="1">
        <f>E328*0.0304</f>
        <v>2310.4</v>
      </c>
      <c r="I328" s="1">
        <v>175</v>
      </c>
      <c r="J328" s="1">
        <f>+F328+G328+H328+I328</f>
        <v>11164.16</v>
      </c>
      <c r="K328" s="1">
        <f>+E328-J328</f>
        <v>64835.839999999997</v>
      </c>
    </row>
    <row r="329" spans="1:126" x14ac:dyDescent="0.25">
      <c r="A329" t="s">
        <v>98</v>
      </c>
      <c r="B329" t="s">
        <v>99</v>
      </c>
      <c r="C329" s="32" t="s">
        <v>350</v>
      </c>
      <c r="D329" t="s">
        <v>232</v>
      </c>
      <c r="E329" s="1">
        <v>81000</v>
      </c>
      <c r="F329" s="1">
        <f t="shared" ref="F329:F338" si="91">E329*0.0287</f>
        <v>2324.6999999999998</v>
      </c>
      <c r="G329" s="1">
        <v>7636.09</v>
      </c>
      <c r="H329" s="1">
        <f t="shared" ref="H329:H335" si="92">E329*0.0304</f>
        <v>2462.4</v>
      </c>
      <c r="I329" s="1">
        <v>425</v>
      </c>
      <c r="J329" s="1">
        <f t="shared" ref="J329:J338" si="93">+F329+G329+H329+I329</f>
        <v>12848.19</v>
      </c>
      <c r="K329" s="1">
        <f t="shared" ref="K329:K338" si="94">+E329-J329</f>
        <v>68151.81</v>
      </c>
    </row>
    <row r="330" spans="1:126" x14ac:dyDescent="0.25">
      <c r="A330" t="s">
        <v>100</v>
      </c>
      <c r="B330" t="s">
        <v>45</v>
      </c>
      <c r="C330" s="32" t="s">
        <v>351</v>
      </c>
      <c r="D330" t="s">
        <v>234</v>
      </c>
      <c r="E330" s="1">
        <v>24150</v>
      </c>
      <c r="F330" s="1">
        <f>E330*0.0287</f>
        <v>693.11</v>
      </c>
      <c r="G330" s="1">
        <v>0</v>
      </c>
      <c r="H330" s="1">
        <f>E330*0.0304</f>
        <v>734.16</v>
      </c>
      <c r="I330" s="1">
        <v>1654</v>
      </c>
      <c r="J330" s="1">
        <f t="shared" si="93"/>
        <v>3081.27</v>
      </c>
      <c r="K330" s="1">
        <f t="shared" si="94"/>
        <v>21068.73</v>
      </c>
      <c r="L330"/>
      <c r="M330"/>
      <c r="N330"/>
      <c r="O330"/>
      <c r="P330"/>
      <c r="Q330"/>
      <c r="R330"/>
      <c r="S330"/>
      <c r="T330"/>
      <c r="U330"/>
      <c r="V330"/>
      <c r="W330"/>
      <c r="X330"/>
      <c r="Y330"/>
      <c r="Z330"/>
      <c r="AA330"/>
      <c r="AB330"/>
      <c r="AC330"/>
      <c r="AD330"/>
      <c r="AE330"/>
      <c r="AF330"/>
      <c r="AG330"/>
      <c r="AH330"/>
      <c r="AI330"/>
      <c r="AJ330"/>
      <c r="AK330"/>
      <c r="AL330"/>
      <c r="AM330"/>
      <c r="AN330"/>
      <c r="AO330"/>
      <c r="AP330"/>
      <c r="AQ330"/>
      <c r="AR330"/>
      <c r="AS330"/>
      <c r="AT330"/>
      <c r="AU330"/>
      <c r="AV330"/>
      <c r="AW330"/>
      <c r="AX330"/>
      <c r="AY330"/>
      <c r="AZ330"/>
      <c r="BA330"/>
      <c r="BB330"/>
      <c r="BC330"/>
      <c r="BD330"/>
      <c r="BE330"/>
      <c r="BF330"/>
      <c r="BG330"/>
      <c r="BH330"/>
      <c r="BI330"/>
      <c r="BJ330"/>
      <c r="BK330"/>
      <c r="BL330"/>
      <c r="BM330"/>
      <c r="BN330"/>
      <c r="BO330"/>
      <c r="BP330"/>
      <c r="BQ330"/>
      <c r="BR330"/>
      <c r="BS330"/>
      <c r="BT330"/>
      <c r="BU330"/>
      <c r="BV330"/>
      <c r="BW330"/>
      <c r="BX330"/>
      <c r="BY330"/>
      <c r="BZ330"/>
      <c r="CA330"/>
      <c r="CB330"/>
      <c r="CC330"/>
      <c r="CD330"/>
      <c r="CE330"/>
      <c r="CF330"/>
      <c r="CG330"/>
      <c r="CH330"/>
      <c r="CI330"/>
      <c r="CJ330"/>
      <c r="CK330"/>
      <c r="CL330"/>
      <c r="CM330"/>
      <c r="CN330"/>
      <c r="CO330"/>
      <c r="CP330"/>
      <c r="CQ330"/>
      <c r="CR330"/>
      <c r="CS330"/>
      <c r="CT330"/>
      <c r="CU330"/>
      <c r="CV330"/>
      <c r="CW330"/>
      <c r="CX330"/>
      <c r="CY330"/>
      <c r="CZ330"/>
      <c r="DA330"/>
      <c r="DB330"/>
      <c r="DC330"/>
      <c r="DD330"/>
      <c r="DE330"/>
      <c r="DF330"/>
      <c r="DG330"/>
      <c r="DH330"/>
      <c r="DI330"/>
      <c r="DJ330"/>
      <c r="DK330"/>
      <c r="DL330"/>
      <c r="DM330"/>
      <c r="DN330"/>
      <c r="DO330"/>
      <c r="DP330"/>
      <c r="DQ330"/>
      <c r="DR330"/>
      <c r="DS330"/>
      <c r="DT330"/>
      <c r="DU330"/>
      <c r="DV330"/>
    </row>
    <row r="331" spans="1:126" x14ac:dyDescent="0.25">
      <c r="A331" t="s">
        <v>254</v>
      </c>
      <c r="B331" t="s">
        <v>237</v>
      </c>
      <c r="C331" s="32" t="s">
        <v>350</v>
      </c>
      <c r="D331" t="s">
        <v>234</v>
      </c>
      <c r="E331" s="1">
        <v>33000</v>
      </c>
      <c r="F331" s="1">
        <v>947.1</v>
      </c>
      <c r="G331" s="1">
        <v>0</v>
      </c>
      <c r="H331" s="1">
        <v>1003.2</v>
      </c>
      <c r="I331" s="1">
        <v>1687.45</v>
      </c>
      <c r="J331" s="1">
        <f t="shared" si="93"/>
        <v>3637.75</v>
      </c>
      <c r="K331" s="1">
        <f t="shared" si="94"/>
        <v>29362.25</v>
      </c>
    </row>
    <row r="332" spans="1:126" x14ac:dyDescent="0.25">
      <c r="A332" t="s">
        <v>101</v>
      </c>
      <c r="B332" t="s">
        <v>488</v>
      </c>
      <c r="C332" s="32" t="s">
        <v>350</v>
      </c>
      <c r="D332" t="s">
        <v>234</v>
      </c>
      <c r="E332" s="1">
        <v>90000</v>
      </c>
      <c r="F332" s="1">
        <f t="shared" si="91"/>
        <v>2583</v>
      </c>
      <c r="G332" s="1">
        <v>9753.1200000000008</v>
      </c>
      <c r="H332" s="1">
        <f t="shared" si="92"/>
        <v>2736</v>
      </c>
      <c r="I332" s="1">
        <v>25</v>
      </c>
      <c r="J332" s="1">
        <f t="shared" si="93"/>
        <v>15097.12</v>
      </c>
      <c r="K332" s="1">
        <f t="shared" si="94"/>
        <v>74902.880000000005</v>
      </c>
    </row>
    <row r="333" spans="1:126" x14ac:dyDescent="0.25">
      <c r="A333" t="s">
        <v>102</v>
      </c>
      <c r="B333" t="s">
        <v>202</v>
      </c>
      <c r="C333" s="32" t="s">
        <v>350</v>
      </c>
      <c r="D333" t="s">
        <v>232</v>
      </c>
      <c r="E333" s="1">
        <v>41000</v>
      </c>
      <c r="F333" s="1">
        <f t="shared" si="91"/>
        <v>1176.7</v>
      </c>
      <c r="G333" s="1">
        <v>583.79</v>
      </c>
      <c r="H333" s="1">
        <f t="shared" si="92"/>
        <v>1246.4000000000001</v>
      </c>
      <c r="I333" s="1">
        <v>665</v>
      </c>
      <c r="J333" s="1">
        <f t="shared" si="93"/>
        <v>3671.89</v>
      </c>
      <c r="K333" s="1">
        <f t="shared" si="94"/>
        <v>37328.11</v>
      </c>
    </row>
    <row r="334" spans="1:126" x14ac:dyDescent="0.25">
      <c r="A334" t="s">
        <v>224</v>
      </c>
      <c r="B334" t="s">
        <v>99</v>
      </c>
      <c r="C334" s="32" t="s">
        <v>350</v>
      </c>
      <c r="D334" t="s">
        <v>234</v>
      </c>
      <c r="E334" s="1">
        <v>41000</v>
      </c>
      <c r="F334" s="1">
        <f t="shared" si="91"/>
        <v>1176.7</v>
      </c>
      <c r="G334" s="1">
        <v>0</v>
      </c>
      <c r="H334" s="1">
        <f t="shared" si="92"/>
        <v>1246.4000000000001</v>
      </c>
      <c r="I334" s="1">
        <v>863</v>
      </c>
      <c r="J334" s="1">
        <f t="shared" si="93"/>
        <v>3286.1</v>
      </c>
      <c r="K334" s="1">
        <f t="shared" si="94"/>
        <v>37713.9</v>
      </c>
    </row>
    <row r="335" spans="1:126" x14ac:dyDescent="0.25">
      <c r="A335" t="s">
        <v>223</v>
      </c>
      <c r="B335" t="s">
        <v>464</v>
      </c>
      <c r="C335" s="32" t="s">
        <v>351</v>
      </c>
      <c r="D335" t="s">
        <v>234</v>
      </c>
      <c r="E335" s="1">
        <v>59000</v>
      </c>
      <c r="F335" s="1">
        <f t="shared" si="91"/>
        <v>1693.3</v>
      </c>
      <c r="G335" s="1">
        <v>2693.52</v>
      </c>
      <c r="H335" s="1">
        <f t="shared" si="92"/>
        <v>1793.6</v>
      </c>
      <c r="I335" s="1">
        <v>3199.9</v>
      </c>
      <c r="J335" s="1">
        <f t="shared" si="93"/>
        <v>9380.32</v>
      </c>
      <c r="K335" s="1">
        <f t="shared" si="94"/>
        <v>49619.68</v>
      </c>
    </row>
    <row r="336" spans="1:126" x14ac:dyDescent="0.25">
      <c r="A336" t="s">
        <v>319</v>
      </c>
      <c r="B336" t="s">
        <v>237</v>
      </c>
      <c r="C336" s="32" t="s">
        <v>350</v>
      </c>
      <c r="D336" t="s">
        <v>234</v>
      </c>
      <c r="E336" s="1">
        <v>32000</v>
      </c>
      <c r="F336" s="1">
        <f t="shared" ref="F336" si="95">E336*0.0287</f>
        <v>918.4</v>
      </c>
      <c r="G336" s="1">
        <v>0</v>
      </c>
      <c r="H336" s="1">
        <f t="shared" ref="H336" si="96">E336*0.0304</f>
        <v>972.8</v>
      </c>
      <c r="I336" s="1">
        <v>1537.45</v>
      </c>
      <c r="J336" s="1">
        <f t="shared" si="93"/>
        <v>3428.65</v>
      </c>
      <c r="K336" s="1">
        <f t="shared" si="94"/>
        <v>28571.35</v>
      </c>
    </row>
    <row r="337" spans="1:126" x14ac:dyDescent="0.25">
      <c r="A337" t="s">
        <v>446</v>
      </c>
      <c r="B337" t="s">
        <v>489</v>
      </c>
      <c r="C337" s="32" t="s">
        <v>351</v>
      </c>
      <c r="D337" t="s">
        <v>234</v>
      </c>
      <c r="E337" s="1">
        <v>133000</v>
      </c>
      <c r="F337" s="1">
        <f t="shared" si="91"/>
        <v>3817.1</v>
      </c>
      <c r="G337" s="1">
        <v>19867.79</v>
      </c>
      <c r="H337" s="1">
        <v>4043.2</v>
      </c>
      <c r="I337" s="1">
        <v>25</v>
      </c>
      <c r="J337" s="1">
        <f t="shared" si="93"/>
        <v>27753.09</v>
      </c>
      <c r="K337" s="1">
        <f t="shared" si="94"/>
        <v>105246.91</v>
      </c>
      <c r="L337"/>
      <c r="M337"/>
      <c r="N337"/>
      <c r="O337"/>
      <c r="P337"/>
      <c r="Q337"/>
      <c r="R337"/>
      <c r="S337"/>
      <c r="T337"/>
      <c r="U337"/>
      <c r="V337"/>
      <c r="W337"/>
      <c r="X337"/>
      <c r="Y337"/>
      <c r="Z337"/>
      <c r="AA337"/>
      <c r="AB337"/>
      <c r="AC337"/>
      <c r="AD337"/>
      <c r="AE337"/>
      <c r="AF337"/>
      <c r="AG337"/>
      <c r="AH337"/>
      <c r="AI337"/>
      <c r="AJ337"/>
      <c r="AK337"/>
      <c r="AL337"/>
      <c r="AM337"/>
      <c r="AN337"/>
      <c r="AO337"/>
      <c r="AP337"/>
      <c r="AQ337"/>
      <c r="AR337"/>
      <c r="AS337"/>
      <c r="AT337"/>
      <c r="AU337"/>
      <c r="AV337"/>
      <c r="AW337"/>
      <c r="AX337"/>
      <c r="AY337"/>
      <c r="AZ337"/>
      <c r="BA337"/>
      <c r="BB337"/>
      <c r="BC337"/>
      <c r="BD337"/>
      <c r="BE337"/>
      <c r="BF337"/>
      <c r="BG337"/>
      <c r="BH337"/>
      <c r="BI337"/>
      <c r="BJ337"/>
      <c r="BK337"/>
      <c r="BL337"/>
      <c r="BM337"/>
      <c r="BN337"/>
      <c r="BO337"/>
      <c r="BP337"/>
      <c r="BQ337"/>
      <c r="BR337"/>
      <c r="BS337"/>
      <c r="BT337"/>
      <c r="BU337"/>
      <c r="BV337"/>
      <c r="BW337"/>
      <c r="BX337"/>
      <c r="BY337"/>
      <c r="BZ337"/>
      <c r="CA337"/>
      <c r="CB337"/>
      <c r="CC337"/>
      <c r="CD337"/>
      <c r="CE337"/>
      <c r="CF337"/>
      <c r="CG337"/>
      <c r="CH337"/>
      <c r="CI337"/>
      <c r="CJ337"/>
      <c r="CK337"/>
      <c r="CL337"/>
      <c r="CM337"/>
      <c r="CN337"/>
      <c r="CO337"/>
      <c r="CP337"/>
      <c r="CQ337"/>
      <c r="CR337"/>
      <c r="CS337"/>
      <c r="CT337"/>
      <c r="CU337"/>
      <c r="CV337"/>
      <c r="CW337"/>
      <c r="CX337"/>
      <c r="CY337"/>
      <c r="CZ337"/>
      <c r="DA337"/>
      <c r="DB337"/>
      <c r="DC337"/>
      <c r="DD337"/>
      <c r="DE337"/>
      <c r="DF337"/>
      <c r="DG337"/>
      <c r="DH337"/>
      <c r="DI337"/>
      <c r="DJ337"/>
      <c r="DK337"/>
      <c r="DL337"/>
      <c r="DM337"/>
      <c r="DN337"/>
      <c r="DO337"/>
      <c r="DP337"/>
      <c r="DQ337"/>
      <c r="DR337"/>
      <c r="DS337"/>
      <c r="DT337"/>
      <c r="DU337"/>
      <c r="DV337"/>
    </row>
    <row r="338" spans="1:126" x14ac:dyDescent="0.25">
      <c r="A338" t="s">
        <v>379</v>
      </c>
      <c r="B338" t="s">
        <v>380</v>
      </c>
      <c r="C338" s="32" t="s">
        <v>350</v>
      </c>
      <c r="D338" t="s">
        <v>234</v>
      </c>
      <c r="E338" s="1">
        <v>31350</v>
      </c>
      <c r="F338" s="1">
        <f t="shared" si="91"/>
        <v>899.75</v>
      </c>
      <c r="G338" s="1">
        <v>0</v>
      </c>
      <c r="H338" s="1">
        <v>953.04</v>
      </c>
      <c r="I338" s="1">
        <v>3447.45</v>
      </c>
      <c r="J338" s="1">
        <f t="shared" si="93"/>
        <v>5300.24</v>
      </c>
      <c r="K338" s="1">
        <f t="shared" si="94"/>
        <v>26049.759999999998</v>
      </c>
      <c r="L338"/>
      <c r="M338"/>
      <c r="N338"/>
      <c r="O338"/>
      <c r="P338"/>
      <c r="Q338"/>
      <c r="R338"/>
      <c r="S338"/>
      <c r="T338"/>
      <c r="U338"/>
      <c r="V338"/>
      <c r="W338"/>
      <c r="X338"/>
      <c r="Y338"/>
      <c r="Z338"/>
      <c r="AA338"/>
      <c r="AB338"/>
      <c r="AC338"/>
      <c r="AD338"/>
      <c r="AE338"/>
      <c r="AF338"/>
      <c r="AG338"/>
      <c r="AH338"/>
      <c r="AI338"/>
      <c r="AJ338"/>
      <c r="AK338"/>
      <c r="AL338"/>
      <c r="AM338"/>
      <c r="AN338"/>
      <c r="AO338"/>
      <c r="AP338"/>
      <c r="AQ338"/>
      <c r="AR338"/>
      <c r="AS338"/>
      <c r="AT338"/>
      <c r="AU338"/>
      <c r="AV338"/>
      <c r="AW338"/>
      <c r="AX338"/>
      <c r="AY338"/>
      <c r="AZ338"/>
      <c r="BA338"/>
      <c r="BB338"/>
      <c r="BC338"/>
      <c r="BD338"/>
      <c r="BE338"/>
      <c r="BF338"/>
      <c r="BG338"/>
      <c r="BH338"/>
      <c r="BI338"/>
      <c r="BJ338"/>
      <c r="BK338"/>
      <c r="BL338"/>
      <c r="BM338"/>
      <c r="BN338"/>
      <c r="BO338"/>
      <c r="BP338"/>
      <c r="BQ338"/>
      <c r="BR338"/>
      <c r="BS338"/>
      <c r="BT338"/>
      <c r="BU338"/>
      <c r="BV338"/>
      <c r="BW338"/>
      <c r="BX338"/>
      <c r="BY338"/>
      <c r="BZ338"/>
      <c r="CA338"/>
      <c r="CB338"/>
      <c r="CC338"/>
      <c r="CD338"/>
      <c r="CE338"/>
      <c r="CF338"/>
      <c r="CG338"/>
      <c r="CH338"/>
      <c r="CI338"/>
      <c r="CJ338"/>
      <c r="CK338"/>
      <c r="CL338"/>
      <c r="CM338"/>
      <c r="CN338"/>
      <c r="CO338"/>
      <c r="CP338"/>
      <c r="CQ338"/>
      <c r="CR338"/>
      <c r="CS338"/>
      <c r="CT338"/>
      <c r="CU338"/>
      <c r="CV338"/>
      <c r="CW338"/>
      <c r="CX338"/>
      <c r="CY338"/>
      <c r="CZ338"/>
      <c r="DA338"/>
      <c r="DB338"/>
      <c r="DC338"/>
      <c r="DD338"/>
      <c r="DE338"/>
      <c r="DF338"/>
      <c r="DG338"/>
      <c r="DH338"/>
      <c r="DI338"/>
      <c r="DJ338"/>
      <c r="DK338"/>
      <c r="DL338"/>
      <c r="DM338"/>
      <c r="DN338"/>
      <c r="DO338"/>
      <c r="DP338"/>
      <c r="DQ338"/>
      <c r="DR338"/>
      <c r="DS338"/>
      <c r="DT338"/>
      <c r="DU338"/>
      <c r="DV338"/>
    </row>
    <row r="339" spans="1:126" x14ac:dyDescent="0.25">
      <c r="A339" s="3" t="s">
        <v>12</v>
      </c>
      <c r="B339" s="3">
        <v>11</v>
      </c>
      <c r="C339" s="34"/>
      <c r="D339" s="3"/>
      <c r="E339" s="4">
        <f>SUM(E328:E338)</f>
        <v>641500</v>
      </c>
      <c r="F339" s="4">
        <f>SUM(F328:F338)</f>
        <v>18411.060000000001</v>
      </c>
      <c r="G339" s="4">
        <f>SUM(G328:G338)</f>
        <v>47031.87</v>
      </c>
      <c r="H339" s="4">
        <f t="shared" ref="H339:K339" si="97">SUM(H328:H338)</f>
        <v>19501.599999999999</v>
      </c>
      <c r="I339" s="4">
        <f t="shared" si="97"/>
        <v>13704.25</v>
      </c>
      <c r="J339" s="4">
        <f t="shared" si="97"/>
        <v>98648.78</v>
      </c>
      <c r="K339" s="4">
        <f t="shared" si="97"/>
        <v>542851.22</v>
      </c>
      <c r="L339"/>
      <c r="M339"/>
      <c r="N339"/>
      <c r="O339"/>
      <c r="P339"/>
      <c r="Q339"/>
      <c r="R339"/>
      <c r="S339"/>
      <c r="T339"/>
      <c r="U339"/>
      <c r="V339"/>
      <c r="W339"/>
      <c r="X339"/>
      <c r="Y339"/>
      <c r="Z339"/>
      <c r="AA339"/>
      <c r="AB339"/>
      <c r="AC339"/>
      <c r="AD339"/>
      <c r="AE339"/>
      <c r="AF339"/>
      <c r="AG339"/>
      <c r="AH339"/>
      <c r="AI339"/>
      <c r="AJ339"/>
      <c r="AK339"/>
      <c r="AL339"/>
      <c r="AM339"/>
      <c r="AN339"/>
      <c r="AO339"/>
      <c r="AP339"/>
      <c r="AQ339"/>
      <c r="AR339"/>
      <c r="AS339"/>
      <c r="AT339"/>
      <c r="AU339"/>
      <c r="AV339"/>
      <c r="AW339"/>
      <c r="AX339"/>
      <c r="AY339"/>
      <c r="AZ339"/>
      <c r="BA339"/>
      <c r="BB339"/>
      <c r="BC339"/>
      <c r="BD339"/>
      <c r="BE339"/>
      <c r="BF339"/>
      <c r="BG339"/>
      <c r="BH339"/>
      <c r="BI339"/>
      <c r="BJ339"/>
      <c r="BK339"/>
      <c r="BL339"/>
      <c r="BM339"/>
      <c r="BN339"/>
      <c r="BO339"/>
      <c r="BP339"/>
      <c r="BQ339"/>
      <c r="BR339"/>
      <c r="BS339"/>
      <c r="BT339"/>
      <c r="BU339"/>
      <c r="BV339"/>
      <c r="BW339"/>
      <c r="BX339"/>
      <c r="BY339"/>
      <c r="BZ339"/>
      <c r="CA339"/>
      <c r="CB339"/>
      <c r="CC339"/>
      <c r="CD339"/>
      <c r="CE339"/>
      <c r="CF339"/>
      <c r="CG339"/>
      <c r="CH339"/>
      <c r="CI339"/>
      <c r="CJ339"/>
      <c r="CK339"/>
      <c r="CL339"/>
      <c r="CM339"/>
      <c r="CN339"/>
      <c r="CO339"/>
      <c r="CP339"/>
      <c r="CQ339"/>
      <c r="CR339"/>
      <c r="CS339"/>
      <c r="CT339"/>
      <c r="CU339"/>
      <c r="CV339"/>
      <c r="CW339"/>
      <c r="CX339"/>
      <c r="CY339"/>
      <c r="CZ339"/>
      <c r="DA339"/>
      <c r="DB339"/>
      <c r="DC339"/>
      <c r="DD339"/>
      <c r="DE339"/>
      <c r="DF339"/>
      <c r="DG339"/>
      <c r="DH339"/>
      <c r="DI339"/>
      <c r="DJ339"/>
      <c r="DK339"/>
      <c r="DL339"/>
      <c r="DM339"/>
      <c r="DN339"/>
      <c r="DO339"/>
      <c r="DP339"/>
      <c r="DQ339"/>
      <c r="DR339"/>
      <c r="DS339"/>
      <c r="DT339"/>
      <c r="DU339"/>
      <c r="DV339"/>
    </row>
    <row r="341" spans="1:126" x14ac:dyDescent="0.25">
      <c r="A341" s="10" t="s">
        <v>302</v>
      </c>
      <c r="B341" s="10"/>
      <c r="C341" s="36"/>
      <c r="D341" s="12"/>
      <c r="E341" s="10"/>
      <c r="F341" s="10"/>
      <c r="G341" s="10"/>
      <c r="H341" s="10"/>
      <c r="I341" s="10"/>
      <c r="J341" s="10"/>
      <c r="K341" s="10"/>
    </row>
    <row r="342" spans="1:126" s="5" customFormat="1" x14ac:dyDescent="0.25">
      <c r="A342" s="28" t="s">
        <v>103</v>
      </c>
      <c r="B342" s="5" t="s">
        <v>104</v>
      </c>
      <c r="C342" s="39" t="s">
        <v>350</v>
      </c>
      <c r="D342" s="5" t="s">
        <v>232</v>
      </c>
      <c r="E342" s="30">
        <v>66000</v>
      </c>
      <c r="F342" s="30">
        <f>E342*0.0287</f>
        <v>1894.2</v>
      </c>
      <c r="G342" s="30">
        <v>4615.76</v>
      </c>
      <c r="H342" s="30">
        <f>E342*0.0304</f>
        <v>2006.4</v>
      </c>
      <c r="I342" s="30">
        <v>125</v>
      </c>
      <c r="J342" s="30">
        <f t="shared" ref="J342" si="98">F342+G342+H342+I342</f>
        <v>8641.36</v>
      </c>
      <c r="K342" s="30">
        <f t="shared" ref="K342" si="99">E342-J342</f>
        <v>57358.64</v>
      </c>
    </row>
    <row r="343" spans="1:126" x14ac:dyDescent="0.25">
      <c r="A343" t="s">
        <v>105</v>
      </c>
      <c r="B343" t="s">
        <v>490</v>
      </c>
      <c r="C343" s="32" t="s">
        <v>350</v>
      </c>
      <c r="D343" t="s">
        <v>232</v>
      </c>
      <c r="E343" s="1">
        <v>66000</v>
      </c>
      <c r="F343" s="1">
        <f t="shared" ref="F343" si="100">E343*0.0287</f>
        <v>1894.2</v>
      </c>
      <c r="G343" s="1">
        <v>4313.2700000000004</v>
      </c>
      <c r="H343" s="1">
        <f t="shared" ref="H343:H344" si="101">E343*0.0304</f>
        <v>2006.4</v>
      </c>
      <c r="I343" s="1">
        <v>1537.45</v>
      </c>
      <c r="J343" s="1">
        <v>9751.32</v>
      </c>
      <c r="K343" s="1">
        <v>56248.68</v>
      </c>
    </row>
    <row r="344" spans="1:126" x14ac:dyDescent="0.25">
      <c r="A344" t="s">
        <v>106</v>
      </c>
      <c r="B344" t="s">
        <v>107</v>
      </c>
      <c r="C344" s="32" t="s">
        <v>351</v>
      </c>
      <c r="D344" t="s">
        <v>232</v>
      </c>
      <c r="E344" s="1">
        <v>60000</v>
      </c>
      <c r="F344" s="1">
        <v>1722</v>
      </c>
      <c r="G344" s="1">
        <v>3486.68</v>
      </c>
      <c r="H344" s="1">
        <f t="shared" si="101"/>
        <v>1824</v>
      </c>
      <c r="I344" s="1">
        <v>25</v>
      </c>
      <c r="J344" s="1">
        <v>7057.68</v>
      </c>
      <c r="K344" s="1">
        <v>52942.32</v>
      </c>
    </row>
    <row r="345" spans="1:126" x14ac:dyDescent="0.25">
      <c r="A345" s="5" t="s">
        <v>305</v>
      </c>
      <c r="B345" t="s">
        <v>104</v>
      </c>
      <c r="C345" s="32" t="s">
        <v>350</v>
      </c>
      <c r="D345" s="5" t="s">
        <v>232</v>
      </c>
      <c r="E345" s="1">
        <v>60000</v>
      </c>
      <c r="F345" s="1">
        <v>1722</v>
      </c>
      <c r="G345" s="1">
        <v>3486.68</v>
      </c>
      <c r="H345" s="1">
        <v>1824</v>
      </c>
      <c r="I345" s="1">
        <v>175</v>
      </c>
      <c r="J345" s="1">
        <v>7207.68</v>
      </c>
      <c r="K345" s="1">
        <v>52792.32</v>
      </c>
    </row>
    <row r="346" spans="1:126" x14ac:dyDescent="0.25">
      <c r="A346" t="s">
        <v>303</v>
      </c>
      <c r="B346" t="s">
        <v>16</v>
      </c>
      <c r="C346" s="32" t="s">
        <v>350</v>
      </c>
      <c r="D346" t="s">
        <v>234</v>
      </c>
      <c r="E346" s="1">
        <v>106500</v>
      </c>
      <c r="F346" s="1">
        <f t="shared" ref="F346" si="102">E346*0.0287</f>
        <v>3056.55</v>
      </c>
      <c r="G346" s="1">
        <v>13634.33</v>
      </c>
      <c r="H346" s="1">
        <f t="shared" ref="H346" si="103">E346*0.0304</f>
        <v>3237.6</v>
      </c>
      <c r="I346" s="1">
        <v>25</v>
      </c>
      <c r="J346" s="1">
        <f t="shared" ref="J346" si="104">F346+G346+H346+I346</f>
        <v>19953.48</v>
      </c>
      <c r="K346" s="1">
        <v>86546.52</v>
      </c>
    </row>
    <row r="347" spans="1:126" x14ac:dyDescent="0.25">
      <c r="A347" s="3" t="s">
        <v>12</v>
      </c>
      <c r="B347" s="3">
        <v>5</v>
      </c>
      <c r="C347" s="34"/>
      <c r="D347" s="3"/>
      <c r="E347" s="4">
        <f>SUM(E342:E346)</f>
        <v>358500</v>
      </c>
      <c r="F347" s="4">
        <f>SUM(F342:F346)</f>
        <v>10288.950000000001</v>
      </c>
      <c r="G347" s="4">
        <f>SUM(G342:G346)</f>
        <v>29536.720000000001</v>
      </c>
      <c r="H347" s="4">
        <f t="shared" ref="H347:K347" si="105">SUM(H342:H346)</f>
        <v>10898.4</v>
      </c>
      <c r="I347" s="4">
        <f t="shared" si="105"/>
        <v>1887.45</v>
      </c>
      <c r="J347" s="4">
        <f t="shared" si="105"/>
        <v>52611.519999999997</v>
      </c>
      <c r="K347" s="4">
        <f t="shared" si="105"/>
        <v>305888.48</v>
      </c>
    </row>
    <row r="349" spans="1:126" x14ac:dyDescent="0.25">
      <c r="A349" s="10" t="s">
        <v>466</v>
      </c>
      <c r="B349" s="10"/>
      <c r="C349" s="36"/>
      <c r="D349" s="12"/>
      <c r="E349" s="10"/>
      <c r="F349" s="10"/>
      <c r="G349" s="10"/>
      <c r="H349" s="10"/>
      <c r="I349" s="10"/>
      <c r="J349" s="10"/>
      <c r="K349" s="10"/>
    </row>
    <row r="350" spans="1:126" x14ac:dyDescent="0.25">
      <c r="A350" t="s">
        <v>108</v>
      </c>
      <c r="B350" t="s">
        <v>203</v>
      </c>
      <c r="C350" s="32" t="s">
        <v>350</v>
      </c>
      <c r="D350" t="s">
        <v>232</v>
      </c>
      <c r="E350" s="1">
        <v>41000</v>
      </c>
      <c r="F350" s="1">
        <f>E350*0.0287</f>
        <v>1176.7</v>
      </c>
      <c r="G350" s="30">
        <v>583.79</v>
      </c>
      <c r="H350" s="1">
        <f>E350*0.0304</f>
        <v>1246.4000000000001</v>
      </c>
      <c r="I350" s="1">
        <v>275</v>
      </c>
      <c r="J350" s="1">
        <f t="shared" ref="J350:J352" si="106">F350+G350+H350+I350</f>
        <v>3281.89</v>
      </c>
      <c r="K350" s="1">
        <f t="shared" ref="K350:K352" si="107">E350-J350</f>
        <v>37718.11</v>
      </c>
    </row>
    <row r="351" spans="1:126" x14ac:dyDescent="0.25">
      <c r="A351" t="s">
        <v>110</v>
      </c>
      <c r="B351" t="s">
        <v>204</v>
      </c>
      <c r="C351" s="32" t="s">
        <v>351</v>
      </c>
      <c r="D351" t="s">
        <v>232</v>
      </c>
      <c r="E351" s="1">
        <v>41000</v>
      </c>
      <c r="F351" s="1">
        <f t="shared" ref="F351:F352" si="108">E351*0.0287</f>
        <v>1176.7</v>
      </c>
      <c r="G351" s="30">
        <v>583.79</v>
      </c>
      <c r="H351" s="1">
        <f t="shared" ref="H351:H353" si="109">E351*0.0304</f>
        <v>1246.4000000000001</v>
      </c>
      <c r="I351" s="1">
        <v>295</v>
      </c>
      <c r="J351" s="1">
        <f t="shared" si="106"/>
        <v>3301.89</v>
      </c>
      <c r="K351" s="1">
        <f t="shared" si="107"/>
        <v>37698.11</v>
      </c>
    </row>
    <row r="352" spans="1:126" x14ac:dyDescent="0.25">
      <c r="A352" t="s">
        <v>111</v>
      </c>
      <c r="B352" t="s">
        <v>204</v>
      </c>
      <c r="C352" s="32" t="s">
        <v>351</v>
      </c>
      <c r="D352" t="s">
        <v>232</v>
      </c>
      <c r="E352" s="1">
        <v>41000</v>
      </c>
      <c r="F352" s="1">
        <f t="shared" si="108"/>
        <v>1176.7</v>
      </c>
      <c r="G352" s="30">
        <v>583.79</v>
      </c>
      <c r="H352" s="1">
        <f t="shared" si="109"/>
        <v>1246.4000000000001</v>
      </c>
      <c r="I352" s="1">
        <v>175</v>
      </c>
      <c r="J352" s="1">
        <f t="shared" si="106"/>
        <v>3181.89</v>
      </c>
      <c r="K352" s="1">
        <f t="shared" si="107"/>
        <v>37818.11</v>
      </c>
    </row>
    <row r="353" spans="1:136" x14ac:dyDescent="0.25">
      <c r="A353" t="s">
        <v>413</v>
      </c>
      <c r="B353" t="s">
        <v>88</v>
      </c>
      <c r="C353" s="32" t="s">
        <v>351</v>
      </c>
      <c r="D353" t="s">
        <v>234</v>
      </c>
      <c r="E353" s="1">
        <v>41000</v>
      </c>
      <c r="F353" s="1">
        <v>1176.7</v>
      </c>
      <c r="G353" s="30">
        <v>0</v>
      </c>
      <c r="H353" s="1">
        <f t="shared" si="109"/>
        <v>1246.4000000000001</v>
      </c>
      <c r="I353" s="1">
        <v>565</v>
      </c>
      <c r="J353" s="1">
        <v>2988.1</v>
      </c>
      <c r="K353" s="1">
        <v>38011.9</v>
      </c>
    </row>
    <row r="354" spans="1:136" x14ac:dyDescent="0.25">
      <c r="A354" s="3" t="s">
        <v>12</v>
      </c>
      <c r="B354" s="3">
        <v>4</v>
      </c>
      <c r="C354" s="34"/>
      <c r="D354" s="3"/>
      <c r="E354" s="4">
        <f>SUM(E350:E353)</f>
        <v>164000</v>
      </c>
      <c r="F354" s="4">
        <f>SUM(F350:F353)</f>
        <v>4706.8</v>
      </c>
      <c r="G354" s="65">
        <f>SUM(G350:G352)+G353</f>
        <v>1751.37</v>
      </c>
      <c r="H354" s="4">
        <f>SUM(H350:H352)+H353</f>
        <v>4985.6000000000004</v>
      </c>
      <c r="I354" s="4">
        <f>SUM(I350:I353)</f>
        <v>1310</v>
      </c>
      <c r="J354" s="4">
        <f>SUM(J350:J352)+J353</f>
        <v>12753.77</v>
      </c>
      <c r="K354" s="4">
        <f>SUM(K350:K352)+K353</f>
        <v>151246.23000000001</v>
      </c>
    </row>
    <row r="355" spans="1:136" s="5" customFormat="1" x14ac:dyDescent="0.25">
      <c r="C355" s="39"/>
      <c r="E355" s="30"/>
      <c r="F355" s="30"/>
      <c r="G355" s="30"/>
      <c r="H355" s="30"/>
      <c r="I355" s="30"/>
      <c r="J355" s="30"/>
      <c r="K355" s="30"/>
    </row>
    <row r="356" spans="1:136" x14ac:dyDescent="0.25">
      <c r="A356" s="2" t="s">
        <v>215</v>
      </c>
    </row>
    <row r="357" spans="1:136" s="3" customFormat="1" x14ac:dyDescent="0.25">
      <c r="A357" s="60" t="s">
        <v>367</v>
      </c>
      <c r="B357" s="5" t="s">
        <v>368</v>
      </c>
      <c r="C357" s="39" t="s">
        <v>350</v>
      </c>
      <c r="D357" s="5" t="s">
        <v>234</v>
      </c>
      <c r="E357" s="30">
        <v>32000</v>
      </c>
      <c r="F357" s="30">
        <v>918.4</v>
      </c>
      <c r="G357" s="30">
        <v>0</v>
      </c>
      <c r="H357" s="30">
        <v>972.8</v>
      </c>
      <c r="I357" s="30">
        <v>3075</v>
      </c>
      <c r="J357" s="30">
        <v>4966.2</v>
      </c>
      <c r="K357" s="30">
        <v>27033.8</v>
      </c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  <c r="AA357" s="6"/>
      <c r="AB357" s="6"/>
      <c r="AC357" s="6"/>
      <c r="AD357" s="6"/>
      <c r="AE357" s="6"/>
      <c r="AF357" s="6"/>
      <c r="AG357" s="6"/>
      <c r="AH357" s="6"/>
      <c r="AI357" s="6"/>
      <c r="AJ357" s="6"/>
      <c r="AK357" s="6"/>
      <c r="AL357" s="6"/>
      <c r="AM357" s="6"/>
      <c r="AN357" s="6"/>
      <c r="AO357" s="6"/>
      <c r="AP357" s="6"/>
      <c r="AQ357" s="6"/>
      <c r="AR357" s="6"/>
      <c r="AS357" s="6"/>
      <c r="AT357" s="6"/>
      <c r="AU357" s="6"/>
      <c r="AV357" s="6"/>
      <c r="AW357" s="6"/>
      <c r="AX357" s="6"/>
      <c r="AY357" s="6"/>
      <c r="AZ357" s="6"/>
      <c r="BA357" s="6"/>
      <c r="BB357" s="6"/>
      <c r="BC357" s="6"/>
      <c r="BD357" s="6"/>
      <c r="BE357" s="6"/>
      <c r="BF357" s="6"/>
      <c r="BG357" s="6"/>
      <c r="BH357" s="6"/>
      <c r="BI357" s="6"/>
      <c r="BJ357" s="6"/>
      <c r="BK357" s="6"/>
      <c r="BL357" s="6"/>
      <c r="BM357" s="6"/>
      <c r="BN357" s="6"/>
      <c r="BO357" s="6"/>
      <c r="BP357" s="6"/>
      <c r="BQ357" s="6"/>
      <c r="BR357" s="6"/>
      <c r="BS357" s="6"/>
      <c r="BT357" s="6"/>
      <c r="BU357" s="6"/>
      <c r="BV357" s="6"/>
      <c r="BW357" s="6"/>
      <c r="BX357" s="6"/>
      <c r="BY357" s="6"/>
      <c r="BZ357" s="6"/>
      <c r="CA357" s="6"/>
      <c r="CB357" s="6"/>
      <c r="CC357" s="6"/>
      <c r="CD357" s="6"/>
      <c r="CE357" s="6"/>
      <c r="CF357" s="6"/>
      <c r="CG357" s="6"/>
      <c r="CH357" s="6"/>
      <c r="CI357" s="6"/>
      <c r="CJ357" s="6"/>
      <c r="CK357" s="6"/>
      <c r="CL357" s="6"/>
      <c r="CM357" s="6"/>
      <c r="CN357" s="6"/>
      <c r="CO357" s="6"/>
      <c r="CP357" s="6"/>
      <c r="CQ357" s="6"/>
      <c r="CR357" s="6"/>
      <c r="CS357" s="6"/>
      <c r="CT357" s="6"/>
      <c r="CU357" s="6"/>
      <c r="CV357" s="6"/>
      <c r="CW357" s="6"/>
      <c r="CX357" s="6"/>
      <c r="CY357" s="6"/>
      <c r="CZ357" s="6"/>
      <c r="DA357" s="6"/>
      <c r="DB357" s="6"/>
      <c r="DC357" s="6"/>
      <c r="DD357" s="6"/>
      <c r="DE357" s="6"/>
      <c r="DF357" s="6"/>
      <c r="DG357" s="6"/>
      <c r="DH357" s="6"/>
      <c r="DI357" s="6"/>
      <c r="DJ357" s="6"/>
      <c r="DK357" s="6"/>
      <c r="DL357" s="6"/>
      <c r="DM357" s="6"/>
      <c r="DN357" s="6"/>
      <c r="DO357" s="6"/>
      <c r="DP357" s="6"/>
      <c r="DQ357" s="6"/>
      <c r="DR357" s="6"/>
      <c r="DS357" s="6"/>
      <c r="DT357" s="6"/>
      <c r="DU357" s="6"/>
      <c r="DV357" s="6"/>
    </row>
    <row r="358" spans="1:136" x14ac:dyDescent="0.25">
      <c r="A358" s="59" t="s">
        <v>307</v>
      </c>
      <c r="B358" s="59" t="s">
        <v>308</v>
      </c>
      <c r="C358" s="61" t="s">
        <v>350</v>
      </c>
      <c r="D358" s="62" t="s">
        <v>234</v>
      </c>
      <c r="E358" s="30">
        <v>28000</v>
      </c>
      <c r="F358" s="30">
        <v>803.6</v>
      </c>
      <c r="G358" s="30">
        <v>0</v>
      </c>
      <c r="H358" s="30">
        <f>E358*0.0304</f>
        <v>851.2</v>
      </c>
      <c r="I358" s="30">
        <v>1965</v>
      </c>
      <c r="J358" s="30">
        <v>3619.8</v>
      </c>
      <c r="K358" s="30">
        <v>24380.2</v>
      </c>
      <c r="AC358" s="28"/>
      <c r="AD358" s="28"/>
      <c r="AE358" s="28"/>
      <c r="AF358" s="28"/>
      <c r="AG358" s="28"/>
      <c r="AH358" s="28"/>
      <c r="AI358" s="28"/>
      <c r="AJ358" s="28"/>
      <c r="AK358" s="28"/>
      <c r="AL358" s="28"/>
      <c r="AM358" s="28"/>
      <c r="AN358" s="28"/>
      <c r="AO358" s="28"/>
      <c r="AP358" s="28"/>
      <c r="AQ358" s="28"/>
      <c r="AR358" s="28"/>
      <c r="AS358" s="28"/>
      <c r="AT358" s="28"/>
      <c r="AU358" s="28"/>
      <c r="AV358" s="28"/>
      <c r="AW358" s="28"/>
      <c r="AX358" s="28"/>
      <c r="AY358" s="28"/>
      <c r="AZ358" s="28"/>
      <c r="BA358" s="28"/>
      <c r="BB358" s="28"/>
      <c r="BC358" s="28"/>
      <c r="BD358" s="28"/>
      <c r="BE358" s="28"/>
      <c r="BF358" s="28"/>
      <c r="BG358" s="28"/>
      <c r="BH358" s="28"/>
      <c r="BI358" s="28"/>
      <c r="BJ358" s="28"/>
      <c r="BK358" s="28"/>
      <c r="BL358" s="28"/>
      <c r="BM358" s="28"/>
      <c r="BN358" s="28"/>
      <c r="BO358" s="28"/>
      <c r="BP358" s="28"/>
      <c r="BQ358" s="28"/>
      <c r="BR358" s="28"/>
      <c r="BS358" s="28"/>
      <c r="BT358" s="28"/>
      <c r="BU358" s="28"/>
      <c r="BV358" s="28"/>
      <c r="BW358" s="28"/>
      <c r="BX358" s="28"/>
      <c r="BY358" s="28"/>
      <c r="BZ358" s="28"/>
      <c r="CA358" s="28"/>
      <c r="CB358" s="28"/>
      <c r="CC358" s="28"/>
      <c r="CD358" s="28"/>
      <c r="CE358" s="28"/>
      <c r="CF358" s="28"/>
      <c r="CG358" s="28"/>
      <c r="CH358" s="28"/>
      <c r="CI358" s="28"/>
      <c r="CJ358" s="28"/>
      <c r="CK358" s="28"/>
      <c r="CL358" s="28"/>
      <c r="CM358" s="28"/>
      <c r="CN358" s="28"/>
      <c r="CO358" s="28"/>
      <c r="CP358" s="28"/>
      <c r="CQ358" s="28"/>
      <c r="CR358" s="28"/>
      <c r="CS358" s="28"/>
      <c r="CT358" s="28"/>
      <c r="CU358" s="28"/>
      <c r="CV358" s="28"/>
      <c r="CW358" s="28"/>
      <c r="CX358" s="28"/>
      <c r="CY358" s="28"/>
      <c r="CZ358" s="28"/>
      <c r="DA358" s="28"/>
      <c r="DB358" s="28"/>
      <c r="DC358" s="28"/>
      <c r="DD358" s="28"/>
      <c r="DE358" s="28"/>
      <c r="DF358" s="28"/>
      <c r="DG358" s="28"/>
      <c r="DH358" s="28"/>
      <c r="DI358" s="28"/>
      <c r="DJ358" s="28"/>
      <c r="DK358" s="28"/>
      <c r="DL358" s="28"/>
      <c r="DM358" s="28"/>
      <c r="DN358" s="28"/>
      <c r="DO358" s="28"/>
      <c r="DP358" s="28"/>
      <c r="DQ358" s="28"/>
      <c r="DR358" s="28"/>
      <c r="DS358" s="28"/>
      <c r="DT358" s="28"/>
      <c r="DU358" s="28"/>
      <c r="DV358" s="28"/>
      <c r="DW358" s="28"/>
      <c r="DX358" s="28"/>
      <c r="DY358" s="28"/>
      <c r="DZ358" s="28"/>
      <c r="EA358" s="28"/>
      <c r="EB358" s="28"/>
      <c r="EC358" s="28"/>
      <c r="ED358" s="28"/>
      <c r="EE358" s="28"/>
      <c r="EF358" s="28"/>
    </row>
    <row r="359" spans="1:136" x14ac:dyDescent="0.25">
      <c r="A359" s="59" t="s">
        <v>211</v>
      </c>
      <c r="B359" s="59" t="s">
        <v>99</v>
      </c>
      <c r="C359" s="61" t="s">
        <v>351</v>
      </c>
      <c r="D359" s="62" t="s">
        <v>234</v>
      </c>
      <c r="E359" s="30">
        <v>65000</v>
      </c>
      <c r="F359" s="30">
        <v>1865.5</v>
      </c>
      <c r="G359" s="30">
        <v>4427.58</v>
      </c>
      <c r="H359" s="30">
        <v>1976</v>
      </c>
      <c r="I359" s="30">
        <v>175</v>
      </c>
      <c r="J359" s="30">
        <v>8444.08</v>
      </c>
      <c r="K359" s="30">
        <v>56555.92</v>
      </c>
      <c r="AC359" s="28"/>
      <c r="AD359" s="28"/>
      <c r="AE359" s="28"/>
      <c r="AF359" s="28"/>
      <c r="AG359" s="28"/>
      <c r="AH359" s="28"/>
      <c r="AI359" s="28"/>
      <c r="AJ359" s="28"/>
      <c r="AK359" s="28"/>
      <c r="AL359" s="28"/>
      <c r="AM359" s="28"/>
      <c r="AN359" s="28"/>
      <c r="AO359" s="28"/>
      <c r="AP359" s="28"/>
      <c r="AQ359" s="28"/>
      <c r="AR359" s="28"/>
      <c r="AS359" s="28"/>
      <c r="AT359" s="28"/>
      <c r="AU359" s="28"/>
      <c r="AV359" s="28"/>
      <c r="AW359" s="28"/>
      <c r="AX359" s="28"/>
      <c r="AY359" s="28"/>
      <c r="AZ359" s="28"/>
      <c r="BA359" s="28"/>
      <c r="BB359" s="28"/>
      <c r="BC359" s="28"/>
      <c r="BD359" s="28"/>
      <c r="BE359" s="28"/>
      <c r="BF359" s="28"/>
      <c r="BG359" s="28"/>
      <c r="BH359" s="28"/>
      <c r="BI359" s="28"/>
      <c r="BJ359" s="28"/>
      <c r="BK359" s="28"/>
      <c r="BL359" s="28"/>
      <c r="BM359" s="28"/>
      <c r="BN359" s="28"/>
      <c r="BO359" s="28"/>
      <c r="BP359" s="28"/>
      <c r="BQ359" s="28"/>
      <c r="BR359" s="28"/>
      <c r="BS359" s="28"/>
      <c r="BT359" s="28"/>
      <c r="BU359" s="28"/>
      <c r="BV359" s="28"/>
      <c r="BW359" s="28"/>
      <c r="BX359" s="28"/>
      <c r="BY359" s="28"/>
      <c r="BZ359" s="28"/>
      <c r="CA359" s="28"/>
      <c r="CB359" s="28"/>
      <c r="CC359" s="28"/>
      <c r="CD359" s="28"/>
      <c r="CE359" s="28"/>
      <c r="CF359" s="28"/>
      <c r="CG359" s="28"/>
      <c r="CH359" s="28"/>
      <c r="CI359" s="28"/>
      <c r="CJ359" s="28"/>
      <c r="CK359" s="28"/>
      <c r="CL359" s="28"/>
      <c r="CM359" s="28"/>
      <c r="CN359" s="28"/>
      <c r="CO359" s="28"/>
      <c r="CP359" s="28"/>
      <c r="CQ359" s="28"/>
      <c r="CR359" s="28"/>
      <c r="CS359" s="28"/>
      <c r="CT359" s="28"/>
      <c r="CU359" s="28"/>
      <c r="CV359" s="28"/>
      <c r="CW359" s="28"/>
      <c r="CX359" s="28"/>
      <c r="CY359" s="28"/>
      <c r="CZ359" s="28"/>
      <c r="DA359" s="28"/>
      <c r="DB359" s="28"/>
      <c r="DC359" s="28"/>
      <c r="DD359" s="28"/>
      <c r="DE359" s="28"/>
      <c r="DF359" s="28"/>
      <c r="DG359" s="28"/>
      <c r="DH359" s="28"/>
      <c r="DI359" s="28"/>
      <c r="DJ359" s="28"/>
      <c r="DK359" s="28"/>
      <c r="DL359" s="28"/>
      <c r="DM359" s="28"/>
      <c r="DN359" s="28"/>
      <c r="DO359" s="28"/>
      <c r="DP359" s="28"/>
      <c r="DQ359" s="28"/>
      <c r="DR359" s="28"/>
      <c r="DS359" s="28"/>
      <c r="DT359" s="28"/>
      <c r="DU359" s="28"/>
      <c r="DV359" s="28"/>
      <c r="DW359" s="28"/>
      <c r="DX359" s="28"/>
      <c r="DY359" s="28"/>
      <c r="DZ359" s="28"/>
      <c r="EA359" s="28"/>
      <c r="EB359" s="28"/>
      <c r="EC359" s="28"/>
      <c r="ED359" s="28"/>
      <c r="EE359" s="28"/>
      <c r="EF359" s="28"/>
    </row>
    <row r="360" spans="1:136" s="5" customFormat="1" x14ac:dyDescent="0.25">
      <c r="A360" s="63" t="s">
        <v>12</v>
      </c>
      <c r="B360" s="63">
        <v>3</v>
      </c>
      <c r="C360" s="64"/>
      <c r="D360" s="63"/>
      <c r="E360" s="65">
        <f>SUM(E358:E358)+E357+E359</f>
        <v>125000</v>
      </c>
      <c r="F360" s="65">
        <f>SUM(F358:F358)+F357+F359</f>
        <v>3587.5</v>
      </c>
      <c r="G360" s="65">
        <f>+G359+G358+G357</f>
        <v>4427.58</v>
      </c>
      <c r="H360" s="65">
        <f>SUM(H358:H358)+H357+H359</f>
        <v>3800</v>
      </c>
      <c r="I360" s="65">
        <f>SUM(I358:I358)+I357+I359</f>
        <v>5215</v>
      </c>
      <c r="J360" s="65">
        <f>SUM(J358:J358)+J357+J359</f>
        <v>17030.080000000002</v>
      </c>
      <c r="K360" s="65">
        <f>SUM(K358:K358)+K357+K359</f>
        <v>107969.92</v>
      </c>
      <c r="L360" s="71"/>
      <c r="M360" s="71"/>
      <c r="N360" s="71"/>
      <c r="O360" s="71"/>
      <c r="P360" s="71"/>
      <c r="Q360" s="71"/>
      <c r="R360" s="71"/>
      <c r="S360" s="71"/>
      <c r="T360" s="71"/>
      <c r="U360" s="71"/>
      <c r="V360" s="71"/>
      <c r="W360" s="71"/>
      <c r="X360" s="71"/>
      <c r="Y360" s="71"/>
      <c r="Z360" s="71"/>
      <c r="AA360" s="71"/>
      <c r="AB360" s="71"/>
      <c r="AC360" s="71"/>
      <c r="AD360" s="71"/>
      <c r="AE360" s="71"/>
      <c r="AF360" s="71"/>
      <c r="AG360" s="71"/>
      <c r="AH360" s="71"/>
      <c r="AI360" s="71"/>
      <c r="AJ360" s="71"/>
      <c r="AK360" s="71"/>
      <c r="AL360" s="71"/>
      <c r="AM360" s="71"/>
      <c r="AN360" s="71"/>
      <c r="AO360" s="71"/>
      <c r="AP360" s="71"/>
      <c r="AQ360" s="28"/>
      <c r="AR360" s="28"/>
      <c r="AS360" s="28"/>
      <c r="AT360" s="28"/>
      <c r="AU360" s="28"/>
      <c r="AV360" s="28"/>
      <c r="AW360" s="28"/>
      <c r="AX360" s="28"/>
      <c r="AY360" s="28"/>
      <c r="AZ360" s="28"/>
      <c r="BA360" s="28"/>
      <c r="BB360" s="28"/>
      <c r="BC360" s="28"/>
      <c r="BD360" s="28"/>
      <c r="BE360" s="28"/>
      <c r="BF360" s="28"/>
      <c r="BG360" s="28"/>
      <c r="BH360" s="28"/>
      <c r="BI360" s="28"/>
      <c r="BJ360" s="28"/>
      <c r="BK360" s="28"/>
      <c r="BL360" s="28"/>
      <c r="BM360" s="28"/>
      <c r="BN360" s="28"/>
      <c r="BO360" s="28"/>
      <c r="BP360" s="28"/>
      <c r="BQ360" s="28"/>
      <c r="BR360" s="28"/>
      <c r="BS360" s="28"/>
      <c r="BT360" s="28"/>
      <c r="BU360" s="28"/>
      <c r="BV360" s="28"/>
      <c r="BW360" s="28"/>
      <c r="BX360" s="28"/>
      <c r="BY360" s="28"/>
      <c r="BZ360" s="28"/>
      <c r="CA360" s="28"/>
      <c r="CB360" s="28"/>
      <c r="CC360" s="28"/>
      <c r="CD360" s="28"/>
      <c r="CE360" s="28"/>
      <c r="CF360" s="28"/>
      <c r="CG360" s="28"/>
      <c r="CH360" s="28"/>
      <c r="CI360" s="28"/>
      <c r="CJ360" s="28"/>
      <c r="CK360" s="28"/>
      <c r="CL360" s="28"/>
      <c r="CM360" s="28"/>
      <c r="CN360" s="28"/>
      <c r="CO360" s="28"/>
      <c r="CP360" s="28"/>
      <c r="CQ360" s="28"/>
      <c r="CR360" s="28"/>
      <c r="CS360" s="28"/>
      <c r="CT360" s="28"/>
      <c r="CU360" s="28"/>
      <c r="CV360" s="28"/>
      <c r="CW360" s="28"/>
      <c r="CX360" s="28"/>
      <c r="CY360" s="28"/>
      <c r="CZ360" s="28"/>
      <c r="DA360" s="28"/>
      <c r="DB360" s="28"/>
      <c r="DC360" s="28"/>
      <c r="DD360" s="28"/>
      <c r="DE360" s="28"/>
      <c r="DF360" s="28"/>
      <c r="DG360" s="28"/>
      <c r="DH360" s="28"/>
      <c r="DI360" s="28"/>
      <c r="DJ360" s="28"/>
      <c r="DK360" s="28"/>
      <c r="DL360" s="28"/>
      <c r="DM360" s="28"/>
      <c r="DN360" s="28"/>
      <c r="DO360" s="28"/>
      <c r="DP360" s="28"/>
      <c r="DQ360" s="28"/>
      <c r="DR360" s="28"/>
      <c r="DS360" s="28"/>
      <c r="DT360" s="28"/>
      <c r="DU360" s="28"/>
      <c r="DV360" s="28"/>
      <c r="DW360" s="28"/>
      <c r="DX360" s="28"/>
      <c r="DY360" s="28"/>
      <c r="DZ360" s="28"/>
      <c r="EA360" s="28"/>
      <c r="EB360" s="28"/>
      <c r="EC360" s="28"/>
      <c r="ED360" s="28"/>
      <c r="EE360" s="28"/>
      <c r="EF360" s="28"/>
    </row>
    <row r="361" spans="1:136" x14ac:dyDescent="0.25">
      <c r="AC361" s="28"/>
      <c r="AD361" s="28"/>
      <c r="AE361" s="28"/>
      <c r="AF361" s="28"/>
      <c r="AG361" s="28"/>
      <c r="AH361" s="28"/>
      <c r="AI361" s="28"/>
      <c r="AJ361" s="28"/>
      <c r="AK361" s="28"/>
      <c r="AL361" s="28"/>
      <c r="AM361" s="28"/>
      <c r="AN361" s="28"/>
      <c r="AO361" s="28"/>
      <c r="AP361" s="28"/>
      <c r="AQ361" s="28"/>
      <c r="AR361" s="28"/>
      <c r="AS361" s="28"/>
      <c r="AT361" s="28"/>
      <c r="AU361" s="28"/>
      <c r="AV361" s="28"/>
      <c r="AW361" s="28"/>
      <c r="AX361" s="28"/>
      <c r="AY361" s="28"/>
      <c r="AZ361" s="28"/>
      <c r="BA361" s="28"/>
      <c r="BB361" s="28"/>
      <c r="BC361" s="28"/>
      <c r="BD361" s="28"/>
      <c r="BE361" s="28"/>
      <c r="BF361" s="28"/>
      <c r="BG361" s="28"/>
      <c r="BH361" s="28"/>
      <c r="BI361" s="28"/>
      <c r="BJ361" s="28"/>
      <c r="BK361" s="28"/>
      <c r="BL361" s="28"/>
      <c r="BM361" s="28"/>
      <c r="BN361" s="28"/>
      <c r="BO361" s="28"/>
      <c r="BP361" s="28"/>
      <c r="BQ361" s="28"/>
      <c r="BR361" s="28"/>
      <c r="BS361" s="28"/>
      <c r="BT361" s="28"/>
      <c r="BU361" s="28"/>
      <c r="BV361" s="28"/>
      <c r="BW361" s="28"/>
      <c r="BX361" s="28"/>
      <c r="BY361" s="28"/>
      <c r="BZ361" s="28"/>
      <c r="CA361" s="28"/>
      <c r="CB361" s="28"/>
      <c r="CC361" s="28"/>
      <c r="CD361" s="28"/>
      <c r="CE361" s="28"/>
      <c r="CF361" s="28"/>
      <c r="CG361" s="28"/>
      <c r="CH361" s="28"/>
      <c r="CI361" s="28"/>
      <c r="CJ361" s="28"/>
      <c r="CK361" s="28"/>
      <c r="CL361" s="28"/>
      <c r="CM361" s="28"/>
      <c r="CN361" s="28"/>
      <c r="CO361" s="28"/>
      <c r="CP361" s="28"/>
      <c r="CQ361" s="28"/>
      <c r="CR361" s="28"/>
      <c r="CS361" s="28"/>
      <c r="CT361" s="28"/>
      <c r="CU361" s="28"/>
      <c r="CV361" s="28"/>
      <c r="CW361" s="28"/>
      <c r="CX361" s="28"/>
      <c r="CY361" s="28"/>
      <c r="CZ361" s="28"/>
      <c r="DA361" s="28"/>
      <c r="DB361" s="28"/>
      <c r="DC361" s="28"/>
      <c r="DD361" s="28"/>
      <c r="DE361" s="28"/>
      <c r="DF361" s="28"/>
      <c r="DG361" s="28"/>
      <c r="DH361" s="28"/>
      <c r="DI361" s="28"/>
      <c r="DJ361" s="28"/>
      <c r="DK361" s="28"/>
      <c r="DL361" s="28"/>
      <c r="DM361" s="28"/>
      <c r="DN361" s="28"/>
      <c r="DO361" s="28"/>
      <c r="DP361" s="28"/>
      <c r="DQ361" s="28"/>
      <c r="DR361" s="28"/>
      <c r="DS361" s="28"/>
      <c r="DT361" s="28"/>
      <c r="DU361" s="28"/>
      <c r="DV361" s="28"/>
      <c r="DW361" s="28"/>
      <c r="DX361" s="28"/>
      <c r="DY361" s="28"/>
      <c r="DZ361" s="28"/>
      <c r="EA361" s="28"/>
      <c r="EB361" s="28"/>
      <c r="EC361" s="28"/>
      <c r="ED361" s="28"/>
      <c r="EE361" s="28"/>
      <c r="EF361" s="28"/>
    </row>
    <row r="362" spans="1:136" s="5" customFormat="1" x14ac:dyDescent="0.25">
      <c r="A362" s="6" t="s">
        <v>372</v>
      </c>
      <c r="B362" s="6"/>
      <c r="C362" s="67"/>
      <c r="D362" s="60"/>
      <c r="E362" s="49"/>
      <c r="F362" s="49"/>
      <c r="G362" s="49"/>
      <c r="H362" s="49"/>
      <c r="I362" s="49"/>
      <c r="J362" s="49"/>
      <c r="K362" s="49"/>
      <c r="L362" s="71"/>
      <c r="M362" s="71"/>
      <c r="N362" s="71"/>
      <c r="O362" s="71"/>
      <c r="P362" s="71"/>
      <c r="Q362" s="71"/>
      <c r="R362" s="71"/>
      <c r="S362" s="71"/>
      <c r="T362" s="71"/>
      <c r="U362" s="71"/>
      <c r="V362" s="71"/>
      <c r="W362" s="71"/>
      <c r="X362" s="71"/>
      <c r="Y362" s="71"/>
      <c r="Z362" s="71"/>
      <c r="AA362" s="71"/>
      <c r="AB362" s="71"/>
      <c r="AC362" s="71"/>
      <c r="AD362" s="71"/>
      <c r="AE362" s="71"/>
      <c r="AF362" s="71"/>
      <c r="AG362" s="71"/>
      <c r="AH362" s="71"/>
      <c r="AI362" s="71"/>
      <c r="AJ362" s="71"/>
      <c r="AK362" s="71"/>
      <c r="AL362" s="71"/>
      <c r="AM362" s="71"/>
      <c r="AN362" s="71"/>
      <c r="AO362" s="71"/>
      <c r="AP362" s="71"/>
      <c r="AQ362" s="28"/>
      <c r="AR362" s="28"/>
      <c r="AS362" s="28"/>
      <c r="AT362" s="28"/>
      <c r="AU362" s="28"/>
      <c r="AV362" s="28"/>
      <c r="AW362" s="28"/>
      <c r="AX362" s="28"/>
      <c r="AY362" s="28"/>
      <c r="AZ362" s="28"/>
      <c r="BA362" s="28"/>
      <c r="BB362" s="28"/>
      <c r="BC362" s="28"/>
      <c r="BD362" s="28"/>
      <c r="BE362" s="28"/>
      <c r="BF362" s="28"/>
      <c r="BG362" s="28"/>
      <c r="BH362" s="28"/>
      <c r="BI362" s="28"/>
      <c r="BJ362" s="28"/>
      <c r="BK362" s="28"/>
      <c r="BL362" s="28"/>
      <c r="BM362" s="28"/>
      <c r="BN362" s="28"/>
      <c r="BO362" s="28"/>
      <c r="BP362" s="28"/>
      <c r="BQ362" s="28"/>
      <c r="BR362" s="28"/>
      <c r="BS362" s="28"/>
      <c r="BT362" s="28"/>
      <c r="BU362" s="28"/>
      <c r="BV362" s="28"/>
      <c r="BW362" s="28"/>
      <c r="BX362" s="28"/>
      <c r="BY362" s="28"/>
      <c r="BZ362" s="28"/>
      <c r="CA362" s="28"/>
      <c r="CB362" s="28"/>
      <c r="CC362" s="28"/>
      <c r="CD362" s="28"/>
      <c r="CE362" s="28"/>
      <c r="CF362" s="28"/>
      <c r="CG362" s="28"/>
      <c r="CH362" s="28"/>
      <c r="CI362" s="28"/>
      <c r="CJ362" s="28"/>
      <c r="CK362" s="28"/>
      <c r="CL362" s="28"/>
      <c r="CM362" s="28"/>
      <c r="CN362" s="28"/>
      <c r="CO362" s="28"/>
      <c r="CP362" s="28"/>
      <c r="CQ362" s="28"/>
      <c r="CR362" s="28"/>
      <c r="CS362" s="28"/>
      <c r="CT362" s="28"/>
      <c r="CU362" s="28"/>
      <c r="CV362" s="28"/>
      <c r="CW362" s="28"/>
      <c r="CX362" s="28"/>
      <c r="CY362" s="28"/>
      <c r="CZ362" s="28"/>
      <c r="DA362" s="28"/>
      <c r="DB362" s="28"/>
      <c r="DC362" s="28"/>
      <c r="DD362" s="28"/>
      <c r="DE362" s="28"/>
      <c r="DF362" s="28"/>
      <c r="DG362" s="28"/>
      <c r="DH362" s="28"/>
      <c r="DI362" s="28"/>
      <c r="DJ362" s="28"/>
      <c r="DK362" s="28"/>
      <c r="DL362" s="28"/>
      <c r="DM362" s="28"/>
      <c r="DN362" s="28"/>
      <c r="DO362" s="28"/>
      <c r="DP362" s="28"/>
      <c r="DQ362" s="28"/>
      <c r="DR362" s="28"/>
      <c r="DS362" s="28"/>
      <c r="DT362" s="28"/>
      <c r="DU362" s="28"/>
      <c r="DV362" s="28"/>
      <c r="DW362" s="28"/>
      <c r="DX362" s="28"/>
      <c r="DY362" s="28"/>
      <c r="DZ362" s="28"/>
      <c r="EA362" s="28"/>
      <c r="EB362" s="28"/>
      <c r="EC362" s="28"/>
      <c r="ED362" s="28"/>
      <c r="EE362" s="28"/>
      <c r="EF362" s="28"/>
    </row>
    <row r="363" spans="1:136" s="5" customFormat="1" x14ac:dyDescent="0.25">
      <c r="A363" s="60" t="s">
        <v>42</v>
      </c>
      <c r="B363" s="60" t="s">
        <v>308</v>
      </c>
      <c r="C363" s="67" t="s">
        <v>350</v>
      </c>
      <c r="D363" s="5" t="s">
        <v>232</v>
      </c>
      <c r="E363" s="68">
        <v>32000</v>
      </c>
      <c r="F363" s="68">
        <v>918.4</v>
      </c>
      <c r="G363" s="68">
        <v>0</v>
      </c>
      <c r="H363" s="68">
        <v>972.8</v>
      </c>
      <c r="I363" s="68">
        <v>10786.15</v>
      </c>
      <c r="J363" s="97">
        <f>+F363+G363+H363+I363</f>
        <v>12677.4</v>
      </c>
      <c r="K363" s="68">
        <f>+E363-J363</f>
        <v>19322.599999999999</v>
      </c>
      <c r="L363" s="71"/>
      <c r="M363" s="71"/>
      <c r="N363" s="71"/>
      <c r="O363" s="71"/>
      <c r="P363" s="71"/>
      <c r="Q363" s="71"/>
      <c r="R363" s="71"/>
      <c r="S363" s="71"/>
      <c r="T363" s="71"/>
      <c r="U363" s="71"/>
      <c r="V363" s="71"/>
      <c r="W363" s="71"/>
      <c r="X363" s="71"/>
      <c r="Y363" s="71"/>
      <c r="Z363" s="71"/>
      <c r="AA363" s="71"/>
      <c r="AB363" s="71"/>
      <c r="AC363" s="71"/>
      <c r="AD363" s="71"/>
      <c r="AE363" s="71"/>
      <c r="AF363" s="71"/>
      <c r="AG363" s="71"/>
      <c r="AH363" s="71"/>
      <c r="AI363" s="71"/>
      <c r="AJ363" s="71"/>
      <c r="AK363" s="71"/>
      <c r="AL363" s="71"/>
      <c r="AM363" s="71"/>
      <c r="AN363" s="71"/>
      <c r="AO363" s="71"/>
      <c r="AP363" s="71"/>
      <c r="AQ363" s="28"/>
      <c r="AR363" s="28"/>
      <c r="AS363" s="28"/>
      <c r="AT363" s="28"/>
      <c r="AU363" s="28"/>
      <c r="AV363" s="28"/>
      <c r="AW363" s="28"/>
      <c r="AX363" s="28"/>
      <c r="AY363" s="28"/>
      <c r="AZ363" s="28"/>
      <c r="BA363" s="28"/>
      <c r="BB363" s="28"/>
      <c r="BC363" s="28"/>
      <c r="BD363" s="28"/>
      <c r="BE363" s="28"/>
      <c r="BF363" s="28"/>
      <c r="BG363" s="28"/>
      <c r="BH363" s="28"/>
      <c r="BI363" s="28"/>
      <c r="BJ363" s="28"/>
      <c r="BK363" s="28"/>
      <c r="BL363" s="28"/>
      <c r="BM363" s="28"/>
      <c r="BN363" s="28"/>
      <c r="BO363" s="28"/>
      <c r="BP363" s="28"/>
      <c r="BQ363" s="28"/>
      <c r="BR363" s="28"/>
      <c r="BS363" s="28"/>
      <c r="BT363" s="28"/>
      <c r="BU363" s="28"/>
      <c r="BV363" s="28"/>
      <c r="BW363" s="28"/>
      <c r="BX363" s="28"/>
      <c r="BY363" s="28"/>
      <c r="BZ363" s="28"/>
      <c r="CA363" s="28"/>
      <c r="CB363" s="28"/>
      <c r="CC363" s="28"/>
      <c r="CD363" s="28"/>
      <c r="CE363" s="28"/>
      <c r="CF363" s="28"/>
      <c r="CG363" s="28"/>
      <c r="CH363" s="28"/>
      <c r="CI363" s="28"/>
      <c r="CJ363" s="28"/>
      <c r="CK363" s="28"/>
      <c r="CL363" s="28"/>
      <c r="CM363" s="28"/>
      <c r="CN363" s="28"/>
      <c r="CO363" s="28"/>
      <c r="CP363" s="28"/>
      <c r="CQ363" s="28"/>
      <c r="CR363" s="28"/>
      <c r="CS363" s="28"/>
      <c r="CT363" s="28"/>
      <c r="CU363" s="28"/>
      <c r="CV363" s="28"/>
      <c r="CW363" s="28"/>
      <c r="CX363" s="28"/>
      <c r="CY363" s="28"/>
      <c r="CZ363" s="28"/>
      <c r="DA363" s="28"/>
      <c r="DB363" s="28"/>
      <c r="DC363" s="28"/>
      <c r="DD363" s="28"/>
      <c r="DE363" s="28"/>
      <c r="DF363" s="28"/>
      <c r="DG363" s="28"/>
      <c r="DH363" s="28"/>
      <c r="DI363" s="28"/>
      <c r="DJ363" s="28"/>
      <c r="DK363" s="28"/>
      <c r="DL363" s="28"/>
      <c r="DM363" s="28"/>
      <c r="DN363" s="28"/>
      <c r="DO363" s="28"/>
      <c r="DP363" s="28"/>
      <c r="DQ363" s="28"/>
      <c r="DR363" s="28"/>
      <c r="DS363" s="28"/>
      <c r="DT363" s="28"/>
      <c r="DU363" s="28"/>
      <c r="DV363" s="28"/>
      <c r="DW363" s="28"/>
      <c r="DX363" s="28"/>
      <c r="DY363" s="28"/>
      <c r="DZ363" s="28"/>
      <c r="EA363" s="28"/>
      <c r="EB363" s="28"/>
      <c r="EC363" s="28"/>
      <c r="ED363" s="28"/>
      <c r="EE363" s="28"/>
      <c r="EF363" s="28"/>
    </row>
    <row r="364" spans="1:136" s="66" customFormat="1" x14ac:dyDescent="0.25">
      <c r="A364" s="3" t="s">
        <v>12</v>
      </c>
      <c r="B364" s="3">
        <v>1</v>
      </c>
      <c r="C364" s="34"/>
      <c r="D364" s="3"/>
      <c r="E364" s="4">
        <f>E363</f>
        <v>32000</v>
      </c>
      <c r="F364" s="4">
        <f>SUM(F363)</f>
        <v>918.4</v>
      </c>
      <c r="G364" s="4">
        <f>G363</f>
        <v>0</v>
      </c>
      <c r="H364" s="4">
        <f>H363</f>
        <v>972.8</v>
      </c>
      <c r="I364" s="4">
        <f>I363</f>
        <v>10786.15</v>
      </c>
      <c r="J364" s="4">
        <f>J363</f>
        <v>12677.4</v>
      </c>
      <c r="K364" s="4">
        <f>K363</f>
        <v>19322.599999999999</v>
      </c>
      <c r="L364" s="71"/>
      <c r="M364" s="71"/>
      <c r="N364" s="71"/>
      <c r="O364" s="71"/>
      <c r="P364" s="71"/>
      <c r="Q364" s="71"/>
      <c r="R364" s="71"/>
      <c r="S364" s="71"/>
      <c r="T364" s="71"/>
      <c r="U364" s="71"/>
      <c r="V364" s="71"/>
      <c r="W364" s="71"/>
      <c r="X364" s="71"/>
      <c r="Y364" s="71"/>
      <c r="Z364" s="71"/>
      <c r="AA364" s="71"/>
      <c r="AB364" s="71"/>
      <c r="AC364" s="71"/>
      <c r="AD364" s="71"/>
      <c r="AE364" s="71"/>
      <c r="AF364" s="71"/>
      <c r="AG364" s="71"/>
      <c r="AH364" s="71"/>
      <c r="AI364" s="71"/>
      <c r="AJ364" s="71"/>
      <c r="AK364" s="71"/>
      <c r="AL364" s="71"/>
      <c r="AM364" s="71"/>
      <c r="AN364" s="71"/>
      <c r="AO364" s="71"/>
      <c r="AP364" s="71"/>
      <c r="AQ364" s="28"/>
      <c r="AR364" s="28"/>
      <c r="AS364" s="28"/>
      <c r="AT364" s="28"/>
      <c r="AU364" s="28"/>
      <c r="AV364" s="28"/>
      <c r="AW364" s="28"/>
      <c r="AX364" s="28"/>
      <c r="AY364" s="28"/>
      <c r="AZ364" s="28"/>
      <c r="BA364" s="28"/>
      <c r="BB364" s="28"/>
      <c r="BC364" s="28"/>
      <c r="BD364" s="28"/>
      <c r="BE364" s="28"/>
      <c r="BF364" s="28"/>
      <c r="BG364" s="28"/>
      <c r="BH364" s="28"/>
      <c r="BI364" s="28"/>
      <c r="BJ364" s="28"/>
      <c r="BK364" s="28"/>
      <c r="BL364" s="28"/>
      <c r="BM364" s="28"/>
      <c r="BN364" s="28"/>
      <c r="BO364" s="28"/>
      <c r="BP364" s="28"/>
      <c r="BQ364" s="28"/>
      <c r="BR364" s="28"/>
      <c r="BS364" s="28"/>
      <c r="BT364" s="28"/>
      <c r="BU364" s="28"/>
      <c r="BV364" s="28"/>
      <c r="BW364" s="28"/>
      <c r="BX364" s="28"/>
      <c r="BY364" s="28"/>
      <c r="BZ364" s="28"/>
      <c r="CA364" s="28"/>
      <c r="CB364" s="28"/>
      <c r="CC364" s="28"/>
      <c r="CD364" s="28"/>
      <c r="CE364" s="28"/>
      <c r="CF364" s="28"/>
      <c r="CG364" s="28"/>
      <c r="CH364" s="28"/>
      <c r="CI364" s="28"/>
      <c r="CJ364" s="28"/>
      <c r="CK364" s="28"/>
      <c r="CL364" s="28"/>
      <c r="CM364" s="28"/>
      <c r="CN364" s="28"/>
      <c r="CO364" s="28"/>
      <c r="CP364" s="28"/>
      <c r="CQ364" s="28"/>
      <c r="CR364" s="28"/>
      <c r="CS364" s="28"/>
      <c r="CT364" s="28"/>
      <c r="CU364" s="28"/>
      <c r="CV364" s="28"/>
      <c r="CW364" s="28"/>
      <c r="CX364" s="28"/>
      <c r="CY364" s="28"/>
      <c r="CZ364" s="28"/>
      <c r="DA364" s="28"/>
      <c r="DB364" s="28"/>
      <c r="DC364" s="28"/>
      <c r="DD364" s="28"/>
      <c r="DE364" s="28"/>
      <c r="DF364" s="28"/>
      <c r="DG364" s="28"/>
      <c r="DH364" s="28"/>
      <c r="DI364" s="28"/>
      <c r="DJ364" s="28"/>
      <c r="DK364" s="28"/>
      <c r="DL364" s="28"/>
      <c r="DM364" s="28"/>
      <c r="DN364" s="28"/>
      <c r="DO364" s="28"/>
      <c r="DP364" s="28"/>
      <c r="DQ364" s="28"/>
      <c r="DR364" s="28"/>
      <c r="DS364" s="28"/>
      <c r="DT364" s="28"/>
      <c r="DU364" s="28"/>
      <c r="DV364" s="28"/>
      <c r="DW364" s="28"/>
      <c r="DX364" s="28"/>
      <c r="DY364" s="28"/>
      <c r="DZ364" s="28"/>
      <c r="EA364" s="28"/>
      <c r="EB364" s="28"/>
      <c r="EC364" s="28"/>
      <c r="ED364" s="28"/>
      <c r="EE364" s="28"/>
      <c r="EF364" s="28"/>
    </row>
    <row r="365" spans="1:136" x14ac:dyDescent="0.25">
      <c r="AC365" s="28"/>
      <c r="AD365" s="28"/>
      <c r="AE365" s="28"/>
      <c r="AF365" s="28"/>
      <c r="AG365" s="28"/>
      <c r="AH365" s="28"/>
      <c r="AI365" s="28"/>
      <c r="AJ365" s="28"/>
      <c r="AK365" s="28"/>
      <c r="AL365" s="28"/>
      <c r="AM365" s="28"/>
      <c r="AN365" s="28"/>
      <c r="AO365" s="28"/>
      <c r="AP365" s="28"/>
      <c r="AQ365" s="28"/>
      <c r="AR365" s="28"/>
      <c r="AS365" s="28"/>
      <c r="AT365" s="28"/>
      <c r="AU365" s="28"/>
      <c r="AV365" s="28"/>
      <c r="AW365" s="28"/>
      <c r="AX365" s="28"/>
      <c r="AY365" s="28"/>
      <c r="AZ365" s="28"/>
      <c r="BA365" s="28"/>
      <c r="BB365" s="28"/>
      <c r="BC365" s="28"/>
      <c r="BD365" s="28"/>
      <c r="BE365" s="28"/>
      <c r="BF365" s="28"/>
      <c r="BG365" s="28"/>
      <c r="BH365" s="28"/>
      <c r="BI365" s="28"/>
      <c r="BJ365" s="28"/>
      <c r="BK365" s="28"/>
      <c r="BL365" s="28"/>
      <c r="BM365" s="28"/>
      <c r="BN365" s="28"/>
      <c r="BO365" s="28"/>
      <c r="BP365" s="28"/>
      <c r="BQ365" s="28"/>
      <c r="BR365" s="28"/>
      <c r="BS365" s="28"/>
      <c r="BT365" s="28"/>
      <c r="BU365" s="28"/>
      <c r="BV365" s="28"/>
      <c r="BW365" s="28"/>
      <c r="BX365" s="28"/>
      <c r="BY365" s="28"/>
      <c r="BZ365" s="28"/>
      <c r="CA365" s="28"/>
      <c r="CB365" s="28"/>
      <c r="CC365" s="28"/>
      <c r="CD365" s="28"/>
      <c r="CE365" s="28"/>
      <c r="CF365" s="28"/>
      <c r="CG365" s="28"/>
      <c r="CH365" s="28"/>
      <c r="CI365" s="28"/>
      <c r="CJ365" s="28"/>
      <c r="CK365" s="28"/>
      <c r="CL365" s="28"/>
      <c r="CM365" s="28"/>
      <c r="CN365" s="28"/>
      <c r="CO365" s="28"/>
      <c r="CP365" s="28"/>
      <c r="CQ365" s="28"/>
      <c r="CR365" s="28"/>
      <c r="CS365" s="28"/>
      <c r="CT365" s="28"/>
      <c r="CU365" s="28"/>
      <c r="CV365" s="28"/>
      <c r="CW365" s="28"/>
      <c r="CX365" s="28"/>
      <c r="CY365" s="28"/>
      <c r="CZ365" s="28"/>
      <c r="DA365" s="28"/>
      <c r="DB365" s="28"/>
      <c r="DC365" s="28"/>
      <c r="DD365" s="28"/>
      <c r="DE365" s="28"/>
      <c r="DF365" s="28"/>
      <c r="DG365" s="28"/>
      <c r="DH365" s="28"/>
      <c r="DI365" s="28"/>
      <c r="DJ365" s="28"/>
      <c r="DK365" s="28"/>
      <c r="DL365" s="28"/>
      <c r="DM365" s="28"/>
      <c r="DN365" s="28"/>
      <c r="DO365" s="28"/>
      <c r="DP365" s="28"/>
      <c r="DQ365" s="28"/>
      <c r="DR365" s="28"/>
      <c r="DS365" s="28"/>
      <c r="DT365" s="28"/>
      <c r="DU365" s="28"/>
      <c r="DV365" s="28"/>
      <c r="DW365" s="28"/>
      <c r="DX365" s="28"/>
      <c r="DY365" s="28"/>
      <c r="DZ365" s="28"/>
      <c r="EA365" s="28"/>
      <c r="EB365" s="28"/>
      <c r="EC365" s="28"/>
      <c r="ED365" s="28"/>
      <c r="EE365" s="28"/>
      <c r="EF365" s="28"/>
    </row>
    <row r="366" spans="1:136" s="5" customFormat="1" x14ac:dyDescent="0.25">
      <c r="A366" s="10" t="s">
        <v>345</v>
      </c>
      <c r="B366" s="10"/>
      <c r="C366" s="36"/>
      <c r="D366" s="12"/>
      <c r="E366" s="10"/>
      <c r="F366" s="10"/>
      <c r="G366" s="10"/>
      <c r="H366" s="10"/>
      <c r="I366" s="10"/>
      <c r="J366" s="10"/>
      <c r="K366" s="10"/>
      <c r="L366" s="71"/>
      <c r="M366" s="71"/>
      <c r="N366" s="71"/>
      <c r="O366" s="71"/>
      <c r="P366" s="71"/>
      <c r="Q366" s="71"/>
      <c r="R366" s="71"/>
      <c r="S366" s="71"/>
      <c r="T366" s="71"/>
      <c r="U366" s="71"/>
      <c r="V366" s="71"/>
      <c r="W366" s="71"/>
      <c r="X366" s="71"/>
      <c r="Y366" s="71"/>
      <c r="Z366" s="71"/>
      <c r="AA366" s="71"/>
      <c r="AB366" s="71"/>
      <c r="AC366" s="71"/>
      <c r="AD366" s="71"/>
      <c r="AE366" s="71"/>
      <c r="AF366" s="71"/>
      <c r="AG366" s="71"/>
      <c r="AH366" s="71"/>
      <c r="AI366" s="71"/>
      <c r="AJ366" s="71"/>
      <c r="AK366" s="71"/>
      <c r="AL366" s="71"/>
      <c r="AM366" s="71"/>
      <c r="AN366" s="71"/>
      <c r="AO366" s="71"/>
      <c r="AP366" s="71"/>
      <c r="AQ366" s="28"/>
      <c r="AR366" s="28"/>
      <c r="AS366" s="28"/>
      <c r="AT366" s="28"/>
      <c r="AU366" s="28"/>
      <c r="AV366" s="28"/>
      <c r="AW366" s="28"/>
      <c r="AX366" s="28"/>
      <c r="AY366" s="28"/>
      <c r="AZ366" s="28"/>
      <c r="BA366" s="28"/>
      <c r="BB366" s="28"/>
      <c r="BC366" s="28"/>
      <c r="BD366" s="28"/>
      <c r="BE366" s="28"/>
      <c r="BF366" s="28"/>
      <c r="BG366" s="28"/>
      <c r="BH366" s="28"/>
      <c r="BI366" s="28"/>
      <c r="BJ366" s="28"/>
      <c r="BK366" s="28"/>
      <c r="BL366" s="28"/>
      <c r="BM366" s="28"/>
      <c r="BN366" s="28"/>
      <c r="BO366" s="28"/>
      <c r="BP366" s="28"/>
      <c r="BQ366" s="28"/>
      <c r="BR366" s="28"/>
      <c r="BS366" s="28"/>
      <c r="BT366" s="28"/>
      <c r="BU366" s="28"/>
      <c r="BV366" s="28"/>
      <c r="BW366" s="28"/>
      <c r="BX366" s="28"/>
      <c r="BY366" s="28"/>
      <c r="BZ366" s="28"/>
      <c r="CA366" s="28"/>
      <c r="CB366" s="28"/>
      <c r="CC366" s="28"/>
      <c r="CD366" s="28"/>
      <c r="CE366" s="28"/>
      <c r="CF366" s="28"/>
      <c r="CG366" s="28"/>
      <c r="CH366" s="28"/>
      <c r="CI366" s="28"/>
      <c r="CJ366" s="28"/>
      <c r="CK366" s="28"/>
      <c r="CL366" s="28"/>
      <c r="CM366" s="28"/>
      <c r="CN366" s="28"/>
      <c r="CO366" s="28"/>
      <c r="CP366" s="28"/>
      <c r="CQ366" s="28"/>
      <c r="CR366" s="28"/>
      <c r="CS366" s="28"/>
      <c r="CT366" s="28"/>
      <c r="CU366" s="28"/>
      <c r="CV366" s="28"/>
      <c r="CW366" s="28"/>
      <c r="CX366" s="28"/>
      <c r="CY366" s="28"/>
      <c r="CZ366" s="28"/>
      <c r="DA366" s="28"/>
      <c r="DB366" s="28"/>
      <c r="DC366" s="28"/>
      <c r="DD366" s="28"/>
      <c r="DE366" s="28"/>
      <c r="DF366" s="28"/>
      <c r="DG366" s="28"/>
      <c r="DH366" s="28"/>
      <c r="DI366" s="28"/>
      <c r="DJ366" s="28"/>
      <c r="DK366" s="28"/>
      <c r="DL366" s="28"/>
      <c r="DM366" s="28"/>
      <c r="DN366" s="28"/>
      <c r="DO366" s="28"/>
      <c r="DP366" s="28"/>
      <c r="DQ366" s="28"/>
      <c r="DR366" s="28"/>
      <c r="DS366" s="28"/>
      <c r="DT366" s="28"/>
      <c r="DU366" s="28"/>
      <c r="DV366" s="28"/>
      <c r="DW366" s="28"/>
      <c r="DX366" s="28"/>
      <c r="DY366" s="28"/>
      <c r="DZ366" s="28"/>
      <c r="EA366" s="28"/>
      <c r="EB366" s="28"/>
      <c r="EC366" s="28"/>
      <c r="ED366" s="28"/>
      <c r="EE366" s="28"/>
      <c r="EF366" s="28"/>
    </row>
    <row r="367" spans="1:136" s="69" customFormat="1" x14ac:dyDescent="0.25">
      <c r="A367" s="5" t="s">
        <v>113</v>
      </c>
      <c r="B367" t="s">
        <v>114</v>
      </c>
      <c r="C367" s="32" t="s">
        <v>350</v>
      </c>
      <c r="D367" t="s">
        <v>234</v>
      </c>
      <c r="E367" s="1">
        <v>48000</v>
      </c>
      <c r="F367" s="1">
        <f t="shared" ref="F367:F371" si="110">E367*0.0287</f>
        <v>1377.6</v>
      </c>
      <c r="G367" s="1">
        <v>1571.73</v>
      </c>
      <c r="H367" s="1">
        <f t="shared" ref="H367:H371" si="111">E367*0.0304</f>
        <v>1459.2</v>
      </c>
      <c r="I367" s="1">
        <v>175</v>
      </c>
      <c r="J367" s="1">
        <v>4583.53</v>
      </c>
      <c r="K367" s="1">
        <v>43416.47</v>
      </c>
      <c r="L367" s="71"/>
      <c r="M367" s="71"/>
      <c r="N367" s="71"/>
      <c r="O367" s="71"/>
      <c r="P367" s="71"/>
      <c r="Q367" s="71"/>
      <c r="R367" s="71"/>
      <c r="S367" s="71"/>
      <c r="T367" s="71"/>
      <c r="U367" s="71"/>
      <c r="V367" s="71"/>
      <c r="W367" s="71"/>
      <c r="X367" s="71"/>
      <c r="Y367" s="71"/>
      <c r="Z367" s="71"/>
      <c r="AA367" s="71"/>
      <c r="AB367" s="71"/>
      <c r="AC367" s="71"/>
      <c r="AD367" s="71"/>
      <c r="AE367" s="71"/>
      <c r="AF367" s="71"/>
      <c r="AG367" s="71"/>
      <c r="AH367" s="71"/>
      <c r="AI367" s="71"/>
      <c r="AJ367" s="71"/>
      <c r="AK367" s="71"/>
      <c r="AL367" s="71"/>
      <c r="AM367" s="71"/>
      <c r="AN367" s="71"/>
      <c r="AO367" s="71"/>
      <c r="AP367" s="71"/>
      <c r="AQ367" s="28"/>
      <c r="AR367" s="28"/>
      <c r="AS367" s="28"/>
      <c r="AT367" s="28"/>
      <c r="AU367" s="28"/>
      <c r="AV367" s="28"/>
      <c r="AW367" s="28"/>
      <c r="AX367" s="28"/>
      <c r="AY367" s="28"/>
      <c r="AZ367" s="28"/>
      <c r="BA367" s="28"/>
      <c r="BB367" s="28"/>
      <c r="BC367" s="28"/>
      <c r="BD367" s="28"/>
      <c r="BE367" s="28"/>
      <c r="BF367" s="28"/>
      <c r="BG367" s="28"/>
      <c r="BH367" s="28"/>
      <c r="BI367" s="28"/>
      <c r="BJ367" s="28"/>
      <c r="BK367" s="28"/>
      <c r="BL367" s="28"/>
      <c r="BM367" s="28"/>
      <c r="BN367" s="28"/>
      <c r="BO367" s="28"/>
      <c r="BP367" s="28"/>
      <c r="BQ367" s="28"/>
      <c r="BR367" s="28"/>
      <c r="BS367" s="28"/>
      <c r="BT367" s="28"/>
      <c r="BU367" s="28"/>
      <c r="BV367" s="28"/>
      <c r="BW367" s="28"/>
      <c r="BX367" s="28"/>
      <c r="BY367" s="28"/>
      <c r="BZ367" s="28"/>
      <c r="CA367" s="28"/>
      <c r="CB367" s="28"/>
      <c r="CC367" s="28"/>
      <c r="CD367" s="28"/>
      <c r="CE367" s="28"/>
      <c r="CF367" s="28"/>
      <c r="CG367" s="28"/>
      <c r="CH367" s="28"/>
      <c r="CI367" s="28"/>
      <c r="CJ367" s="28"/>
      <c r="CK367" s="28"/>
      <c r="CL367" s="28"/>
      <c r="CM367" s="28"/>
      <c r="CN367" s="28"/>
      <c r="CO367" s="28"/>
      <c r="CP367" s="28"/>
      <c r="CQ367" s="28"/>
      <c r="CR367" s="28"/>
      <c r="CS367" s="28"/>
      <c r="CT367" s="28"/>
      <c r="CU367" s="28"/>
      <c r="CV367" s="28"/>
      <c r="CW367" s="28"/>
      <c r="CX367" s="28"/>
      <c r="CY367" s="28"/>
      <c r="CZ367" s="28"/>
      <c r="DA367" s="28"/>
      <c r="DB367" s="28"/>
      <c r="DC367" s="28"/>
      <c r="DD367" s="28"/>
      <c r="DE367" s="28"/>
      <c r="DF367" s="28"/>
      <c r="DG367" s="28"/>
      <c r="DH367" s="28"/>
      <c r="DI367" s="28"/>
      <c r="DJ367" s="28"/>
      <c r="DK367" s="28"/>
      <c r="DL367" s="28"/>
      <c r="DM367" s="28"/>
      <c r="DN367" s="28"/>
      <c r="DO367" s="28"/>
      <c r="DP367" s="28"/>
      <c r="DQ367" s="28"/>
      <c r="DR367" s="28"/>
      <c r="DS367" s="28"/>
      <c r="DT367" s="28"/>
      <c r="DU367" s="28"/>
      <c r="DV367" s="28"/>
      <c r="DW367" s="28"/>
      <c r="DX367" s="28"/>
      <c r="DY367" s="28"/>
      <c r="DZ367" s="28"/>
      <c r="EA367" s="28"/>
      <c r="EB367" s="28"/>
      <c r="EC367" s="28"/>
      <c r="ED367" s="28"/>
      <c r="EE367" s="28"/>
      <c r="EF367" s="28"/>
    </row>
    <row r="368" spans="1:136" x14ac:dyDescent="0.25">
      <c r="A368" s="5" t="s">
        <v>262</v>
      </c>
      <c r="B368" t="s">
        <v>261</v>
      </c>
      <c r="C368" s="32" t="s">
        <v>351</v>
      </c>
      <c r="D368" t="s">
        <v>234</v>
      </c>
      <c r="E368" s="1">
        <v>30000</v>
      </c>
      <c r="F368" s="1">
        <f t="shared" si="110"/>
        <v>861</v>
      </c>
      <c r="G368">
        <v>0</v>
      </c>
      <c r="H368" s="1">
        <f t="shared" si="111"/>
        <v>912</v>
      </c>
      <c r="I368" s="1">
        <v>175</v>
      </c>
      <c r="J368" s="1">
        <v>1948</v>
      </c>
      <c r="K368" s="1">
        <v>28052</v>
      </c>
      <c r="L368" s="70"/>
      <c r="M368" s="70"/>
      <c r="N368" s="70"/>
      <c r="O368" s="70"/>
      <c r="P368" s="70"/>
      <c r="Q368" s="70"/>
      <c r="R368" s="70"/>
      <c r="S368" s="70"/>
      <c r="T368" s="70"/>
      <c r="U368" s="70"/>
      <c r="V368" s="70"/>
      <c r="W368" s="70"/>
      <c r="X368" s="70"/>
      <c r="Y368" s="70"/>
      <c r="Z368" s="70"/>
      <c r="AA368" s="70"/>
      <c r="AB368" s="70"/>
      <c r="AC368" s="71"/>
      <c r="AD368" s="71"/>
      <c r="AE368" s="71"/>
      <c r="AF368" s="71"/>
      <c r="AG368" s="71"/>
      <c r="AH368" s="71"/>
      <c r="AI368" s="71"/>
      <c r="AJ368" s="71"/>
      <c r="AK368" s="71"/>
      <c r="AL368" s="71"/>
      <c r="AM368" s="71"/>
      <c r="AN368" s="71"/>
      <c r="AO368" s="71"/>
      <c r="AP368" s="71"/>
      <c r="AQ368" s="28"/>
      <c r="AR368" s="28"/>
      <c r="AS368" s="28"/>
      <c r="AT368" s="28"/>
      <c r="AU368" s="28"/>
      <c r="AV368" s="28"/>
      <c r="AW368" s="28"/>
      <c r="AX368" s="28"/>
      <c r="AY368" s="28"/>
      <c r="AZ368" s="28"/>
      <c r="BA368" s="28"/>
      <c r="BB368" s="28"/>
      <c r="BC368" s="28"/>
      <c r="BD368" s="28"/>
      <c r="BE368" s="28"/>
      <c r="BF368" s="28"/>
      <c r="BG368" s="28"/>
      <c r="BH368" s="28"/>
      <c r="BI368" s="28"/>
      <c r="BJ368" s="28"/>
      <c r="BK368" s="28"/>
      <c r="BL368" s="28"/>
      <c r="BM368" s="28"/>
      <c r="BN368" s="28"/>
      <c r="BO368" s="28"/>
      <c r="BP368" s="28"/>
      <c r="BQ368" s="28"/>
      <c r="BR368" s="28"/>
      <c r="BS368" s="28"/>
      <c r="BT368" s="28"/>
      <c r="BU368" s="28"/>
      <c r="BV368" s="28"/>
      <c r="BW368" s="28"/>
      <c r="BX368" s="28"/>
      <c r="BY368" s="28"/>
      <c r="BZ368" s="28"/>
      <c r="CA368" s="28"/>
      <c r="CB368" s="28"/>
      <c r="CC368" s="28"/>
      <c r="CD368" s="28"/>
      <c r="CE368" s="28"/>
      <c r="CF368" s="28"/>
      <c r="CG368" s="28"/>
      <c r="CH368" s="28"/>
      <c r="CI368" s="28"/>
      <c r="CJ368" s="28"/>
      <c r="CK368" s="28"/>
      <c r="CL368" s="28"/>
      <c r="CM368" s="28"/>
      <c r="CN368" s="28"/>
      <c r="CO368" s="28"/>
      <c r="CP368" s="28"/>
      <c r="CQ368" s="28"/>
      <c r="CR368" s="28"/>
      <c r="CS368" s="28"/>
      <c r="CT368" s="28"/>
      <c r="CU368" s="28"/>
      <c r="CV368" s="28"/>
      <c r="CW368" s="28"/>
      <c r="CX368" s="28"/>
      <c r="CY368" s="28"/>
      <c r="CZ368" s="28"/>
      <c r="DA368" s="28"/>
      <c r="DB368" s="28"/>
      <c r="DC368" s="28"/>
      <c r="DD368" s="28"/>
      <c r="DE368" s="28"/>
      <c r="DF368" s="28"/>
      <c r="DG368" s="28"/>
      <c r="DH368" s="28"/>
      <c r="DI368" s="28"/>
      <c r="DJ368" s="28"/>
      <c r="DK368" s="28"/>
      <c r="DL368" s="28"/>
      <c r="DM368" s="28"/>
      <c r="DN368" s="28"/>
      <c r="DO368" s="28"/>
      <c r="DP368" s="28"/>
      <c r="DQ368" s="28"/>
      <c r="DR368" s="28"/>
      <c r="DS368" s="28"/>
      <c r="DT368" s="28"/>
      <c r="DU368" s="28"/>
      <c r="DV368" s="28"/>
      <c r="DW368" s="28"/>
      <c r="DX368" s="28"/>
      <c r="DY368" s="28"/>
      <c r="DZ368" s="28"/>
      <c r="EA368" s="28"/>
      <c r="EB368" s="28"/>
      <c r="EC368" s="28"/>
      <c r="ED368" s="28"/>
      <c r="EE368" s="28"/>
      <c r="EF368" s="28"/>
    </row>
    <row r="369" spans="1:136" x14ac:dyDescent="0.25">
      <c r="A369" s="5" t="s">
        <v>242</v>
      </c>
      <c r="B369" t="s">
        <v>14</v>
      </c>
      <c r="C369" s="32" t="s">
        <v>351</v>
      </c>
      <c r="D369" t="s">
        <v>234</v>
      </c>
      <c r="E369" s="1">
        <v>30000</v>
      </c>
      <c r="F369" s="1">
        <f t="shared" si="110"/>
        <v>861</v>
      </c>
      <c r="G369">
        <v>0</v>
      </c>
      <c r="H369" s="1">
        <f t="shared" si="111"/>
        <v>912</v>
      </c>
      <c r="I369" s="1">
        <v>1687.45</v>
      </c>
      <c r="J369" s="1">
        <v>3460.45</v>
      </c>
      <c r="K369" s="1">
        <v>26539.55</v>
      </c>
      <c r="L369" s="72"/>
      <c r="M369" s="72"/>
      <c r="N369" s="72"/>
      <c r="O369" s="72"/>
      <c r="P369" s="72"/>
      <c r="Q369" s="72"/>
      <c r="R369" s="72"/>
      <c r="S369" s="72"/>
      <c r="T369" s="72"/>
      <c r="U369" s="72"/>
      <c r="V369" s="72"/>
      <c r="W369" s="72"/>
      <c r="X369" s="72"/>
      <c r="Y369" s="72"/>
      <c r="Z369" s="72"/>
      <c r="AA369" s="72"/>
      <c r="AB369" s="72"/>
      <c r="AC369" s="71"/>
      <c r="AD369" s="71"/>
      <c r="AE369" s="71"/>
      <c r="AF369" s="71"/>
      <c r="AG369" s="71"/>
      <c r="AH369" s="71"/>
      <c r="AI369" s="71"/>
      <c r="AJ369" s="71"/>
      <c r="AK369" s="71"/>
      <c r="AL369" s="71"/>
      <c r="AM369" s="71"/>
      <c r="AN369" s="71"/>
      <c r="AO369" s="71"/>
      <c r="AP369" s="71"/>
      <c r="AQ369" s="28"/>
      <c r="AR369" s="28"/>
      <c r="AS369" s="28"/>
      <c r="AT369" s="28"/>
      <c r="AU369" s="28"/>
      <c r="AV369" s="28"/>
      <c r="AW369" s="28"/>
      <c r="AX369" s="28"/>
      <c r="AY369" s="28"/>
      <c r="AZ369" s="28"/>
      <c r="BA369" s="28"/>
      <c r="BB369" s="28"/>
      <c r="BC369" s="28"/>
      <c r="BD369" s="28"/>
      <c r="BE369" s="28"/>
      <c r="BF369" s="28"/>
      <c r="BG369" s="28"/>
      <c r="BH369" s="28"/>
      <c r="BI369" s="28"/>
      <c r="BJ369" s="28"/>
      <c r="BK369" s="28"/>
      <c r="BL369" s="28"/>
      <c r="BM369" s="28"/>
      <c r="BN369" s="28"/>
      <c r="BO369" s="28"/>
      <c r="BP369" s="28"/>
      <c r="BQ369" s="28"/>
      <c r="BR369" s="28"/>
      <c r="BS369" s="28"/>
      <c r="BT369" s="28"/>
      <c r="BU369" s="28"/>
      <c r="BV369" s="28"/>
      <c r="BW369" s="28"/>
      <c r="BX369" s="28"/>
      <c r="BY369" s="28"/>
      <c r="BZ369" s="28"/>
      <c r="CA369" s="28"/>
      <c r="CB369" s="28"/>
      <c r="CC369" s="28"/>
      <c r="CD369" s="28"/>
      <c r="CE369" s="28"/>
      <c r="CF369" s="28"/>
      <c r="CG369" s="28"/>
      <c r="CH369" s="28"/>
      <c r="CI369" s="28"/>
      <c r="CJ369" s="28"/>
      <c r="CK369" s="28"/>
      <c r="CL369" s="28"/>
      <c r="CM369" s="28"/>
      <c r="CN369" s="28"/>
      <c r="CO369" s="28"/>
      <c r="CP369" s="28"/>
      <c r="CQ369" s="28"/>
      <c r="CR369" s="28"/>
      <c r="CS369" s="28"/>
      <c r="CT369" s="28"/>
      <c r="CU369" s="28"/>
      <c r="CV369" s="28"/>
      <c r="CW369" s="28"/>
      <c r="CX369" s="28"/>
      <c r="CY369" s="28"/>
      <c r="CZ369" s="28"/>
      <c r="DA369" s="28"/>
      <c r="DB369" s="28"/>
      <c r="DC369" s="28"/>
      <c r="DD369" s="28"/>
      <c r="DE369" s="28"/>
      <c r="DF369" s="28"/>
      <c r="DG369" s="28"/>
      <c r="DH369" s="28"/>
      <c r="DI369" s="28"/>
      <c r="DJ369" s="28"/>
      <c r="DK369" s="28"/>
      <c r="DL369" s="28"/>
      <c r="DM369" s="28"/>
      <c r="DN369" s="28"/>
      <c r="DO369" s="28"/>
      <c r="DP369" s="28"/>
      <c r="DQ369" s="28"/>
      <c r="DR369" s="28"/>
      <c r="DS369" s="28"/>
      <c r="DT369" s="28"/>
      <c r="DU369" s="28"/>
      <c r="DV369" s="28"/>
      <c r="DW369" s="28"/>
      <c r="DX369" s="28"/>
      <c r="DY369" s="28"/>
      <c r="DZ369" s="28"/>
      <c r="EA369" s="28"/>
      <c r="EB369" s="28"/>
      <c r="EC369" s="28"/>
      <c r="ED369" s="28"/>
      <c r="EE369" s="28"/>
      <c r="EF369" s="28"/>
    </row>
    <row r="370" spans="1:136" x14ac:dyDescent="0.25">
      <c r="A370" s="5" t="s">
        <v>265</v>
      </c>
      <c r="B370" t="s">
        <v>133</v>
      </c>
      <c r="C370" s="32" t="s">
        <v>350</v>
      </c>
      <c r="D370" s="11" t="s">
        <v>234</v>
      </c>
      <c r="E370" s="1">
        <v>30000</v>
      </c>
      <c r="F370" s="1">
        <f t="shared" si="110"/>
        <v>861</v>
      </c>
      <c r="G370">
        <v>0</v>
      </c>
      <c r="H370" s="1">
        <f t="shared" si="111"/>
        <v>912</v>
      </c>
      <c r="I370" s="1">
        <v>175</v>
      </c>
      <c r="J370" s="1">
        <v>1948</v>
      </c>
      <c r="K370" s="1">
        <v>28052</v>
      </c>
      <c r="L370" s="70"/>
      <c r="M370" s="70"/>
      <c r="N370" s="70"/>
      <c r="O370" s="70"/>
      <c r="P370" s="70"/>
      <c r="Q370" s="70"/>
      <c r="R370" s="70"/>
      <c r="S370" s="70"/>
      <c r="T370" s="70"/>
      <c r="U370" s="70"/>
      <c r="V370" s="70"/>
      <c r="W370" s="70"/>
      <c r="X370" s="70"/>
      <c r="Y370" s="70"/>
      <c r="Z370" s="70"/>
      <c r="AA370" s="70"/>
      <c r="AB370" s="70"/>
      <c r="AC370" s="71"/>
      <c r="AD370" s="71"/>
      <c r="AE370" s="71"/>
      <c r="AF370" s="71"/>
      <c r="AG370" s="71"/>
      <c r="AH370" s="71"/>
      <c r="AI370" s="71"/>
      <c r="AJ370" s="71"/>
      <c r="AK370" s="71"/>
      <c r="AL370" s="71"/>
      <c r="AM370" s="71"/>
      <c r="AN370" s="71"/>
      <c r="AO370" s="71"/>
      <c r="AP370" s="71"/>
      <c r="AQ370" s="28"/>
      <c r="AR370" s="28"/>
      <c r="AS370" s="28"/>
      <c r="AT370" s="28"/>
      <c r="AU370" s="28"/>
      <c r="AV370" s="28"/>
      <c r="AW370" s="28"/>
      <c r="AX370" s="28"/>
      <c r="AY370" s="28"/>
      <c r="AZ370" s="28"/>
      <c r="BA370" s="28"/>
      <c r="BB370" s="28"/>
      <c r="BC370" s="28"/>
      <c r="BD370" s="28"/>
      <c r="BE370" s="28"/>
      <c r="BF370" s="28"/>
      <c r="BG370" s="28"/>
      <c r="BH370" s="28"/>
      <c r="BI370" s="28"/>
      <c r="BJ370" s="28"/>
      <c r="BK370" s="28"/>
      <c r="BL370" s="28"/>
      <c r="BM370" s="28"/>
      <c r="BN370" s="28"/>
      <c r="BO370" s="28"/>
      <c r="BP370" s="28"/>
      <c r="BQ370" s="28"/>
      <c r="BR370" s="28"/>
      <c r="BS370" s="28"/>
      <c r="BT370" s="28"/>
      <c r="BU370" s="28"/>
      <c r="BV370" s="28"/>
      <c r="BW370" s="28"/>
      <c r="BX370" s="28"/>
      <c r="BY370" s="28"/>
      <c r="BZ370" s="28"/>
      <c r="CA370" s="28"/>
      <c r="CB370" s="28"/>
      <c r="CC370" s="28"/>
      <c r="CD370" s="28"/>
      <c r="CE370" s="28"/>
      <c r="CF370" s="28"/>
      <c r="CG370" s="28"/>
      <c r="CH370" s="28"/>
      <c r="CI370" s="28"/>
      <c r="CJ370" s="28"/>
      <c r="CK370" s="28"/>
      <c r="CL370" s="28"/>
      <c r="CM370" s="28"/>
      <c r="CN370" s="28"/>
      <c r="CO370" s="28"/>
      <c r="CP370" s="28"/>
      <c r="CQ370" s="28"/>
      <c r="CR370" s="28"/>
      <c r="CS370" s="28"/>
      <c r="CT370" s="28"/>
      <c r="CU370" s="28"/>
      <c r="CV370" s="28"/>
      <c r="CW370" s="28"/>
      <c r="CX370" s="28"/>
      <c r="CY370" s="28"/>
      <c r="CZ370" s="28"/>
      <c r="DA370" s="28"/>
      <c r="DB370" s="28"/>
      <c r="DC370" s="28"/>
      <c r="DD370" s="28"/>
      <c r="DE370" s="28"/>
      <c r="DF370" s="28"/>
      <c r="DG370" s="28"/>
      <c r="DH370" s="28"/>
      <c r="DI370" s="28"/>
      <c r="DJ370" s="28"/>
      <c r="DK370" s="28"/>
      <c r="DL370" s="28"/>
      <c r="DM370" s="28"/>
      <c r="DN370" s="28"/>
      <c r="DO370" s="28"/>
      <c r="DP370" s="28"/>
      <c r="DQ370" s="28"/>
      <c r="DR370" s="28"/>
      <c r="DS370" s="28"/>
      <c r="DT370" s="28"/>
      <c r="DU370" s="28"/>
      <c r="DV370" s="28"/>
      <c r="DW370" s="28"/>
      <c r="DX370" s="28"/>
      <c r="DY370" s="28"/>
      <c r="DZ370" s="28"/>
      <c r="EA370" s="28"/>
      <c r="EB370" s="28"/>
      <c r="EC370" s="28"/>
      <c r="ED370" s="28"/>
      <c r="EE370" s="28"/>
      <c r="EF370" s="28"/>
    </row>
    <row r="371" spans="1:136" x14ac:dyDescent="0.25">
      <c r="A371" s="5" t="s">
        <v>287</v>
      </c>
      <c r="B371" s="21" t="s">
        <v>109</v>
      </c>
      <c r="C371" s="32" t="s">
        <v>351</v>
      </c>
      <c r="D371" s="16" t="s">
        <v>234</v>
      </c>
      <c r="E371" s="1">
        <v>30000</v>
      </c>
      <c r="F371" s="1">
        <f t="shared" si="110"/>
        <v>861</v>
      </c>
      <c r="G371">
        <v>0</v>
      </c>
      <c r="H371" s="1">
        <f t="shared" si="111"/>
        <v>912</v>
      </c>
      <c r="I371" s="1">
        <v>175</v>
      </c>
      <c r="J371" s="1">
        <v>1948</v>
      </c>
      <c r="K371" s="1">
        <v>28052</v>
      </c>
      <c r="L371" s="72"/>
      <c r="M371" s="72"/>
      <c r="N371" s="72"/>
      <c r="O371" s="72"/>
      <c r="P371" s="72"/>
      <c r="Q371" s="72"/>
      <c r="R371" s="72"/>
      <c r="S371" s="72"/>
      <c r="T371" s="72"/>
      <c r="U371" s="72"/>
      <c r="V371" s="72"/>
      <c r="W371" s="72"/>
      <c r="X371" s="72"/>
      <c r="Y371" s="72"/>
      <c r="Z371" s="72"/>
      <c r="AA371" s="72"/>
      <c r="AB371" s="72"/>
      <c r="AC371" s="71"/>
      <c r="AD371" s="71"/>
      <c r="AE371" s="71"/>
      <c r="AF371" s="71"/>
      <c r="AG371" s="71"/>
      <c r="AH371" s="71"/>
      <c r="AI371" s="71"/>
      <c r="AJ371" s="71"/>
      <c r="AK371" s="71"/>
      <c r="AL371" s="71"/>
      <c r="AM371" s="71"/>
      <c r="AN371" s="71"/>
      <c r="AO371" s="71"/>
      <c r="AP371" s="71"/>
      <c r="AQ371" s="28"/>
      <c r="AR371" s="28"/>
      <c r="AS371" s="28"/>
      <c r="AT371" s="28"/>
      <c r="AU371" s="28"/>
      <c r="AV371" s="28"/>
      <c r="AW371" s="28"/>
      <c r="AX371" s="28"/>
      <c r="AY371" s="28"/>
      <c r="AZ371" s="28"/>
      <c r="BA371" s="28"/>
      <c r="BB371" s="28"/>
      <c r="BC371" s="28"/>
      <c r="BD371" s="28"/>
      <c r="BE371" s="28"/>
      <c r="BF371" s="28"/>
      <c r="BG371" s="28"/>
      <c r="BH371" s="28"/>
      <c r="BI371" s="28"/>
      <c r="BJ371" s="28"/>
      <c r="BK371" s="28"/>
      <c r="BL371" s="28"/>
      <c r="BM371" s="28"/>
      <c r="BN371" s="28"/>
      <c r="BO371" s="28"/>
      <c r="BP371" s="28"/>
      <c r="BQ371" s="28"/>
      <c r="BR371" s="28"/>
      <c r="BS371" s="28"/>
      <c r="BT371" s="28"/>
      <c r="BU371" s="28"/>
      <c r="BV371" s="28"/>
      <c r="BW371" s="28"/>
      <c r="BX371" s="28"/>
      <c r="BY371" s="28"/>
      <c r="BZ371" s="28"/>
      <c r="CA371" s="28"/>
      <c r="CB371" s="28"/>
      <c r="CC371" s="28"/>
      <c r="CD371" s="28"/>
      <c r="CE371" s="28"/>
      <c r="CF371" s="28"/>
      <c r="CG371" s="28"/>
      <c r="CH371" s="28"/>
      <c r="CI371" s="28"/>
      <c r="CJ371" s="28"/>
      <c r="CK371" s="28"/>
      <c r="CL371" s="28"/>
      <c r="CM371" s="28"/>
      <c r="CN371" s="28"/>
      <c r="CO371" s="28"/>
      <c r="CP371" s="28"/>
      <c r="CQ371" s="28"/>
      <c r="CR371" s="28"/>
      <c r="CS371" s="28"/>
      <c r="CT371" s="28"/>
      <c r="CU371" s="28"/>
      <c r="CV371" s="28"/>
      <c r="CW371" s="28"/>
      <c r="CX371" s="28"/>
      <c r="CY371" s="28"/>
      <c r="CZ371" s="28"/>
      <c r="DA371" s="28"/>
      <c r="DB371" s="28"/>
      <c r="DC371" s="28"/>
      <c r="DD371" s="28"/>
      <c r="DE371" s="28"/>
      <c r="DF371" s="28"/>
      <c r="DG371" s="28"/>
      <c r="DH371" s="28"/>
      <c r="DI371" s="28"/>
      <c r="DJ371" s="28"/>
      <c r="DK371" s="28"/>
      <c r="DL371" s="28"/>
      <c r="DM371" s="28"/>
      <c r="DN371" s="28"/>
      <c r="DO371" s="28"/>
      <c r="DP371" s="28"/>
      <c r="DQ371" s="28"/>
      <c r="DR371" s="28"/>
      <c r="DS371" s="28"/>
      <c r="DT371" s="28"/>
      <c r="DU371" s="28"/>
      <c r="DV371" s="28"/>
      <c r="DW371" s="28"/>
      <c r="DX371" s="28"/>
      <c r="DY371" s="28"/>
      <c r="DZ371" s="28"/>
      <c r="EA371" s="28"/>
      <c r="EB371" s="28"/>
      <c r="EC371" s="28"/>
      <c r="ED371" s="28"/>
      <c r="EE371" s="28"/>
      <c r="EF371" s="28"/>
    </row>
    <row r="372" spans="1:136" x14ac:dyDescent="0.25">
      <c r="A372" s="47" t="s">
        <v>264</v>
      </c>
      <c r="B372" s="13" t="s">
        <v>99</v>
      </c>
      <c r="C372" s="38" t="s">
        <v>350</v>
      </c>
      <c r="D372" t="s">
        <v>234</v>
      </c>
      <c r="E372" s="1">
        <v>82000</v>
      </c>
      <c r="F372" s="1">
        <f t="shared" ref="F372:F374" si="112">E372*0.0287</f>
        <v>2353.4</v>
      </c>
      <c r="G372" s="1">
        <v>7115.09</v>
      </c>
      <c r="H372" s="1">
        <f t="shared" ref="H372:H373" si="113">E372*0.0304</f>
        <v>2492.8000000000002</v>
      </c>
      <c r="I372" s="1">
        <v>4719.8999999999996</v>
      </c>
      <c r="J372" s="1">
        <v>16681.189999999999</v>
      </c>
      <c r="K372" s="1">
        <v>65318.81</v>
      </c>
      <c r="L372" s="72"/>
      <c r="M372" s="72"/>
      <c r="N372" s="72"/>
      <c r="O372" s="72"/>
      <c r="P372" s="72"/>
      <c r="Q372" s="72"/>
      <c r="R372" s="72"/>
      <c r="S372" s="72"/>
      <c r="T372" s="72"/>
      <c r="U372" s="72"/>
      <c r="V372" s="72"/>
      <c r="W372" s="72"/>
      <c r="X372" s="72"/>
      <c r="Y372" s="72"/>
      <c r="Z372" s="72"/>
      <c r="AA372" s="72"/>
      <c r="AB372" s="72"/>
      <c r="AC372" s="71"/>
      <c r="AD372" s="71"/>
      <c r="AE372" s="71"/>
      <c r="AF372" s="71"/>
      <c r="AG372" s="71"/>
      <c r="AH372" s="71"/>
      <c r="AI372" s="71"/>
      <c r="AJ372" s="71"/>
      <c r="AK372" s="71"/>
      <c r="AL372" s="71"/>
      <c r="AM372" s="71"/>
      <c r="AN372" s="71"/>
      <c r="AO372" s="71"/>
      <c r="AP372" s="71"/>
      <c r="AQ372" s="28"/>
      <c r="AR372" s="28"/>
      <c r="AS372" s="28"/>
      <c r="AT372" s="28"/>
      <c r="AU372" s="28"/>
      <c r="AV372" s="28"/>
      <c r="AW372" s="28"/>
      <c r="AX372" s="28"/>
      <c r="AY372" s="28"/>
      <c r="AZ372" s="28"/>
      <c r="BA372" s="28"/>
      <c r="BB372" s="28"/>
      <c r="BC372" s="28"/>
      <c r="BD372" s="28"/>
      <c r="BE372" s="28"/>
      <c r="BF372" s="28"/>
      <c r="BG372" s="28"/>
      <c r="BH372" s="28"/>
      <c r="BI372" s="28"/>
      <c r="BJ372" s="28"/>
      <c r="BK372" s="28"/>
      <c r="BL372" s="28"/>
      <c r="BM372" s="28"/>
      <c r="BN372" s="28"/>
      <c r="BO372" s="28"/>
      <c r="BP372" s="28"/>
      <c r="BQ372" s="28"/>
      <c r="BR372" s="28"/>
      <c r="BS372" s="28"/>
      <c r="BT372" s="28"/>
      <c r="BU372" s="28"/>
      <c r="BV372" s="28"/>
      <c r="BW372" s="28"/>
      <c r="BX372" s="28"/>
      <c r="BY372" s="28"/>
      <c r="BZ372" s="28"/>
      <c r="CA372" s="28"/>
      <c r="CB372" s="28"/>
      <c r="CC372" s="28"/>
      <c r="CD372" s="28"/>
      <c r="CE372" s="28"/>
      <c r="CF372" s="28"/>
      <c r="CG372" s="28"/>
      <c r="CH372" s="28"/>
      <c r="CI372" s="28"/>
      <c r="CJ372" s="28"/>
      <c r="CK372" s="28"/>
      <c r="CL372" s="28"/>
      <c r="CM372" s="28"/>
      <c r="CN372" s="28"/>
      <c r="CO372" s="28"/>
      <c r="CP372" s="28"/>
      <c r="CQ372" s="28"/>
      <c r="CR372" s="28"/>
      <c r="CS372" s="28"/>
      <c r="CT372" s="28"/>
      <c r="CU372" s="28"/>
      <c r="CV372" s="28"/>
      <c r="CW372" s="28"/>
      <c r="CX372" s="28"/>
      <c r="CY372" s="28"/>
      <c r="CZ372" s="28"/>
      <c r="DA372" s="28"/>
      <c r="DB372" s="28"/>
      <c r="DC372" s="28"/>
      <c r="DD372" s="28"/>
      <c r="DE372" s="28"/>
      <c r="DF372" s="28"/>
      <c r="DG372" s="28"/>
      <c r="DH372" s="28"/>
      <c r="DI372" s="28"/>
      <c r="DJ372" s="28"/>
      <c r="DK372" s="28"/>
      <c r="DL372" s="28"/>
      <c r="DM372" s="28"/>
      <c r="DN372" s="28"/>
      <c r="DO372" s="28"/>
      <c r="DP372" s="28"/>
      <c r="DQ372" s="28"/>
      <c r="DR372" s="28"/>
      <c r="DS372" s="28"/>
      <c r="DT372" s="28"/>
      <c r="DU372" s="28"/>
      <c r="DV372" s="28"/>
      <c r="DW372" s="28"/>
      <c r="DX372" s="28"/>
      <c r="DY372" s="28"/>
      <c r="DZ372" s="28"/>
      <c r="EA372" s="28"/>
      <c r="EB372" s="28"/>
      <c r="EC372" s="28"/>
      <c r="ED372" s="28"/>
      <c r="EE372" s="28"/>
      <c r="EF372" s="28"/>
    </row>
    <row r="373" spans="1:136" x14ac:dyDescent="0.25">
      <c r="A373" s="5" t="s">
        <v>226</v>
      </c>
      <c r="B373" s="11" t="s">
        <v>14</v>
      </c>
      <c r="C373" s="33" t="s">
        <v>350</v>
      </c>
      <c r="D373" s="11" t="s">
        <v>234</v>
      </c>
      <c r="E373" s="1">
        <v>44000</v>
      </c>
      <c r="F373" s="1">
        <f t="shared" si="112"/>
        <v>1262.8</v>
      </c>
      <c r="G373">
        <v>0</v>
      </c>
      <c r="H373" s="1">
        <f t="shared" si="113"/>
        <v>1337.6</v>
      </c>
      <c r="I373" s="1">
        <v>175</v>
      </c>
      <c r="J373" s="1">
        <v>2775.4</v>
      </c>
      <c r="K373" s="1">
        <v>41224.6</v>
      </c>
      <c r="L373"/>
      <c r="M373"/>
      <c r="N373"/>
      <c r="O373"/>
      <c r="P373"/>
      <c r="Q373"/>
      <c r="R373"/>
      <c r="S373"/>
      <c r="T373"/>
      <c r="U373"/>
      <c r="V373"/>
      <c r="W373"/>
      <c r="X373"/>
      <c r="Y373"/>
      <c r="Z373"/>
      <c r="AA373"/>
      <c r="AB373"/>
      <c r="AC373" s="28"/>
      <c r="AD373" s="28"/>
      <c r="AE373" s="28"/>
      <c r="AF373" s="28"/>
      <c r="AG373" s="28"/>
      <c r="AH373" s="28"/>
      <c r="AI373" s="28"/>
      <c r="AJ373" s="28"/>
      <c r="AK373" s="28"/>
      <c r="AL373" s="28"/>
      <c r="AM373" s="28"/>
      <c r="AN373" s="28"/>
      <c r="AO373" s="28"/>
      <c r="AP373" s="98"/>
      <c r="AQ373" s="28"/>
      <c r="AR373" s="28"/>
      <c r="AS373" s="28"/>
      <c r="AT373" s="28"/>
      <c r="AU373" s="28"/>
      <c r="AV373" s="28"/>
      <c r="AW373" s="28"/>
      <c r="AX373" s="28"/>
      <c r="AY373" s="28"/>
      <c r="AZ373" s="28"/>
      <c r="BA373" s="28"/>
      <c r="BB373" s="28"/>
      <c r="BC373" s="28"/>
      <c r="BD373" s="28"/>
      <c r="BE373" s="28"/>
      <c r="BF373" s="28"/>
      <c r="BG373" s="28"/>
      <c r="BH373" s="28"/>
      <c r="BI373" s="28"/>
      <c r="BJ373" s="28"/>
      <c r="BK373" s="28"/>
      <c r="BL373" s="28"/>
      <c r="BM373" s="28"/>
      <c r="BN373" s="28"/>
      <c r="BO373" s="28"/>
      <c r="BP373" s="28"/>
      <c r="BQ373" s="28"/>
      <c r="BR373" s="28"/>
      <c r="BS373" s="28"/>
      <c r="BT373" s="28"/>
      <c r="BU373" s="28"/>
      <c r="BV373" s="28"/>
      <c r="BW373" s="28"/>
      <c r="BX373" s="28"/>
      <c r="BY373" s="28"/>
      <c r="BZ373" s="28"/>
      <c r="CA373" s="28"/>
      <c r="CB373" s="28"/>
      <c r="CC373" s="28"/>
      <c r="CD373" s="28"/>
      <c r="CE373" s="28"/>
      <c r="CF373" s="28"/>
      <c r="CG373" s="28"/>
      <c r="CH373" s="28"/>
      <c r="CI373" s="28"/>
      <c r="CJ373" s="28"/>
      <c r="CK373" s="28"/>
      <c r="CL373" s="28"/>
      <c r="CM373" s="28"/>
      <c r="CN373" s="28"/>
      <c r="CO373" s="28"/>
      <c r="CP373" s="28"/>
      <c r="CQ373" s="28"/>
      <c r="CR373" s="28"/>
      <c r="CS373" s="28"/>
      <c r="CT373" s="28"/>
      <c r="CU373" s="28"/>
      <c r="CV373" s="28"/>
      <c r="CW373" s="28"/>
      <c r="CX373" s="28"/>
      <c r="CY373" s="28"/>
      <c r="CZ373" s="28"/>
      <c r="DA373" s="28"/>
      <c r="DB373" s="28"/>
      <c r="DC373" s="28"/>
      <c r="DD373" s="28"/>
      <c r="DE373" s="28"/>
      <c r="DF373" s="28"/>
      <c r="DG373" s="28"/>
      <c r="DH373" s="28"/>
      <c r="DI373" s="28"/>
      <c r="DJ373" s="28"/>
      <c r="DK373" s="28"/>
      <c r="DL373" s="28"/>
      <c r="DM373" s="28"/>
      <c r="DN373" s="28"/>
      <c r="DO373" s="28"/>
      <c r="DP373" s="28"/>
      <c r="DQ373" s="28"/>
      <c r="DR373" s="28"/>
      <c r="DS373" s="28"/>
      <c r="DT373" s="28"/>
      <c r="DU373" s="28"/>
      <c r="DV373" s="28"/>
      <c r="DW373" s="28"/>
      <c r="DX373" s="28"/>
      <c r="DY373" s="28"/>
      <c r="DZ373" s="28"/>
      <c r="EA373" s="28"/>
      <c r="EB373" s="28"/>
      <c r="EC373" s="28"/>
      <c r="ED373" s="28"/>
      <c r="EE373" s="28"/>
      <c r="EF373" s="28"/>
    </row>
    <row r="374" spans="1:136" x14ac:dyDescent="0.25">
      <c r="A374" s="5" t="s">
        <v>260</v>
      </c>
      <c r="B374" s="11" t="s">
        <v>118</v>
      </c>
      <c r="C374" s="33" t="s">
        <v>350</v>
      </c>
      <c r="D374" s="11" t="s">
        <v>234</v>
      </c>
      <c r="E374" s="1">
        <v>30000</v>
      </c>
      <c r="F374" s="1">
        <f t="shared" si="112"/>
        <v>861</v>
      </c>
      <c r="G374">
        <v>0</v>
      </c>
      <c r="H374" s="1">
        <v>912</v>
      </c>
      <c r="I374" s="1">
        <v>175</v>
      </c>
      <c r="J374" s="1">
        <v>1948</v>
      </c>
      <c r="K374" s="1">
        <v>28052</v>
      </c>
      <c r="L374"/>
      <c r="M374"/>
      <c r="N374"/>
      <c r="O374"/>
      <c r="P374"/>
      <c r="Q374"/>
      <c r="R374"/>
      <c r="S374"/>
      <c r="T374"/>
      <c r="U374"/>
      <c r="V374"/>
      <c r="W374"/>
      <c r="X374"/>
      <c r="Y374"/>
      <c r="Z374"/>
      <c r="AA374"/>
      <c r="AB374"/>
      <c r="AC374" s="28"/>
      <c r="AD374" s="28"/>
      <c r="AE374" s="28"/>
      <c r="AF374" s="28"/>
      <c r="AG374" s="28"/>
      <c r="AH374" s="28"/>
      <c r="AI374" s="28"/>
      <c r="AJ374" s="28"/>
      <c r="AK374" s="28"/>
      <c r="AL374" s="28"/>
      <c r="AM374" s="28"/>
      <c r="AN374" s="28"/>
      <c r="AO374" s="28"/>
      <c r="AP374" s="71"/>
      <c r="AQ374" s="28"/>
      <c r="AR374" s="28"/>
      <c r="AS374" s="28"/>
      <c r="AT374" s="28"/>
      <c r="AU374" s="28"/>
      <c r="AV374" s="28"/>
      <c r="AW374" s="28"/>
      <c r="AX374" s="28"/>
      <c r="AY374" s="28"/>
      <c r="AZ374" s="28"/>
      <c r="BA374" s="28"/>
      <c r="BB374" s="28"/>
      <c r="BC374" s="28"/>
      <c r="BD374" s="28"/>
      <c r="BE374" s="28"/>
      <c r="BF374" s="28"/>
      <c r="BG374" s="28"/>
      <c r="BH374" s="28"/>
      <c r="BI374" s="28"/>
      <c r="BJ374" s="28"/>
      <c r="BK374" s="28"/>
      <c r="BL374" s="28"/>
      <c r="BM374" s="28"/>
      <c r="BN374" s="28"/>
      <c r="BO374" s="28"/>
      <c r="BP374" s="28"/>
      <c r="BQ374" s="28"/>
      <c r="BR374" s="28"/>
      <c r="BS374" s="28"/>
      <c r="BT374" s="28"/>
      <c r="BU374" s="28"/>
      <c r="BV374" s="28"/>
      <c r="BW374" s="28"/>
      <c r="BX374" s="28"/>
      <c r="BY374" s="28"/>
      <c r="BZ374" s="28"/>
      <c r="CA374" s="28"/>
      <c r="CB374" s="28"/>
      <c r="CC374" s="28"/>
      <c r="CD374" s="28"/>
      <c r="CE374" s="28"/>
      <c r="CF374" s="28"/>
      <c r="CG374" s="28"/>
      <c r="CH374" s="28"/>
      <c r="CI374" s="28"/>
      <c r="CJ374" s="28"/>
      <c r="CK374" s="28"/>
      <c r="CL374" s="28"/>
      <c r="CM374" s="28"/>
      <c r="CN374" s="28"/>
      <c r="CO374" s="28"/>
      <c r="CP374" s="28"/>
      <c r="CQ374" s="28"/>
      <c r="CR374" s="28"/>
      <c r="CS374" s="28"/>
      <c r="CT374" s="28"/>
      <c r="CU374" s="28"/>
      <c r="CV374" s="28"/>
      <c r="CW374" s="28"/>
      <c r="CX374" s="28"/>
      <c r="CY374" s="28"/>
      <c r="CZ374" s="28"/>
      <c r="DA374" s="28"/>
      <c r="DB374" s="28"/>
      <c r="DC374" s="28"/>
      <c r="DD374" s="28"/>
      <c r="DE374" s="28"/>
      <c r="DF374" s="28"/>
      <c r="DG374" s="28"/>
      <c r="DH374" s="28"/>
      <c r="DI374" s="28"/>
      <c r="DJ374" s="28"/>
      <c r="DK374" s="28"/>
      <c r="DL374" s="28"/>
      <c r="DM374" s="28"/>
      <c r="DN374" s="28"/>
      <c r="DO374" s="28"/>
      <c r="DP374" s="28"/>
      <c r="DQ374" s="28"/>
      <c r="DR374" s="28"/>
      <c r="DS374" s="28"/>
      <c r="DT374" s="28"/>
      <c r="DU374" s="28"/>
      <c r="DV374" s="28"/>
      <c r="DW374" s="28"/>
      <c r="DX374" s="28"/>
      <c r="DY374" s="28"/>
      <c r="DZ374" s="28"/>
      <c r="EA374" s="28"/>
      <c r="EB374" s="28"/>
      <c r="EC374" s="28"/>
      <c r="ED374" s="28"/>
      <c r="EE374" s="28"/>
      <c r="EF374" s="28"/>
    </row>
    <row r="375" spans="1:136" x14ac:dyDescent="0.25">
      <c r="A375" s="3" t="s">
        <v>12</v>
      </c>
      <c r="B375" s="3">
        <v>8</v>
      </c>
      <c r="C375" s="34"/>
      <c r="D375" s="3"/>
      <c r="E375" s="4">
        <f>SUM(E367:E374)</f>
        <v>324000</v>
      </c>
      <c r="F375" s="4">
        <f>SUM(F367:F374)</f>
        <v>9298.7999999999993</v>
      </c>
      <c r="G375" s="4">
        <f>SUM(G367:G374)</f>
        <v>8686.82</v>
      </c>
      <c r="H375" s="4">
        <f t="shared" ref="H375:K375" si="114">SUM(H367:H374)</f>
        <v>9849.6</v>
      </c>
      <c r="I375" s="4">
        <f t="shared" si="114"/>
        <v>7457.35</v>
      </c>
      <c r="J375" s="4">
        <f t="shared" si="114"/>
        <v>35292.57</v>
      </c>
      <c r="K375" s="4">
        <f t="shared" si="114"/>
        <v>288707.43</v>
      </c>
      <c r="AC375" s="28"/>
      <c r="AD375" s="28"/>
      <c r="AE375" s="28"/>
      <c r="AF375" s="28"/>
      <c r="AG375" s="28"/>
      <c r="AH375" s="28"/>
      <c r="AI375" s="28"/>
      <c r="AJ375" s="28"/>
      <c r="AK375" s="28"/>
      <c r="AL375" s="28"/>
      <c r="AM375" s="28"/>
      <c r="AN375" s="28"/>
      <c r="AO375" s="28"/>
      <c r="AP375" s="28"/>
      <c r="AQ375" s="28"/>
      <c r="AR375" s="28"/>
      <c r="AS375" s="28"/>
      <c r="AT375" s="28"/>
      <c r="AU375" s="28"/>
      <c r="AV375" s="28"/>
      <c r="AW375" s="28"/>
      <c r="AX375" s="28"/>
      <c r="AY375" s="28"/>
      <c r="AZ375" s="28"/>
      <c r="BA375" s="28"/>
      <c r="BB375" s="28"/>
      <c r="BC375" s="28"/>
      <c r="BD375" s="28"/>
      <c r="BE375" s="28"/>
      <c r="BF375" s="28"/>
      <c r="BG375" s="28"/>
      <c r="BH375" s="28"/>
      <c r="BI375" s="28"/>
      <c r="BJ375" s="28"/>
      <c r="BK375" s="28"/>
      <c r="BL375" s="28"/>
      <c r="BM375" s="28"/>
      <c r="BN375" s="28"/>
      <c r="BO375" s="28"/>
      <c r="BP375" s="28"/>
      <c r="BQ375" s="28"/>
      <c r="BR375" s="28"/>
      <c r="BS375" s="28"/>
      <c r="BT375" s="28"/>
      <c r="BU375" s="28"/>
      <c r="BV375" s="28"/>
      <c r="BW375" s="28"/>
      <c r="BX375" s="28"/>
      <c r="BY375" s="28"/>
      <c r="BZ375" s="28"/>
      <c r="CA375" s="28"/>
      <c r="CB375" s="28"/>
      <c r="CC375" s="28"/>
      <c r="CD375" s="28"/>
      <c r="CE375" s="28"/>
      <c r="CF375" s="28"/>
      <c r="CG375" s="28"/>
      <c r="CH375" s="28"/>
      <c r="CI375" s="28"/>
      <c r="CJ375" s="28"/>
      <c r="CK375" s="28"/>
      <c r="CL375" s="28"/>
      <c r="CM375" s="28"/>
      <c r="CN375" s="28"/>
      <c r="CO375" s="28"/>
      <c r="CP375" s="28"/>
      <c r="CQ375" s="28"/>
      <c r="CR375" s="28"/>
      <c r="CS375" s="28"/>
      <c r="CT375" s="28"/>
      <c r="CU375" s="28"/>
      <c r="CV375" s="28"/>
      <c r="CW375" s="28"/>
      <c r="CX375" s="28"/>
      <c r="CY375" s="28"/>
      <c r="CZ375" s="28"/>
      <c r="DA375" s="28"/>
      <c r="DB375" s="28"/>
      <c r="DC375" s="28"/>
      <c r="DD375" s="28"/>
      <c r="DE375" s="28"/>
      <c r="DF375" s="28"/>
      <c r="DG375" s="28"/>
      <c r="DH375" s="28"/>
      <c r="DI375" s="28"/>
      <c r="DJ375" s="28"/>
      <c r="DK375" s="28"/>
      <c r="DL375" s="28"/>
      <c r="DM375" s="28"/>
      <c r="DN375" s="28"/>
      <c r="DO375" s="28"/>
      <c r="DP375" s="28"/>
      <c r="DQ375" s="28"/>
      <c r="DR375" s="28"/>
      <c r="DS375" s="28"/>
      <c r="DT375" s="28"/>
      <c r="DU375" s="28"/>
      <c r="DV375" s="28"/>
      <c r="DW375" s="28"/>
      <c r="DX375" s="28"/>
      <c r="DY375" s="28"/>
      <c r="DZ375" s="28"/>
      <c r="EA375" s="28"/>
      <c r="EB375" s="28"/>
      <c r="EC375" s="28"/>
      <c r="ED375" s="28"/>
      <c r="EE375" s="28"/>
      <c r="EF375" s="28"/>
    </row>
    <row r="376" spans="1:136" x14ac:dyDescent="0.25">
      <c r="A376" s="6"/>
      <c r="B376" s="6"/>
      <c r="C376" s="40"/>
      <c r="D376" s="6"/>
      <c r="E376" s="49"/>
      <c r="F376" s="49"/>
      <c r="G376" s="49"/>
      <c r="H376" s="49"/>
      <c r="I376" s="49"/>
      <c r="J376" s="49"/>
      <c r="K376" s="49"/>
      <c r="AC376" s="28"/>
      <c r="AD376" s="28"/>
      <c r="AE376" s="28"/>
      <c r="AF376" s="28"/>
      <c r="AG376" s="28"/>
      <c r="AH376" s="28"/>
      <c r="AI376" s="28"/>
      <c r="AJ376" s="28"/>
      <c r="AK376" s="28"/>
      <c r="AL376" s="28"/>
      <c r="AM376" s="28"/>
      <c r="AN376" s="28"/>
      <c r="AO376" s="28"/>
      <c r="AP376" s="28"/>
      <c r="AQ376" s="28"/>
      <c r="AR376" s="28"/>
      <c r="AS376" s="28"/>
      <c r="AT376" s="28"/>
      <c r="AU376" s="28"/>
      <c r="AV376" s="28"/>
      <c r="AW376" s="28"/>
      <c r="AX376" s="28"/>
      <c r="AY376" s="28"/>
      <c r="AZ376" s="28"/>
      <c r="BA376" s="28"/>
      <c r="BB376" s="28"/>
      <c r="BC376" s="28"/>
      <c r="BD376" s="28"/>
      <c r="BE376" s="28"/>
      <c r="BF376" s="28"/>
      <c r="BG376" s="28"/>
      <c r="BH376" s="28"/>
      <c r="BI376" s="28"/>
      <c r="BJ376" s="28"/>
      <c r="BK376" s="28"/>
      <c r="BL376" s="28"/>
      <c r="BM376" s="28"/>
      <c r="BN376" s="28"/>
      <c r="BO376" s="28"/>
      <c r="BP376" s="28"/>
      <c r="BQ376" s="28"/>
      <c r="BR376" s="28"/>
      <c r="BS376" s="28"/>
      <c r="BT376" s="28"/>
      <c r="BU376" s="28"/>
      <c r="BV376" s="28"/>
      <c r="BW376" s="28"/>
      <c r="BX376" s="28"/>
      <c r="BY376" s="28"/>
      <c r="BZ376" s="28"/>
      <c r="CA376" s="28"/>
      <c r="CB376" s="28"/>
      <c r="CC376" s="28"/>
      <c r="CD376" s="28"/>
      <c r="CE376" s="28"/>
      <c r="CF376" s="28"/>
      <c r="CG376" s="28"/>
      <c r="CH376" s="28"/>
      <c r="CI376" s="28"/>
      <c r="CJ376" s="28"/>
      <c r="CK376" s="28"/>
      <c r="CL376" s="28"/>
      <c r="CM376" s="28"/>
      <c r="CN376" s="28"/>
      <c r="CO376" s="28"/>
      <c r="CP376" s="28"/>
      <c r="CQ376" s="28"/>
      <c r="CR376" s="28"/>
      <c r="CS376" s="28"/>
      <c r="CT376" s="28"/>
      <c r="CU376" s="28"/>
      <c r="CV376" s="28"/>
      <c r="CW376" s="28"/>
      <c r="CX376" s="28"/>
      <c r="CY376" s="28"/>
      <c r="CZ376" s="28"/>
      <c r="DA376" s="28"/>
      <c r="DB376" s="28"/>
      <c r="DC376" s="28"/>
      <c r="DD376" s="28"/>
      <c r="DE376" s="28"/>
      <c r="DF376" s="28"/>
      <c r="DG376" s="28"/>
      <c r="DH376" s="28"/>
      <c r="DI376" s="28"/>
      <c r="DJ376" s="28"/>
      <c r="DK376" s="28"/>
      <c r="DL376" s="28"/>
      <c r="DM376" s="28"/>
      <c r="DN376" s="28"/>
      <c r="DO376" s="28"/>
      <c r="DP376" s="28"/>
      <c r="DQ376" s="28"/>
      <c r="DR376" s="28"/>
      <c r="DS376" s="28"/>
      <c r="DT376" s="28"/>
      <c r="DU376" s="28"/>
      <c r="DV376" s="28"/>
      <c r="DW376" s="28"/>
      <c r="DX376" s="28"/>
      <c r="DY376" s="28"/>
      <c r="DZ376" s="28"/>
      <c r="EA376" s="28"/>
      <c r="EB376" s="28"/>
      <c r="EC376" s="28"/>
      <c r="ED376" s="28"/>
      <c r="EE376" s="28"/>
      <c r="EF376" s="28"/>
    </row>
    <row r="377" spans="1:136" x14ac:dyDescent="0.25">
      <c r="A377" s="6" t="s">
        <v>414</v>
      </c>
      <c r="B377" s="6"/>
      <c r="C377" s="40"/>
      <c r="D377" s="6"/>
      <c r="E377" s="49"/>
      <c r="F377" s="49"/>
      <c r="G377" s="49"/>
      <c r="H377" s="49"/>
      <c r="I377" s="49"/>
      <c r="J377" s="49"/>
      <c r="K377" s="49"/>
      <c r="AC377" s="28"/>
      <c r="AD377" s="28"/>
      <c r="AE377" s="28"/>
      <c r="AF377" s="28"/>
      <c r="AG377" s="28"/>
      <c r="AH377" s="28"/>
      <c r="AI377" s="28"/>
      <c r="AJ377" s="28"/>
      <c r="AK377" s="28"/>
      <c r="AL377" s="28"/>
      <c r="AM377" s="28"/>
      <c r="AN377" s="28"/>
      <c r="AO377" s="28"/>
      <c r="AP377" s="28"/>
      <c r="AQ377" s="28"/>
      <c r="AR377" s="28"/>
      <c r="AS377" s="28"/>
      <c r="AT377" s="28"/>
      <c r="AU377" s="28"/>
      <c r="AV377" s="28"/>
      <c r="AW377" s="28"/>
      <c r="AX377" s="28"/>
      <c r="AY377" s="28"/>
      <c r="AZ377" s="28"/>
      <c r="BA377" s="28"/>
      <c r="BB377" s="28"/>
      <c r="BC377" s="28"/>
      <c r="BD377" s="28"/>
      <c r="BE377" s="28"/>
      <c r="BF377" s="28"/>
      <c r="BG377" s="28"/>
      <c r="BH377" s="28"/>
      <c r="BI377" s="28"/>
      <c r="BJ377" s="28"/>
      <c r="BK377" s="28"/>
      <c r="BL377" s="28"/>
      <c r="BM377" s="28"/>
      <c r="BN377" s="28"/>
      <c r="BO377" s="28"/>
      <c r="BP377" s="28"/>
      <c r="BQ377" s="28"/>
      <c r="BR377" s="28"/>
      <c r="BS377" s="28"/>
      <c r="BT377" s="28"/>
      <c r="BU377" s="28"/>
      <c r="BV377" s="28"/>
      <c r="BW377" s="28"/>
      <c r="BX377" s="28"/>
      <c r="BY377" s="28"/>
      <c r="BZ377" s="28"/>
      <c r="CA377" s="28"/>
      <c r="CB377" s="28"/>
      <c r="CC377" s="28"/>
      <c r="CD377" s="28"/>
      <c r="CE377" s="28"/>
      <c r="CF377" s="28"/>
      <c r="CG377" s="28"/>
      <c r="CH377" s="28"/>
      <c r="CI377" s="28"/>
      <c r="CJ377" s="28"/>
      <c r="CK377" s="28"/>
      <c r="CL377" s="28"/>
      <c r="CM377" s="28"/>
      <c r="CN377" s="28"/>
      <c r="CO377" s="28"/>
      <c r="CP377" s="28"/>
      <c r="CQ377" s="28"/>
      <c r="CR377" s="28"/>
      <c r="CS377" s="28"/>
      <c r="CT377" s="28"/>
      <c r="CU377" s="28"/>
      <c r="CV377" s="28"/>
      <c r="CW377" s="28"/>
      <c r="CX377" s="28"/>
      <c r="CY377" s="28"/>
      <c r="CZ377" s="28"/>
      <c r="DA377" s="28"/>
      <c r="DB377" s="28"/>
      <c r="DC377" s="28"/>
      <c r="DD377" s="28"/>
      <c r="DE377" s="28"/>
      <c r="DF377" s="28"/>
      <c r="DG377" s="28"/>
      <c r="DH377" s="28"/>
      <c r="DI377" s="28"/>
      <c r="DJ377" s="28"/>
      <c r="DK377" s="28"/>
      <c r="DL377" s="28"/>
      <c r="DM377" s="28"/>
      <c r="DN377" s="28"/>
      <c r="DO377" s="28"/>
      <c r="DP377" s="28"/>
      <c r="DQ377" s="28"/>
      <c r="DR377" s="28"/>
      <c r="DS377" s="28"/>
      <c r="DT377" s="28"/>
      <c r="DU377" s="28"/>
      <c r="DV377" s="28"/>
      <c r="DW377" s="28"/>
      <c r="DX377" s="28"/>
      <c r="DY377" s="28"/>
      <c r="DZ377" s="28"/>
      <c r="EA377" s="28"/>
      <c r="EB377" s="28"/>
      <c r="EC377" s="28"/>
      <c r="ED377" s="28"/>
      <c r="EE377" s="28"/>
      <c r="EF377" s="28"/>
    </row>
    <row r="378" spans="1:136" x14ac:dyDescent="0.25">
      <c r="A378" s="60" t="s">
        <v>131</v>
      </c>
      <c r="B378" s="60" t="s">
        <v>51</v>
      </c>
      <c r="C378" s="67" t="s">
        <v>350</v>
      </c>
      <c r="D378" s="60" t="s">
        <v>234</v>
      </c>
      <c r="E378" s="68">
        <v>19800</v>
      </c>
      <c r="F378" s="68">
        <v>568.26</v>
      </c>
      <c r="G378" s="68">
        <v>0</v>
      </c>
      <c r="H378" s="68">
        <v>601.91999999999996</v>
      </c>
      <c r="I378" s="68">
        <v>25</v>
      </c>
      <c r="J378" s="68">
        <v>1195.18</v>
      </c>
      <c r="K378" s="68">
        <v>18604.82</v>
      </c>
      <c r="AC378" s="28"/>
      <c r="AD378" s="28"/>
      <c r="AE378" s="28"/>
      <c r="AF378" s="28"/>
      <c r="AG378" s="28"/>
      <c r="AH378" s="28"/>
      <c r="AI378" s="28"/>
      <c r="AJ378" s="28"/>
      <c r="AK378" s="28"/>
      <c r="AL378" s="28"/>
      <c r="AM378" s="28"/>
      <c r="AN378" s="28"/>
      <c r="AO378" s="28"/>
      <c r="AP378" s="28"/>
      <c r="AQ378" s="28"/>
      <c r="AR378" s="28"/>
      <c r="AS378" s="28"/>
      <c r="AT378" s="28"/>
      <c r="AU378" s="28"/>
      <c r="AV378" s="28"/>
      <c r="AW378" s="28"/>
      <c r="AX378" s="28"/>
      <c r="AY378" s="28"/>
      <c r="AZ378" s="28"/>
      <c r="BA378" s="28"/>
      <c r="BB378" s="28"/>
      <c r="BC378" s="28"/>
      <c r="BD378" s="28"/>
      <c r="BE378" s="28"/>
      <c r="BF378" s="28"/>
      <c r="BG378" s="28"/>
      <c r="BH378" s="28"/>
      <c r="BI378" s="28"/>
      <c r="BJ378" s="28"/>
      <c r="BK378" s="28"/>
      <c r="BL378" s="28"/>
      <c r="BM378" s="28"/>
      <c r="BN378" s="28"/>
      <c r="BO378" s="28"/>
      <c r="BP378" s="28"/>
      <c r="BQ378" s="28"/>
      <c r="BR378" s="28"/>
      <c r="BS378" s="28"/>
      <c r="BT378" s="28"/>
      <c r="BU378" s="28"/>
      <c r="BV378" s="28"/>
      <c r="BW378" s="28"/>
      <c r="BX378" s="28"/>
      <c r="BY378" s="28"/>
      <c r="BZ378" s="28"/>
      <c r="CA378" s="28"/>
      <c r="CB378" s="28"/>
      <c r="CC378" s="28"/>
      <c r="CD378" s="28"/>
      <c r="CE378" s="28"/>
      <c r="CF378" s="28"/>
      <c r="CG378" s="28"/>
      <c r="CH378" s="28"/>
      <c r="CI378" s="28"/>
      <c r="CJ378" s="28"/>
      <c r="CK378" s="28"/>
      <c r="CL378" s="28"/>
      <c r="CM378" s="28"/>
      <c r="CN378" s="28"/>
      <c r="CO378" s="28"/>
      <c r="CP378" s="28"/>
      <c r="CQ378" s="28"/>
      <c r="CR378" s="28"/>
      <c r="CS378" s="28"/>
      <c r="CT378" s="28"/>
      <c r="CU378" s="28"/>
      <c r="CV378" s="28"/>
      <c r="CW378" s="28"/>
      <c r="CX378" s="28"/>
      <c r="CY378" s="28"/>
      <c r="CZ378" s="28"/>
      <c r="DA378" s="28"/>
      <c r="DB378" s="28"/>
      <c r="DC378" s="28"/>
      <c r="DD378" s="28"/>
      <c r="DE378" s="28"/>
      <c r="DF378" s="28"/>
      <c r="DG378" s="28"/>
      <c r="DH378" s="28"/>
      <c r="DI378" s="28"/>
      <c r="DJ378" s="28"/>
      <c r="DK378" s="28"/>
      <c r="DL378" s="28"/>
      <c r="DM378" s="28"/>
      <c r="DN378" s="28"/>
      <c r="DO378" s="28"/>
      <c r="DP378" s="28"/>
      <c r="DQ378" s="28"/>
      <c r="DR378" s="28"/>
      <c r="DS378" s="28"/>
      <c r="DT378" s="28"/>
      <c r="DU378" s="28"/>
      <c r="DV378" s="28"/>
      <c r="DW378" s="28"/>
      <c r="DX378" s="28"/>
      <c r="DY378" s="28"/>
      <c r="DZ378" s="28"/>
      <c r="EA378" s="28"/>
      <c r="EB378" s="28"/>
      <c r="EC378" s="28"/>
      <c r="ED378" s="28"/>
      <c r="EE378" s="28"/>
      <c r="EF378" s="28"/>
    </row>
    <row r="379" spans="1:136" s="5" customFormat="1" x14ac:dyDescent="0.25">
      <c r="A379" s="63" t="s">
        <v>12</v>
      </c>
      <c r="B379" s="63">
        <v>1</v>
      </c>
      <c r="C379" s="64"/>
      <c r="D379" s="63"/>
      <c r="E379" s="65">
        <f>E378</f>
        <v>19800</v>
      </c>
      <c r="F379" s="65">
        <f>SUM(F378)</f>
        <v>568.26</v>
      </c>
      <c r="G379" s="65">
        <f>G378</f>
        <v>0</v>
      </c>
      <c r="H379" s="65">
        <f>H378</f>
        <v>601.91999999999996</v>
      </c>
      <c r="I379" s="65">
        <f>I378</f>
        <v>25</v>
      </c>
      <c r="J379" s="65">
        <f>J378</f>
        <v>1195.18</v>
      </c>
      <c r="K379" s="65">
        <f>K378</f>
        <v>18604.82</v>
      </c>
      <c r="L379" s="60"/>
      <c r="M379" s="60"/>
      <c r="N379" s="60"/>
      <c r="O379" s="60"/>
      <c r="P379" s="60"/>
      <c r="Q379" s="60"/>
      <c r="R379" s="60"/>
      <c r="S379" s="60"/>
      <c r="T379" s="60"/>
      <c r="U379" s="60"/>
      <c r="V379" s="60"/>
      <c r="W379" s="60"/>
      <c r="X379" s="60"/>
      <c r="Y379" s="60"/>
      <c r="Z379" s="60"/>
      <c r="AA379" s="60"/>
      <c r="AB379" s="60"/>
      <c r="AC379" s="91"/>
      <c r="AD379" s="91"/>
      <c r="AE379" s="91"/>
      <c r="AF379" s="91"/>
      <c r="AG379" s="91"/>
      <c r="AH379" s="91"/>
      <c r="AI379" s="91"/>
      <c r="AJ379" s="91"/>
      <c r="AK379" s="91"/>
      <c r="AL379" s="91"/>
      <c r="AM379" s="91"/>
      <c r="AN379" s="91"/>
      <c r="AO379" s="91"/>
      <c r="AP379" s="28"/>
      <c r="AQ379" s="28"/>
      <c r="AR379" s="28"/>
      <c r="AS379" s="28"/>
      <c r="AT379" s="28"/>
      <c r="AU379" s="28"/>
      <c r="AV379" s="28"/>
      <c r="AW379" s="28"/>
      <c r="AX379" s="28"/>
      <c r="AY379" s="28"/>
      <c r="AZ379" s="28"/>
      <c r="BA379" s="28"/>
      <c r="BB379" s="28"/>
      <c r="BC379" s="28"/>
      <c r="BD379" s="28"/>
      <c r="BE379" s="28"/>
      <c r="BF379" s="28"/>
      <c r="BG379" s="28"/>
      <c r="BH379" s="28"/>
      <c r="BI379" s="28"/>
      <c r="BJ379" s="28"/>
      <c r="BK379" s="28"/>
      <c r="BL379" s="28"/>
      <c r="BM379" s="28"/>
      <c r="BN379" s="28"/>
      <c r="BO379" s="28"/>
      <c r="BP379" s="28"/>
      <c r="BQ379" s="28"/>
      <c r="BR379" s="28"/>
      <c r="BS379" s="28"/>
      <c r="BT379" s="28"/>
      <c r="BU379" s="28"/>
      <c r="BV379" s="28"/>
      <c r="BW379" s="28"/>
      <c r="BX379" s="28"/>
      <c r="BY379" s="28"/>
      <c r="BZ379" s="28"/>
      <c r="CA379" s="28"/>
      <c r="CB379" s="28"/>
      <c r="CC379" s="28"/>
      <c r="CD379" s="28"/>
      <c r="CE379" s="28"/>
      <c r="CF379" s="28"/>
      <c r="CG379" s="28"/>
      <c r="CH379" s="28"/>
      <c r="CI379" s="28"/>
      <c r="CJ379" s="28"/>
      <c r="CK379" s="28"/>
      <c r="CL379" s="28"/>
      <c r="CM379" s="28"/>
      <c r="CN379" s="28"/>
      <c r="CO379" s="28"/>
      <c r="CP379" s="28"/>
      <c r="CQ379" s="28"/>
      <c r="CR379" s="28"/>
      <c r="CS379" s="28"/>
      <c r="CT379" s="28"/>
      <c r="CU379" s="28"/>
      <c r="CV379" s="28"/>
      <c r="CW379" s="28"/>
      <c r="CX379" s="28"/>
      <c r="CY379" s="28"/>
      <c r="CZ379" s="28"/>
      <c r="DA379" s="28"/>
      <c r="DB379" s="28"/>
      <c r="DC379" s="28"/>
      <c r="DD379" s="28"/>
      <c r="DE379" s="28"/>
      <c r="DF379" s="28"/>
      <c r="DG379" s="28"/>
      <c r="DH379" s="28"/>
      <c r="DI379" s="28"/>
      <c r="DJ379" s="28"/>
      <c r="DK379" s="28"/>
      <c r="DL379" s="28"/>
      <c r="DM379" s="28"/>
      <c r="DN379" s="28"/>
      <c r="DO379" s="28"/>
      <c r="DP379" s="28"/>
      <c r="DQ379" s="28"/>
      <c r="DR379" s="28"/>
      <c r="DS379" s="28"/>
      <c r="DT379" s="28"/>
      <c r="DU379" s="28"/>
      <c r="DV379" s="28"/>
      <c r="DW379" s="28"/>
      <c r="DX379" s="28"/>
      <c r="DY379" s="28"/>
      <c r="DZ379" s="28"/>
      <c r="EA379" s="28"/>
      <c r="EB379" s="28"/>
      <c r="EC379" s="28"/>
      <c r="ED379" s="28"/>
      <c r="EE379" s="28"/>
      <c r="EF379" s="28"/>
    </row>
    <row r="380" spans="1:136" x14ac:dyDescent="0.25"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  <c r="AA380" s="6"/>
      <c r="AB380" s="6"/>
      <c r="AC380" s="26"/>
      <c r="AD380" s="26"/>
      <c r="AE380" s="26"/>
      <c r="AF380" s="26"/>
      <c r="AG380" s="26"/>
      <c r="AH380" s="26"/>
      <c r="AI380" s="26"/>
      <c r="AJ380" s="26"/>
      <c r="AK380" s="26"/>
      <c r="AL380" s="26"/>
      <c r="AM380" s="26"/>
      <c r="AN380" s="26"/>
      <c r="AO380" s="26"/>
      <c r="AP380" s="28"/>
      <c r="AQ380" s="28"/>
      <c r="AR380" s="28"/>
      <c r="AS380" s="28"/>
      <c r="AT380" s="28"/>
      <c r="AU380" s="28"/>
      <c r="AV380" s="28"/>
      <c r="AW380" s="28"/>
      <c r="AX380" s="28"/>
      <c r="AY380" s="28"/>
      <c r="AZ380" s="28"/>
      <c r="BA380" s="28"/>
      <c r="BB380" s="28"/>
      <c r="BC380" s="28"/>
      <c r="BD380" s="28"/>
      <c r="BE380" s="28"/>
      <c r="BF380" s="28"/>
      <c r="BG380" s="28"/>
      <c r="BH380" s="28"/>
      <c r="BI380" s="28"/>
      <c r="BJ380" s="28"/>
      <c r="BK380" s="28"/>
      <c r="BL380" s="28"/>
      <c r="BM380" s="28"/>
      <c r="BN380" s="28"/>
      <c r="BO380" s="28"/>
      <c r="BP380" s="28"/>
      <c r="BQ380" s="28"/>
      <c r="BR380" s="28"/>
      <c r="BS380" s="28"/>
      <c r="BT380" s="28"/>
      <c r="BU380" s="28"/>
      <c r="BV380" s="28"/>
      <c r="BW380" s="28"/>
      <c r="BX380" s="28"/>
      <c r="BY380" s="28"/>
      <c r="BZ380" s="28"/>
      <c r="CA380" s="28"/>
      <c r="CB380" s="28"/>
      <c r="CC380" s="28"/>
      <c r="CD380" s="28"/>
      <c r="CE380" s="28"/>
      <c r="CF380" s="28"/>
      <c r="CG380" s="28"/>
      <c r="CH380" s="28"/>
      <c r="CI380" s="28"/>
      <c r="CJ380" s="28"/>
      <c r="CK380" s="28"/>
      <c r="CL380" s="28"/>
      <c r="CM380" s="28"/>
      <c r="CN380" s="28"/>
      <c r="CO380" s="28"/>
      <c r="CP380" s="28"/>
      <c r="CQ380" s="28"/>
      <c r="CR380" s="28"/>
      <c r="CS380" s="28"/>
      <c r="CT380" s="28"/>
      <c r="CU380" s="28"/>
      <c r="CV380" s="28"/>
      <c r="CW380" s="28"/>
      <c r="CX380" s="28"/>
      <c r="CY380" s="28"/>
      <c r="CZ380" s="28"/>
      <c r="DA380" s="28"/>
      <c r="DB380" s="28"/>
      <c r="DC380" s="28"/>
      <c r="DD380" s="28"/>
      <c r="DE380" s="28"/>
      <c r="DF380" s="28"/>
      <c r="DG380" s="28"/>
      <c r="DH380" s="28"/>
      <c r="DI380" s="28"/>
      <c r="DJ380" s="28"/>
      <c r="DK380" s="28"/>
      <c r="DL380" s="28"/>
      <c r="DM380" s="28"/>
      <c r="DN380" s="28"/>
      <c r="DO380" s="28"/>
      <c r="DP380" s="28"/>
      <c r="DQ380" s="28"/>
      <c r="DR380" s="28"/>
      <c r="DS380" s="28"/>
      <c r="DT380" s="28"/>
      <c r="DU380" s="28"/>
      <c r="DV380" s="28"/>
      <c r="DW380" s="28"/>
      <c r="DX380" s="28"/>
      <c r="DY380" s="28"/>
      <c r="DZ380" s="28"/>
      <c r="EA380" s="28"/>
      <c r="EB380" s="28"/>
      <c r="EC380" s="28"/>
      <c r="ED380" s="28"/>
      <c r="EE380" s="28"/>
      <c r="EF380" s="28"/>
    </row>
    <row r="381" spans="1:136" s="5" customFormat="1" x14ac:dyDescent="0.25">
      <c r="A381" s="25" t="s">
        <v>346</v>
      </c>
      <c r="B381" s="25"/>
      <c r="C381" s="36"/>
      <c r="D381" s="25"/>
      <c r="E381" s="25"/>
      <c r="F381" s="25"/>
      <c r="G381" s="25"/>
      <c r="H381" s="25"/>
      <c r="I381" s="25"/>
      <c r="J381" s="25"/>
      <c r="K381" s="25"/>
      <c r="L381"/>
      <c r="M381"/>
      <c r="N381"/>
      <c r="O381"/>
      <c r="P381"/>
      <c r="Q381"/>
      <c r="R381"/>
      <c r="S381"/>
      <c r="T381"/>
      <c r="U381"/>
      <c r="V381"/>
      <c r="W381"/>
      <c r="X381"/>
      <c r="Y381"/>
      <c r="Z381"/>
      <c r="AA381"/>
      <c r="AB381"/>
      <c r="AC381" s="28"/>
      <c r="AD381" s="28"/>
      <c r="AE381" s="28"/>
      <c r="AF381" s="28"/>
      <c r="AG381" s="28"/>
      <c r="AH381" s="28"/>
      <c r="AI381" s="28"/>
      <c r="AJ381" s="28"/>
      <c r="AK381" s="28"/>
      <c r="AL381" s="28"/>
      <c r="AM381" s="28"/>
      <c r="AN381" s="28"/>
      <c r="AO381" s="28"/>
      <c r="AP381" s="28"/>
      <c r="AQ381" s="28"/>
      <c r="AR381" s="28"/>
      <c r="AS381" s="28"/>
      <c r="AT381" s="28"/>
      <c r="AU381" s="28"/>
      <c r="AV381" s="28"/>
      <c r="AW381" s="28"/>
      <c r="AX381" s="28"/>
      <c r="AY381" s="28"/>
      <c r="AZ381" s="28"/>
      <c r="BA381" s="28"/>
      <c r="BB381" s="28"/>
      <c r="BC381" s="28"/>
      <c r="BD381" s="28"/>
      <c r="BE381" s="28"/>
      <c r="BF381" s="28"/>
      <c r="BG381" s="28"/>
      <c r="BH381" s="28"/>
      <c r="BI381" s="28"/>
      <c r="BJ381" s="28"/>
      <c r="BK381" s="28"/>
      <c r="BL381" s="28"/>
      <c r="BM381" s="28"/>
      <c r="BN381" s="28"/>
      <c r="BO381" s="28"/>
      <c r="BP381" s="28"/>
      <c r="BQ381" s="28"/>
      <c r="BR381" s="28"/>
      <c r="BS381" s="28"/>
      <c r="BT381" s="28"/>
      <c r="BU381" s="28"/>
      <c r="BV381" s="28"/>
      <c r="BW381" s="28"/>
      <c r="BX381" s="28"/>
      <c r="BY381" s="28"/>
      <c r="BZ381" s="28"/>
      <c r="CA381" s="28"/>
      <c r="CB381" s="28"/>
      <c r="CC381" s="28"/>
      <c r="CD381" s="28"/>
      <c r="CE381" s="28"/>
      <c r="CF381" s="28"/>
      <c r="CG381" s="28"/>
      <c r="CH381" s="28"/>
      <c r="CI381" s="28"/>
      <c r="CJ381" s="28"/>
      <c r="CK381" s="28"/>
      <c r="CL381" s="28"/>
      <c r="CM381" s="28"/>
      <c r="CN381" s="28"/>
      <c r="CO381" s="28"/>
      <c r="CP381" s="28"/>
      <c r="CQ381" s="28"/>
      <c r="CR381" s="28"/>
      <c r="CS381" s="28"/>
      <c r="CT381" s="28"/>
      <c r="CU381" s="28"/>
      <c r="CV381" s="28"/>
      <c r="CW381" s="28"/>
      <c r="CX381" s="28"/>
      <c r="CY381" s="28"/>
      <c r="CZ381" s="28"/>
      <c r="DA381" s="28"/>
      <c r="DB381" s="28"/>
      <c r="DC381" s="28"/>
      <c r="DD381" s="28"/>
      <c r="DE381" s="28"/>
      <c r="DF381" s="28"/>
      <c r="DG381" s="28"/>
      <c r="DH381" s="28"/>
      <c r="DI381" s="28"/>
      <c r="DJ381" s="28"/>
      <c r="DK381" s="28"/>
      <c r="DL381" s="28"/>
      <c r="DM381" s="28"/>
      <c r="DN381" s="28"/>
      <c r="DO381" s="28"/>
      <c r="DP381" s="28"/>
      <c r="DQ381" s="28"/>
      <c r="DR381" s="28"/>
      <c r="DS381" s="28"/>
      <c r="DT381" s="28"/>
      <c r="DU381" s="28"/>
      <c r="DV381" s="28"/>
      <c r="DW381" s="28"/>
      <c r="DX381" s="28"/>
      <c r="DY381" s="28"/>
      <c r="DZ381" s="28"/>
      <c r="EA381" s="28"/>
      <c r="EB381" s="28"/>
      <c r="EC381" s="28"/>
      <c r="ED381" s="28"/>
      <c r="EE381" s="28"/>
      <c r="EF381" s="28"/>
    </row>
    <row r="382" spans="1:136" s="60" customFormat="1" x14ac:dyDescent="0.25">
      <c r="A382" t="s">
        <v>241</v>
      </c>
      <c r="B382" t="s">
        <v>118</v>
      </c>
      <c r="C382" s="32" t="s">
        <v>350</v>
      </c>
      <c r="D382" t="s">
        <v>234</v>
      </c>
      <c r="E382" s="1">
        <v>46000</v>
      </c>
      <c r="F382" s="1">
        <f>E382*0.0287</f>
        <v>1320.2</v>
      </c>
      <c r="G382" s="1">
        <v>493.84</v>
      </c>
      <c r="H382" s="1">
        <v>1398.4</v>
      </c>
      <c r="I382" s="1">
        <v>175</v>
      </c>
      <c r="J382" s="1">
        <v>3387.44</v>
      </c>
      <c r="K382" s="1">
        <v>42612.56</v>
      </c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  <c r="AA382" s="6"/>
      <c r="AB382" s="6"/>
      <c r="AC382" s="26"/>
      <c r="AD382" s="26"/>
      <c r="AE382" s="26"/>
      <c r="AF382" s="26"/>
      <c r="AG382" s="26"/>
      <c r="AH382" s="26"/>
      <c r="AI382" s="26"/>
      <c r="AJ382" s="26"/>
      <c r="AK382" s="26"/>
      <c r="AL382" s="26"/>
      <c r="AM382" s="26"/>
      <c r="AN382" s="26"/>
      <c r="AO382" s="26"/>
      <c r="AP382" s="91"/>
      <c r="AQ382" s="91"/>
      <c r="AR382" s="91"/>
      <c r="AS382" s="91"/>
      <c r="AT382" s="91"/>
      <c r="AU382" s="91"/>
      <c r="AV382" s="91"/>
      <c r="AW382" s="91"/>
      <c r="AX382" s="91"/>
      <c r="AY382" s="91"/>
      <c r="AZ382" s="91"/>
      <c r="BA382" s="91"/>
      <c r="BB382" s="91"/>
      <c r="BC382" s="91"/>
      <c r="BD382" s="91"/>
      <c r="BE382" s="91"/>
      <c r="BF382" s="91"/>
      <c r="BG382" s="91"/>
      <c r="BH382" s="91"/>
      <c r="BI382" s="91"/>
      <c r="BJ382" s="91"/>
      <c r="BK382" s="91"/>
      <c r="BL382" s="91"/>
      <c r="BM382" s="91"/>
      <c r="BN382" s="91"/>
      <c r="BO382" s="91"/>
      <c r="BP382" s="91"/>
      <c r="BQ382" s="91"/>
      <c r="BR382" s="91"/>
      <c r="BS382" s="91"/>
      <c r="BT382" s="91"/>
      <c r="BU382" s="91"/>
      <c r="BV382" s="91"/>
      <c r="BW382" s="91"/>
      <c r="BX382" s="91"/>
      <c r="BY382" s="91"/>
      <c r="BZ382" s="91"/>
      <c r="CA382" s="91"/>
      <c r="CB382" s="91"/>
      <c r="CC382" s="91"/>
      <c r="CD382" s="91"/>
      <c r="CE382" s="91"/>
      <c r="CF382" s="91"/>
      <c r="CG382" s="91"/>
      <c r="CH382" s="91"/>
      <c r="CI382" s="91"/>
      <c r="CJ382" s="91"/>
      <c r="CK382" s="91"/>
      <c r="CL382" s="91"/>
      <c r="CM382" s="91"/>
      <c r="CN382" s="91"/>
      <c r="CO382" s="91"/>
      <c r="CP382" s="91"/>
      <c r="CQ382" s="91"/>
      <c r="CR382" s="91"/>
      <c r="CS382" s="91"/>
      <c r="CT382" s="91"/>
      <c r="CU382" s="91"/>
      <c r="CV382" s="91"/>
      <c r="CW382" s="91"/>
      <c r="CX382" s="91"/>
      <c r="CY382" s="91"/>
      <c r="CZ382" s="91"/>
      <c r="DA382" s="91"/>
      <c r="DB382" s="91"/>
      <c r="DC382" s="91"/>
      <c r="DD382" s="91"/>
      <c r="DE382" s="91"/>
      <c r="DF382" s="91"/>
      <c r="DG382" s="91"/>
      <c r="DH382" s="91"/>
      <c r="DI382" s="91"/>
      <c r="DJ382" s="91"/>
      <c r="DK382" s="91"/>
      <c r="DL382" s="91"/>
      <c r="DM382" s="91"/>
      <c r="DN382" s="91"/>
      <c r="DO382" s="91"/>
      <c r="DP382" s="91"/>
      <c r="DQ382" s="91"/>
      <c r="DR382" s="91"/>
      <c r="DS382" s="91"/>
      <c r="DT382" s="91"/>
      <c r="DU382" s="91"/>
      <c r="DV382" s="91"/>
      <c r="DW382" s="91"/>
      <c r="DX382" s="91"/>
      <c r="DY382" s="91"/>
      <c r="DZ382" s="91"/>
      <c r="EA382" s="91"/>
      <c r="EB382" s="91"/>
      <c r="EC382" s="91"/>
      <c r="ED382" s="91"/>
      <c r="EE382" s="91"/>
      <c r="EF382" s="91"/>
    </row>
    <row r="383" spans="1:136" s="63" customFormat="1" x14ac:dyDescent="0.25">
      <c r="A383" t="s">
        <v>115</v>
      </c>
      <c r="B383" t="s">
        <v>114</v>
      </c>
      <c r="C383" s="32" t="s">
        <v>350</v>
      </c>
      <c r="D383" t="s">
        <v>234</v>
      </c>
      <c r="E383" s="1">
        <v>50000</v>
      </c>
      <c r="F383" s="1">
        <f>E383*0.0287</f>
        <v>1435</v>
      </c>
      <c r="G383" s="1">
        <v>1854</v>
      </c>
      <c r="H383" s="1">
        <v>1520</v>
      </c>
      <c r="I383" s="1">
        <v>275</v>
      </c>
      <c r="J383" s="1">
        <v>5084</v>
      </c>
      <c r="K383" s="1">
        <v>44916</v>
      </c>
      <c r="L383"/>
      <c r="M383"/>
      <c r="N383"/>
      <c r="O383"/>
      <c r="P383"/>
      <c r="Q383"/>
      <c r="R383"/>
      <c r="S383"/>
      <c r="T383"/>
      <c r="U383"/>
      <c r="V383"/>
      <c r="W383"/>
      <c r="X383"/>
      <c r="Y383"/>
      <c r="Z383"/>
      <c r="AA383"/>
      <c r="AB383"/>
      <c r="AC383" s="28"/>
      <c r="AD383" s="28"/>
      <c r="AE383" s="28"/>
      <c r="AF383" s="28"/>
      <c r="AG383" s="28"/>
      <c r="AH383" s="28"/>
      <c r="AI383" s="28"/>
      <c r="AJ383" s="28"/>
      <c r="AK383" s="28"/>
      <c r="AL383" s="28"/>
      <c r="AM383" s="28"/>
      <c r="AN383" s="28"/>
      <c r="AO383" s="28"/>
      <c r="AP383" s="26"/>
      <c r="AQ383" s="26"/>
      <c r="AR383" s="26"/>
      <c r="AS383" s="26"/>
      <c r="AT383" s="26"/>
      <c r="AU383" s="26"/>
      <c r="AV383" s="26"/>
      <c r="AW383" s="26"/>
      <c r="AX383" s="26"/>
      <c r="AY383" s="26"/>
      <c r="AZ383" s="26"/>
      <c r="BA383" s="26"/>
      <c r="BB383" s="26"/>
      <c r="BC383" s="26"/>
      <c r="BD383" s="26"/>
      <c r="BE383" s="26"/>
      <c r="BF383" s="26"/>
      <c r="BG383" s="26"/>
      <c r="BH383" s="26"/>
      <c r="BI383" s="26"/>
      <c r="BJ383" s="26"/>
      <c r="BK383" s="26"/>
      <c r="BL383" s="26"/>
      <c r="BM383" s="26"/>
      <c r="BN383" s="26"/>
      <c r="BO383" s="26"/>
      <c r="BP383" s="26"/>
      <c r="BQ383" s="26"/>
      <c r="BR383" s="26"/>
      <c r="BS383" s="26"/>
      <c r="BT383" s="26"/>
      <c r="BU383" s="26"/>
      <c r="BV383" s="26"/>
      <c r="BW383" s="26"/>
      <c r="BX383" s="26"/>
      <c r="BY383" s="26"/>
      <c r="BZ383" s="26"/>
      <c r="CA383" s="26"/>
      <c r="CB383" s="26"/>
      <c r="CC383" s="26"/>
      <c r="CD383" s="26"/>
      <c r="CE383" s="26"/>
      <c r="CF383" s="26"/>
      <c r="CG383" s="26"/>
      <c r="CH383" s="26"/>
      <c r="CI383" s="26"/>
      <c r="CJ383" s="26"/>
      <c r="CK383" s="26"/>
      <c r="CL383" s="26"/>
      <c r="CM383" s="26"/>
      <c r="CN383" s="26"/>
      <c r="CO383" s="26"/>
      <c r="CP383" s="26"/>
      <c r="CQ383" s="26"/>
      <c r="CR383" s="26"/>
      <c r="CS383" s="26"/>
      <c r="CT383" s="26"/>
      <c r="CU383" s="26"/>
      <c r="CV383" s="26"/>
      <c r="CW383" s="26"/>
      <c r="CX383" s="26"/>
      <c r="CY383" s="26"/>
      <c r="CZ383" s="26"/>
      <c r="DA383" s="26"/>
      <c r="DB383" s="26"/>
      <c r="DC383" s="26"/>
      <c r="DD383" s="26"/>
      <c r="DE383" s="26"/>
      <c r="DF383" s="26"/>
      <c r="DG383" s="26"/>
      <c r="DH383" s="26"/>
      <c r="DI383" s="26"/>
      <c r="DJ383" s="26"/>
      <c r="DK383" s="26"/>
      <c r="DL383" s="26"/>
      <c r="DM383" s="26"/>
      <c r="DN383" s="26"/>
      <c r="DO383" s="26"/>
      <c r="DP383" s="26"/>
      <c r="DQ383" s="26"/>
      <c r="DR383" s="26"/>
      <c r="DS383" s="26"/>
      <c r="DT383" s="26"/>
      <c r="DU383" s="26"/>
      <c r="DV383" s="26"/>
      <c r="DW383" s="26"/>
      <c r="DX383" s="26"/>
      <c r="DY383" s="26"/>
      <c r="DZ383" s="26"/>
      <c r="EA383" s="26"/>
      <c r="EB383" s="26"/>
      <c r="EC383" s="26"/>
      <c r="ED383" s="26"/>
      <c r="EE383" s="26"/>
      <c r="EF383" s="26"/>
    </row>
    <row r="384" spans="1:136" x14ac:dyDescent="0.25">
      <c r="A384" s="3" t="s">
        <v>12</v>
      </c>
      <c r="B384" s="3">
        <v>2</v>
      </c>
      <c r="C384" s="34"/>
      <c r="D384" s="3"/>
      <c r="E384" s="4">
        <f>SUM(E382:E383)</f>
        <v>96000</v>
      </c>
      <c r="F384" s="4">
        <f>SUM(F382:F383)</f>
        <v>2755.2</v>
      </c>
      <c r="G384" s="4">
        <f>SUM(G382:G383)</f>
        <v>2347.84</v>
      </c>
      <c r="H384" s="4">
        <f t="shared" ref="H384:K384" si="115">SUM(H382:H383)</f>
        <v>2918.4</v>
      </c>
      <c r="I384" s="4">
        <f t="shared" si="115"/>
        <v>450</v>
      </c>
      <c r="J384" s="4">
        <f t="shared" si="115"/>
        <v>8471.44</v>
      </c>
      <c r="K384" s="4">
        <f t="shared" si="115"/>
        <v>87528.56</v>
      </c>
      <c r="AC384" s="28"/>
      <c r="AD384" s="28"/>
      <c r="AE384" s="28"/>
      <c r="AF384" s="28"/>
      <c r="AG384" s="28"/>
      <c r="AH384" s="28"/>
      <c r="AI384" s="28"/>
      <c r="AJ384" s="28"/>
      <c r="AK384" s="28"/>
      <c r="AL384" s="28"/>
      <c r="AM384" s="28"/>
      <c r="AN384" s="28"/>
      <c r="AO384" s="28"/>
      <c r="AP384" s="28"/>
      <c r="AQ384" s="28"/>
      <c r="AR384" s="28"/>
      <c r="AS384" s="28"/>
      <c r="AT384" s="28"/>
      <c r="AU384" s="28"/>
      <c r="AV384" s="28"/>
      <c r="AW384" s="28"/>
      <c r="AX384" s="28"/>
      <c r="AY384" s="28"/>
      <c r="AZ384" s="28"/>
      <c r="BA384" s="28"/>
      <c r="BB384" s="28"/>
      <c r="BC384" s="28"/>
      <c r="BD384" s="28"/>
      <c r="BE384" s="28"/>
      <c r="BF384" s="28"/>
      <c r="BG384" s="28"/>
      <c r="BH384" s="28"/>
      <c r="BI384" s="28"/>
      <c r="BJ384" s="28"/>
      <c r="BK384" s="28"/>
      <c r="BL384" s="28"/>
      <c r="BM384" s="28"/>
      <c r="BN384" s="28"/>
      <c r="BO384" s="28"/>
      <c r="BP384" s="28"/>
      <c r="BQ384" s="28"/>
      <c r="BR384" s="28"/>
      <c r="BS384" s="28"/>
      <c r="BT384" s="28"/>
      <c r="BU384" s="28"/>
      <c r="BV384" s="28"/>
      <c r="BW384" s="28"/>
      <c r="BX384" s="28"/>
      <c r="BY384" s="28"/>
      <c r="BZ384" s="28"/>
      <c r="CA384" s="28"/>
      <c r="CB384" s="28"/>
      <c r="CC384" s="28"/>
      <c r="CD384" s="28"/>
      <c r="CE384" s="28"/>
      <c r="CF384" s="28"/>
      <c r="CG384" s="28"/>
      <c r="CH384" s="28"/>
      <c r="CI384" s="28"/>
      <c r="CJ384" s="28"/>
      <c r="CK384" s="28"/>
      <c r="CL384" s="28"/>
      <c r="CM384" s="28"/>
      <c r="CN384" s="28"/>
      <c r="CO384" s="28"/>
      <c r="CP384" s="28"/>
      <c r="CQ384" s="28"/>
      <c r="CR384" s="28"/>
      <c r="CS384" s="28"/>
      <c r="CT384" s="28"/>
      <c r="CU384" s="28"/>
      <c r="CV384" s="28"/>
      <c r="CW384" s="28"/>
      <c r="CX384" s="28"/>
      <c r="CY384" s="28"/>
      <c r="CZ384" s="28"/>
      <c r="DA384" s="28"/>
      <c r="DB384" s="28"/>
      <c r="DC384" s="28"/>
      <c r="DD384" s="28"/>
      <c r="DE384" s="28"/>
      <c r="DF384" s="28"/>
      <c r="DG384" s="28"/>
      <c r="DH384" s="28"/>
      <c r="DI384" s="28"/>
      <c r="DJ384" s="28"/>
      <c r="DK384" s="28"/>
      <c r="DL384" s="28"/>
      <c r="DM384" s="28"/>
      <c r="DN384" s="28"/>
      <c r="DO384" s="28"/>
      <c r="DP384" s="28"/>
      <c r="DQ384" s="28"/>
      <c r="DR384" s="28"/>
      <c r="DS384" s="28"/>
      <c r="DT384" s="28"/>
      <c r="DU384" s="28"/>
      <c r="DV384" s="28"/>
      <c r="DW384" s="28"/>
      <c r="DX384" s="28"/>
      <c r="DY384" s="28"/>
      <c r="DZ384" s="28"/>
      <c r="EA384" s="28"/>
      <c r="EB384" s="28"/>
      <c r="EC384" s="28"/>
      <c r="ED384" s="28"/>
      <c r="EE384" s="28"/>
      <c r="EF384" s="28"/>
    </row>
    <row r="385" spans="1:136" s="2" customFormat="1" x14ac:dyDescent="0.25">
      <c r="A385"/>
      <c r="B385"/>
      <c r="C385" s="32"/>
      <c r="D385"/>
      <c r="E385" s="1"/>
      <c r="F385" s="1"/>
      <c r="G385" s="1"/>
      <c r="H385" s="1"/>
      <c r="I385" s="1"/>
      <c r="J385" s="1"/>
      <c r="K385" s="1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  <c r="Z385" s="5"/>
      <c r="AA385" s="5"/>
      <c r="AB385" s="5"/>
      <c r="AC385" s="28"/>
      <c r="AD385" s="28"/>
      <c r="AE385" s="28"/>
      <c r="AF385" s="28"/>
      <c r="AG385" s="28"/>
      <c r="AH385" s="28"/>
      <c r="AI385" s="28"/>
      <c r="AJ385" s="28"/>
      <c r="AK385" s="28"/>
      <c r="AL385" s="28"/>
      <c r="AM385" s="28"/>
      <c r="AN385" s="28"/>
      <c r="AO385" s="28"/>
      <c r="AP385" s="26"/>
      <c r="AQ385" s="26"/>
      <c r="AR385" s="26"/>
      <c r="AS385" s="26"/>
      <c r="AT385" s="26"/>
      <c r="AU385" s="26"/>
      <c r="AV385" s="26"/>
      <c r="AW385" s="26"/>
      <c r="AX385" s="26"/>
      <c r="AY385" s="26"/>
      <c r="AZ385" s="26"/>
      <c r="BA385" s="26"/>
      <c r="BB385" s="26"/>
      <c r="BC385" s="26"/>
      <c r="BD385" s="26"/>
      <c r="BE385" s="26"/>
      <c r="BF385" s="26"/>
      <c r="BG385" s="26"/>
      <c r="BH385" s="26"/>
      <c r="BI385" s="26"/>
      <c r="BJ385" s="26"/>
      <c r="BK385" s="26"/>
      <c r="BL385" s="26"/>
      <c r="BM385" s="26"/>
      <c r="BN385" s="26"/>
      <c r="BO385" s="26"/>
      <c r="BP385" s="26"/>
      <c r="BQ385" s="26"/>
      <c r="BR385" s="26"/>
      <c r="BS385" s="26"/>
      <c r="BT385" s="26"/>
      <c r="BU385" s="26"/>
      <c r="BV385" s="26"/>
      <c r="BW385" s="26"/>
      <c r="BX385" s="26"/>
      <c r="BY385" s="26"/>
      <c r="BZ385" s="26"/>
      <c r="CA385" s="26"/>
      <c r="CB385" s="26"/>
      <c r="CC385" s="26"/>
      <c r="CD385" s="26"/>
      <c r="CE385" s="26"/>
      <c r="CF385" s="26"/>
      <c r="CG385" s="26"/>
      <c r="CH385" s="26"/>
      <c r="CI385" s="26"/>
      <c r="CJ385" s="26"/>
      <c r="CK385" s="26"/>
      <c r="CL385" s="26"/>
      <c r="CM385" s="26"/>
      <c r="CN385" s="26"/>
      <c r="CO385" s="26"/>
      <c r="CP385" s="26"/>
      <c r="CQ385" s="26"/>
      <c r="CR385" s="26"/>
      <c r="CS385" s="26"/>
      <c r="CT385" s="26"/>
      <c r="CU385" s="26"/>
      <c r="CV385" s="26"/>
      <c r="CW385" s="26"/>
      <c r="CX385" s="26"/>
      <c r="CY385" s="26"/>
      <c r="CZ385" s="26"/>
      <c r="DA385" s="26"/>
      <c r="DB385" s="26"/>
      <c r="DC385" s="26"/>
      <c r="DD385" s="26"/>
      <c r="DE385" s="26"/>
      <c r="DF385" s="26"/>
      <c r="DG385" s="26"/>
      <c r="DH385" s="26"/>
      <c r="DI385" s="26"/>
      <c r="DJ385" s="26"/>
      <c r="DK385" s="26"/>
      <c r="DL385" s="26"/>
      <c r="DM385" s="26"/>
      <c r="DN385" s="26"/>
      <c r="DO385" s="26"/>
      <c r="DP385" s="26"/>
      <c r="DQ385" s="26"/>
      <c r="DR385" s="26"/>
      <c r="DS385" s="26"/>
      <c r="DT385" s="26"/>
      <c r="DU385" s="26"/>
      <c r="DV385" s="26"/>
      <c r="DW385" s="26"/>
      <c r="DX385" s="26"/>
      <c r="DY385" s="26"/>
      <c r="DZ385" s="26"/>
      <c r="EA385" s="26"/>
      <c r="EB385" s="26"/>
      <c r="EC385" s="26"/>
      <c r="ED385" s="26"/>
      <c r="EE385" s="26"/>
      <c r="EF385" s="26"/>
    </row>
    <row r="386" spans="1:136" x14ac:dyDescent="0.25">
      <c r="A386" s="25" t="s">
        <v>347</v>
      </c>
      <c r="B386" s="25"/>
      <c r="C386" s="36"/>
      <c r="D386" s="25"/>
      <c r="E386" s="25"/>
      <c r="F386" s="25"/>
      <c r="G386" s="25"/>
      <c r="H386" s="25"/>
      <c r="I386" s="25"/>
      <c r="J386" s="25"/>
      <c r="K386" s="25"/>
      <c r="L386"/>
      <c r="M386"/>
      <c r="N386"/>
      <c r="O386"/>
      <c r="P386"/>
      <c r="Q386"/>
      <c r="R386"/>
      <c r="S386"/>
      <c r="T386"/>
      <c r="U386"/>
      <c r="V386"/>
      <c r="W386"/>
      <c r="X386"/>
      <c r="Y386"/>
      <c r="Z386"/>
      <c r="AA386"/>
      <c r="AB386"/>
      <c r="AC386" s="28"/>
      <c r="AD386" s="28"/>
      <c r="AE386" s="28"/>
      <c r="AF386" s="28"/>
      <c r="AG386" s="28"/>
      <c r="AH386" s="28"/>
      <c r="AI386" s="28"/>
      <c r="AJ386" s="28"/>
      <c r="AK386" s="28"/>
      <c r="AL386" s="28"/>
      <c r="AM386" s="28"/>
      <c r="AN386" s="28"/>
      <c r="AO386" s="28"/>
      <c r="AP386" s="28"/>
      <c r="AQ386" s="28"/>
      <c r="AR386" s="28"/>
      <c r="AS386" s="28"/>
      <c r="AT386" s="28"/>
      <c r="AU386" s="28"/>
      <c r="AV386" s="28"/>
      <c r="AW386" s="28"/>
      <c r="AX386" s="28"/>
      <c r="AY386" s="28"/>
      <c r="AZ386" s="28"/>
      <c r="BA386" s="28"/>
      <c r="BB386" s="28"/>
      <c r="BC386" s="28"/>
      <c r="BD386" s="28"/>
      <c r="BE386" s="28"/>
      <c r="BF386" s="28"/>
      <c r="BG386" s="28"/>
      <c r="BH386" s="28"/>
      <c r="BI386" s="28"/>
      <c r="BJ386" s="28"/>
      <c r="BK386" s="28"/>
      <c r="BL386" s="28"/>
      <c r="BM386" s="28"/>
      <c r="BN386" s="28"/>
      <c r="BO386" s="28"/>
      <c r="BP386" s="28"/>
      <c r="BQ386" s="28"/>
      <c r="BR386" s="28"/>
      <c r="BS386" s="28"/>
      <c r="BT386" s="28"/>
      <c r="BU386" s="28"/>
      <c r="BV386" s="28"/>
      <c r="BW386" s="28"/>
      <c r="BX386" s="28"/>
      <c r="BY386" s="28"/>
      <c r="BZ386" s="28"/>
      <c r="CA386" s="28"/>
      <c r="CB386" s="28"/>
      <c r="CC386" s="28"/>
      <c r="CD386" s="28"/>
      <c r="CE386" s="28"/>
      <c r="CF386" s="28"/>
      <c r="CG386" s="28"/>
      <c r="CH386" s="28"/>
      <c r="CI386" s="28"/>
      <c r="CJ386" s="28"/>
      <c r="CK386" s="28"/>
      <c r="CL386" s="28"/>
      <c r="CM386" s="28"/>
      <c r="CN386" s="28"/>
      <c r="CO386" s="28"/>
      <c r="CP386" s="28"/>
      <c r="CQ386" s="28"/>
      <c r="CR386" s="28"/>
      <c r="CS386" s="28"/>
      <c r="CT386" s="28"/>
      <c r="CU386" s="28"/>
      <c r="CV386" s="28"/>
      <c r="CW386" s="28"/>
      <c r="CX386" s="28"/>
      <c r="CY386" s="28"/>
      <c r="CZ386" s="28"/>
      <c r="DA386" s="28"/>
      <c r="DB386" s="28"/>
      <c r="DC386" s="28"/>
      <c r="DD386" s="28"/>
      <c r="DE386" s="28"/>
      <c r="DF386" s="28"/>
      <c r="DG386" s="28"/>
      <c r="DH386" s="28"/>
      <c r="DI386" s="28"/>
      <c r="DJ386" s="28"/>
      <c r="DK386" s="28"/>
      <c r="DL386" s="28"/>
      <c r="DM386" s="28"/>
      <c r="DN386" s="28"/>
      <c r="DO386" s="28"/>
      <c r="DP386" s="28"/>
      <c r="DQ386" s="28"/>
      <c r="DR386" s="28"/>
      <c r="DS386" s="28"/>
      <c r="DT386" s="28"/>
      <c r="DU386" s="28"/>
      <c r="DV386" s="28"/>
      <c r="DW386" s="28"/>
      <c r="DX386" s="28"/>
      <c r="DY386" s="28"/>
      <c r="DZ386" s="28"/>
      <c r="EA386" s="28"/>
      <c r="EB386" s="28"/>
      <c r="EC386" s="28"/>
      <c r="ED386" s="28"/>
      <c r="EE386" s="28"/>
      <c r="EF386" s="28"/>
    </row>
    <row r="387" spans="1:136" x14ac:dyDescent="0.25">
      <c r="A387" t="s">
        <v>304</v>
      </c>
      <c r="B387" t="s">
        <v>447</v>
      </c>
      <c r="C387" s="32" t="s">
        <v>351</v>
      </c>
      <c r="D387" t="s">
        <v>234</v>
      </c>
      <c r="E387" s="1">
        <v>100000</v>
      </c>
      <c r="F387" s="1">
        <f>E387*0.0287</f>
        <v>2870</v>
      </c>
      <c r="G387" s="1">
        <v>12105.37</v>
      </c>
      <c r="H387" s="1">
        <v>3040</v>
      </c>
      <c r="I387" s="1">
        <v>25</v>
      </c>
      <c r="J387" s="1">
        <v>18040.37</v>
      </c>
      <c r="K387" s="1">
        <v>81959.63</v>
      </c>
      <c r="L387"/>
      <c r="M387"/>
      <c r="N387"/>
      <c r="O387"/>
      <c r="P387"/>
      <c r="Q387"/>
      <c r="R387"/>
      <c r="S387"/>
      <c r="T387"/>
      <c r="U387"/>
      <c r="V387"/>
      <c r="W387"/>
      <c r="X387"/>
      <c r="Y387"/>
      <c r="Z387"/>
      <c r="AA387"/>
      <c r="AB387"/>
      <c r="AC387" s="28"/>
      <c r="AD387" s="28"/>
      <c r="AE387" s="28"/>
      <c r="AF387" s="28"/>
      <c r="AG387" s="28"/>
      <c r="AH387" s="28"/>
      <c r="AI387" s="28"/>
      <c r="AJ387" s="28"/>
      <c r="AK387" s="28"/>
      <c r="AL387" s="28"/>
      <c r="AM387" s="28"/>
      <c r="AN387" s="28"/>
      <c r="AO387" s="28"/>
      <c r="AP387" s="28"/>
      <c r="AQ387" s="28"/>
      <c r="AR387" s="28"/>
      <c r="AS387" s="28"/>
      <c r="AT387" s="28"/>
      <c r="AU387" s="28"/>
      <c r="AV387" s="28"/>
      <c r="AW387" s="28"/>
      <c r="AX387" s="28"/>
      <c r="AY387" s="28"/>
      <c r="AZ387" s="28"/>
      <c r="BA387" s="28"/>
      <c r="BB387" s="28"/>
      <c r="BC387" s="28"/>
      <c r="BD387" s="28"/>
      <c r="BE387" s="28"/>
      <c r="BF387" s="28"/>
      <c r="BG387" s="28"/>
      <c r="BH387" s="28"/>
      <c r="BI387" s="28"/>
      <c r="BJ387" s="28"/>
      <c r="BK387" s="28"/>
      <c r="BL387" s="28"/>
      <c r="BM387" s="28"/>
      <c r="BN387" s="28"/>
      <c r="BO387" s="28"/>
      <c r="BP387" s="28"/>
      <c r="BQ387" s="28"/>
      <c r="BR387" s="28"/>
      <c r="BS387" s="28"/>
      <c r="BT387" s="28"/>
      <c r="BU387" s="28"/>
      <c r="BV387" s="28"/>
      <c r="BW387" s="28"/>
      <c r="BX387" s="28"/>
      <c r="BY387" s="28"/>
      <c r="BZ387" s="28"/>
      <c r="CA387" s="28"/>
      <c r="CB387" s="28"/>
      <c r="CC387" s="28"/>
      <c r="CD387" s="28"/>
      <c r="CE387" s="28"/>
      <c r="CF387" s="28"/>
      <c r="CG387" s="28"/>
      <c r="CH387" s="28"/>
      <c r="CI387" s="28"/>
      <c r="CJ387" s="28"/>
      <c r="CK387" s="28"/>
      <c r="CL387" s="28"/>
      <c r="CM387" s="28"/>
      <c r="CN387" s="28"/>
      <c r="CO387" s="28"/>
      <c r="CP387" s="28"/>
      <c r="CQ387" s="28"/>
      <c r="CR387" s="28"/>
      <c r="CS387" s="28"/>
      <c r="CT387" s="28"/>
      <c r="CU387" s="28"/>
      <c r="CV387" s="28"/>
      <c r="CW387" s="28"/>
      <c r="CX387" s="28"/>
      <c r="CY387" s="28"/>
      <c r="CZ387" s="28"/>
      <c r="DA387" s="28"/>
      <c r="DB387" s="28"/>
      <c r="DC387" s="28"/>
      <c r="DD387" s="28"/>
      <c r="DE387" s="28"/>
      <c r="DF387" s="28"/>
      <c r="DG387" s="28"/>
      <c r="DH387" s="28"/>
      <c r="DI387" s="28"/>
      <c r="DJ387" s="28"/>
      <c r="DK387" s="28"/>
      <c r="DL387" s="28"/>
      <c r="DM387" s="28"/>
      <c r="DN387" s="28"/>
      <c r="DO387" s="28"/>
      <c r="DP387" s="28"/>
      <c r="DQ387" s="28"/>
      <c r="DR387" s="28"/>
      <c r="DS387" s="28"/>
      <c r="DT387" s="28"/>
      <c r="DU387" s="28"/>
      <c r="DV387" s="28"/>
      <c r="DW387" s="28"/>
      <c r="DX387" s="28"/>
      <c r="DY387" s="28"/>
      <c r="DZ387" s="28"/>
      <c r="EA387" s="28"/>
      <c r="EB387" s="28"/>
      <c r="EC387" s="28"/>
      <c r="ED387" s="28"/>
      <c r="EE387" s="28"/>
      <c r="EF387" s="28"/>
    </row>
    <row r="388" spans="1:136" x14ac:dyDescent="0.25">
      <c r="A388" t="s">
        <v>212</v>
      </c>
      <c r="B388" t="s">
        <v>14</v>
      </c>
      <c r="C388" s="32" t="s">
        <v>350</v>
      </c>
      <c r="D388" t="s">
        <v>234</v>
      </c>
      <c r="E388" s="1">
        <v>35000</v>
      </c>
      <c r="F388" s="1">
        <f t="shared" ref="F388" si="116">E388*0.0287</f>
        <v>1004.5</v>
      </c>
      <c r="G388" s="1">
        <v>0</v>
      </c>
      <c r="H388" s="1">
        <f t="shared" ref="H388" si="117">E388*0.0304</f>
        <v>1064</v>
      </c>
      <c r="I388" s="1">
        <v>275</v>
      </c>
      <c r="J388" s="1">
        <v>2343.5</v>
      </c>
      <c r="K388" s="1">
        <v>32656.5</v>
      </c>
      <c r="L388"/>
      <c r="M388"/>
      <c r="N388"/>
      <c r="O388"/>
      <c r="P388"/>
      <c r="Q388"/>
      <c r="R388"/>
      <c r="S388"/>
      <c r="T388"/>
      <c r="U388"/>
      <c r="V388"/>
      <c r="W388"/>
      <c r="X388"/>
      <c r="Y388"/>
      <c r="Z388"/>
      <c r="AA388"/>
      <c r="AB388"/>
      <c r="AC388" s="28"/>
      <c r="AD388" s="28"/>
      <c r="AE388" s="28"/>
      <c r="AF388" s="28"/>
      <c r="AG388" s="28"/>
      <c r="AH388" s="28"/>
      <c r="AI388" s="28"/>
      <c r="AJ388" s="28"/>
      <c r="AK388" s="28"/>
      <c r="AL388" s="28"/>
      <c r="AM388" s="28"/>
      <c r="AN388" s="28"/>
      <c r="AO388" s="28"/>
      <c r="AP388" s="28"/>
      <c r="AQ388" s="28"/>
      <c r="AR388" s="28"/>
      <c r="AS388" s="28"/>
      <c r="AT388" s="28"/>
      <c r="AU388" s="28"/>
      <c r="AV388" s="28"/>
      <c r="AW388" s="28"/>
      <c r="AX388" s="28"/>
      <c r="AY388" s="28"/>
      <c r="AZ388" s="28"/>
      <c r="BA388" s="28"/>
      <c r="BB388" s="28"/>
      <c r="BC388" s="28"/>
      <c r="BD388" s="28"/>
      <c r="BE388" s="28"/>
      <c r="BF388" s="28"/>
      <c r="BG388" s="28"/>
      <c r="BH388" s="28"/>
      <c r="BI388" s="28"/>
      <c r="BJ388" s="28"/>
      <c r="BK388" s="28"/>
      <c r="BL388" s="28"/>
      <c r="BM388" s="28"/>
      <c r="BN388" s="28"/>
      <c r="BO388" s="28"/>
      <c r="BP388" s="28"/>
      <c r="BQ388" s="28"/>
      <c r="BR388" s="28"/>
      <c r="BS388" s="28"/>
      <c r="BT388" s="28"/>
      <c r="BU388" s="28"/>
      <c r="BV388" s="28"/>
      <c r="BW388" s="28"/>
      <c r="BX388" s="28"/>
      <c r="BY388" s="28"/>
      <c r="BZ388" s="28"/>
      <c r="CA388" s="28"/>
      <c r="CB388" s="28"/>
      <c r="CC388" s="28"/>
      <c r="CD388" s="28"/>
      <c r="CE388" s="28"/>
      <c r="CF388" s="28"/>
      <c r="CG388" s="28"/>
      <c r="CH388" s="28"/>
      <c r="CI388" s="28"/>
      <c r="CJ388" s="28"/>
      <c r="CK388" s="28"/>
      <c r="CL388" s="28"/>
      <c r="CM388" s="28"/>
      <c r="CN388" s="28"/>
      <c r="CO388" s="28"/>
      <c r="CP388" s="28"/>
      <c r="CQ388" s="28"/>
      <c r="CR388" s="28"/>
      <c r="CS388" s="28"/>
      <c r="CT388" s="28"/>
      <c r="CU388" s="28"/>
      <c r="CV388" s="28"/>
      <c r="CW388" s="28"/>
      <c r="CX388" s="28"/>
      <c r="CY388" s="28"/>
      <c r="CZ388" s="28"/>
      <c r="DA388" s="28"/>
      <c r="DB388" s="28"/>
      <c r="DC388" s="28"/>
      <c r="DD388" s="28"/>
      <c r="DE388" s="28"/>
      <c r="DF388" s="28"/>
      <c r="DG388" s="28"/>
      <c r="DH388" s="28"/>
      <c r="DI388" s="28"/>
      <c r="DJ388" s="28"/>
      <c r="DK388" s="28"/>
      <c r="DL388" s="28"/>
      <c r="DM388" s="28"/>
      <c r="DN388" s="28"/>
      <c r="DO388" s="28"/>
      <c r="DP388" s="28"/>
      <c r="DQ388" s="28"/>
      <c r="DR388" s="28"/>
      <c r="DS388" s="28"/>
      <c r="DT388" s="28"/>
      <c r="DU388" s="28"/>
      <c r="DV388" s="28"/>
      <c r="DW388" s="28"/>
      <c r="DX388" s="28"/>
      <c r="DY388" s="28"/>
      <c r="DZ388" s="28"/>
      <c r="EA388" s="28"/>
      <c r="EB388" s="28"/>
      <c r="EC388" s="28"/>
      <c r="ED388" s="28"/>
      <c r="EE388" s="28"/>
      <c r="EF388" s="28"/>
    </row>
    <row r="389" spans="1:136" x14ac:dyDescent="0.25">
      <c r="A389" t="s">
        <v>268</v>
      </c>
      <c r="B389" t="s">
        <v>118</v>
      </c>
      <c r="C389" s="32" t="s">
        <v>350</v>
      </c>
      <c r="D389" s="11" t="s">
        <v>234</v>
      </c>
      <c r="E389" s="1">
        <v>30000</v>
      </c>
      <c r="F389" s="1">
        <f t="shared" ref="F389" si="118">E389*0.0287</f>
        <v>861</v>
      </c>
      <c r="G389" s="1">
        <v>0</v>
      </c>
      <c r="H389" s="1">
        <f t="shared" ref="H389" si="119">E389*0.0304</f>
        <v>912</v>
      </c>
      <c r="I389" s="1">
        <v>4682.17</v>
      </c>
      <c r="J389" s="1">
        <v>6455.17</v>
      </c>
      <c r="K389" s="1">
        <v>23544.83</v>
      </c>
      <c r="L389"/>
      <c r="M389"/>
      <c r="N389"/>
      <c r="O389"/>
      <c r="P389"/>
      <c r="Q389"/>
      <c r="R389"/>
      <c r="S389"/>
      <c r="T389"/>
      <c r="U389"/>
      <c r="V389"/>
      <c r="W389"/>
      <c r="X389"/>
      <c r="Y389"/>
      <c r="Z389"/>
      <c r="AA389"/>
      <c r="AB389"/>
      <c r="AC389" s="28"/>
      <c r="AD389" s="28"/>
      <c r="AE389" s="28"/>
      <c r="AF389" s="28"/>
      <c r="AG389" s="28"/>
      <c r="AH389" s="28"/>
      <c r="AI389" s="28"/>
      <c r="AJ389" s="28"/>
      <c r="AK389" s="28"/>
      <c r="AL389" s="28"/>
      <c r="AM389" s="28"/>
      <c r="AN389" s="28"/>
      <c r="AO389" s="28"/>
      <c r="AP389" s="28"/>
      <c r="AQ389" s="28"/>
      <c r="AR389" s="28"/>
      <c r="AS389" s="28"/>
      <c r="AT389" s="28"/>
      <c r="AU389" s="28"/>
      <c r="AV389" s="28"/>
      <c r="AW389" s="28"/>
      <c r="AX389" s="28"/>
      <c r="AY389" s="28"/>
      <c r="AZ389" s="28"/>
      <c r="BA389" s="28"/>
      <c r="BB389" s="28"/>
      <c r="BC389" s="28"/>
      <c r="BD389" s="28"/>
      <c r="BE389" s="28"/>
      <c r="BF389" s="28"/>
      <c r="BG389" s="28"/>
      <c r="BH389" s="28"/>
      <c r="BI389" s="28"/>
      <c r="BJ389" s="28"/>
      <c r="BK389" s="28"/>
      <c r="BL389" s="28"/>
      <c r="BM389" s="28"/>
      <c r="BN389" s="28"/>
      <c r="BO389" s="28"/>
      <c r="BP389" s="28"/>
      <c r="BQ389" s="28"/>
      <c r="BR389" s="28"/>
      <c r="BS389" s="28"/>
      <c r="BT389" s="28"/>
      <c r="BU389" s="28"/>
      <c r="BV389" s="28"/>
      <c r="BW389" s="28"/>
      <c r="BX389" s="28"/>
      <c r="BY389" s="28"/>
      <c r="BZ389" s="28"/>
      <c r="CA389" s="28"/>
      <c r="CB389" s="28"/>
      <c r="CC389" s="28"/>
      <c r="CD389" s="28"/>
      <c r="CE389" s="28"/>
      <c r="CF389" s="28"/>
      <c r="CG389" s="28"/>
      <c r="CH389" s="28"/>
      <c r="CI389" s="28"/>
      <c r="CJ389" s="28"/>
      <c r="CK389" s="28"/>
      <c r="CL389" s="28"/>
      <c r="CM389" s="28"/>
      <c r="CN389" s="28"/>
      <c r="CO389" s="28"/>
      <c r="CP389" s="28"/>
      <c r="CQ389" s="28"/>
      <c r="CR389" s="28"/>
      <c r="CS389" s="28"/>
      <c r="CT389" s="28"/>
      <c r="CU389" s="28"/>
      <c r="CV389" s="28"/>
      <c r="CW389" s="28"/>
      <c r="CX389" s="28"/>
      <c r="CY389" s="28"/>
      <c r="CZ389" s="28"/>
      <c r="DA389" s="28"/>
      <c r="DB389" s="28"/>
      <c r="DC389" s="28"/>
      <c r="DD389" s="28"/>
      <c r="DE389" s="28"/>
      <c r="DF389" s="28"/>
      <c r="DG389" s="28"/>
      <c r="DH389" s="28"/>
      <c r="DI389" s="28"/>
      <c r="DJ389" s="28"/>
      <c r="DK389" s="28"/>
      <c r="DL389" s="28"/>
      <c r="DM389" s="28"/>
      <c r="DN389" s="28"/>
      <c r="DO389" s="28"/>
      <c r="DP389" s="28"/>
      <c r="DQ389" s="28"/>
      <c r="DR389" s="28"/>
      <c r="DS389" s="28"/>
      <c r="DT389" s="28"/>
      <c r="DU389" s="28"/>
      <c r="DV389" s="28"/>
      <c r="DW389" s="28"/>
      <c r="DX389" s="28"/>
      <c r="DY389" s="28"/>
      <c r="DZ389" s="28"/>
      <c r="EA389" s="28"/>
      <c r="EB389" s="28"/>
      <c r="EC389" s="28"/>
      <c r="ED389" s="28"/>
      <c r="EE389" s="28"/>
      <c r="EF389" s="28"/>
    </row>
    <row r="390" spans="1:136" x14ac:dyDescent="0.25">
      <c r="A390" t="s">
        <v>275</v>
      </c>
      <c r="B390" t="s">
        <v>14</v>
      </c>
      <c r="C390" s="32" t="s">
        <v>350</v>
      </c>
      <c r="D390" t="s">
        <v>234</v>
      </c>
      <c r="E390" s="1">
        <v>41000</v>
      </c>
      <c r="F390" s="1">
        <f t="shared" ref="F390:F394" si="120">E390*0.0287</f>
        <v>1176.7</v>
      </c>
      <c r="G390" s="1">
        <v>0</v>
      </c>
      <c r="H390" s="1">
        <f t="shared" ref="H390" si="121">E390*0.0304</f>
        <v>1246.4000000000001</v>
      </c>
      <c r="I390" s="1">
        <v>1687.45</v>
      </c>
      <c r="J390" s="1">
        <v>4110.55</v>
      </c>
      <c r="K390" s="1">
        <v>36889.449999999997</v>
      </c>
      <c r="L390"/>
      <c r="M390"/>
      <c r="N390"/>
      <c r="O390"/>
      <c r="P390"/>
      <c r="Q390"/>
      <c r="R390"/>
      <c r="S390"/>
      <c r="T390"/>
      <c r="U390"/>
      <c r="V390"/>
      <c r="W390"/>
      <c r="X390"/>
      <c r="Y390"/>
      <c r="Z390"/>
      <c r="AA390"/>
      <c r="AB390"/>
      <c r="AC390" s="28"/>
      <c r="AD390" s="28"/>
      <c r="AE390" s="28"/>
      <c r="AF390" s="28"/>
      <c r="AG390" s="28"/>
      <c r="AH390" s="28"/>
      <c r="AI390" s="28"/>
      <c r="AJ390" s="28"/>
      <c r="AK390" s="28"/>
      <c r="AL390" s="28"/>
      <c r="AM390" s="28"/>
      <c r="AN390" s="28"/>
      <c r="AO390" s="28"/>
      <c r="AP390" s="28"/>
      <c r="AQ390" s="28"/>
      <c r="AR390" s="28"/>
      <c r="AS390" s="28"/>
      <c r="AT390" s="28"/>
      <c r="AU390" s="28"/>
      <c r="AV390" s="28"/>
      <c r="AW390" s="28"/>
      <c r="AX390" s="28"/>
      <c r="AY390" s="28"/>
      <c r="AZ390" s="28"/>
      <c r="BA390" s="28"/>
      <c r="BB390" s="28"/>
      <c r="BC390" s="28"/>
      <c r="BD390" s="28"/>
      <c r="BE390" s="28"/>
      <c r="BF390" s="28"/>
      <c r="BG390" s="28"/>
      <c r="BH390" s="28"/>
      <c r="BI390" s="28"/>
      <c r="BJ390" s="28"/>
      <c r="BK390" s="28"/>
      <c r="BL390" s="28"/>
      <c r="BM390" s="28"/>
      <c r="BN390" s="28"/>
      <c r="BO390" s="28"/>
      <c r="BP390" s="28"/>
      <c r="BQ390" s="28"/>
      <c r="BR390" s="28"/>
      <c r="BS390" s="28"/>
      <c r="BT390" s="28"/>
      <c r="BU390" s="28"/>
      <c r="BV390" s="28"/>
      <c r="BW390" s="28"/>
      <c r="BX390" s="28"/>
      <c r="BY390" s="28"/>
      <c r="BZ390" s="28"/>
      <c r="CA390" s="28"/>
      <c r="CB390" s="28"/>
      <c r="CC390" s="28"/>
      <c r="CD390" s="28"/>
      <c r="CE390" s="28"/>
      <c r="CF390" s="28"/>
      <c r="CG390" s="28"/>
      <c r="CH390" s="28"/>
      <c r="CI390" s="28"/>
      <c r="CJ390" s="28"/>
      <c r="CK390" s="28"/>
      <c r="CL390" s="28"/>
      <c r="CM390" s="28"/>
      <c r="CN390" s="28"/>
      <c r="CO390" s="28"/>
      <c r="CP390" s="28"/>
      <c r="CQ390" s="28"/>
      <c r="CR390" s="28"/>
      <c r="CS390" s="28"/>
      <c r="CT390" s="28"/>
      <c r="CU390" s="28"/>
      <c r="CV390" s="28"/>
      <c r="CW390" s="28"/>
      <c r="CX390" s="28"/>
      <c r="CY390" s="28"/>
      <c r="CZ390" s="28"/>
      <c r="DA390" s="28"/>
      <c r="DB390" s="28"/>
      <c r="DC390" s="28"/>
      <c r="DD390" s="28"/>
      <c r="DE390" s="28"/>
      <c r="DF390" s="28"/>
      <c r="DG390" s="28"/>
      <c r="DH390" s="28"/>
      <c r="DI390" s="28"/>
      <c r="DJ390" s="28"/>
      <c r="DK390" s="28"/>
      <c r="DL390" s="28"/>
      <c r="DM390" s="28"/>
      <c r="DN390" s="28"/>
      <c r="DO390" s="28"/>
      <c r="DP390" s="28"/>
      <c r="DQ390" s="28"/>
      <c r="DR390" s="28"/>
      <c r="DS390" s="28"/>
      <c r="DT390" s="28"/>
      <c r="DU390" s="28"/>
      <c r="DV390" s="28"/>
      <c r="DW390" s="28"/>
      <c r="DX390" s="28"/>
      <c r="DY390" s="28"/>
      <c r="DZ390" s="28"/>
      <c r="EA390" s="28"/>
      <c r="EB390" s="28"/>
      <c r="EC390" s="28"/>
      <c r="ED390" s="28"/>
      <c r="EE390" s="28"/>
      <c r="EF390" s="28"/>
    </row>
    <row r="391" spans="1:136" x14ac:dyDescent="0.25">
      <c r="A391" t="s">
        <v>132</v>
      </c>
      <c r="B391" t="s">
        <v>491</v>
      </c>
      <c r="C391" s="32" t="s">
        <v>351</v>
      </c>
      <c r="D391" t="s">
        <v>232</v>
      </c>
      <c r="E391" s="1">
        <v>30000</v>
      </c>
      <c r="F391" s="1">
        <f>E391*0.0287</f>
        <v>861</v>
      </c>
      <c r="G391" s="1">
        <v>0</v>
      </c>
      <c r="H391" s="1">
        <f>E391*0.0304</f>
        <v>912</v>
      </c>
      <c r="I391" s="1">
        <v>1847.45</v>
      </c>
      <c r="J391" s="1">
        <v>3620.45</v>
      </c>
      <c r="K391" s="1">
        <v>26379.55</v>
      </c>
      <c r="L391"/>
      <c r="M391"/>
      <c r="N391"/>
      <c r="O391"/>
      <c r="P391"/>
      <c r="Q391"/>
      <c r="R391"/>
      <c r="S391"/>
      <c r="T391"/>
      <c r="U391"/>
      <c r="V391"/>
      <c r="W391"/>
      <c r="X391"/>
      <c r="Y391"/>
      <c r="Z391"/>
      <c r="AA391"/>
      <c r="AB391"/>
      <c r="AC391" s="28"/>
      <c r="AD391" s="28"/>
      <c r="AE391" s="28"/>
      <c r="AF391" s="28"/>
      <c r="AG391" s="28"/>
      <c r="AH391" s="28"/>
      <c r="AI391" s="28"/>
      <c r="AJ391" s="28"/>
      <c r="AK391" s="28"/>
      <c r="AL391" s="28"/>
      <c r="AM391" s="28"/>
      <c r="AN391" s="28"/>
      <c r="AO391" s="28"/>
      <c r="AP391" s="28"/>
      <c r="AQ391" s="28"/>
      <c r="AR391" s="28"/>
      <c r="AS391" s="28"/>
      <c r="AT391" s="28"/>
      <c r="AU391" s="28"/>
      <c r="AV391" s="28"/>
      <c r="AW391" s="28"/>
      <c r="AX391" s="28"/>
      <c r="AY391" s="28"/>
      <c r="AZ391" s="28"/>
      <c r="BA391" s="28"/>
      <c r="BB391" s="28"/>
      <c r="BC391" s="28"/>
      <c r="BD391" s="28"/>
      <c r="BE391" s="28"/>
      <c r="BF391" s="28"/>
      <c r="BG391" s="28"/>
      <c r="BH391" s="28"/>
      <c r="BI391" s="28"/>
      <c r="BJ391" s="28"/>
      <c r="BK391" s="28"/>
      <c r="BL391" s="28"/>
      <c r="BM391" s="28"/>
      <c r="BN391" s="28"/>
      <c r="BO391" s="28"/>
      <c r="BP391" s="28"/>
      <c r="BQ391" s="28"/>
      <c r="BR391" s="28"/>
      <c r="BS391" s="28"/>
      <c r="BT391" s="28"/>
      <c r="BU391" s="28"/>
      <c r="BV391" s="28"/>
      <c r="BW391" s="28"/>
      <c r="BX391" s="28"/>
      <c r="BY391" s="28"/>
      <c r="BZ391" s="28"/>
      <c r="CA391" s="28"/>
      <c r="CB391" s="28"/>
      <c r="CC391" s="28"/>
      <c r="CD391" s="28"/>
      <c r="CE391" s="28"/>
      <c r="CF391" s="28"/>
      <c r="CG391" s="28"/>
      <c r="CH391" s="28"/>
      <c r="CI391" s="28"/>
      <c r="CJ391" s="28"/>
      <c r="CK391" s="28"/>
      <c r="CL391" s="28"/>
      <c r="CM391" s="28"/>
      <c r="CN391" s="28"/>
      <c r="CO391" s="28"/>
      <c r="CP391" s="28"/>
      <c r="CQ391" s="28"/>
      <c r="CR391" s="28"/>
      <c r="CS391" s="28"/>
      <c r="CT391" s="28"/>
      <c r="CU391" s="28"/>
      <c r="CV391" s="28"/>
      <c r="CW391" s="28"/>
      <c r="CX391" s="28"/>
      <c r="CY391" s="28"/>
      <c r="CZ391" s="28"/>
      <c r="DA391" s="28"/>
      <c r="DB391" s="28"/>
      <c r="DC391" s="28"/>
      <c r="DD391" s="28"/>
      <c r="DE391" s="28"/>
      <c r="DF391" s="28"/>
      <c r="DG391" s="28"/>
      <c r="DH391" s="28"/>
      <c r="DI391" s="28"/>
      <c r="DJ391" s="28"/>
      <c r="DK391" s="28"/>
      <c r="DL391" s="28"/>
      <c r="DM391" s="28"/>
      <c r="DN391" s="28"/>
      <c r="DO391" s="28"/>
      <c r="DP391" s="28"/>
      <c r="DQ391" s="28"/>
      <c r="DR391" s="28"/>
      <c r="DS391" s="28"/>
      <c r="DT391" s="28"/>
      <c r="DU391" s="28"/>
      <c r="DV391" s="28"/>
      <c r="DW391" s="28"/>
      <c r="DX391" s="28"/>
      <c r="DY391" s="28"/>
      <c r="DZ391" s="28"/>
      <c r="EA391" s="28"/>
      <c r="EB391" s="28"/>
      <c r="EC391" s="28"/>
      <c r="ED391" s="28"/>
      <c r="EE391" s="28"/>
      <c r="EF391" s="28"/>
    </row>
    <row r="392" spans="1:136" x14ac:dyDescent="0.25">
      <c r="A392" t="s">
        <v>122</v>
      </c>
      <c r="B392" t="s">
        <v>491</v>
      </c>
      <c r="C392" s="32" t="s">
        <v>350</v>
      </c>
      <c r="D392" t="s">
        <v>232</v>
      </c>
      <c r="E392" s="1">
        <v>30000</v>
      </c>
      <c r="F392" s="1">
        <f>E392*0.0287</f>
        <v>861</v>
      </c>
      <c r="G392" s="1">
        <v>0</v>
      </c>
      <c r="H392" s="1">
        <f>E392*0.0304</f>
        <v>912</v>
      </c>
      <c r="I392" s="1">
        <v>335</v>
      </c>
      <c r="J392" s="1">
        <v>2108</v>
      </c>
      <c r="K392" s="1">
        <v>27892</v>
      </c>
      <c r="AC392" s="28"/>
      <c r="AD392" s="28"/>
      <c r="AE392" s="28"/>
      <c r="AF392" s="28"/>
      <c r="AG392" s="28"/>
      <c r="AH392" s="28"/>
      <c r="AI392" s="28"/>
      <c r="AJ392" s="28"/>
      <c r="AK392" s="28"/>
      <c r="AL392" s="28"/>
      <c r="AM392" s="28"/>
      <c r="AN392" s="28"/>
      <c r="AO392" s="28"/>
      <c r="AP392" s="28"/>
      <c r="AQ392" s="28"/>
      <c r="AR392" s="28"/>
      <c r="AS392" s="28"/>
      <c r="AT392" s="28"/>
      <c r="AU392" s="28"/>
      <c r="AV392" s="28"/>
      <c r="AW392" s="28"/>
      <c r="AX392" s="28"/>
      <c r="AY392" s="28"/>
      <c r="AZ392" s="28"/>
      <c r="BA392" s="28"/>
      <c r="BB392" s="28"/>
      <c r="BC392" s="28"/>
      <c r="BD392" s="28"/>
      <c r="BE392" s="28"/>
      <c r="BF392" s="28"/>
      <c r="BG392" s="28"/>
      <c r="BH392" s="28"/>
      <c r="BI392" s="28"/>
      <c r="BJ392" s="28"/>
      <c r="BK392" s="28"/>
      <c r="BL392" s="28"/>
      <c r="BM392" s="28"/>
      <c r="BN392" s="28"/>
      <c r="BO392" s="28"/>
      <c r="BP392" s="28"/>
      <c r="BQ392" s="28"/>
      <c r="BR392" s="28"/>
      <c r="BS392" s="28"/>
      <c r="BT392" s="28"/>
      <c r="BU392" s="28"/>
      <c r="BV392" s="28"/>
      <c r="BW392" s="28"/>
      <c r="BX392" s="28"/>
      <c r="BY392" s="28"/>
      <c r="BZ392" s="28"/>
      <c r="CA392" s="28"/>
      <c r="CB392" s="28"/>
      <c r="CC392" s="28"/>
      <c r="CD392" s="28"/>
      <c r="CE392" s="28"/>
      <c r="CF392" s="28"/>
      <c r="CG392" s="28"/>
      <c r="CH392" s="28"/>
      <c r="CI392" s="28"/>
      <c r="CJ392" s="28"/>
      <c r="CK392" s="28"/>
      <c r="CL392" s="28"/>
      <c r="CM392" s="28"/>
      <c r="CN392" s="28"/>
      <c r="CO392" s="28"/>
      <c r="CP392" s="28"/>
      <c r="CQ392" s="28"/>
      <c r="CR392" s="28"/>
      <c r="CS392" s="28"/>
      <c r="CT392" s="28"/>
      <c r="CU392" s="28"/>
      <c r="CV392" s="28"/>
      <c r="CW392" s="28"/>
      <c r="CX392" s="28"/>
      <c r="CY392" s="28"/>
      <c r="CZ392" s="28"/>
      <c r="DA392" s="28"/>
      <c r="DB392" s="28"/>
      <c r="DC392" s="28"/>
      <c r="DD392" s="28"/>
      <c r="DE392" s="28"/>
      <c r="DF392" s="28"/>
      <c r="DG392" s="28"/>
      <c r="DH392" s="28"/>
      <c r="DI392" s="28"/>
      <c r="DJ392" s="28"/>
      <c r="DK392" s="28"/>
      <c r="DL392" s="28"/>
      <c r="DM392" s="28"/>
      <c r="DN392" s="28"/>
      <c r="DO392" s="28"/>
      <c r="DP392" s="28"/>
      <c r="DQ392" s="28"/>
      <c r="DR392" s="28"/>
      <c r="DS392" s="28"/>
      <c r="DT392" s="28"/>
      <c r="DU392" s="28"/>
      <c r="DV392" s="28"/>
      <c r="DW392" s="28"/>
      <c r="DX392" s="28"/>
      <c r="DY392" s="28"/>
      <c r="DZ392" s="28"/>
      <c r="EA392" s="28"/>
      <c r="EB392" s="28"/>
      <c r="EC392" s="28"/>
      <c r="ED392" s="28"/>
      <c r="EE392" s="28"/>
      <c r="EF392" s="28"/>
    </row>
    <row r="393" spans="1:136" x14ac:dyDescent="0.25">
      <c r="A393" t="s">
        <v>129</v>
      </c>
      <c r="B393" t="s">
        <v>130</v>
      </c>
      <c r="C393" s="32" t="s">
        <v>351</v>
      </c>
      <c r="D393" t="s">
        <v>234</v>
      </c>
      <c r="E393" s="1">
        <v>19580</v>
      </c>
      <c r="F393" s="1">
        <f>E393*0.0287</f>
        <v>561.95000000000005</v>
      </c>
      <c r="G393" s="1">
        <v>0</v>
      </c>
      <c r="H393" s="1">
        <f>E393*0.0304</f>
        <v>595.23</v>
      </c>
      <c r="I393" s="1">
        <v>145</v>
      </c>
      <c r="J393" s="1">
        <v>1302.18</v>
      </c>
      <c r="K393" s="1">
        <v>18277.82</v>
      </c>
      <c r="AC393" s="28"/>
      <c r="AD393" s="28"/>
      <c r="AE393" s="28"/>
      <c r="AF393" s="28"/>
      <c r="AG393" s="28"/>
      <c r="AH393" s="28"/>
      <c r="AI393" s="28"/>
      <c r="AJ393" s="28"/>
      <c r="AK393" s="28"/>
      <c r="AL393" s="28"/>
      <c r="AM393" s="28"/>
      <c r="AN393" s="28"/>
      <c r="AO393" s="28"/>
      <c r="AP393" s="28"/>
      <c r="AQ393" s="28"/>
      <c r="AR393" s="28"/>
      <c r="AS393" s="28"/>
      <c r="AT393" s="28"/>
      <c r="AU393" s="28"/>
      <c r="AV393" s="28"/>
      <c r="AW393" s="28"/>
      <c r="AX393" s="28"/>
      <c r="AY393" s="28"/>
      <c r="AZ393" s="28"/>
      <c r="BA393" s="28"/>
      <c r="BB393" s="28"/>
      <c r="BC393" s="28"/>
      <c r="BD393" s="28"/>
      <c r="BE393" s="28"/>
      <c r="BF393" s="28"/>
      <c r="BG393" s="28"/>
      <c r="BH393" s="28"/>
      <c r="BI393" s="28"/>
      <c r="BJ393" s="28"/>
      <c r="BK393" s="28"/>
      <c r="BL393" s="28"/>
      <c r="BM393" s="28"/>
      <c r="BN393" s="28"/>
      <c r="BO393" s="28"/>
      <c r="BP393" s="28"/>
      <c r="BQ393" s="28"/>
      <c r="BR393" s="28"/>
      <c r="BS393" s="28"/>
      <c r="BT393" s="28"/>
      <c r="BU393" s="28"/>
      <c r="BV393" s="28"/>
      <c r="BW393" s="28"/>
      <c r="BX393" s="28"/>
      <c r="BY393" s="28"/>
      <c r="BZ393" s="28"/>
      <c r="CA393" s="28"/>
      <c r="CB393" s="28"/>
      <c r="CC393" s="28"/>
      <c r="CD393" s="28"/>
      <c r="CE393" s="28"/>
      <c r="CF393" s="28"/>
      <c r="CG393" s="28"/>
      <c r="CH393" s="28"/>
      <c r="CI393" s="28"/>
      <c r="CJ393" s="28"/>
      <c r="CK393" s="28"/>
      <c r="CL393" s="28"/>
      <c r="CM393" s="28"/>
      <c r="CN393" s="28"/>
      <c r="CO393" s="28"/>
      <c r="CP393" s="28"/>
      <c r="CQ393" s="28"/>
      <c r="CR393" s="28"/>
      <c r="CS393" s="28"/>
      <c r="CT393" s="28"/>
      <c r="CU393" s="28"/>
      <c r="CV393" s="28"/>
      <c r="CW393" s="28"/>
      <c r="CX393" s="28"/>
      <c r="CY393" s="28"/>
      <c r="CZ393" s="28"/>
      <c r="DA393" s="28"/>
      <c r="DB393" s="28"/>
      <c r="DC393" s="28"/>
      <c r="DD393" s="28"/>
      <c r="DE393" s="28"/>
      <c r="DF393" s="28"/>
      <c r="DG393" s="28"/>
      <c r="DH393" s="28"/>
      <c r="DI393" s="28"/>
      <c r="DJ393" s="28"/>
      <c r="DK393" s="28"/>
      <c r="DL393" s="28"/>
      <c r="DM393" s="28"/>
      <c r="DN393" s="28"/>
      <c r="DO393" s="28"/>
      <c r="DP393" s="28"/>
      <c r="DQ393" s="28"/>
      <c r="DR393" s="28"/>
      <c r="DS393" s="28"/>
      <c r="DT393" s="28"/>
      <c r="DU393" s="28"/>
      <c r="DV393" s="28"/>
      <c r="DW393" s="28"/>
      <c r="DX393" s="28"/>
      <c r="DY393" s="28"/>
      <c r="DZ393" s="28"/>
      <c r="EA393" s="28"/>
      <c r="EB393" s="28"/>
      <c r="EC393" s="28"/>
      <c r="ED393" s="28"/>
      <c r="EE393" s="28"/>
      <c r="EF393" s="28"/>
    </row>
    <row r="394" spans="1:136" x14ac:dyDescent="0.25">
      <c r="A394" t="s">
        <v>123</v>
      </c>
      <c r="B394" t="s">
        <v>491</v>
      </c>
      <c r="C394" s="32" t="s">
        <v>350</v>
      </c>
      <c r="D394" t="s">
        <v>232</v>
      </c>
      <c r="E394" s="1">
        <v>30000</v>
      </c>
      <c r="F394" s="1">
        <f t="shared" si="120"/>
        <v>861</v>
      </c>
      <c r="G394" s="1">
        <v>0</v>
      </c>
      <c r="H394" s="1">
        <v>912</v>
      </c>
      <c r="I394" s="1">
        <v>295</v>
      </c>
      <c r="J394" s="1">
        <v>2068</v>
      </c>
      <c r="K394" s="1">
        <v>27932</v>
      </c>
      <c r="AC394" s="28"/>
      <c r="AD394" s="28"/>
      <c r="AE394" s="28"/>
      <c r="AF394" s="28"/>
      <c r="AG394" s="28"/>
      <c r="AH394" s="28"/>
      <c r="AI394" s="28"/>
      <c r="AJ394" s="28"/>
      <c r="AK394" s="28"/>
      <c r="AL394" s="28"/>
      <c r="AM394" s="28"/>
      <c r="AN394" s="28"/>
      <c r="AO394" s="28"/>
      <c r="AP394" s="28"/>
      <c r="AQ394" s="28"/>
      <c r="AR394" s="28"/>
      <c r="AS394" s="28"/>
      <c r="AT394" s="28"/>
      <c r="AU394" s="28"/>
      <c r="AV394" s="28"/>
      <c r="AW394" s="28"/>
      <c r="AX394" s="28"/>
      <c r="AY394" s="28"/>
      <c r="AZ394" s="28"/>
      <c r="BA394" s="28"/>
      <c r="BB394" s="28"/>
      <c r="BC394" s="28"/>
      <c r="BD394" s="28"/>
      <c r="BE394" s="28"/>
      <c r="BF394" s="28"/>
      <c r="BG394" s="28"/>
      <c r="BH394" s="28"/>
      <c r="BI394" s="28"/>
      <c r="BJ394" s="28"/>
      <c r="BK394" s="28"/>
      <c r="BL394" s="28"/>
      <c r="BM394" s="28"/>
      <c r="BN394" s="28"/>
      <c r="BO394" s="28"/>
      <c r="BP394" s="28"/>
      <c r="BQ394" s="28"/>
      <c r="BR394" s="28"/>
      <c r="BS394" s="28"/>
      <c r="BT394" s="28"/>
      <c r="BU394" s="28"/>
      <c r="BV394" s="28"/>
      <c r="BW394" s="28"/>
      <c r="BX394" s="28"/>
      <c r="BY394" s="28"/>
      <c r="BZ394" s="28"/>
      <c r="CA394" s="28"/>
      <c r="CB394" s="28"/>
      <c r="CC394" s="28"/>
      <c r="CD394" s="28"/>
      <c r="CE394" s="28"/>
      <c r="CF394" s="28"/>
      <c r="CG394" s="28"/>
      <c r="CH394" s="28"/>
      <c r="CI394" s="28"/>
      <c r="CJ394" s="28"/>
      <c r="CK394" s="28"/>
      <c r="CL394" s="28"/>
      <c r="CM394" s="28"/>
      <c r="CN394" s="28"/>
      <c r="CO394" s="28"/>
      <c r="CP394" s="28"/>
      <c r="CQ394" s="28"/>
      <c r="CR394" s="28"/>
      <c r="CS394" s="28"/>
      <c r="CT394" s="28"/>
      <c r="CU394" s="28"/>
      <c r="CV394" s="28"/>
      <c r="CW394" s="28"/>
      <c r="CX394" s="28"/>
      <c r="CY394" s="28"/>
      <c r="CZ394" s="28"/>
      <c r="DA394" s="28"/>
      <c r="DB394" s="28"/>
      <c r="DC394" s="28"/>
      <c r="DD394" s="28"/>
      <c r="DE394" s="28"/>
      <c r="DF394" s="28"/>
      <c r="DG394" s="28"/>
      <c r="DH394" s="28"/>
      <c r="DI394" s="28"/>
      <c r="DJ394" s="28"/>
      <c r="DK394" s="28"/>
      <c r="DL394" s="28"/>
      <c r="DM394" s="28"/>
      <c r="DN394" s="28"/>
      <c r="DO394" s="28"/>
      <c r="DP394" s="28"/>
      <c r="DQ394" s="28"/>
      <c r="DR394" s="28"/>
      <c r="DS394" s="28"/>
      <c r="DT394" s="28"/>
      <c r="DU394" s="28"/>
      <c r="DV394" s="28"/>
      <c r="DW394" s="28"/>
      <c r="DX394" s="28"/>
      <c r="DY394" s="28"/>
      <c r="DZ394" s="28"/>
      <c r="EA394" s="28"/>
      <c r="EB394" s="28"/>
      <c r="EC394" s="28"/>
      <c r="ED394" s="28"/>
      <c r="EE394" s="28"/>
      <c r="EF394" s="28"/>
    </row>
    <row r="395" spans="1:136" x14ac:dyDescent="0.25">
      <c r="A395" s="3" t="s">
        <v>12</v>
      </c>
      <c r="B395" s="3">
        <v>8</v>
      </c>
      <c r="C395" s="34"/>
      <c r="D395" s="3"/>
      <c r="E395" s="65">
        <f>SUM(E387:E394)</f>
        <v>315580</v>
      </c>
      <c r="F395" s="4">
        <f>SUM(F387:F394)</f>
        <v>9057.15</v>
      </c>
      <c r="G395" s="4">
        <f>SUM(G387:G394)</f>
        <v>12105.37</v>
      </c>
      <c r="H395" s="4">
        <f t="shared" ref="H395:K395" si="122">SUM(H387:H394)</f>
        <v>9593.6299999999992</v>
      </c>
      <c r="I395" s="4">
        <f t="shared" si="122"/>
        <v>9292.07</v>
      </c>
      <c r="J395" s="4">
        <f t="shared" si="122"/>
        <v>40048.22</v>
      </c>
      <c r="K395" s="4">
        <f t="shared" si="122"/>
        <v>275531.78000000003</v>
      </c>
      <c r="AC395" s="28"/>
      <c r="AD395" s="28"/>
      <c r="AE395" s="28"/>
      <c r="AF395" s="28"/>
      <c r="AG395" s="28"/>
      <c r="AH395" s="28"/>
      <c r="AI395" s="28"/>
      <c r="AJ395" s="28"/>
      <c r="AK395" s="28"/>
      <c r="AL395" s="28"/>
      <c r="AM395" s="28"/>
      <c r="AN395" s="28"/>
      <c r="AO395" s="28"/>
      <c r="AP395" s="28"/>
      <c r="AQ395" s="28"/>
      <c r="AR395" s="28"/>
      <c r="AS395" s="28"/>
      <c r="AT395" s="28"/>
      <c r="AU395" s="28"/>
      <c r="AV395" s="28"/>
      <c r="AW395" s="28"/>
      <c r="AX395" s="28"/>
      <c r="AY395" s="28"/>
      <c r="AZ395" s="28"/>
      <c r="BA395" s="28"/>
      <c r="BB395" s="28"/>
      <c r="BC395" s="28"/>
      <c r="BD395" s="28"/>
      <c r="BE395" s="28"/>
      <c r="BF395" s="28"/>
      <c r="BG395" s="28"/>
      <c r="BH395" s="28"/>
      <c r="BI395" s="28"/>
      <c r="BJ395" s="28"/>
      <c r="BK395" s="28"/>
      <c r="BL395" s="28"/>
      <c r="BM395" s="28"/>
      <c r="BN395" s="28"/>
      <c r="BO395" s="28"/>
      <c r="BP395" s="28"/>
      <c r="BQ395" s="28"/>
      <c r="BR395" s="28"/>
      <c r="BS395" s="28"/>
      <c r="BT395" s="28"/>
      <c r="BU395" s="28"/>
      <c r="BV395" s="28"/>
      <c r="BW395" s="28"/>
      <c r="BX395" s="28"/>
      <c r="BY395" s="28"/>
      <c r="BZ395" s="28"/>
      <c r="CA395" s="28"/>
      <c r="CB395" s="28"/>
      <c r="CC395" s="28"/>
      <c r="CD395" s="28"/>
      <c r="CE395" s="28"/>
      <c r="CF395" s="28"/>
      <c r="CG395" s="28"/>
      <c r="CH395" s="28"/>
      <c r="CI395" s="28"/>
      <c r="CJ395" s="28"/>
      <c r="CK395" s="28"/>
      <c r="CL395" s="28"/>
      <c r="CM395" s="28"/>
      <c r="CN395" s="28"/>
      <c r="CO395" s="28"/>
      <c r="CP395" s="28"/>
      <c r="CQ395" s="28"/>
      <c r="CR395" s="28"/>
      <c r="CS395" s="28"/>
      <c r="CT395" s="28"/>
      <c r="CU395" s="28"/>
      <c r="CV395" s="28"/>
      <c r="CW395" s="28"/>
      <c r="CX395" s="28"/>
      <c r="CY395" s="28"/>
      <c r="CZ395" s="28"/>
      <c r="DA395" s="28"/>
      <c r="DB395" s="28"/>
      <c r="DC395" s="28"/>
      <c r="DD395" s="28"/>
      <c r="DE395" s="28"/>
      <c r="DF395" s="28"/>
      <c r="DG395" s="28"/>
      <c r="DH395" s="28"/>
      <c r="DI395" s="28"/>
      <c r="DJ395" s="28"/>
      <c r="DK395" s="28"/>
      <c r="DL395" s="28"/>
      <c r="DM395" s="28"/>
      <c r="DN395" s="28"/>
      <c r="DO395" s="28"/>
      <c r="DP395" s="28"/>
      <c r="DQ395" s="28"/>
      <c r="DR395" s="28"/>
      <c r="DS395" s="28"/>
      <c r="DT395" s="28"/>
      <c r="DU395" s="28"/>
      <c r="DV395" s="28"/>
      <c r="DW395" s="28"/>
      <c r="DX395" s="28"/>
      <c r="DY395" s="28"/>
      <c r="DZ395" s="28"/>
      <c r="EA395" s="28"/>
      <c r="EB395" s="28"/>
      <c r="EC395" s="28"/>
      <c r="ED395" s="28"/>
      <c r="EE395" s="28"/>
      <c r="EF395" s="28"/>
    </row>
    <row r="396" spans="1:136" x14ac:dyDescent="0.25">
      <c r="A396" s="5"/>
      <c r="B396" s="5"/>
      <c r="C396" s="39"/>
      <c r="D396" s="5"/>
      <c r="E396" s="30"/>
      <c r="F396" s="30"/>
      <c r="G396" s="30"/>
      <c r="H396" s="30"/>
      <c r="I396" s="30"/>
      <c r="J396" s="30"/>
      <c r="K396" s="30"/>
      <c r="AC396" s="28"/>
      <c r="AD396" s="28"/>
      <c r="AE396" s="28"/>
      <c r="AF396" s="28"/>
      <c r="AG396" s="28"/>
      <c r="AH396" s="28"/>
      <c r="AI396" s="28"/>
      <c r="AJ396" s="28"/>
      <c r="AK396" s="28"/>
      <c r="AL396" s="28"/>
      <c r="AM396" s="28"/>
      <c r="AN396" s="28"/>
      <c r="AO396" s="28"/>
      <c r="AP396" s="28"/>
      <c r="AQ396" s="28"/>
      <c r="AR396" s="28"/>
      <c r="AS396" s="28"/>
      <c r="AT396" s="28"/>
      <c r="AU396" s="28"/>
      <c r="AV396" s="28"/>
      <c r="AW396" s="28"/>
      <c r="AX396" s="28"/>
      <c r="AY396" s="28"/>
      <c r="AZ396" s="28"/>
      <c r="BA396" s="28"/>
      <c r="BB396" s="28"/>
      <c r="BC396" s="28"/>
      <c r="BD396" s="28"/>
      <c r="BE396" s="28"/>
      <c r="BF396" s="28"/>
      <c r="BG396" s="28"/>
      <c r="BH396" s="28"/>
      <c r="BI396" s="28"/>
      <c r="BJ396" s="28"/>
      <c r="BK396" s="28"/>
      <c r="BL396" s="28"/>
      <c r="BM396" s="28"/>
      <c r="BN396" s="28"/>
      <c r="BO396" s="28"/>
      <c r="BP396" s="28"/>
      <c r="BQ396" s="28"/>
      <c r="BR396" s="28"/>
      <c r="BS396" s="28"/>
      <c r="BT396" s="28"/>
      <c r="BU396" s="28"/>
      <c r="BV396" s="28"/>
      <c r="BW396" s="28"/>
      <c r="BX396" s="28"/>
      <c r="BY396" s="28"/>
      <c r="BZ396" s="28"/>
      <c r="CA396" s="28"/>
      <c r="CB396" s="28"/>
      <c r="CC396" s="28"/>
      <c r="CD396" s="28"/>
      <c r="CE396" s="28"/>
      <c r="CF396" s="28"/>
      <c r="CG396" s="28"/>
      <c r="CH396" s="28"/>
      <c r="CI396" s="28"/>
      <c r="CJ396" s="28"/>
      <c r="CK396" s="28"/>
      <c r="CL396" s="28"/>
      <c r="CM396" s="28"/>
      <c r="CN396" s="28"/>
      <c r="CO396" s="28"/>
      <c r="CP396" s="28"/>
      <c r="CQ396" s="28"/>
      <c r="CR396" s="28"/>
      <c r="CS396" s="28"/>
      <c r="CT396" s="28"/>
      <c r="CU396" s="28"/>
      <c r="CV396" s="28"/>
      <c r="CW396" s="28"/>
      <c r="CX396" s="28"/>
      <c r="CY396" s="28"/>
      <c r="CZ396" s="28"/>
      <c r="DA396" s="28"/>
      <c r="DB396" s="28"/>
      <c r="DC396" s="28"/>
      <c r="DD396" s="28"/>
      <c r="DE396" s="28"/>
      <c r="DF396" s="28"/>
      <c r="DG396" s="28"/>
      <c r="DH396" s="28"/>
      <c r="DI396" s="28"/>
      <c r="DJ396" s="28"/>
      <c r="DK396" s="28"/>
      <c r="DL396" s="28"/>
      <c r="DM396" s="28"/>
      <c r="DN396" s="28"/>
      <c r="DO396" s="28"/>
      <c r="DP396" s="28"/>
      <c r="DQ396" s="28"/>
      <c r="DR396" s="28"/>
      <c r="DS396" s="28"/>
      <c r="DT396" s="28"/>
      <c r="DU396" s="28"/>
      <c r="DV396" s="28"/>
      <c r="DW396" s="28"/>
      <c r="DX396" s="28"/>
      <c r="DY396" s="28"/>
      <c r="DZ396" s="28"/>
      <c r="EA396" s="28"/>
      <c r="EB396" s="28"/>
      <c r="EC396" s="28"/>
      <c r="ED396" s="28"/>
      <c r="EE396" s="28"/>
      <c r="EF396" s="28"/>
    </row>
    <row r="397" spans="1:136" x14ac:dyDescent="0.25">
      <c r="A397" s="31" t="s">
        <v>492</v>
      </c>
      <c r="B397" s="31"/>
      <c r="C397" s="40"/>
      <c r="D397" s="31"/>
      <c r="E397" s="31"/>
      <c r="F397" s="31"/>
      <c r="G397" s="31"/>
      <c r="H397" s="31"/>
      <c r="I397" s="31"/>
      <c r="J397" s="31"/>
      <c r="K397" s="31"/>
      <c r="AC397" s="28"/>
      <c r="AD397" s="28"/>
      <c r="AE397" s="28"/>
      <c r="AF397" s="28"/>
      <c r="AG397" s="28"/>
      <c r="AH397" s="28"/>
      <c r="AI397" s="28"/>
      <c r="AJ397" s="28"/>
      <c r="AK397" s="28"/>
      <c r="AL397" s="28"/>
      <c r="AM397" s="28"/>
      <c r="AN397" s="28"/>
      <c r="AO397" s="28"/>
      <c r="AP397" s="28"/>
      <c r="AQ397" s="28"/>
      <c r="AR397" s="28"/>
      <c r="AS397" s="28"/>
      <c r="AT397" s="28"/>
      <c r="AU397" s="28"/>
      <c r="AV397" s="28"/>
      <c r="AW397" s="28"/>
      <c r="AX397" s="28"/>
      <c r="AY397" s="28"/>
      <c r="AZ397" s="28"/>
      <c r="BA397" s="28"/>
      <c r="BB397" s="28"/>
      <c r="BC397" s="28"/>
      <c r="BD397" s="28"/>
      <c r="BE397" s="28"/>
      <c r="BF397" s="28"/>
      <c r="BG397" s="28"/>
      <c r="BH397" s="28"/>
      <c r="BI397" s="28"/>
      <c r="BJ397" s="28"/>
      <c r="BK397" s="28"/>
      <c r="BL397" s="28"/>
      <c r="BM397" s="28"/>
      <c r="BN397" s="28"/>
      <c r="BO397" s="28"/>
      <c r="BP397" s="28"/>
      <c r="BQ397" s="28"/>
      <c r="BR397" s="28"/>
      <c r="BS397" s="28"/>
      <c r="BT397" s="28"/>
      <c r="BU397" s="28"/>
      <c r="BV397" s="28"/>
      <c r="BW397" s="28"/>
      <c r="BX397" s="28"/>
      <c r="BY397" s="28"/>
      <c r="BZ397" s="28"/>
      <c r="CA397" s="28"/>
      <c r="CB397" s="28"/>
      <c r="CC397" s="28"/>
      <c r="CD397" s="28"/>
      <c r="CE397" s="28"/>
      <c r="CF397" s="28"/>
      <c r="CG397" s="28"/>
      <c r="CH397" s="28"/>
      <c r="CI397" s="28"/>
      <c r="CJ397" s="28"/>
      <c r="CK397" s="28"/>
      <c r="CL397" s="28"/>
      <c r="CM397" s="28"/>
      <c r="CN397" s="28"/>
      <c r="CO397" s="28"/>
      <c r="CP397" s="28"/>
      <c r="CQ397" s="28"/>
      <c r="CR397" s="28"/>
      <c r="CS397" s="28"/>
      <c r="CT397" s="28"/>
      <c r="CU397" s="28"/>
      <c r="CV397" s="28"/>
      <c r="CW397" s="28"/>
      <c r="CX397" s="28"/>
      <c r="CY397" s="28"/>
      <c r="CZ397" s="28"/>
      <c r="DA397" s="28"/>
      <c r="DB397" s="28"/>
      <c r="DC397" s="28"/>
      <c r="DD397" s="28"/>
      <c r="DE397" s="28"/>
      <c r="DF397" s="28"/>
      <c r="DG397" s="28"/>
      <c r="DH397" s="28"/>
      <c r="DI397" s="28"/>
      <c r="DJ397" s="28"/>
      <c r="DK397" s="28"/>
      <c r="DL397" s="28"/>
      <c r="DM397" s="28"/>
      <c r="DN397" s="28"/>
      <c r="DO397" s="28"/>
      <c r="DP397" s="28"/>
      <c r="DQ397" s="28"/>
      <c r="DR397" s="28"/>
      <c r="DS397" s="28"/>
      <c r="DT397" s="28"/>
      <c r="DU397" s="28"/>
      <c r="DV397" s="28"/>
      <c r="DW397" s="28"/>
      <c r="DX397" s="28"/>
      <c r="DY397" s="28"/>
      <c r="DZ397" s="28"/>
      <c r="EA397" s="28"/>
      <c r="EB397" s="28"/>
      <c r="EC397" s="28"/>
      <c r="ED397" s="28"/>
      <c r="EE397" s="28"/>
      <c r="EF397" s="28"/>
    </row>
    <row r="398" spans="1:136" x14ac:dyDescent="0.25">
      <c r="A398" t="s">
        <v>120</v>
      </c>
      <c r="B398" t="s">
        <v>99</v>
      </c>
      <c r="C398" s="32" t="s">
        <v>351</v>
      </c>
      <c r="D398" t="s">
        <v>234</v>
      </c>
      <c r="E398" s="1">
        <v>82000</v>
      </c>
      <c r="F398" s="1">
        <f t="shared" ref="F398:F403" si="123">E398*0.0287</f>
        <v>2353.4</v>
      </c>
      <c r="G398" s="1">
        <v>7871.32</v>
      </c>
      <c r="H398" s="1">
        <v>2492.8000000000002</v>
      </c>
      <c r="I398" s="1">
        <v>275</v>
      </c>
      <c r="J398" s="1">
        <v>12992.52</v>
      </c>
      <c r="K398" s="1">
        <v>69007.48</v>
      </c>
      <c r="AC398" s="28"/>
      <c r="AD398" s="28"/>
      <c r="AE398" s="28"/>
      <c r="AF398" s="28"/>
      <c r="AG398" s="28"/>
      <c r="AH398" s="28"/>
      <c r="AI398" s="28"/>
      <c r="AJ398" s="28"/>
      <c r="AK398" s="28"/>
      <c r="AL398" s="28"/>
      <c r="AM398" s="28"/>
      <c r="AN398" s="28"/>
      <c r="AO398" s="28"/>
      <c r="AP398" s="28"/>
      <c r="AQ398" s="28"/>
      <c r="AR398" s="28"/>
      <c r="AS398" s="28"/>
      <c r="AT398" s="28"/>
      <c r="AU398" s="28"/>
      <c r="AV398" s="28"/>
      <c r="AW398" s="28"/>
      <c r="AX398" s="28"/>
      <c r="AY398" s="28"/>
      <c r="AZ398" s="28"/>
      <c r="BA398" s="28"/>
      <c r="BB398" s="28"/>
      <c r="BC398" s="28"/>
      <c r="BD398" s="28"/>
      <c r="BE398" s="28"/>
      <c r="BF398" s="28"/>
      <c r="BG398" s="28"/>
      <c r="BH398" s="28"/>
      <c r="BI398" s="28"/>
      <c r="BJ398" s="28"/>
      <c r="BK398" s="28"/>
      <c r="BL398" s="28"/>
      <c r="BM398" s="28"/>
      <c r="BN398" s="28"/>
      <c r="BO398" s="28"/>
      <c r="BP398" s="28"/>
      <c r="BQ398" s="28"/>
      <c r="BR398" s="28"/>
      <c r="BS398" s="28"/>
      <c r="BT398" s="28"/>
      <c r="BU398" s="28"/>
      <c r="BV398" s="28"/>
      <c r="BW398" s="28"/>
      <c r="BX398" s="28"/>
      <c r="BY398" s="28"/>
      <c r="BZ398" s="28"/>
      <c r="CA398" s="28"/>
      <c r="CB398" s="28"/>
      <c r="CC398" s="28"/>
      <c r="CD398" s="28"/>
      <c r="CE398" s="28"/>
      <c r="CF398" s="28"/>
      <c r="CG398" s="28"/>
      <c r="CH398" s="28"/>
      <c r="CI398" s="28"/>
      <c r="CJ398" s="28"/>
      <c r="CK398" s="28"/>
      <c r="CL398" s="28"/>
      <c r="CM398" s="28"/>
      <c r="CN398" s="28"/>
      <c r="CO398" s="28"/>
      <c r="CP398" s="28"/>
      <c r="CQ398" s="28"/>
      <c r="CR398" s="28"/>
      <c r="CS398" s="28"/>
      <c r="CT398" s="28"/>
      <c r="CU398" s="28"/>
      <c r="CV398" s="28"/>
      <c r="CW398" s="28"/>
      <c r="CX398" s="28"/>
      <c r="CY398" s="28"/>
      <c r="CZ398" s="28"/>
      <c r="DA398" s="28"/>
      <c r="DB398" s="28"/>
      <c r="DC398" s="28"/>
      <c r="DD398" s="28"/>
      <c r="DE398" s="28"/>
      <c r="DF398" s="28"/>
      <c r="DG398" s="28"/>
      <c r="DH398" s="28"/>
      <c r="DI398" s="28"/>
      <c r="DJ398" s="28"/>
      <c r="DK398" s="28"/>
      <c r="DL398" s="28"/>
      <c r="DM398" s="28"/>
      <c r="DN398" s="28"/>
      <c r="DO398" s="28"/>
      <c r="DP398" s="28"/>
      <c r="DQ398" s="28"/>
      <c r="DR398" s="28"/>
      <c r="DS398" s="28"/>
      <c r="DT398" s="28"/>
      <c r="DU398" s="28"/>
      <c r="DV398" s="28"/>
      <c r="DW398" s="28"/>
      <c r="DX398" s="28"/>
      <c r="DY398" s="28"/>
      <c r="DZ398" s="28"/>
      <c r="EA398" s="28"/>
      <c r="EB398" s="28"/>
      <c r="EC398" s="28"/>
      <c r="ED398" s="28"/>
      <c r="EE398" s="28"/>
      <c r="EF398" s="28"/>
    </row>
    <row r="399" spans="1:136" x14ac:dyDescent="0.25">
      <c r="A399" t="s">
        <v>121</v>
      </c>
      <c r="B399" t="s">
        <v>114</v>
      </c>
      <c r="C399" s="32" t="s">
        <v>350</v>
      </c>
      <c r="D399" t="s">
        <v>234</v>
      </c>
      <c r="E399" s="1">
        <v>41000</v>
      </c>
      <c r="F399" s="1">
        <f t="shared" si="123"/>
        <v>1176.7</v>
      </c>
      <c r="G399" s="1">
        <v>0</v>
      </c>
      <c r="H399" s="1">
        <f t="shared" ref="H399:H403" si="124">E399*0.0304</f>
        <v>1246.4000000000001</v>
      </c>
      <c r="I399" s="1">
        <v>175</v>
      </c>
      <c r="J399" s="1">
        <v>2598.1</v>
      </c>
      <c r="K399" s="1">
        <v>38401.9</v>
      </c>
      <c r="AC399" s="28"/>
      <c r="AD399" s="28"/>
      <c r="AE399" s="28"/>
      <c r="AF399" s="28"/>
      <c r="AG399" s="28"/>
      <c r="AH399" s="28"/>
      <c r="AI399" s="28"/>
      <c r="AJ399" s="28"/>
      <c r="AK399" s="28"/>
      <c r="AL399" s="28"/>
      <c r="AM399" s="28"/>
      <c r="AN399" s="28"/>
      <c r="AO399" s="28"/>
      <c r="AP399" s="28"/>
      <c r="AQ399" s="28"/>
      <c r="AR399" s="28"/>
      <c r="AS399" s="28"/>
      <c r="AT399" s="28"/>
      <c r="AU399" s="28"/>
      <c r="AV399" s="28"/>
      <c r="AW399" s="28"/>
      <c r="AX399" s="28"/>
      <c r="AY399" s="28"/>
      <c r="AZ399" s="28"/>
      <c r="BA399" s="28"/>
      <c r="BB399" s="28"/>
      <c r="BC399" s="28"/>
      <c r="BD399" s="28"/>
      <c r="BE399" s="28"/>
      <c r="BF399" s="28"/>
      <c r="BG399" s="28"/>
      <c r="BH399" s="28"/>
      <c r="BI399" s="28"/>
      <c r="BJ399" s="28"/>
      <c r="BK399" s="28"/>
      <c r="BL399" s="28"/>
      <c r="BM399" s="28"/>
      <c r="BN399" s="28"/>
      <c r="BO399" s="28"/>
      <c r="BP399" s="28"/>
      <c r="BQ399" s="28"/>
      <c r="BR399" s="28"/>
      <c r="BS399" s="28"/>
      <c r="BT399" s="28"/>
      <c r="BU399" s="28"/>
      <c r="BV399" s="28"/>
      <c r="BW399" s="28"/>
      <c r="BX399" s="28"/>
      <c r="BY399" s="28"/>
      <c r="BZ399" s="28"/>
      <c r="CA399" s="28"/>
      <c r="CB399" s="28"/>
      <c r="CC399" s="28"/>
      <c r="CD399" s="28"/>
      <c r="CE399" s="28"/>
      <c r="CF399" s="28"/>
      <c r="CG399" s="28"/>
      <c r="CH399" s="28"/>
      <c r="CI399" s="28"/>
      <c r="CJ399" s="28"/>
      <c r="CK399" s="28"/>
      <c r="CL399" s="28"/>
      <c r="CM399" s="28"/>
      <c r="CN399" s="28"/>
      <c r="CO399" s="28"/>
      <c r="CP399" s="28"/>
      <c r="CQ399" s="28"/>
      <c r="CR399" s="28"/>
      <c r="CS399" s="28"/>
      <c r="CT399" s="28"/>
      <c r="CU399" s="28"/>
      <c r="CV399" s="28"/>
      <c r="CW399" s="28"/>
      <c r="CX399" s="28"/>
      <c r="CY399" s="28"/>
      <c r="CZ399" s="28"/>
      <c r="DA399" s="28"/>
      <c r="DB399" s="28"/>
      <c r="DC399" s="28"/>
      <c r="DD399" s="28"/>
      <c r="DE399" s="28"/>
      <c r="DF399" s="28"/>
      <c r="DG399" s="28"/>
      <c r="DH399" s="28"/>
      <c r="DI399" s="28"/>
      <c r="DJ399" s="28"/>
      <c r="DK399" s="28"/>
      <c r="DL399" s="28"/>
      <c r="DM399" s="28"/>
      <c r="DN399" s="28"/>
      <c r="DO399" s="28"/>
      <c r="DP399" s="28"/>
      <c r="DQ399" s="28"/>
      <c r="DR399" s="28"/>
      <c r="DS399" s="28"/>
      <c r="DT399" s="28"/>
      <c r="DU399" s="28"/>
      <c r="DV399" s="28"/>
      <c r="DW399" s="28"/>
      <c r="DX399" s="28"/>
      <c r="DY399" s="28"/>
      <c r="DZ399" s="28"/>
      <c r="EA399" s="28"/>
      <c r="EB399" s="28"/>
      <c r="EC399" s="28"/>
      <c r="ED399" s="28"/>
      <c r="EE399" s="28"/>
      <c r="EF399" s="28"/>
    </row>
    <row r="400" spans="1:136" x14ac:dyDescent="0.25">
      <c r="A400" s="28" t="s">
        <v>119</v>
      </c>
      <c r="B400" t="s">
        <v>14</v>
      </c>
      <c r="C400" s="32" t="s">
        <v>351</v>
      </c>
      <c r="D400" t="s">
        <v>232</v>
      </c>
      <c r="E400" s="1">
        <v>41000</v>
      </c>
      <c r="F400" s="1">
        <f t="shared" si="123"/>
        <v>1176.7</v>
      </c>
      <c r="G400" s="1">
        <v>0</v>
      </c>
      <c r="H400" s="1">
        <f t="shared" si="124"/>
        <v>1246.4000000000001</v>
      </c>
      <c r="I400" s="1">
        <v>4905.91</v>
      </c>
      <c r="J400" s="1">
        <v>7329.1</v>
      </c>
      <c r="K400" s="1">
        <v>33670.99</v>
      </c>
      <c r="AM400" s="28"/>
      <c r="AN400" s="28"/>
      <c r="AO400" s="28"/>
      <c r="AP400" s="28"/>
      <c r="AQ400" s="28"/>
      <c r="AR400" s="28"/>
      <c r="AS400" s="28"/>
      <c r="AT400" s="28"/>
      <c r="AU400" s="28"/>
      <c r="AV400" s="28"/>
      <c r="AW400" s="28"/>
      <c r="AX400" s="28"/>
      <c r="AY400" s="28"/>
      <c r="AZ400" s="28"/>
      <c r="BA400" s="28"/>
      <c r="BB400" s="28"/>
      <c r="BC400" s="28"/>
      <c r="BD400" s="28"/>
      <c r="BE400" s="28"/>
      <c r="BF400" s="28"/>
      <c r="BG400" s="28"/>
      <c r="BH400" s="28"/>
      <c r="BI400" s="28"/>
      <c r="BJ400" s="28"/>
      <c r="BK400" s="28"/>
      <c r="BL400" s="28"/>
      <c r="BM400" s="28"/>
      <c r="BN400" s="28"/>
      <c r="BO400" s="28"/>
      <c r="BP400" s="28"/>
      <c r="BQ400" s="28"/>
      <c r="BR400" s="28"/>
      <c r="BS400" s="28"/>
      <c r="BT400" s="28"/>
      <c r="BU400" s="28"/>
      <c r="BV400" s="28"/>
      <c r="BW400" s="28"/>
      <c r="BX400" s="28"/>
      <c r="BY400" s="28"/>
      <c r="BZ400" s="28"/>
      <c r="CA400" s="28"/>
      <c r="CB400" s="28"/>
      <c r="CC400" s="28"/>
      <c r="CD400" s="28"/>
      <c r="CE400" s="28"/>
      <c r="CF400" s="28"/>
      <c r="CG400" s="28"/>
      <c r="CH400" s="28"/>
      <c r="CI400" s="28"/>
      <c r="CJ400" s="28"/>
      <c r="CK400" s="28"/>
      <c r="CL400" s="28"/>
      <c r="CM400" s="28"/>
      <c r="CN400" s="28"/>
      <c r="CO400" s="28"/>
      <c r="CP400" s="28"/>
      <c r="CQ400" s="28"/>
      <c r="CR400" s="28"/>
      <c r="CS400" s="28"/>
      <c r="CT400" s="28"/>
      <c r="CU400" s="28"/>
      <c r="CV400" s="28"/>
      <c r="CW400" s="28"/>
      <c r="CX400" s="28"/>
      <c r="CY400" s="28"/>
      <c r="CZ400" s="28"/>
      <c r="DA400" s="28"/>
      <c r="DB400" s="28"/>
      <c r="DC400" s="28"/>
      <c r="DD400" s="28"/>
      <c r="DE400" s="28"/>
      <c r="DF400" s="28"/>
      <c r="DG400" s="28"/>
      <c r="DH400" s="28"/>
      <c r="DI400" s="28"/>
      <c r="DJ400" s="28"/>
      <c r="DK400" s="28"/>
      <c r="DL400" s="28"/>
    </row>
    <row r="401" spans="1:126" x14ac:dyDescent="0.25">
      <c r="A401" t="s">
        <v>225</v>
      </c>
      <c r="B401" t="s">
        <v>104</v>
      </c>
      <c r="C401" s="32" t="s">
        <v>351</v>
      </c>
      <c r="D401" t="s">
        <v>234</v>
      </c>
      <c r="E401" s="1">
        <v>41000</v>
      </c>
      <c r="F401" s="1">
        <f t="shared" si="123"/>
        <v>1176.7</v>
      </c>
      <c r="G401" s="1">
        <v>0</v>
      </c>
      <c r="H401" s="1">
        <f t="shared" si="124"/>
        <v>1246.4000000000001</v>
      </c>
      <c r="I401" s="1">
        <v>175</v>
      </c>
      <c r="J401" s="1">
        <v>2598.1</v>
      </c>
      <c r="K401" s="1">
        <v>38401.9</v>
      </c>
      <c r="L401"/>
      <c r="M401"/>
      <c r="N401"/>
      <c r="O401"/>
      <c r="P401"/>
      <c r="Q401"/>
      <c r="R401"/>
      <c r="S401"/>
      <c r="T401"/>
      <c r="U401"/>
      <c r="V401"/>
      <c r="W401"/>
      <c r="X401"/>
      <c r="Y401"/>
      <c r="Z401"/>
      <c r="AA401"/>
      <c r="AB401"/>
      <c r="AC401"/>
      <c r="AD401"/>
      <c r="AE401"/>
      <c r="AF401"/>
      <c r="AG401"/>
      <c r="AH401"/>
      <c r="AI401"/>
      <c r="AJ401"/>
      <c r="AK401"/>
      <c r="AL401"/>
      <c r="AM401" s="28"/>
      <c r="AN401" s="28"/>
      <c r="AO401" s="28"/>
      <c r="AP401" s="28"/>
      <c r="AQ401" s="28"/>
      <c r="AR401" s="28"/>
      <c r="AS401" s="28"/>
      <c r="AT401" s="28"/>
      <c r="AU401" s="28"/>
      <c r="AV401" s="28"/>
      <c r="AW401" s="28"/>
      <c r="AX401" s="28"/>
      <c r="AY401" s="28"/>
      <c r="AZ401" s="28"/>
      <c r="BA401" s="28"/>
      <c r="BB401" s="28"/>
      <c r="BC401" s="28"/>
      <c r="BD401" s="28"/>
      <c r="BE401" s="28"/>
      <c r="BF401" s="28"/>
      <c r="BG401" s="28"/>
      <c r="BH401" s="28"/>
      <c r="BI401" s="28"/>
      <c r="BJ401" s="28"/>
      <c r="BK401" s="28"/>
      <c r="BL401" s="28"/>
      <c r="BM401" s="28"/>
      <c r="BN401" s="28"/>
      <c r="BO401" s="28"/>
      <c r="BP401" s="28"/>
      <c r="BQ401" s="28"/>
      <c r="BR401" s="28"/>
      <c r="BS401" s="28"/>
      <c r="BT401" s="28"/>
      <c r="BU401" s="28"/>
      <c r="BV401" s="28"/>
      <c r="BW401" s="28"/>
      <c r="BX401" s="28"/>
      <c r="BY401" s="28"/>
      <c r="BZ401" s="28"/>
      <c r="CA401" s="28"/>
      <c r="CB401" s="28"/>
      <c r="CC401" s="28"/>
      <c r="CD401" s="28"/>
      <c r="CE401" s="28"/>
      <c r="CF401" s="28"/>
      <c r="CG401" s="28"/>
      <c r="CH401" s="28"/>
      <c r="CI401" s="28"/>
      <c r="CJ401" s="28"/>
      <c r="CK401" s="28"/>
      <c r="CL401" s="28"/>
      <c r="CM401" s="28"/>
      <c r="CN401" s="28"/>
      <c r="CO401" s="28"/>
      <c r="CP401" s="28"/>
      <c r="CQ401" s="28"/>
      <c r="CR401" s="28"/>
      <c r="CS401" s="28"/>
      <c r="CT401" s="28"/>
      <c r="CU401" s="28"/>
      <c r="CV401" s="28"/>
      <c r="CW401" s="28"/>
      <c r="CX401" s="28"/>
      <c r="CY401" s="28"/>
      <c r="CZ401" s="28"/>
      <c r="DA401" s="28"/>
      <c r="DB401" s="28"/>
      <c r="DC401" s="28"/>
      <c r="DD401" s="28"/>
      <c r="DE401" s="28"/>
      <c r="DF401" s="28"/>
      <c r="DG401" s="28"/>
      <c r="DH401" s="28"/>
      <c r="DI401" s="28"/>
      <c r="DJ401" s="28"/>
      <c r="DK401" s="28"/>
      <c r="DL401" s="28"/>
    </row>
    <row r="402" spans="1:126" x14ac:dyDescent="0.25">
      <c r="A402" t="s">
        <v>213</v>
      </c>
      <c r="B402" t="s">
        <v>114</v>
      </c>
      <c r="C402" s="32" t="s">
        <v>350</v>
      </c>
      <c r="D402" t="s">
        <v>234</v>
      </c>
      <c r="E402" s="1">
        <v>41000</v>
      </c>
      <c r="F402" s="1">
        <f t="shared" si="123"/>
        <v>1176.7</v>
      </c>
      <c r="G402" s="1">
        <v>0</v>
      </c>
      <c r="H402" s="1">
        <f t="shared" si="124"/>
        <v>1246.4000000000001</v>
      </c>
      <c r="I402" s="1">
        <v>175</v>
      </c>
      <c r="J402" s="1">
        <v>2598.1</v>
      </c>
      <c r="K402" s="1">
        <v>38401.9</v>
      </c>
      <c r="L402"/>
      <c r="M402"/>
      <c r="N402"/>
      <c r="O402"/>
      <c r="P402"/>
      <c r="Q402"/>
      <c r="R402"/>
      <c r="S402"/>
      <c r="T402"/>
      <c r="U402"/>
      <c r="V402"/>
      <c r="W402"/>
      <c r="X402"/>
      <c r="Y402"/>
      <c r="Z402"/>
      <c r="AA402"/>
      <c r="AB402"/>
      <c r="AC402"/>
      <c r="AD402"/>
      <c r="AE402"/>
      <c r="AF402"/>
      <c r="AG402"/>
      <c r="AH402"/>
      <c r="AI402"/>
      <c r="AJ402"/>
      <c r="AK402"/>
      <c r="AL402"/>
      <c r="AM402" s="28"/>
      <c r="AN402" s="28"/>
      <c r="AO402" s="28"/>
      <c r="AP402" s="28"/>
      <c r="AQ402" s="28"/>
      <c r="AR402" s="28"/>
      <c r="AS402" s="28"/>
      <c r="AT402" s="28"/>
      <c r="AU402" s="28"/>
      <c r="AV402" s="28"/>
      <c r="AW402" s="28"/>
      <c r="AX402" s="28"/>
      <c r="AY402" s="28"/>
      <c r="AZ402" s="28"/>
      <c r="BA402" s="28"/>
      <c r="BB402" s="28"/>
      <c r="BC402" s="28"/>
      <c r="BD402" s="28"/>
      <c r="BE402" s="28"/>
      <c r="BF402" s="28"/>
      <c r="BG402" s="28"/>
      <c r="BH402" s="28"/>
      <c r="BI402" s="28"/>
      <c r="BJ402" s="28"/>
      <c r="BK402" s="28"/>
      <c r="BL402" s="28"/>
      <c r="BM402" s="28"/>
      <c r="BN402" s="28"/>
      <c r="BO402" s="28"/>
      <c r="BP402" s="28"/>
      <c r="BQ402" s="28"/>
      <c r="BR402" s="28"/>
      <c r="BS402" s="28"/>
      <c r="BT402" s="28"/>
      <c r="BU402" s="28"/>
      <c r="BV402" s="28"/>
      <c r="BW402" s="28"/>
      <c r="BX402" s="28"/>
      <c r="BY402" s="28"/>
      <c r="BZ402" s="28"/>
      <c r="CA402" s="28"/>
      <c r="CB402" s="28"/>
      <c r="CC402" s="28"/>
      <c r="CD402" s="28"/>
      <c r="CE402" s="28"/>
      <c r="CF402" s="28"/>
      <c r="CG402" s="28"/>
      <c r="CH402" s="28"/>
      <c r="CI402" s="28"/>
      <c r="CJ402" s="28"/>
      <c r="CK402" s="28"/>
      <c r="CL402" s="28"/>
      <c r="CM402" s="28"/>
      <c r="CN402" s="28"/>
      <c r="CO402" s="28"/>
      <c r="CP402" s="28"/>
      <c r="CQ402" s="28"/>
      <c r="CR402" s="28"/>
      <c r="CS402" s="28"/>
      <c r="CT402" s="28"/>
      <c r="CU402" s="28"/>
      <c r="CV402" s="28"/>
      <c r="CW402" s="28"/>
      <c r="CX402" s="28"/>
      <c r="CY402" s="28"/>
      <c r="CZ402" s="28"/>
      <c r="DA402" s="28"/>
      <c r="DB402" s="28"/>
      <c r="DC402" s="28"/>
      <c r="DD402" s="28"/>
      <c r="DE402" s="28"/>
      <c r="DF402" s="28"/>
      <c r="DG402" s="28"/>
      <c r="DH402" s="28"/>
      <c r="DI402" s="28"/>
      <c r="DJ402" s="28"/>
      <c r="DK402" s="28"/>
      <c r="DL402" s="28"/>
    </row>
    <row r="403" spans="1:126" x14ac:dyDescent="0.25">
      <c r="A403" t="s">
        <v>117</v>
      </c>
      <c r="B403" t="s">
        <v>112</v>
      </c>
      <c r="C403" s="32" t="s">
        <v>351</v>
      </c>
      <c r="D403" t="s">
        <v>234</v>
      </c>
      <c r="E403" s="1">
        <v>41000</v>
      </c>
      <c r="F403" s="1">
        <f t="shared" si="123"/>
        <v>1176.7</v>
      </c>
      <c r="G403" s="1">
        <v>0</v>
      </c>
      <c r="H403" s="1">
        <f t="shared" si="124"/>
        <v>1246.4000000000001</v>
      </c>
      <c r="I403" s="1">
        <v>3187.45</v>
      </c>
      <c r="J403" s="1">
        <v>5610.55</v>
      </c>
      <c r="K403" s="1">
        <v>35389.449999999997</v>
      </c>
      <c r="AM403" s="28"/>
      <c r="AN403" s="28"/>
      <c r="AO403" s="28"/>
      <c r="AP403" s="28"/>
      <c r="AQ403" s="28"/>
      <c r="AR403" s="28"/>
      <c r="AS403" s="28"/>
      <c r="AT403" s="28"/>
      <c r="AU403" s="28"/>
      <c r="AV403" s="28"/>
      <c r="AW403" s="28"/>
      <c r="AX403" s="28"/>
      <c r="AY403" s="28"/>
      <c r="AZ403" s="28"/>
      <c r="BA403" s="28"/>
      <c r="BB403" s="28"/>
      <c r="BC403" s="28"/>
      <c r="BD403" s="28"/>
      <c r="BE403" s="28"/>
      <c r="BF403" s="28"/>
      <c r="BG403" s="28"/>
      <c r="BH403" s="28"/>
      <c r="BI403" s="28"/>
      <c r="BJ403" s="28"/>
      <c r="BK403" s="28"/>
      <c r="BL403" s="28"/>
      <c r="BM403" s="28"/>
      <c r="BN403" s="28"/>
      <c r="BO403" s="28"/>
      <c r="BP403" s="28"/>
      <c r="BQ403" s="28"/>
      <c r="BR403" s="28"/>
      <c r="BS403" s="28"/>
      <c r="BT403" s="28"/>
      <c r="BU403" s="28"/>
      <c r="BV403" s="28"/>
      <c r="BW403" s="28"/>
      <c r="BX403" s="28"/>
      <c r="BY403" s="28"/>
      <c r="BZ403" s="28"/>
      <c r="CA403" s="28"/>
      <c r="CB403" s="28"/>
      <c r="CC403" s="28"/>
      <c r="CD403" s="28"/>
      <c r="CE403" s="28"/>
      <c r="CF403" s="28"/>
      <c r="CG403" s="28"/>
      <c r="CH403" s="28"/>
      <c r="CI403" s="28"/>
      <c r="CJ403" s="28"/>
      <c r="CK403" s="28"/>
      <c r="CL403" s="28"/>
      <c r="CM403" s="28"/>
      <c r="CN403" s="28"/>
      <c r="CO403" s="28"/>
      <c r="CP403" s="28"/>
      <c r="CQ403" s="28"/>
      <c r="CR403" s="28"/>
      <c r="CS403" s="28"/>
      <c r="CT403" s="28"/>
      <c r="CU403" s="28"/>
      <c r="CV403" s="28"/>
      <c r="CW403" s="28"/>
      <c r="CX403" s="28"/>
      <c r="CY403" s="28"/>
      <c r="CZ403" s="28"/>
      <c r="DA403" s="28"/>
      <c r="DB403" s="28"/>
      <c r="DC403" s="28"/>
      <c r="DD403" s="28"/>
      <c r="DE403" s="28"/>
      <c r="DF403" s="28"/>
      <c r="DG403" s="28"/>
      <c r="DH403" s="28"/>
      <c r="DI403" s="28"/>
      <c r="DJ403" s="28"/>
      <c r="DK403" s="28"/>
      <c r="DL403" s="28"/>
    </row>
    <row r="404" spans="1:126" x14ac:dyDescent="0.25">
      <c r="A404" t="s">
        <v>116</v>
      </c>
      <c r="B404" t="s">
        <v>112</v>
      </c>
      <c r="C404" s="32" t="s">
        <v>350</v>
      </c>
      <c r="D404" t="s">
        <v>232</v>
      </c>
      <c r="E404" s="1">
        <v>33500</v>
      </c>
      <c r="F404" s="1">
        <f t="shared" ref="F404:F407" si="125">E404*0.0287</f>
        <v>961.45</v>
      </c>
      <c r="G404" s="1">
        <v>0</v>
      </c>
      <c r="H404" s="1">
        <f t="shared" ref="H404:H407" si="126">E404*0.0304</f>
        <v>1018.4</v>
      </c>
      <c r="I404" s="1">
        <v>1362.5</v>
      </c>
      <c r="J404" s="1">
        <v>3342.35</v>
      </c>
      <c r="K404" s="1">
        <v>30157.65</v>
      </c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  <c r="AA404" s="6"/>
      <c r="AB404" s="6"/>
      <c r="AC404" s="6"/>
      <c r="AD404" s="6"/>
      <c r="AE404" s="6"/>
      <c r="AF404" s="6"/>
      <c r="AG404" s="6"/>
      <c r="AH404" s="6"/>
      <c r="AI404" s="6"/>
      <c r="AJ404" s="6"/>
      <c r="AK404" s="6"/>
      <c r="AL404" s="6"/>
      <c r="AM404" s="26"/>
      <c r="AN404" s="26"/>
      <c r="AO404" s="26"/>
      <c r="AP404" s="28"/>
      <c r="AQ404" s="28"/>
      <c r="AR404" s="28"/>
      <c r="AS404" s="28"/>
      <c r="AT404" s="28"/>
      <c r="AU404" s="28"/>
      <c r="AV404" s="28"/>
      <c r="AW404" s="28"/>
      <c r="AX404" s="28"/>
      <c r="AY404" s="28"/>
      <c r="AZ404" s="28"/>
      <c r="BA404" s="28"/>
      <c r="BB404" s="28"/>
      <c r="BC404" s="28"/>
      <c r="BD404" s="28"/>
      <c r="BE404" s="28"/>
      <c r="BF404" s="28"/>
      <c r="BG404" s="28"/>
      <c r="BH404" s="28"/>
      <c r="BI404" s="28"/>
      <c r="BJ404" s="28"/>
      <c r="BK404" s="28"/>
      <c r="BL404" s="28"/>
      <c r="BM404" s="28"/>
      <c r="BN404" s="28"/>
      <c r="BO404" s="28"/>
      <c r="BP404" s="28"/>
      <c r="BQ404" s="28"/>
      <c r="BR404" s="28"/>
      <c r="BS404" s="28"/>
      <c r="BT404" s="28"/>
      <c r="BU404" s="28"/>
      <c r="BV404" s="28"/>
      <c r="BW404" s="28"/>
      <c r="BX404" s="28"/>
      <c r="BY404" s="28"/>
      <c r="BZ404" s="28"/>
      <c r="CA404" s="28"/>
      <c r="CB404" s="28"/>
      <c r="CC404" s="28"/>
      <c r="CD404" s="28"/>
      <c r="CE404" s="28"/>
      <c r="CF404" s="28"/>
      <c r="CG404" s="28"/>
      <c r="CH404" s="28"/>
      <c r="CI404" s="28"/>
      <c r="CJ404" s="28"/>
      <c r="CK404" s="28"/>
      <c r="CL404" s="28"/>
      <c r="CM404" s="28"/>
      <c r="CN404" s="28"/>
      <c r="CO404" s="28"/>
      <c r="CP404" s="28"/>
      <c r="CQ404" s="28"/>
      <c r="CR404" s="28"/>
      <c r="CS404" s="28"/>
      <c r="CT404" s="28"/>
      <c r="CU404" s="28"/>
      <c r="CV404" s="28"/>
      <c r="CW404" s="28"/>
      <c r="CX404" s="28"/>
      <c r="CY404" s="28"/>
      <c r="CZ404" s="28"/>
      <c r="DA404" s="28"/>
      <c r="DB404" s="28"/>
      <c r="DC404" s="28"/>
      <c r="DD404" s="28"/>
      <c r="DE404" s="28"/>
      <c r="DF404" s="28"/>
      <c r="DG404" s="28"/>
      <c r="DH404" s="28"/>
      <c r="DI404" s="28"/>
      <c r="DJ404" s="28"/>
      <c r="DK404" s="28"/>
      <c r="DL404" s="28"/>
      <c r="DM404"/>
      <c r="DN404"/>
      <c r="DO404"/>
      <c r="DP404"/>
      <c r="DQ404"/>
      <c r="DR404"/>
      <c r="DS404"/>
      <c r="DT404"/>
      <c r="DU404"/>
      <c r="DV404"/>
    </row>
    <row r="405" spans="1:126" x14ac:dyDescent="0.25">
      <c r="A405" t="s">
        <v>267</v>
      </c>
      <c r="B405" t="s">
        <v>133</v>
      </c>
      <c r="C405" s="32" t="s">
        <v>350</v>
      </c>
      <c r="D405" s="11" t="s">
        <v>234</v>
      </c>
      <c r="E405" s="1">
        <v>33000</v>
      </c>
      <c r="F405" s="1">
        <f t="shared" si="125"/>
        <v>947.1</v>
      </c>
      <c r="G405" s="1">
        <v>0</v>
      </c>
      <c r="H405" s="1">
        <f t="shared" si="126"/>
        <v>1003.2</v>
      </c>
      <c r="I405" s="1">
        <v>315</v>
      </c>
      <c r="J405" s="1">
        <v>2265.3000000000002</v>
      </c>
      <c r="K405" s="1">
        <v>30734.7</v>
      </c>
      <c r="L405"/>
      <c r="M405"/>
      <c r="N405"/>
      <c r="O405"/>
      <c r="P405"/>
      <c r="Q405"/>
      <c r="R405"/>
      <c r="S405"/>
      <c r="T405"/>
      <c r="U405"/>
      <c r="V405"/>
      <c r="W405"/>
      <c r="X405"/>
      <c r="Y405"/>
      <c r="Z405"/>
      <c r="AA405"/>
      <c r="AB405"/>
      <c r="AC405"/>
      <c r="AD405"/>
      <c r="AE405"/>
      <c r="AF405"/>
      <c r="AG405"/>
      <c r="AH405"/>
      <c r="AI405"/>
      <c r="AJ405"/>
      <c r="AK405"/>
      <c r="AL405"/>
      <c r="AM405" s="28"/>
      <c r="AN405" s="28"/>
      <c r="AO405" s="28"/>
      <c r="AP405" s="28"/>
      <c r="AQ405" s="28"/>
      <c r="AR405" s="28"/>
      <c r="AS405" s="28"/>
      <c r="AT405" s="28"/>
      <c r="AU405" s="28"/>
      <c r="AV405" s="28"/>
      <c r="AW405" s="28"/>
      <c r="AX405" s="28"/>
      <c r="AY405" s="28"/>
      <c r="AZ405" s="28"/>
      <c r="BA405" s="28"/>
      <c r="BB405" s="28"/>
      <c r="BC405" s="28"/>
      <c r="BD405" s="28"/>
      <c r="BE405" s="28"/>
      <c r="BF405" s="28"/>
      <c r="BG405" s="28"/>
      <c r="BH405" s="28"/>
      <c r="BI405" s="28"/>
      <c r="BJ405" s="28"/>
      <c r="BK405" s="28"/>
      <c r="BL405" s="28"/>
      <c r="BM405" s="28"/>
      <c r="BN405" s="28"/>
      <c r="BO405" s="28"/>
      <c r="BP405" s="28"/>
      <c r="BQ405" s="28"/>
      <c r="BR405" s="28"/>
      <c r="BS405" s="28"/>
      <c r="BT405" s="28"/>
      <c r="BU405" s="28"/>
      <c r="BV405" s="28"/>
      <c r="BW405" s="28"/>
      <c r="BX405" s="28"/>
      <c r="BY405" s="28"/>
      <c r="BZ405" s="28"/>
      <c r="CA405" s="28"/>
      <c r="CB405" s="28"/>
      <c r="CC405" s="28"/>
      <c r="CD405" s="28"/>
      <c r="CE405" s="28"/>
      <c r="CF405" s="28"/>
      <c r="CG405" s="28"/>
      <c r="CH405" s="28"/>
      <c r="CI405" s="28"/>
      <c r="CJ405" s="28"/>
      <c r="CK405" s="28"/>
      <c r="CL405" s="28"/>
      <c r="CM405" s="28"/>
      <c r="CN405" s="28"/>
      <c r="CO405" s="28"/>
      <c r="CP405" s="28"/>
      <c r="CQ405" s="28"/>
      <c r="CR405" s="28"/>
      <c r="CS405" s="28"/>
      <c r="CT405" s="28"/>
      <c r="CU405" s="28"/>
      <c r="CV405" s="28"/>
      <c r="CW405" s="28"/>
      <c r="CX405" s="28"/>
      <c r="CY405" s="28"/>
      <c r="CZ405" s="28"/>
      <c r="DA405" s="28"/>
      <c r="DB405" s="28"/>
      <c r="DC405" s="28"/>
      <c r="DD405" s="28"/>
      <c r="DE405" s="28"/>
      <c r="DF405" s="28"/>
      <c r="DG405" s="28"/>
      <c r="DH405" s="28"/>
      <c r="DI405" s="28"/>
      <c r="DJ405" s="28"/>
      <c r="DK405" s="28"/>
      <c r="DL405" s="28"/>
    </row>
    <row r="406" spans="1:126" x14ac:dyDescent="0.25">
      <c r="A406" t="s">
        <v>263</v>
      </c>
      <c r="B406" t="s">
        <v>14</v>
      </c>
      <c r="C406" s="32" t="s">
        <v>350</v>
      </c>
      <c r="D406" t="s">
        <v>234</v>
      </c>
      <c r="E406" s="1">
        <v>30000</v>
      </c>
      <c r="F406" s="1">
        <f t="shared" si="125"/>
        <v>861</v>
      </c>
      <c r="G406" s="1">
        <v>0</v>
      </c>
      <c r="H406" s="1">
        <f t="shared" si="126"/>
        <v>912</v>
      </c>
      <c r="I406" s="1">
        <v>275</v>
      </c>
      <c r="J406" s="1">
        <v>2048</v>
      </c>
      <c r="K406" s="1">
        <f t="shared" ref="K406" si="127">E406-J406</f>
        <v>27952</v>
      </c>
      <c r="L406"/>
      <c r="M406"/>
      <c r="N406"/>
      <c r="O406"/>
      <c r="P406"/>
      <c r="Q406"/>
      <c r="R406"/>
      <c r="S406"/>
      <c r="T406"/>
      <c r="U406"/>
      <c r="V406"/>
      <c r="W406"/>
      <c r="X406"/>
      <c r="Y406"/>
      <c r="Z406"/>
      <c r="AA406"/>
      <c r="AB406"/>
      <c r="AC406"/>
      <c r="AD406"/>
      <c r="AE406"/>
      <c r="AF406"/>
      <c r="AG406"/>
      <c r="AH406"/>
      <c r="AI406"/>
      <c r="AJ406"/>
      <c r="AK406"/>
      <c r="AL406"/>
      <c r="AM406" s="28"/>
      <c r="AN406" s="28"/>
      <c r="AO406" s="28"/>
      <c r="AP406" s="28"/>
      <c r="AQ406" s="28"/>
      <c r="AR406" s="28"/>
      <c r="AS406" s="28"/>
      <c r="AT406" s="28"/>
      <c r="AU406" s="28"/>
      <c r="AV406" s="28"/>
      <c r="AW406" s="28"/>
      <c r="AX406" s="28"/>
      <c r="AY406" s="28"/>
      <c r="AZ406" s="28"/>
      <c r="BA406" s="28"/>
      <c r="BB406" s="28"/>
      <c r="BC406" s="28"/>
      <c r="BD406" s="28"/>
      <c r="BE406" s="28"/>
      <c r="BF406" s="28"/>
      <c r="BG406" s="28"/>
      <c r="BH406" s="28"/>
      <c r="BI406" s="28"/>
      <c r="BJ406" s="28"/>
      <c r="BK406" s="28"/>
      <c r="BL406" s="28"/>
      <c r="BM406" s="28"/>
      <c r="BN406" s="28"/>
      <c r="BO406" s="28"/>
      <c r="BP406" s="28"/>
      <c r="BQ406" s="28"/>
      <c r="BR406" s="28"/>
      <c r="BS406" s="28"/>
      <c r="BT406" s="28"/>
      <c r="BU406" s="28"/>
      <c r="BV406" s="28"/>
      <c r="BW406" s="28"/>
      <c r="BX406" s="28"/>
      <c r="BY406" s="28"/>
      <c r="BZ406" s="28"/>
      <c r="CA406" s="28"/>
      <c r="CB406" s="28"/>
      <c r="CC406" s="28"/>
      <c r="CD406" s="28"/>
      <c r="CE406" s="28"/>
      <c r="CF406" s="28"/>
      <c r="CG406" s="28"/>
      <c r="CH406" s="28"/>
      <c r="CI406" s="28"/>
      <c r="CJ406" s="28"/>
      <c r="CK406" s="28"/>
      <c r="CL406" s="28"/>
      <c r="CM406" s="28"/>
      <c r="CN406" s="28"/>
      <c r="CO406" s="28"/>
      <c r="CP406" s="28"/>
      <c r="CQ406" s="28"/>
      <c r="CR406" s="28"/>
      <c r="CS406" s="28"/>
      <c r="CT406" s="28"/>
      <c r="CU406" s="28"/>
      <c r="CV406" s="28"/>
      <c r="CW406" s="28"/>
      <c r="CX406" s="28"/>
      <c r="CY406" s="28"/>
      <c r="CZ406" s="28"/>
      <c r="DA406" s="28"/>
      <c r="DB406" s="28"/>
      <c r="DC406" s="28"/>
      <c r="DD406" s="28"/>
      <c r="DE406" s="28"/>
      <c r="DF406" s="28"/>
      <c r="DG406" s="28"/>
      <c r="DH406" s="28"/>
      <c r="DI406" s="28"/>
      <c r="DJ406" s="28"/>
      <c r="DK406" s="28"/>
      <c r="DL406" s="28"/>
    </row>
    <row r="407" spans="1:126" s="2" customFormat="1" x14ac:dyDescent="0.25">
      <c r="A407" t="s">
        <v>266</v>
      </c>
      <c r="B407" t="s">
        <v>133</v>
      </c>
      <c r="C407" s="32" t="s">
        <v>350</v>
      </c>
      <c r="D407" s="11" t="s">
        <v>234</v>
      </c>
      <c r="E407" s="1">
        <v>33000</v>
      </c>
      <c r="F407" s="1">
        <f t="shared" si="125"/>
        <v>947.1</v>
      </c>
      <c r="G407" s="1">
        <v>0</v>
      </c>
      <c r="H407" s="1">
        <f t="shared" si="126"/>
        <v>1003.2</v>
      </c>
      <c r="I407" s="1">
        <v>515</v>
      </c>
      <c r="J407" s="1">
        <v>2465.3000000000002</v>
      </c>
      <c r="K407" s="1">
        <v>30534.7</v>
      </c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  <c r="Z407" s="5"/>
      <c r="AA407" s="5"/>
      <c r="AB407" s="5"/>
      <c r="AC407" s="5"/>
      <c r="AD407" s="5"/>
      <c r="AE407" s="5"/>
      <c r="AF407" s="5"/>
      <c r="AG407" s="5"/>
      <c r="AH407" s="5"/>
      <c r="AI407" s="5"/>
      <c r="AJ407" s="5"/>
      <c r="AK407" s="5"/>
      <c r="AL407" s="5"/>
      <c r="AM407" s="28"/>
      <c r="AN407" s="28"/>
      <c r="AO407" s="28"/>
      <c r="AP407" s="26"/>
      <c r="AQ407" s="26"/>
      <c r="AR407" s="26"/>
      <c r="AS407" s="26"/>
      <c r="AT407" s="26"/>
      <c r="AU407" s="26"/>
      <c r="AV407" s="26"/>
      <c r="AW407" s="26"/>
      <c r="AX407" s="26"/>
      <c r="AY407" s="26"/>
      <c r="AZ407" s="26"/>
      <c r="BA407" s="26"/>
      <c r="BB407" s="26"/>
      <c r="BC407" s="26"/>
      <c r="BD407" s="26"/>
      <c r="BE407" s="26"/>
      <c r="BF407" s="26"/>
      <c r="BG407" s="26"/>
      <c r="BH407" s="26"/>
      <c r="BI407" s="26"/>
      <c r="BJ407" s="26"/>
      <c r="BK407" s="26"/>
      <c r="BL407" s="26"/>
      <c r="BM407" s="26"/>
      <c r="BN407" s="26"/>
      <c r="BO407" s="26"/>
      <c r="BP407" s="26"/>
      <c r="BQ407" s="26"/>
      <c r="BR407" s="26"/>
      <c r="BS407" s="26"/>
      <c r="BT407" s="26"/>
      <c r="BU407" s="26"/>
      <c r="BV407" s="26"/>
      <c r="BW407" s="26"/>
      <c r="BX407" s="26"/>
      <c r="BY407" s="26"/>
      <c r="BZ407" s="26"/>
      <c r="CA407" s="26"/>
      <c r="CB407" s="26"/>
      <c r="CC407" s="26"/>
      <c r="CD407" s="26"/>
      <c r="CE407" s="26"/>
      <c r="CF407" s="26"/>
      <c r="CG407" s="26"/>
      <c r="CH407" s="26"/>
      <c r="CI407" s="26"/>
      <c r="CJ407" s="26"/>
      <c r="CK407" s="26"/>
      <c r="CL407" s="26"/>
      <c r="CM407" s="26"/>
      <c r="CN407" s="26"/>
      <c r="CO407" s="26"/>
      <c r="CP407" s="26"/>
      <c r="CQ407" s="26"/>
      <c r="CR407" s="26"/>
      <c r="CS407" s="26"/>
      <c r="CT407" s="26"/>
      <c r="CU407" s="26"/>
      <c r="CV407" s="26"/>
      <c r="CW407" s="26"/>
      <c r="CX407" s="26"/>
      <c r="CY407" s="26"/>
      <c r="CZ407" s="26"/>
      <c r="DA407" s="26"/>
      <c r="DB407" s="26"/>
      <c r="DC407" s="26"/>
      <c r="DD407" s="26"/>
      <c r="DE407" s="26"/>
      <c r="DF407" s="26"/>
      <c r="DG407" s="26"/>
      <c r="DH407" s="26"/>
      <c r="DI407" s="26"/>
      <c r="DJ407" s="26"/>
      <c r="DK407" s="26"/>
      <c r="DL407" s="26"/>
      <c r="DM407" s="6"/>
      <c r="DN407" s="6"/>
      <c r="DO407" s="6"/>
      <c r="DP407" s="6"/>
      <c r="DQ407" s="6"/>
      <c r="DR407" s="6"/>
      <c r="DS407" s="6"/>
      <c r="DT407" s="6"/>
      <c r="DU407" s="6"/>
      <c r="DV407" s="6"/>
    </row>
    <row r="408" spans="1:126" x14ac:dyDescent="0.25">
      <c r="A408" s="3" t="s">
        <v>12</v>
      </c>
      <c r="B408" s="3">
        <v>10</v>
      </c>
      <c r="C408" s="34"/>
      <c r="D408" s="3"/>
      <c r="E408" s="4">
        <f>SUM(E398:E407)</f>
        <v>416500</v>
      </c>
      <c r="F408" s="4">
        <f>SUM(F398:F407)</f>
        <v>11953.55</v>
      </c>
      <c r="G408" s="4">
        <f t="shared" ref="G408:K408" si="128">SUM(G398:G407)</f>
        <v>7871.32</v>
      </c>
      <c r="H408" s="4">
        <f t="shared" si="128"/>
        <v>12661.6</v>
      </c>
      <c r="I408" s="4">
        <f t="shared" si="128"/>
        <v>11360.86</v>
      </c>
      <c r="J408" s="4">
        <f>SUM(J398:J407)</f>
        <v>43847.42</v>
      </c>
      <c r="K408" s="4">
        <f t="shared" si="128"/>
        <v>372652.67</v>
      </c>
      <c r="AM408" s="28"/>
      <c r="AN408" s="28"/>
      <c r="AO408" s="28"/>
      <c r="AP408" s="28"/>
      <c r="AQ408" s="28"/>
      <c r="AR408" s="28"/>
      <c r="AS408" s="28"/>
      <c r="AT408" s="28"/>
      <c r="AU408" s="28"/>
      <c r="AV408" s="28"/>
      <c r="AW408" s="28"/>
      <c r="AX408" s="28"/>
      <c r="AY408" s="28"/>
      <c r="AZ408" s="28"/>
      <c r="BA408" s="28"/>
      <c r="BB408" s="28"/>
      <c r="BC408" s="28"/>
      <c r="BD408" s="28"/>
      <c r="BE408" s="28"/>
      <c r="BF408" s="28"/>
      <c r="BG408" s="28"/>
      <c r="BH408" s="28"/>
      <c r="BI408" s="28"/>
      <c r="BJ408" s="28"/>
      <c r="BK408" s="28"/>
      <c r="BL408" s="28"/>
      <c r="BM408" s="28"/>
      <c r="BN408" s="28"/>
      <c r="BO408" s="28"/>
      <c r="BP408" s="28"/>
      <c r="BQ408" s="28"/>
      <c r="BR408" s="28"/>
      <c r="BS408" s="28"/>
      <c r="BT408" s="28"/>
      <c r="BU408" s="28"/>
      <c r="BV408" s="28"/>
      <c r="BW408" s="28"/>
      <c r="BX408" s="28"/>
      <c r="BY408" s="28"/>
      <c r="BZ408" s="28"/>
      <c r="CA408" s="28"/>
      <c r="CB408" s="28"/>
      <c r="CC408" s="28"/>
      <c r="CD408" s="28"/>
      <c r="CE408" s="28"/>
      <c r="CF408" s="28"/>
      <c r="CG408" s="28"/>
      <c r="CH408" s="28"/>
      <c r="CI408" s="28"/>
      <c r="CJ408" s="28"/>
      <c r="CK408" s="28"/>
      <c r="CL408" s="28"/>
      <c r="CM408" s="28"/>
      <c r="CN408" s="28"/>
      <c r="CO408" s="28"/>
      <c r="CP408" s="28"/>
      <c r="CQ408" s="28"/>
      <c r="CR408" s="28"/>
      <c r="CS408" s="28"/>
      <c r="CT408" s="28"/>
      <c r="CU408" s="28"/>
      <c r="CV408" s="28"/>
      <c r="CW408" s="28"/>
      <c r="CX408" s="28"/>
      <c r="CY408" s="28"/>
      <c r="CZ408" s="28"/>
      <c r="DA408" s="28"/>
      <c r="DB408" s="28"/>
      <c r="DC408" s="28"/>
      <c r="DD408" s="28"/>
      <c r="DE408" s="28"/>
      <c r="DF408" s="28"/>
      <c r="DG408" s="28"/>
      <c r="DH408" s="28"/>
      <c r="DI408" s="28"/>
      <c r="DJ408" s="28"/>
      <c r="DK408" s="28"/>
      <c r="DL408" s="28"/>
      <c r="DM408"/>
      <c r="DN408"/>
      <c r="DO408"/>
      <c r="DP408"/>
      <c r="DQ408"/>
      <c r="DR408"/>
      <c r="DS408"/>
      <c r="DT408"/>
      <c r="DU408"/>
      <c r="DV408"/>
    </row>
    <row r="409" spans="1:126" s="28" customFormat="1" x14ac:dyDescent="0.25">
      <c r="A409" s="26"/>
      <c r="B409" s="26"/>
      <c r="C409" s="35"/>
      <c r="D409" s="26"/>
      <c r="E409" s="27"/>
      <c r="F409" s="27"/>
      <c r="G409" s="27"/>
      <c r="H409" s="27"/>
      <c r="I409" s="27"/>
      <c r="J409" s="27"/>
      <c r="K409" s="27"/>
    </row>
    <row r="410" spans="1:126" s="28" customFormat="1" x14ac:dyDescent="0.25">
      <c r="A410" s="26" t="s">
        <v>469</v>
      </c>
      <c r="B410" s="26"/>
      <c r="C410" s="35"/>
      <c r="D410" s="26"/>
      <c r="E410" s="27"/>
      <c r="F410" s="27"/>
      <c r="G410" s="27"/>
      <c r="H410" s="27"/>
      <c r="I410" s="27"/>
      <c r="J410" s="27"/>
      <c r="K410" s="27"/>
    </row>
    <row r="411" spans="1:126" x14ac:dyDescent="0.25">
      <c r="A411" t="s">
        <v>194</v>
      </c>
      <c r="B411" t="s">
        <v>216</v>
      </c>
      <c r="C411" s="32" t="s">
        <v>351</v>
      </c>
      <c r="D411" t="s">
        <v>234</v>
      </c>
      <c r="E411" s="15">
        <v>125000</v>
      </c>
      <c r="F411" s="1">
        <v>3587.5</v>
      </c>
      <c r="G411" s="1">
        <v>17985.990000000002</v>
      </c>
      <c r="H411" s="1">
        <v>3800</v>
      </c>
      <c r="I411" s="1">
        <v>25</v>
      </c>
      <c r="J411" s="1">
        <v>25398.49</v>
      </c>
      <c r="K411" s="1">
        <v>99601.51</v>
      </c>
      <c r="AM411" s="28"/>
      <c r="AN411" s="28"/>
      <c r="AO411" s="28"/>
      <c r="AP411" s="28"/>
      <c r="AQ411" s="28"/>
      <c r="AR411" s="28"/>
      <c r="AS411" s="28"/>
      <c r="AT411" s="28"/>
      <c r="AU411" s="28"/>
      <c r="AV411" s="28"/>
      <c r="AW411" s="28"/>
      <c r="AX411" s="28"/>
      <c r="AY411" s="28"/>
      <c r="AZ411" s="28"/>
      <c r="BA411" s="28"/>
      <c r="BB411" s="28"/>
      <c r="BC411" s="28"/>
      <c r="BD411" s="28"/>
      <c r="BE411" s="28"/>
      <c r="BF411" s="28"/>
      <c r="BG411" s="28"/>
      <c r="BH411" s="28"/>
      <c r="BI411" s="28"/>
      <c r="BJ411" s="28"/>
      <c r="BK411" s="28"/>
      <c r="BL411" s="28"/>
      <c r="BM411" s="28"/>
      <c r="BN411" s="28"/>
      <c r="BO411" s="28"/>
      <c r="BP411" s="28"/>
      <c r="BQ411" s="28"/>
      <c r="BR411" s="28"/>
      <c r="BS411" s="28"/>
      <c r="BT411" s="28"/>
      <c r="BU411" s="28"/>
      <c r="BV411" s="28"/>
      <c r="BW411" s="28"/>
      <c r="BX411" s="28"/>
      <c r="BY411" s="28"/>
      <c r="BZ411" s="28"/>
      <c r="CA411" s="28"/>
      <c r="CB411" s="28"/>
      <c r="CC411" s="28"/>
      <c r="CD411" s="28"/>
      <c r="CE411" s="28"/>
      <c r="CF411" s="28"/>
      <c r="CG411" s="28"/>
      <c r="CH411" s="28"/>
      <c r="CI411" s="28"/>
      <c r="CJ411" s="28"/>
      <c r="CK411" s="28"/>
      <c r="CL411" s="28"/>
      <c r="CM411" s="28"/>
      <c r="CN411" s="28"/>
      <c r="CO411" s="28"/>
      <c r="CP411" s="28"/>
      <c r="CQ411" s="28"/>
      <c r="CR411" s="28"/>
      <c r="CS411" s="28"/>
      <c r="CT411" s="28"/>
      <c r="CU411" s="28"/>
      <c r="CV411" s="28"/>
      <c r="CW411" s="28"/>
      <c r="CX411" s="28"/>
      <c r="CY411" s="28"/>
      <c r="CZ411" s="28"/>
      <c r="DA411" s="28"/>
      <c r="DB411" s="28"/>
      <c r="DC411" s="28"/>
      <c r="DD411" s="28"/>
      <c r="DE411" s="28"/>
      <c r="DF411" s="28"/>
      <c r="DG411" s="28"/>
      <c r="DH411" s="28"/>
      <c r="DI411" s="28"/>
      <c r="DJ411" s="28"/>
      <c r="DK411" s="28"/>
      <c r="DL411" s="28"/>
      <c r="DM411"/>
      <c r="DN411"/>
      <c r="DO411"/>
      <c r="DP411"/>
      <c r="DQ411"/>
      <c r="DR411"/>
      <c r="DS411"/>
      <c r="DT411"/>
      <c r="DU411"/>
      <c r="DV411"/>
    </row>
    <row r="412" spans="1:126" s="3" customFormat="1" x14ac:dyDescent="0.25">
      <c r="A412" s="3" t="s">
        <v>12</v>
      </c>
      <c r="B412" s="3">
        <v>1</v>
      </c>
      <c r="C412" s="103"/>
      <c r="D412" s="102"/>
      <c r="E412" s="4">
        <f>E411</f>
        <v>125000</v>
      </c>
      <c r="F412" s="4">
        <f>F411</f>
        <v>3587.5</v>
      </c>
      <c r="G412" s="4">
        <f>G411</f>
        <v>17985.990000000002</v>
      </c>
      <c r="H412" s="4">
        <f t="shared" ref="H412:K412" si="129">H411</f>
        <v>3800</v>
      </c>
      <c r="I412" s="4">
        <f t="shared" si="129"/>
        <v>25</v>
      </c>
      <c r="J412" s="4">
        <f t="shared" si="129"/>
        <v>25398.49</v>
      </c>
      <c r="K412" s="4">
        <f t="shared" si="129"/>
        <v>99601.51</v>
      </c>
      <c r="L412" s="26"/>
      <c r="M412" s="26"/>
      <c r="N412" s="26"/>
      <c r="O412" s="26"/>
      <c r="P412" s="26"/>
      <c r="Q412" s="26"/>
      <c r="R412" s="26"/>
      <c r="S412" s="26"/>
      <c r="T412" s="26"/>
      <c r="U412" s="26"/>
      <c r="V412" s="26"/>
      <c r="W412" s="26"/>
      <c r="X412" s="26"/>
      <c r="Y412" s="26"/>
      <c r="Z412" s="26"/>
      <c r="AA412" s="26"/>
      <c r="AB412" s="26"/>
      <c r="AC412" s="26"/>
      <c r="AD412" s="26"/>
      <c r="AE412" s="26"/>
      <c r="AF412" s="26"/>
      <c r="AG412" s="26"/>
      <c r="AH412" s="26"/>
      <c r="AI412" s="26"/>
      <c r="AJ412" s="26"/>
      <c r="AK412" s="26"/>
      <c r="AL412" s="26"/>
      <c r="AM412" s="26"/>
      <c r="AN412" s="26"/>
      <c r="AO412" s="26"/>
      <c r="AP412" s="26"/>
      <c r="AQ412" s="26"/>
    </row>
    <row r="413" spans="1:126" s="6" customFormat="1" x14ac:dyDescent="0.25">
      <c r="C413" s="67"/>
      <c r="D413" s="60"/>
      <c r="E413" s="49"/>
      <c r="F413" s="49"/>
      <c r="G413" s="49"/>
      <c r="H413" s="49"/>
      <c r="I413" s="49"/>
      <c r="J413" s="49"/>
      <c r="K413" s="49"/>
    </row>
    <row r="414" spans="1:126" x14ac:dyDescent="0.25">
      <c r="A414" s="10" t="s">
        <v>348</v>
      </c>
      <c r="B414" s="10"/>
      <c r="C414" s="36"/>
      <c r="D414" s="12"/>
      <c r="E414" s="10"/>
      <c r="F414" s="10"/>
      <c r="G414" s="10"/>
      <c r="H414" s="10"/>
      <c r="I414" s="10"/>
      <c r="J414" s="10"/>
      <c r="K414" s="10"/>
      <c r="L414" s="26"/>
      <c r="M414" s="26"/>
      <c r="N414" s="26"/>
      <c r="O414" s="26"/>
      <c r="P414" s="26"/>
      <c r="Q414" s="26"/>
      <c r="R414" s="26"/>
      <c r="S414" s="26"/>
      <c r="T414" s="26"/>
      <c r="U414" s="26"/>
      <c r="V414" s="26"/>
      <c r="W414" s="26"/>
      <c r="X414" s="26"/>
      <c r="Y414" s="26"/>
      <c r="Z414" s="26"/>
      <c r="AA414" s="26"/>
      <c r="AB414" s="26"/>
      <c r="AC414" s="26"/>
      <c r="AD414" s="26"/>
      <c r="AE414" s="26"/>
      <c r="AF414" s="26"/>
      <c r="AG414" s="26"/>
      <c r="AH414" s="26"/>
      <c r="AI414" s="26"/>
      <c r="AJ414" s="26"/>
      <c r="AK414" s="26"/>
      <c r="AL414" s="26"/>
      <c r="AM414" s="26"/>
      <c r="AN414" s="26"/>
      <c r="AO414" s="26"/>
      <c r="AP414" s="28"/>
      <c r="AQ414" s="28"/>
      <c r="AR414" s="28"/>
      <c r="AS414" s="28"/>
      <c r="AT414" s="28"/>
      <c r="AU414" s="28"/>
      <c r="AV414" s="28"/>
      <c r="AW414" s="28"/>
      <c r="AX414" s="28"/>
      <c r="AY414" s="28"/>
      <c r="AZ414" s="28"/>
      <c r="BA414" s="28"/>
      <c r="BB414" s="28"/>
      <c r="BC414" s="28"/>
      <c r="BD414" s="28"/>
      <c r="BE414" s="28"/>
      <c r="BF414" s="28"/>
      <c r="BG414" s="28"/>
      <c r="BH414" s="28"/>
      <c r="BI414" s="28"/>
      <c r="BJ414" s="28"/>
      <c r="BK414" s="28"/>
      <c r="BL414" s="28"/>
      <c r="BM414" s="28"/>
      <c r="BN414" s="28"/>
      <c r="BO414" s="28"/>
      <c r="BP414" s="28"/>
      <c r="BQ414" s="28"/>
      <c r="BR414" s="28"/>
      <c r="BS414" s="28"/>
      <c r="BT414" s="28"/>
      <c r="BU414" s="28"/>
      <c r="BV414" s="28"/>
      <c r="BW414" s="28"/>
      <c r="BX414" s="28"/>
      <c r="BY414" s="28"/>
      <c r="BZ414" s="28"/>
      <c r="CA414" s="28"/>
      <c r="CB414" s="28"/>
      <c r="CC414" s="28"/>
      <c r="CD414" s="28"/>
      <c r="CE414" s="28"/>
      <c r="CF414" s="28"/>
      <c r="CG414" s="28"/>
      <c r="CH414" s="28"/>
      <c r="CI414" s="28"/>
      <c r="CJ414" s="28"/>
      <c r="CK414" s="28"/>
      <c r="CL414" s="28"/>
      <c r="CM414" s="28"/>
      <c r="CN414" s="28"/>
      <c r="CO414" s="28"/>
      <c r="CP414" s="28"/>
      <c r="CQ414" s="28"/>
      <c r="CR414" s="28"/>
      <c r="CS414" s="28"/>
      <c r="CT414" s="28"/>
      <c r="CU414" s="28"/>
      <c r="CV414" s="28"/>
      <c r="CW414" s="28"/>
      <c r="CX414" s="28"/>
      <c r="CY414" s="28"/>
      <c r="CZ414" s="28"/>
      <c r="DA414" s="28"/>
      <c r="DB414" s="28"/>
      <c r="DC414" s="28"/>
      <c r="DD414" s="28"/>
      <c r="DE414" s="28"/>
      <c r="DF414" s="28"/>
      <c r="DG414" s="28"/>
      <c r="DH414" s="28"/>
      <c r="DI414" s="28"/>
      <c r="DJ414" s="28"/>
      <c r="DK414" s="28"/>
      <c r="DL414" s="28"/>
    </row>
    <row r="415" spans="1:126" x14ac:dyDescent="0.25">
      <c r="A415" t="s">
        <v>128</v>
      </c>
      <c r="B415" t="s">
        <v>217</v>
      </c>
      <c r="C415" s="32" t="s">
        <v>350</v>
      </c>
      <c r="D415" t="s">
        <v>232</v>
      </c>
      <c r="E415" s="1">
        <v>38000</v>
      </c>
      <c r="F415" s="1">
        <f>E415*0.0287</f>
        <v>1090.5999999999999</v>
      </c>
      <c r="G415" s="1">
        <v>160.38</v>
      </c>
      <c r="H415" s="1">
        <f>E415*0.0304</f>
        <v>1155.2</v>
      </c>
      <c r="I415" s="1">
        <v>165</v>
      </c>
      <c r="J415" s="1">
        <v>2571.1799999999998</v>
      </c>
      <c r="K415" s="1">
        <v>35428.82</v>
      </c>
      <c r="AM415" s="28"/>
      <c r="AN415" s="28"/>
      <c r="AO415" s="28"/>
      <c r="AP415" s="28"/>
      <c r="AQ415" s="28"/>
      <c r="AR415" s="28"/>
      <c r="AS415" s="28"/>
      <c r="AT415" s="28"/>
      <c r="AU415" s="28"/>
      <c r="AV415" s="28"/>
      <c r="AW415" s="28"/>
      <c r="AX415" s="28"/>
      <c r="AY415" s="28"/>
      <c r="AZ415" s="28"/>
      <c r="BA415" s="28"/>
      <c r="BB415" s="28"/>
      <c r="BC415" s="28"/>
      <c r="BD415" s="28"/>
      <c r="BE415" s="28"/>
      <c r="BF415" s="28"/>
      <c r="BG415" s="28"/>
      <c r="BH415" s="28"/>
      <c r="BI415" s="28"/>
      <c r="BJ415" s="28"/>
      <c r="BK415" s="28"/>
      <c r="BL415" s="28"/>
      <c r="BM415" s="28"/>
      <c r="BN415" s="28"/>
      <c r="BO415" s="28"/>
      <c r="BP415" s="28"/>
      <c r="BQ415" s="28"/>
      <c r="BR415" s="28"/>
      <c r="BS415" s="28"/>
      <c r="BT415" s="28"/>
      <c r="BU415" s="28"/>
      <c r="BV415" s="28"/>
      <c r="BW415" s="28"/>
      <c r="BX415" s="28"/>
      <c r="BY415" s="28"/>
      <c r="BZ415" s="28"/>
      <c r="CA415" s="28"/>
      <c r="CB415" s="28"/>
      <c r="CC415" s="28"/>
      <c r="CD415" s="28"/>
      <c r="CE415" s="28"/>
      <c r="CF415" s="28"/>
      <c r="CG415" s="28"/>
      <c r="CH415" s="28"/>
      <c r="CI415" s="28"/>
      <c r="CJ415" s="28"/>
      <c r="CK415" s="28"/>
      <c r="CL415" s="28"/>
      <c r="CM415" s="28"/>
      <c r="CN415" s="28"/>
      <c r="CO415" s="28"/>
      <c r="CP415" s="28"/>
      <c r="CQ415" s="28"/>
      <c r="CR415" s="28"/>
      <c r="CS415" s="28"/>
      <c r="CT415" s="28"/>
      <c r="CU415" s="28"/>
      <c r="CV415" s="28"/>
      <c r="CW415" s="28"/>
      <c r="CX415" s="28"/>
      <c r="CY415" s="28"/>
      <c r="CZ415" s="28"/>
      <c r="DA415" s="28"/>
      <c r="DB415" s="28"/>
      <c r="DC415" s="28"/>
      <c r="DD415" s="28"/>
      <c r="DE415" s="28"/>
      <c r="DF415" s="28"/>
      <c r="DG415" s="28"/>
      <c r="DH415" s="28"/>
      <c r="DI415" s="28"/>
      <c r="DJ415" s="28"/>
      <c r="DK415" s="28"/>
      <c r="DL415" s="28"/>
    </row>
    <row r="416" spans="1:126" s="2" customFormat="1" x14ac:dyDescent="0.25">
      <c r="A416" t="s">
        <v>227</v>
      </c>
      <c r="B416" t="s">
        <v>217</v>
      </c>
      <c r="C416" s="32" t="s">
        <v>351</v>
      </c>
      <c r="D416" t="s">
        <v>234</v>
      </c>
      <c r="E416" s="1">
        <v>60000</v>
      </c>
      <c r="F416" s="1">
        <v>1722</v>
      </c>
      <c r="G416" s="1">
        <v>2881.7</v>
      </c>
      <c r="H416" s="1">
        <v>1824</v>
      </c>
      <c r="I416" s="1">
        <v>3769.9</v>
      </c>
      <c r="J416" s="1">
        <v>10197.6</v>
      </c>
      <c r="K416" s="1">
        <v>49802.400000000001</v>
      </c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  <c r="Z416" s="5"/>
      <c r="AA416" s="5"/>
      <c r="AB416" s="5"/>
      <c r="AC416" s="5"/>
      <c r="AD416" s="5"/>
      <c r="AE416" s="5"/>
      <c r="AF416" s="5"/>
      <c r="AG416" s="5"/>
      <c r="AH416" s="5"/>
      <c r="AI416" s="5"/>
      <c r="AJ416" s="5"/>
      <c r="AK416" s="5"/>
      <c r="AL416" s="5"/>
      <c r="AM416" s="28"/>
      <c r="AN416" s="28"/>
      <c r="AO416" s="28"/>
      <c r="AP416" s="26"/>
      <c r="AQ416" s="26"/>
      <c r="AR416" s="26"/>
      <c r="AS416" s="26"/>
      <c r="AT416" s="26"/>
      <c r="AU416" s="26"/>
      <c r="AV416" s="26"/>
      <c r="AW416" s="26"/>
      <c r="AX416" s="26"/>
      <c r="AY416" s="26"/>
      <c r="AZ416" s="26"/>
      <c r="BA416" s="26"/>
      <c r="BB416" s="26"/>
      <c r="BC416" s="26"/>
      <c r="BD416" s="26"/>
      <c r="BE416" s="26"/>
      <c r="BF416" s="26"/>
      <c r="BG416" s="26"/>
      <c r="BH416" s="26"/>
      <c r="BI416" s="26"/>
      <c r="BJ416" s="26"/>
      <c r="BK416" s="26"/>
      <c r="BL416" s="26"/>
      <c r="BM416" s="26"/>
      <c r="BN416" s="26"/>
      <c r="BO416" s="26"/>
      <c r="BP416" s="26"/>
      <c r="BQ416" s="26"/>
      <c r="BR416" s="26"/>
      <c r="BS416" s="26"/>
      <c r="BT416" s="26"/>
      <c r="BU416" s="26"/>
      <c r="BV416" s="26"/>
      <c r="BW416" s="26"/>
      <c r="BX416" s="26"/>
      <c r="BY416" s="26"/>
      <c r="BZ416" s="26"/>
      <c r="CA416" s="26"/>
      <c r="CB416" s="26"/>
      <c r="CC416" s="26"/>
      <c r="CD416" s="26"/>
      <c r="CE416" s="26"/>
      <c r="CF416" s="26"/>
      <c r="CG416" s="26"/>
      <c r="CH416" s="26"/>
      <c r="CI416" s="26"/>
      <c r="CJ416" s="26"/>
      <c r="CK416" s="26"/>
      <c r="CL416" s="26"/>
      <c r="CM416" s="26"/>
      <c r="CN416" s="26"/>
      <c r="CO416" s="26"/>
      <c r="CP416" s="26"/>
      <c r="CQ416" s="26"/>
      <c r="CR416" s="26"/>
      <c r="CS416" s="26"/>
      <c r="CT416" s="26"/>
      <c r="CU416" s="26"/>
      <c r="CV416" s="26"/>
      <c r="CW416" s="26"/>
      <c r="CX416" s="26"/>
      <c r="CY416" s="26"/>
      <c r="CZ416" s="26"/>
      <c r="DA416" s="26"/>
      <c r="DB416" s="26"/>
      <c r="DC416" s="26"/>
      <c r="DD416" s="26"/>
      <c r="DE416" s="26"/>
      <c r="DF416" s="26"/>
      <c r="DG416" s="26"/>
      <c r="DH416" s="26"/>
      <c r="DI416" s="26"/>
      <c r="DJ416" s="26"/>
      <c r="DK416" s="26"/>
      <c r="DL416" s="26"/>
      <c r="DM416" s="6"/>
      <c r="DN416" s="6"/>
      <c r="DO416" s="6"/>
      <c r="DP416" s="6"/>
      <c r="DQ416" s="6"/>
      <c r="DR416" s="6"/>
      <c r="DS416" s="6"/>
      <c r="DT416" s="6"/>
      <c r="DU416" s="6"/>
      <c r="DV416" s="6"/>
    </row>
    <row r="417" spans="1:126" x14ac:dyDescent="0.25">
      <c r="A417" s="3" t="s">
        <v>12</v>
      </c>
      <c r="B417" s="3">
        <v>2</v>
      </c>
      <c r="C417" s="34"/>
      <c r="D417" s="3"/>
      <c r="E417" s="4">
        <f>SUM(E415:E415)+E416</f>
        <v>98000</v>
      </c>
      <c r="F417" s="4">
        <f>SUM(F415:F415)+F416</f>
        <v>2812.6</v>
      </c>
      <c r="G417" s="4">
        <f>SUM(G415:G415)+G416</f>
        <v>3042.08</v>
      </c>
      <c r="H417" s="4">
        <f t="shared" ref="H417:K417" si="130">SUM(H415:H415)+H416</f>
        <v>2979.2</v>
      </c>
      <c r="I417" s="4">
        <f t="shared" si="130"/>
        <v>3934.9</v>
      </c>
      <c r="J417" s="4">
        <f t="shared" si="130"/>
        <v>12768.78</v>
      </c>
      <c r="K417" s="65">
        <f t="shared" si="130"/>
        <v>85231.22</v>
      </c>
      <c r="L417"/>
      <c r="M417"/>
      <c r="N417"/>
      <c r="O417"/>
      <c r="P417"/>
      <c r="Q417"/>
      <c r="R417"/>
      <c r="S417"/>
      <c r="T417"/>
      <c r="U417"/>
      <c r="V417"/>
      <c r="W417"/>
      <c r="X417"/>
      <c r="Y417"/>
      <c r="Z417"/>
      <c r="AA417"/>
      <c r="AB417"/>
      <c r="AC417"/>
      <c r="AD417"/>
      <c r="AE417"/>
      <c r="AF417"/>
      <c r="AG417"/>
      <c r="AH417"/>
      <c r="AI417"/>
      <c r="AJ417"/>
      <c r="AK417"/>
      <c r="AL417"/>
      <c r="AM417" s="28"/>
      <c r="AN417" s="28"/>
      <c r="AO417" s="28"/>
      <c r="AP417" s="28"/>
      <c r="AQ417" s="28"/>
      <c r="AR417" s="28"/>
      <c r="AS417" s="28"/>
      <c r="AT417" s="28"/>
      <c r="AU417" s="28"/>
      <c r="AV417" s="28"/>
      <c r="AW417" s="28"/>
      <c r="AX417" s="28"/>
      <c r="AY417" s="28"/>
      <c r="AZ417" s="28"/>
      <c r="BA417" s="28"/>
      <c r="BB417" s="28"/>
      <c r="BC417" s="28"/>
      <c r="BD417" s="28"/>
      <c r="BE417" s="28"/>
      <c r="BF417" s="28"/>
      <c r="BG417" s="28"/>
      <c r="BH417" s="28"/>
      <c r="BI417" s="28"/>
      <c r="BJ417" s="28"/>
      <c r="BK417" s="28"/>
      <c r="BL417" s="28"/>
      <c r="BM417" s="28"/>
      <c r="BN417" s="28"/>
      <c r="BO417" s="28"/>
      <c r="BP417" s="28"/>
      <c r="BQ417" s="28"/>
      <c r="BR417" s="28"/>
      <c r="BS417" s="28"/>
      <c r="BT417" s="28"/>
      <c r="BU417" s="28"/>
      <c r="BV417" s="28"/>
      <c r="BW417" s="28"/>
      <c r="BX417" s="28"/>
      <c r="BY417" s="28"/>
      <c r="BZ417" s="28"/>
      <c r="CA417" s="28"/>
      <c r="CB417" s="28"/>
      <c r="CC417" s="28"/>
      <c r="CD417" s="28"/>
      <c r="CE417" s="28"/>
      <c r="CF417" s="28"/>
      <c r="CG417" s="28"/>
      <c r="CH417" s="28"/>
      <c r="CI417" s="28"/>
      <c r="CJ417" s="28"/>
      <c r="CK417" s="28"/>
      <c r="CL417" s="28"/>
      <c r="CM417" s="28"/>
      <c r="CN417" s="28"/>
      <c r="CO417" s="28"/>
      <c r="CP417" s="28"/>
      <c r="CQ417" s="28"/>
      <c r="CR417" s="28"/>
      <c r="CS417" s="28"/>
      <c r="CT417" s="28"/>
      <c r="CU417" s="28"/>
      <c r="CV417" s="28"/>
      <c r="CW417" s="28"/>
      <c r="CX417" s="28"/>
      <c r="CY417" s="28"/>
      <c r="CZ417" s="28"/>
      <c r="DA417" s="28"/>
      <c r="DB417" s="28"/>
      <c r="DC417" s="28"/>
      <c r="DD417" s="28"/>
      <c r="DE417" s="28"/>
      <c r="DF417" s="28"/>
      <c r="DG417" s="28"/>
      <c r="DH417" s="28"/>
      <c r="DI417" s="28"/>
      <c r="DJ417" s="28"/>
      <c r="DK417" s="28"/>
      <c r="DL417" s="28"/>
    </row>
    <row r="418" spans="1:126" x14ac:dyDescent="0.25">
      <c r="A418" s="26"/>
      <c r="B418" s="26"/>
      <c r="C418" s="35"/>
      <c r="D418" s="26"/>
      <c r="E418" s="27"/>
      <c r="F418" s="27"/>
      <c r="G418" s="27"/>
      <c r="H418" s="27"/>
      <c r="I418" s="27"/>
      <c r="J418" s="27"/>
      <c r="K418" s="27"/>
      <c r="AM418" s="28"/>
      <c r="AN418" s="28"/>
      <c r="AO418" s="28"/>
      <c r="AP418" s="28"/>
      <c r="AQ418" s="28"/>
      <c r="AR418" s="28"/>
      <c r="AS418" s="28"/>
      <c r="AT418" s="28"/>
      <c r="AU418" s="28"/>
      <c r="AV418" s="28"/>
      <c r="AW418" s="28"/>
      <c r="AX418" s="28"/>
      <c r="AY418" s="28"/>
      <c r="AZ418" s="28"/>
      <c r="BA418" s="28"/>
      <c r="BB418" s="28"/>
      <c r="BC418" s="28"/>
      <c r="BD418" s="28"/>
      <c r="BE418" s="28"/>
      <c r="BF418" s="28"/>
      <c r="BG418" s="28"/>
      <c r="BH418" s="28"/>
      <c r="BI418" s="28"/>
      <c r="BJ418" s="28"/>
      <c r="BK418" s="28"/>
      <c r="BL418" s="28"/>
      <c r="BM418" s="28"/>
      <c r="BN418" s="28"/>
      <c r="BO418" s="28"/>
      <c r="BP418" s="28"/>
      <c r="BQ418" s="28"/>
      <c r="BR418" s="28"/>
      <c r="BS418" s="28"/>
      <c r="BT418" s="28"/>
      <c r="BU418" s="28"/>
      <c r="BV418" s="28"/>
      <c r="BW418" s="28"/>
      <c r="BX418" s="28"/>
      <c r="BY418" s="28"/>
      <c r="BZ418" s="28"/>
      <c r="CA418" s="28"/>
      <c r="CB418" s="28"/>
      <c r="CC418" s="28"/>
      <c r="CD418" s="28"/>
      <c r="CE418" s="28"/>
      <c r="CF418" s="28"/>
      <c r="CG418" s="28"/>
      <c r="CH418" s="28"/>
      <c r="CI418" s="28"/>
      <c r="CJ418" s="28"/>
      <c r="CK418" s="28"/>
      <c r="CL418" s="28"/>
      <c r="CM418" s="28"/>
      <c r="CN418" s="28"/>
      <c r="CO418" s="28"/>
      <c r="CP418" s="28"/>
      <c r="CQ418" s="28"/>
      <c r="CR418" s="28"/>
      <c r="CS418" s="28"/>
      <c r="CT418" s="28"/>
      <c r="CU418" s="28"/>
      <c r="CV418" s="28"/>
      <c r="CW418" s="28"/>
      <c r="CX418" s="28"/>
      <c r="CY418" s="28"/>
      <c r="CZ418" s="28"/>
      <c r="DA418" s="28"/>
      <c r="DB418" s="28"/>
      <c r="DC418" s="28"/>
      <c r="DD418" s="28"/>
      <c r="DE418" s="28"/>
      <c r="DF418" s="28"/>
      <c r="DG418" s="28"/>
      <c r="DH418" s="28"/>
      <c r="DI418" s="28"/>
      <c r="DJ418" s="28"/>
      <c r="DK418" s="28"/>
      <c r="DL418" s="28"/>
    </row>
    <row r="419" spans="1:126" x14ac:dyDescent="0.25">
      <c r="A419" s="10" t="s">
        <v>349</v>
      </c>
      <c r="B419" s="26"/>
      <c r="C419" s="35"/>
      <c r="D419" s="26"/>
      <c r="E419" s="27"/>
      <c r="F419" s="27"/>
      <c r="G419" s="27"/>
      <c r="H419" s="27"/>
      <c r="I419" s="27"/>
      <c r="J419" s="27"/>
      <c r="K419" s="27"/>
      <c r="L419"/>
      <c r="M419"/>
      <c r="N419"/>
      <c r="O419"/>
      <c r="P419"/>
      <c r="Q419"/>
      <c r="R419"/>
      <c r="S419"/>
      <c r="T419"/>
      <c r="U419"/>
      <c r="V419"/>
      <c r="W419"/>
      <c r="X419"/>
      <c r="Y419"/>
      <c r="Z419"/>
      <c r="AA419"/>
      <c r="AB419"/>
      <c r="AC419"/>
      <c r="AD419"/>
      <c r="AE419"/>
      <c r="AF419"/>
      <c r="AG419"/>
      <c r="AH419"/>
      <c r="AI419"/>
      <c r="AJ419"/>
      <c r="AK419"/>
      <c r="AL419"/>
      <c r="AM419" s="28"/>
      <c r="AN419" s="28"/>
      <c r="AO419" s="28"/>
      <c r="AP419" s="28"/>
      <c r="AQ419" s="28"/>
      <c r="AR419" s="28"/>
      <c r="AS419" s="28"/>
      <c r="AT419" s="28"/>
      <c r="AU419" s="28"/>
      <c r="AV419" s="28"/>
      <c r="AW419" s="28"/>
      <c r="AX419" s="28"/>
      <c r="AY419" s="28"/>
      <c r="AZ419" s="28"/>
      <c r="BA419" s="28"/>
      <c r="BB419" s="28"/>
      <c r="BC419" s="28"/>
      <c r="BD419" s="28"/>
      <c r="BE419" s="28"/>
      <c r="BF419" s="28"/>
      <c r="BG419" s="28"/>
      <c r="BH419" s="28"/>
      <c r="BI419" s="28"/>
      <c r="BJ419" s="28"/>
      <c r="BK419" s="28"/>
      <c r="BL419" s="28"/>
      <c r="BM419" s="28"/>
      <c r="BN419" s="28"/>
      <c r="BO419" s="28"/>
      <c r="BP419" s="28"/>
      <c r="BQ419" s="28"/>
      <c r="BR419" s="28"/>
      <c r="BS419" s="28"/>
      <c r="BT419" s="28"/>
      <c r="BU419" s="28"/>
      <c r="BV419" s="28"/>
      <c r="BW419" s="28"/>
      <c r="BX419" s="28"/>
      <c r="BY419" s="28"/>
      <c r="BZ419" s="28"/>
      <c r="CA419" s="28"/>
      <c r="CB419" s="28"/>
      <c r="CC419" s="28"/>
      <c r="CD419" s="28"/>
      <c r="CE419" s="28"/>
      <c r="CF419" s="28"/>
      <c r="CG419" s="28"/>
      <c r="CH419" s="28"/>
      <c r="CI419" s="28"/>
      <c r="CJ419" s="28"/>
      <c r="CK419" s="28"/>
      <c r="CL419" s="28"/>
      <c r="CM419" s="28"/>
      <c r="CN419" s="28"/>
      <c r="CO419" s="28"/>
      <c r="CP419" s="28"/>
      <c r="CQ419" s="28"/>
      <c r="CR419" s="28"/>
      <c r="CS419" s="28"/>
      <c r="CT419" s="28"/>
      <c r="CU419" s="28"/>
      <c r="CV419" s="28"/>
      <c r="CW419" s="28"/>
      <c r="CX419" s="28"/>
      <c r="CY419" s="28"/>
      <c r="CZ419" s="28"/>
      <c r="DA419" s="28"/>
      <c r="DB419" s="28"/>
      <c r="DC419" s="28"/>
      <c r="DD419" s="28"/>
      <c r="DE419" s="28"/>
      <c r="DF419" s="28"/>
      <c r="DG419" s="28"/>
      <c r="DH419" s="28"/>
      <c r="DI419" s="28"/>
      <c r="DJ419" s="28"/>
      <c r="DK419" s="28"/>
      <c r="DL419" s="28"/>
    </row>
    <row r="420" spans="1:126" x14ac:dyDescent="0.25">
      <c r="A420" t="s">
        <v>126</v>
      </c>
      <c r="B420" t="s">
        <v>14</v>
      </c>
      <c r="C420" s="32" t="s">
        <v>350</v>
      </c>
      <c r="D420" t="s">
        <v>232</v>
      </c>
      <c r="E420" s="1">
        <v>35000</v>
      </c>
      <c r="F420" s="1">
        <f t="shared" ref="F420:F424" si="131">E420*0.0287</f>
        <v>1004.5</v>
      </c>
      <c r="G420" s="1">
        <v>0</v>
      </c>
      <c r="H420" s="1">
        <f t="shared" ref="H420:H424" si="132">E420*0.0304</f>
        <v>1064</v>
      </c>
      <c r="I420">
        <v>125</v>
      </c>
      <c r="J420" s="1">
        <v>2193.5</v>
      </c>
      <c r="K420" s="1">
        <v>32806.5</v>
      </c>
      <c r="AM420" s="28"/>
      <c r="AN420" s="28"/>
      <c r="AO420" s="28"/>
      <c r="AP420" s="28"/>
      <c r="AQ420" s="28"/>
      <c r="AR420" s="28"/>
      <c r="AS420" s="28"/>
      <c r="AT420" s="28"/>
      <c r="AU420" s="28"/>
      <c r="AV420" s="28"/>
      <c r="AW420" s="28"/>
      <c r="AX420" s="28"/>
      <c r="AY420" s="28"/>
      <c r="AZ420" s="28"/>
      <c r="BA420" s="28"/>
      <c r="BB420" s="28"/>
      <c r="BC420" s="28"/>
      <c r="BD420" s="28"/>
      <c r="BE420" s="28"/>
      <c r="BF420" s="28"/>
      <c r="BG420" s="28"/>
      <c r="BH420" s="28"/>
      <c r="BI420" s="28"/>
      <c r="BJ420" s="28"/>
      <c r="BK420" s="28"/>
      <c r="BL420" s="28"/>
      <c r="BM420" s="28"/>
      <c r="BN420" s="28"/>
      <c r="BO420" s="28"/>
      <c r="BP420" s="28"/>
      <c r="BQ420" s="28"/>
      <c r="BR420" s="28"/>
      <c r="BS420" s="28"/>
      <c r="BT420" s="28"/>
      <c r="BU420" s="28"/>
      <c r="BV420" s="28"/>
      <c r="BW420" s="28"/>
      <c r="BX420" s="28"/>
      <c r="BY420" s="28"/>
      <c r="BZ420" s="28"/>
      <c r="CA420" s="28"/>
      <c r="CB420" s="28"/>
      <c r="CC420" s="28"/>
      <c r="CD420" s="28"/>
      <c r="CE420" s="28"/>
      <c r="CF420" s="28"/>
      <c r="CG420" s="28"/>
      <c r="CH420" s="28"/>
      <c r="CI420" s="28"/>
      <c r="CJ420" s="28"/>
      <c r="CK420" s="28"/>
      <c r="CL420" s="28"/>
      <c r="CM420" s="28"/>
      <c r="CN420" s="28"/>
      <c r="CO420" s="28"/>
      <c r="CP420" s="28"/>
      <c r="CQ420" s="28"/>
      <c r="CR420" s="28"/>
      <c r="CS420" s="28"/>
      <c r="CT420" s="28"/>
      <c r="CU420" s="28"/>
      <c r="CV420" s="28"/>
      <c r="CW420" s="28"/>
      <c r="CX420" s="28"/>
      <c r="CY420" s="28"/>
      <c r="CZ420" s="28"/>
      <c r="DA420" s="28"/>
      <c r="DB420" s="28"/>
      <c r="DC420" s="28"/>
      <c r="DD420" s="28"/>
      <c r="DE420" s="28"/>
      <c r="DF420" s="28"/>
      <c r="DG420" s="28"/>
      <c r="DH420" s="28"/>
      <c r="DI420" s="28"/>
      <c r="DJ420" s="28"/>
      <c r="DK420" s="28"/>
      <c r="DL420" s="28"/>
      <c r="DM420"/>
      <c r="DN420"/>
      <c r="DO420"/>
      <c r="DP420"/>
      <c r="DQ420"/>
      <c r="DR420"/>
      <c r="DS420"/>
      <c r="DT420"/>
      <c r="DU420"/>
      <c r="DV420"/>
    </row>
    <row r="421" spans="1:126" x14ac:dyDescent="0.25">
      <c r="A421" s="28" t="s">
        <v>127</v>
      </c>
      <c r="B421" t="s">
        <v>125</v>
      </c>
      <c r="C421" s="32" t="s">
        <v>350</v>
      </c>
      <c r="D421" t="s">
        <v>234</v>
      </c>
      <c r="E421" s="1">
        <v>35000</v>
      </c>
      <c r="F421" s="1">
        <f t="shared" si="131"/>
        <v>1004.5</v>
      </c>
      <c r="G421" s="1">
        <v>0</v>
      </c>
      <c r="H421" s="1">
        <f t="shared" si="132"/>
        <v>1064</v>
      </c>
      <c r="I421">
        <v>125</v>
      </c>
      <c r="J421" s="1">
        <v>2193.5</v>
      </c>
      <c r="K421" s="1">
        <v>32806.5</v>
      </c>
      <c r="AM421" s="28"/>
      <c r="AN421" s="28"/>
      <c r="AO421" s="28"/>
      <c r="AP421" s="28"/>
      <c r="AQ421" s="28"/>
      <c r="AR421" s="28"/>
      <c r="AS421" s="28"/>
      <c r="AT421" s="28"/>
      <c r="AU421" s="28"/>
      <c r="AV421" s="28"/>
      <c r="AW421" s="28"/>
      <c r="AX421" s="28"/>
      <c r="AY421" s="28"/>
      <c r="AZ421" s="28"/>
      <c r="BA421" s="28"/>
      <c r="BB421" s="28"/>
      <c r="BC421" s="28"/>
      <c r="BD421" s="28"/>
      <c r="BE421" s="28"/>
      <c r="BF421" s="28"/>
      <c r="BG421" s="28"/>
      <c r="BH421" s="28"/>
      <c r="BI421" s="28"/>
      <c r="BJ421" s="28"/>
      <c r="BK421" s="28"/>
      <c r="BL421" s="28"/>
      <c r="BM421" s="28"/>
      <c r="BN421" s="28"/>
      <c r="BO421" s="28"/>
      <c r="BP421" s="28"/>
      <c r="BQ421" s="28"/>
      <c r="BR421" s="28"/>
      <c r="BS421" s="28"/>
      <c r="BT421" s="28"/>
      <c r="BU421" s="28"/>
      <c r="BV421" s="28"/>
      <c r="BW421" s="28"/>
      <c r="BX421" s="28"/>
      <c r="BY421" s="28"/>
      <c r="BZ421" s="28"/>
      <c r="CA421" s="28"/>
      <c r="CB421" s="28"/>
      <c r="CC421" s="28"/>
      <c r="CD421" s="28"/>
      <c r="CE421" s="28"/>
      <c r="CF421" s="28"/>
      <c r="CG421" s="28"/>
      <c r="CH421" s="28"/>
      <c r="CI421" s="28"/>
      <c r="CJ421" s="28"/>
      <c r="CK421" s="28"/>
      <c r="CL421" s="28"/>
      <c r="CM421" s="28"/>
      <c r="CN421" s="28"/>
      <c r="CO421" s="28"/>
      <c r="CP421" s="28"/>
      <c r="CQ421" s="28"/>
      <c r="CR421" s="28"/>
      <c r="CS421" s="28"/>
      <c r="CT421" s="28"/>
      <c r="CU421" s="28"/>
      <c r="CV421" s="28"/>
      <c r="CW421" s="28"/>
      <c r="CX421" s="28"/>
      <c r="CY421" s="28"/>
      <c r="CZ421" s="28"/>
      <c r="DA421" s="28"/>
      <c r="DB421" s="28"/>
      <c r="DC421" s="28"/>
      <c r="DD421" s="28"/>
      <c r="DE421" s="28"/>
      <c r="DF421" s="28"/>
      <c r="DG421" s="28"/>
      <c r="DH421" s="28"/>
      <c r="DI421" s="28"/>
      <c r="DJ421" s="28"/>
      <c r="DK421" s="28"/>
      <c r="DL421" s="28"/>
    </row>
    <row r="422" spans="1:126" x14ac:dyDescent="0.25">
      <c r="A422" t="s">
        <v>355</v>
      </c>
      <c r="B422" t="s">
        <v>99</v>
      </c>
      <c r="C422" s="32" t="s">
        <v>351</v>
      </c>
      <c r="D422" t="s">
        <v>234</v>
      </c>
      <c r="E422" s="1">
        <v>82000</v>
      </c>
      <c r="F422" s="1">
        <f t="shared" si="131"/>
        <v>2353.4</v>
      </c>
      <c r="G422" s="1">
        <v>7871.32</v>
      </c>
      <c r="H422" s="1">
        <f t="shared" si="132"/>
        <v>2492.8000000000002</v>
      </c>
      <c r="I422">
        <v>25</v>
      </c>
      <c r="J422" s="1">
        <v>12742.52</v>
      </c>
      <c r="K422" s="1">
        <v>69257.48</v>
      </c>
      <c r="AM422" s="28"/>
      <c r="AN422" s="28"/>
      <c r="AO422" s="28"/>
      <c r="AP422" s="28"/>
      <c r="AQ422" s="28"/>
      <c r="AR422" s="28"/>
      <c r="AS422" s="28"/>
      <c r="AT422" s="28"/>
      <c r="AU422" s="28"/>
      <c r="AV422" s="28"/>
      <c r="AW422" s="28"/>
      <c r="AX422" s="28"/>
      <c r="AY422" s="28"/>
      <c r="AZ422" s="28"/>
      <c r="BA422" s="28"/>
      <c r="BB422" s="28"/>
      <c r="BC422" s="28"/>
      <c r="BD422" s="28"/>
      <c r="BE422" s="28"/>
      <c r="BF422" s="28"/>
      <c r="BG422" s="28"/>
      <c r="BH422" s="28"/>
      <c r="BI422" s="28"/>
      <c r="BJ422" s="28"/>
      <c r="BK422" s="28"/>
      <c r="BL422" s="28"/>
      <c r="BM422" s="28"/>
      <c r="BN422" s="28"/>
      <c r="BO422" s="28"/>
      <c r="BP422" s="28"/>
      <c r="BQ422" s="28"/>
      <c r="BR422" s="28"/>
      <c r="BS422" s="28"/>
      <c r="BT422" s="28"/>
      <c r="BU422" s="28"/>
      <c r="BV422" s="28"/>
      <c r="BW422" s="28"/>
      <c r="BX422" s="28"/>
      <c r="BY422" s="28"/>
      <c r="BZ422" s="28"/>
      <c r="CA422" s="28"/>
      <c r="CB422" s="28"/>
      <c r="CC422" s="28"/>
      <c r="CD422" s="28"/>
      <c r="CE422" s="28"/>
      <c r="CF422" s="28"/>
      <c r="CG422" s="28"/>
      <c r="CH422" s="28"/>
      <c r="CI422" s="28"/>
      <c r="CJ422" s="28"/>
      <c r="CK422" s="28"/>
      <c r="CL422" s="28"/>
      <c r="CM422" s="28"/>
      <c r="CN422" s="28"/>
      <c r="CO422" s="28"/>
      <c r="CP422" s="28"/>
      <c r="CQ422" s="28"/>
      <c r="CR422" s="28"/>
      <c r="CS422" s="28"/>
      <c r="CT422" s="28"/>
      <c r="CU422" s="28"/>
      <c r="CV422" s="28"/>
      <c r="CW422" s="28"/>
      <c r="CX422" s="28"/>
      <c r="CY422" s="28"/>
      <c r="CZ422" s="28"/>
      <c r="DA422" s="28"/>
      <c r="DB422" s="28"/>
      <c r="DC422" s="28"/>
      <c r="DD422" s="28"/>
      <c r="DE422" s="28"/>
      <c r="DF422" s="28"/>
      <c r="DG422" s="28"/>
      <c r="DH422" s="28"/>
      <c r="DI422" s="28"/>
      <c r="DJ422" s="28"/>
      <c r="DK422" s="28"/>
      <c r="DL422" s="28"/>
      <c r="DM422"/>
      <c r="DN422"/>
      <c r="DO422"/>
      <c r="DP422"/>
      <c r="DQ422"/>
      <c r="DR422"/>
      <c r="DS422"/>
      <c r="DT422"/>
      <c r="DU422"/>
      <c r="DV422"/>
    </row>
    <row r="423" spans="1:126" x14ac:dyDescent="0.25">
      <c r="A423" s="28" t="s">
        <v>415</v>
      </c>
      <c r="B423" t="s">
        <v>16</v>
      </c>
      <c r="C423" s="32" t="s">
        <v>351</v>
      </c>
      <c r="D423" t="s">
        <v>234</v>
      </c>
      <c r="E423" s="1">
        <v>48000</v>
      </c>
      <c r="F423" s="1">
        <f t="shared" si="131"/>
        <v>1377.6</v>
      </c>
      <c r="G423" s="1">
        <v>1571.73</v>
      </c>
      <c r="H423" s="1">
        <f t="shared" si="132"/>
        <v>1459.2</v>
      </c>
      <c r="I423">
        <v>275</v>
      </c>
      <c r="J423" s="1">
        <v>4683.53</v>
      </c>
      <c r="K423" s="1">
        <v>43316.47</v>
      </c>
      <c r="AM423" s="28"/>
      <c r="AN423" s="28"/>
      <c r="AO423" s="28"/>
      <c r="AP423" s="28"/>
      <c r="AQ423" s="28"/>
      <c r="AR423" s="28"/>
      <c r="AS423" s="28"/>
      <c r="AT423" s="28"/>
      <c r="AU423" s="28"/>
      <c r="AV423" s="28"/>
      <c r="AW423" s="28"/>
      <c r="AX423" s="28"/>
      <c r="AY423" s="28"/>
      <c r="AZ423" s="28"/>
      <c r="BA423" s="28"/>
      <c r="BB423" s="28"/>
      <c r="BC423" s="28"/>
      <c r="BD423" s="28"/>
      <c r="BE423" s="28"/>
      <c r="BF423" s="28"/>
      <c r="BG423" s="28"/>
      <c r="BH423" s="28"/>
      <c r="BI423" s="28"/>
      <c r="BJ423" s="28"/>
      <c r="BK423" s="28"/>
      <c r="BL423" s="28"/>
      <c r="BM423" s="28"/>
      <c r="BN423" s="28"/>
      <c r="BO423" s="28"/>
      <c r="BP423" s="28"/>
      <c r="BQ423" s="28"/>
      <c r="BR423" s="28"/>
      <c r="BS423" s="28"/>
      <c r="BT423" s="28"/>
      <c r="BU423" s="28"/>
      <c r="BV423" s="28"/>
      <c r="BW423" s="28"/>
      <c r="BX423" s="28"/>
      <c r="BY423" s="28"/>
      <c r="BZ423" s="28"/>
      <c r="CA423" s="28"/>
      <c r="CB423" s="28"/>
      <c r="CC423" s="28"/>
      <c r="CD423" s="28"/>
      <c r="CE423" s="28"/>
      <c r="CF423" s="28"/>
      <c r="CG423" s="28"/>
      <c r="CH423" s="28"/>
      <c r="CI423" s="28"/>
      <c r="CJ423" s="28"/>
      <c r="CK423" s="28"/>
      <c r="CL423" s="28"/>
      <c r="CM423" s="28"/>
      <c r="CN423" s="28"/>
      <c r="CO423" s="28"/>
      <c r="CP423" s="28"/>
      <c r="CQ423" s="28"/>
      <c r="CR423" s="28"/>
      <c r="CS423" s="28"/>
      <c r="CT423" s="28"/>
      <c r="CU423" s="28"/>
      <c r="CV423" s="28"/>
      <c r="CW423" s="28"/>
      <c r="CX423" s="28"/>
      <c r="CY423" s="28"/>
      <c r="CZ423" s="28"/>
      <c r="DA423" s="28"/>
      <c r="DB423" s="28"/>
      <c r="DC423" s="28"/>
      <c r="DD423" s="28"/>
      <c r="DE423" s="28"/>
      <c r="DF423" s="28"/>
      <c r="DG423" s="28"/>
      <c r="DH423" s="28"/>
      <c r="DI423" s="28"/>
      <c r="DJ423" s="28"/>
      <c r="DK423" s="28"/>
      <c r="DL423" s="28"/>
    </row>
    <row r="424" spans="1:126" x14ac:dyDescent="0.25">
      <c r="A424" t="s">
        <v>296</v>
      </c>
      <c r="B424" t="s">
        <v>416</v>
      </c>
      <c r="C424" s="32" t="s">
        <v>351</v>
      </c>
      <c r="D424" t="s">
        <v>234</v>
      </c>
      <c r="E424" s="1">
        <v>60000</v>
      </c>
      <c r="F424" s="1">
        <f t="shared" si="131"/>
        <v>1722</v>
      </c>
      <c r="G424" s="1">
        <v>3486.68</v>
      </c>
      <c r="H424" s="1">
        <f t="shared" si="132"/>
        <v>1824</v>
      </c>
      <c r="I424">
        <v>595</v>
      </c>
      <c r="J424" s="1">
        <v>7627.68</v>
      </c>
      <c r="K424" s="1">
        <v>52372.32</v>
      </c>
      <c r="AM424" s="28"/>
      <c r="AN424" s="28"/>
      <c r="AO424" s="28"/>
      <c r="AP424" s="28"/>
      <c r="AQ424" s="28"/>
      <c r="AR424" s="28"/>
      <c r="AS424" s="28"/>
      <c r="AT424" s="28"/>
      <c r="AU424" s="28"/>
      <c r="AV424" s="28"/>
      <c r="AW424" s="28"/>
      <c r="AX424" s="28"/>
      <c r="AY424" s="28"/>
      <c r="AZ424" s="28"/>
      <c r="BA424" s="28"/>
      <c r="BB424" s="28"/>
      <c r="BC424" s="28"/>
      <c r="BD424" s="28"/>
      <c r="BE424" s="28"/>
      <c r="BF424" s="28"/>
      <c r="BG424" s="28"/>
      <c r="BH424" s="28"/>
      <c r="BI424" s="28"/>
      <c r="BJ424" s="28"/>
      <c r="BK424" s="28"/>
      <c r="BL424" s="28"/>
      <c r="BM424" s="28"/>
      <c r="BN424" s="28"/>
      <c r="BO424" s="28"/>
      <c r="BP424" s="28"/>
      <c r="BQ424" s="28"/>
      <c r="BR424" s="28"/>
      <c r="BS424" s="28"/>
      <c r="BT424" s="28"/>
      <c r="BU424" s="28"/>
      <c r="BV424" s="28"/>
      <c r="BW424" s="28"/>
      <c r="BX424" s="28"/>
      <c r="BY424" s="28"/>
      <c r="BZ424" s="28"/>
      <c r="CA424" s="28"/>
      <c r="CB424" s="28"/>
      <c r="CC424" s="28"/>
      <c r="CD424" s="28"/>
      <c r="CE424" s="28"/>
      <c r="CF424" s="28"/>
      <c r="CG424" s="28"/>
      <c r="CH424" s="28"/>
      <c r="CI424" s="28"/>
      <c r="CJ424" s="28"/>
      <c r="CK424" s="28"/>
      <c r="CL424" s="28"/>
      <c r="CM424" s="28"/>
      <c r="CN424" s="28"/>
      <c r="CO424" s="28"/>
      <c r="CP424" s="28"/>
      <c r="CQ424" s="28"/>
      <c r="CR424" s="28"/>
      <c r="CS424" s="28"/>
      <c r="CT424" s="28"/>
      <c r="CU424" s="28"/>
      <c r="CV424" s="28"/>
      <c r="CW424" s="28"/>
      <c r="CX424" s="28"/>
      <c r="CY424" s="28"/>
      <c r="CZ424" s="28"/>
      <c r="DA424" s="28"/>
      <c r="DB424" s="28"/>
      <c r="DC424" s="28"/>
      <c r="DD424" s="28"/>
      <c r="DE424" s="28"/>
      <c r="DF424" s="28"/>
      <c r="DG424" s="28"/>
      <c r="DH424" s="28"/>
      <c r="DI424" s="28"/>
      <c r="DJ424" s="28"/>
      <c r="DK424" s="28"/>
      <c r="DL424" s="28"/>
    </row>
    <row r="425" spans="1:126" x14ac:dyDescent="0.25">
      <c r="A425" s="3" t="s">
        <v>12</v>
      </c>
      <c r="B425" s="3">
        <v>5</v>
      </c>
      <c r="C425" s="34"/>
      <c r="D425" s="3"/>
      <c r="E425" s="4">
        <f>SUM(E420:E424)</f>
        <v>260000</v>
      </c>
      <c r="F425" s="4">
        <f>SUM(F420:F424)</f>
        <v>7462</v>
      </c>
      <c r="G425" s="4">
        <f>SUM(G420:G424)</f>
        <v>12929.73</v>
      </c>
      <c r="H425" s="4">
        <f>SUM(H420:H424)</f>
        <v>7904</v>
      </c>
      <c r="I425" s="4">
        <f>SUM(I420:I424)</f>
        <v>1145</v>
      </c>
      <c r="J425" s="4">
        <f>SUM(J420:J421)+J422+J423+J424</f>
        <v>29440.73</v>
      </c>
      <c r="K425" s="4">
        <f>SUM(K420:K421)+K422+K423+K424</f>
        <v>230559.27</v>
      </c>
      <c r="AM425" s="28"/>
      <c r="AN425" s="28"/>
      <c r="AO425" s="28"/>
      <c r="AP425" s="28"/>
      <c r="AQ425" s="28"/>
      <c r="AR425" s="28"/>
      <c r="AS425" s="28"/>
      <c r="AT425" s="28"/>
      <c r="AU425" s="28"/>
      <c r="AV425" s="28"/>
      <c r="AW425" s="28"/>
      <c r="AX425" s="28"/>
      <c r="AY425" s="28"/>
      <c r="AZ425" s="28"/>
      <c r="BA425" s="28"/>
      <c r="BB425" s="28"/>
      <c r="BC425" s="28"/>
      <c r="BD425" s="28"/>
      <c r="BE425" s="28"/>
      <c r="BF425" s="28"/>
      <c r="BG425" s="28"/>
      <c r="BH425" s="28"/>
      <c r="BI425" s="28"/>
      <c r="BJ425" s="28"/>
      <c r="BK425" s="28"/>
      <c r="BL425" s="28"/>
      <c r="BM425" s="28"/>
      <c r="BN425" s="28"/>
      <c r="BO425" s="28"/>
      <c r="BP425" s="28"/>
      <c r="BQ425" s="28"/>
      <c r="BR425" s="28"/>
      <c r="BS425" s="28"/>
      <c r="BT425" s="28"/>
      <c r="BU425" s="28"/>
      <c r="BV425" s="28"/>
      <c r="BW425" s="28"/>
      <c r="BX425" s="28"/>
      <c r="BY425" s="28"/>
      <c r="BZ425" s="28"/>
      <c r="CA425" s="28"/>
      <c r="CB425" s="28"/>
      <c r="CC425" s="28"/>
      <c r="CD425" s="28"/>
      <c r="CE425" s="28"/>
      <c r="CF425" s="28"/>
      <c r="CG425" s="28"/>
      <c r="CH425" s="28"/>
      <c r="CI425" s="28"/>
      <c r="CJ425" s="28"/>
      <c r="CK425" s="28"/>
      <c r="CL425" s="28"/>
      <c r="CM425" s="28"/>
      <c r="CN425" s="28"/>
      <c r="CO425" s="28"/>
      <c r="CP425" s="28"/>
      <c r="CQ425" s="28"/>
      <c r="CR425" s="28"/>
      <c r="CS425" s="28"/>
      <c r="CT425" s="28"/>
      <c r="CU425" s="28"/>
      <c r="CV425" s="28"/>
      <c r="CW425" s="28"/>
      <c r="CX425" s="28"/>
      <c r="CY425" s="28"/>
      <c r="CZ425" s="28"/>
      <c r="DA425" s="28"/>
      <c r="DB425" s="28"/>
      <c r="DC425" s="28"/>
      <c r="DD425" s="28"/>
      <c r="DE425" s="28"/>
      <c r="DF425" s="28"/>
      <c r="DG425" s="28"/>
      <c r="DH425" s="28"/>
      <c r="DI425" s="28"/>
      <c r="DJ425" s="28"/>
      <c r="DK425" s="28"/>
      <c r="DL425" s="28"/>
    </row>
    <row r="426" spans="1:126" s="5" customFormat="1" x14ac:dyDescent="0.25">
      <c r="C426" s="39"/>
      <c r="E426" s="30"/>
      <c r="F426" s="30"/>
      <c r="G426" s="30"/>
      <c r="H426" s="30"/>
      <c r="I426" s="30"/>
      <c r="J426" s="30"/>
      <c r="K426" s="30"/>
      <c r="AM426" s="28"/>
      <c r="AN426" s="28"/>
      <c r="AO426" s="28"/>
      <c r="AP426" s="28"/>
      <c r="AQ426" s="28"/>
      <c r="AR426" s="28"/>
      <c r="AS426" s="28"/>
      <c r="AT426" s="28"/>
      <c r="AU426" s="28"/>
      <c r="AV426" s="28"/>
      <c r="AW426" s="28"/>
      <c r="AX426" s="28"/>
      <c r="AY426" s="28"/>
      <c r="AZ426" s="28"/>
      <c r="BA426" s="28"/>
      <c r="BB426" s="28"/>
      <c r="BC426" s="28"/>
      <c r="BD426" s="28"/>
      <c r="BE426" s="28"/>
      <c r="BF426" s="28"/>
      <c r="BG426" s="28"/>
      <c r="BH426" s="28"/>
      <c r="BI426" s="28"/>
      <c r="BJ426" s="28"/>
      <c r="BK426" s="28"/>
      <c r="BL426" s="28"/>
      <c r="BM426" s="28"/>
      <c r="BN426" s="28"/>
      <c r="BO426" s="28"/>
      <c r="BP426" s="28"/>
      <c r="BQ426" s="28"/>
      <c r="BR426" s="28"/>
      <c r="BS426" s="28"/>
      <c r="BT426" s="28"/>
      <c r="BU426" s="28"/>
      <c r="BV426" s="28"/>
      <c r="BW426" s="28"/>
      <c r="BX426" s="28"/>
      <c r="BY426" s="28"/>
      <c r="BZ426" s="28"/>
      <c r="CA426" s="28"/>
      <c r="CB426" s="28"/>
      <c r="CC426" s="28"/>
      <c r="CD426" s="28"/>
      <c r="CE426" s="28"/>
      <c r="CF426" s="28"/>
      <c r="CG426" s="28"/>
      <c r="CH426" s="28"/>
      <c r="CI426" s="28"/>
      <c r="CJ426" s="28"/>
      <c r="CK426" s="28"/>
      <c r="CL426" s="28"/>
      <c r="CM426" s="28"/>
      <c r="CN426" s="28"/>
      <c r="CO426" s="28"/>
      <c r="CP426" s="28"/>
      <c r="CQ426" s="28"/>
      <c r="CR426" s="28"/>
      <c r="CS426" s="28"/>
      <c r="CT426" s="28"/>
      <c r="CU426" s="28"/>
      <c r="CV426" s="28"/>
      <c r="CW426" s="28"/>
      <c r="CX426" s="28"/>
      <c r="CY426" s="28"/>
      <c r="CZ426" s="28"/>
      <c r="DA426" s="28"/>
      <c r="DB426" s="28"/>
      <c r="DC426" s="28"/>
      <c r="DD426" s="28"/>
      <c r="DE426" s="28"/>
      <c r="DF426" s="28"/>
      <c r="DG426" s="28"/>
      <c r="DH426" s="28"/>
      <c r="DI426" s="28"/>
      <c r="DJ426" s="28"/>
      <c r="DK426" s="28"/>
      <c r="DL426" s="28"/>
    </row>
    <row r="427" spans="1:126" x14ac:dyDescent="0.25">
      <c r="A427" s="6" t="s">
        <v>342</v>
      </c>
      <c r="B427" s="5"/>
      <c r="C427" s="39"/>
      <c r="D427" s="5"/>
      <c r="E427" s="30"/>
      <c r="F427" s="30"/>
      <c r="G427" s="30"/>
      <c r="H427" s="30"/>
      <c r="I427" s="30"/>
      <c r="J427" s="30"/>
      <c r="K427" s="30"/>
      <c r="AM427" s="28"/>
      <c r="AN427" s="28"/>
      <c r="AO427" s="28"/>
      <c r="AP427" s="28"/>
      <c r="AQ427" s="28"/>
      <c r="AR427" s="28"/>
      <c r="AS427" s="28"/>
      <c r="AT427" s="28"/>
      <c r="AU427" s="28"/>
      <c r="AV427" s="28"/>
      <c r="AW427" s="28"/>
      <c r="AX427" s="28"/>
      <c r="AY427" s="28"/>
      <c r="AZ427" s="28"/>
      <c r="BA427" s="28"/>
      <c r="BB427" s="28"/>
      <c r="BC427" s="28"/>
      <c r="BD427" s="28"/>
      <c r="BE427" s="28"/>
      <c r="BF427" s="28"/>
      <c r="BG427" s="28"/>
      <c r="BH427" s="28"/>
      <c r="BI427" s="28"/>
      <c r="BJ427" s="28"/>
      <c r="BK427" s="28"/>
      <c r="BL427" s="28"/>
      <c r="BM427" s="28"/>
      <c r="BN427" s="28"/>
      <c r="BO427" s="28"/>
      <c r="BP427" s="28"/>
      <c r="BQ427" s="28"/>
      <c r="BR427" s="28"/>
      <c r="BS427" s="28"/>
      <c r="BT427" s="28"/>
      <c r="BU427" s="28"/>
      <c r="BV427" s="28"/>
      <c r="BW427" s="28"/>
      <c r="BX427" s="28"/>
      <c r="BY427" s="28"/>
      <c r="BZ427" s="28"/>
      <c r="CA427" s="28"/>
      <c r="CB427" s="28"/>
      <c r="CC427" s="28"/>
      <c r="CD427" s="28"/>
      <c r="CE427" s="28"/>
      <c r="CF427" s="28"/>
      <c r="CG427" s="28"/>
      <c r="CH427" s="28"/>
      <c r="CI427" s="28"/>
      <c r="CJ427" s="28"/>
      <c r="CK427" s="28"/>
      <c r="CL427" s="28"/>
      <c r="CM427" s="28"/>
      <c r="CN427" s="28"/>
      <c r="CO427" s="28"/>
      <c r="CP427" s="28"/>
      <c r="CQ427" s="28"/>
      <c r="CR427" s="28"/>
      <c r="CS427" s="28"/>
      <c r="CT427" s="28"/>
      <c r="CU427" s="28"/>
      <c r="CV427" s="28"/>
      <c r="CW427" s="28"/>
      <c r="CX427" s="28"/>
      <c r="CY427" s="28"/>
      <c r="CZ427" s="28"/>
      <c r="DA427" s="28"/>
      <c r="DB427" s="28"/>
      <c r="DC427" s="28"/>
      <c r="DD427" s="28"/>
      <c r="DE427" s="28"/>
      <c r="DF427" s="28"/>
      <c r="DG427" s="28"/>
      <c r="DH427" s="28"/>
      <c r="DI427" s="28"/>
      <c r="DJ427" s="28"/>
      <c r="DK427" s="28"/>
      <c r="DL427" s="28"/>
    </row>
    <row r="428" spans="1:126" ht="17.25" customHeight="1" x14ac:dyDescent="0.25">
      <c r="A428" s="60" t="s">
        <v>417</v>
      </c>
      <c r="B428" s="5" t="s">
        <v>11</v>
      </c>
      <c r="C428" s="39" t="s">
        <v>350</v>
      </c>
      <c r="D428" s="5" t="s">
        <v>232</v>
      </c>
      <c r="E428" s="30">
        <v>165000</v>
      </c>
      <c r="F428" s="30">
        <v>4735.5</v>
      </c>
      <c r="G428" s="30">
        <v>27413.040000000001</v>
      </c>
      <c r="H428" s="30">
        <v>4943.8</v>
      </c>
      <c r="I428" s="30">
        <v>4815</v>
      </c>
      <c r="J428" s="30">
        <f>+F428+G428+H428+I428</f>
        <v>41907.339999999997</v>
      </c>
      <c r="K428" s="30">
        <f>+E428-J428</f>
        <v>123092.66</v>
      </c>
      <c r="AM428" s="28"/>
      <c r="AN428" s="28"/>
      <c r="AO428" s="28"/>
      <c r="AP428" s="28"/>
      <c r="AQ428" s="28"/>
      <c r="AR428" s="28"/>
      <c r="AS428" s="28"/>
      <c r="AT428" s="28"/>
      <c r="AU428" s="28"/>
      <c r="AV428" s="28"/>
      <c r="AW428" s="28"/>
      <c r="AX428" s="28"/>
      <c r="AY428" s="28"/>
      <c r="AZ428" s="28"/>
      <c r="BA428" s="28"/>
      <c r="BB428" s="28"/>
      <c r="BC428" s="28"/>
      <c r="BD428" s="28"/>
      <c r="BE428" s="28"/>
      <c r="BF428" s="28"/>
      <c r="BG428" s="28"/>
      <c r="BH428" s="28"/>
      <c r="BI428" s="28"/>
      <c r="BJ428" s="28"/>
      <c r="BK428" s="28"/>
      <c r="BL428" s="28"/>
      <c r="BM428" s="28"/>
      <c r="BN428" s="28"/>
      <c r="BO428" s="28"/>
      <c r="BP428" s="28"/>
      <c r="BQ428" s="28"/>
      <c r="BR428" s="28"/>
      <c r="BS428" s="28"/>
      <c r="BT428" s="28"/>
      <c r="BU428" s="28"/>
      <c r="BV428" s="28"/>
      <c r="BW428" s="28"/>
      <c r="BX428" s="28"/>
      <c r="BY428" s="28"/>
      <c r="BZ428" s="28"/>
      <c r="CA428" s="28"/>
      <c r="CB428" s="28"/>
      <c r="CC428" s="28"/>
      <c r="CD428" s="28"/>
      <c r="CE428" s="28"/>
      <c r="CF428" s="28"/>
      <c r="CG428" s="28"/>
      <c r="CH428" s="28"/>
      <c r="CI428" s="28"/>
      <c r="CJ428" s="28"/>
      <c r="CK428" s="28"/>
      <c r="CL428" s="28"/>
      <c r="CM428" s="28"/>
      <c r="CN428" s="28"/>
      <c r="CO428" s="28"/>
      <c r="CP428" s="28"/>
      <c r="CQ428" s="28"/>
      <c r="CR428" s="28"/>
      <c r="CS428" s="28"/>
      <c r="CT428" s="28"/>
      <c r="CU428" s="28"/>
      <c r="CV428" s="28"/>
      <c r="CW428" s="28"/>
      <c r="CX428" s="28"/>
      <c r="CY428" s="28"/>
      <c r="CZ428" s="28"/>
      <c r="DA428" s="28"/>
      <c r="DB428" s="28"/>
      <c r="DC428" s="28"/>
      <c r="DD428" s="28"/>
      <c r="DE428" s="28"/>
      <c r="DF428" s="28"/>
      <c r="DG428" s="28"/>
      <c r="DH428" s="28"/>
      <c r="DI428" s="28"/>
      <c r="DJ428" s="28"/>
      <c r="DK428" s="28"/>
      <c r="DL428" s="28"/>
    </row>
    <row r="429" spans="1:126" s="76" customFormat="1" x14ac:dyDescent="0.25">
      <c r="A429" s="5" t="s">
        <v>152</v>
      </c>
      <c r="B429" s="5" t="s">
        <v>20</v>
      </c>
      <c r="C429" s="39" t="s">
        <v>350</v>
      </c>
      <c r="D429" s="5" t="s">
        <v>232</v>
      </c>
      <c r="E429" s="30">
        <v>32000</v>
      </c>
      <c r="F429" s="30">
        <v>918.4</v>
      </c>
      <c r="G429" s="30">
        <v>0</v>
      </c>
      <c r="H429" s="30">
        <f>E429*0.0304</f>
        <v>972.8</v>
      </c>
      <c r="I429" s="30">
        <v>275</v>
      </c>
      <c r="J429" s="30">
        <f t="shared" ref="J429:J431" si="133">+F429+G429+H429+I429</f>
        <v>2166.1999999999998</v>
      </c>
      <c r="K429" s="30">
        <f t="shared" ref="K429:K431" si="134">+E429-J429</f>
        <v>29833.8</v>
      </c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  <c r="AA429" s="6"/>
      <c r="AB429" s="6"/>
      <c r="AC429" s="6"/>
      <c r="AD429" s="6"/>
      <c r="AE429" s="6"/>
      <c r="AF429" s="6"/>
      <c r="AG429" s="6"/>
      <c r="AH429" s="6"/>
      <c r="AI429" s="6"/>
      <c r="AJ429" s="6"/>
      <c r="AK429" s="6"/>
      <c r="AL429" s="6"/>
      <c r="AM429" s="26"/>
      <c r="AN429" s="26"/>
      <c r="AO429" s="26"/>
      <c r="AP429" s="28"/>
      <c r="AQ429" s="28"/>
      <c r="AR429" s="28"/>
      <c r="AS429" s="28"/>
      <c r="AT429" s="28"/>
      <c r="AU429" s="28"/>
      <c r="AV429" s="28"/>
      <c r="AW429" s="28"/>
      <c r="AX429" s="28"/>
      <c r="AY429" s="28"/>
      <c r="AZ429" s="28"/>
      <c r="BA429" s="28"/>
      <c r="BB429" s="28"/>
      <c r="BC429" s="28"/>
      <c r="BD429" s="28"/>
      <c r="BE429" s="28"/>
      <c r="BF429" s="28"/>
      <c r="BG429" s="28"/>
      <c r="BH429" s="28"/>
      <c r="BI429" s="28"/>
      <c r="BJ429" s="28"/>
      <c r="BK429" s="28"/>
      <c r="BL429" s="28"/>
      <c r="BM429" s="28"/>
      <c r="BN429" s="28"/>
      <c r="BO429" s="28"/>
      <c r="BP429" s="28"/>
      <c r="BQ429" s="28"/>
      <c r="BR429" s="28"/>
      <c r="BS429" s="28"/>
      <c r="BT429" s="28"/>
      <c r="BU429" s="28"/>
      <c r="BV429" s="28"/>
      <c r="BW429" s="28"/>
      <c r="BX429" s="28"/>
      <c r="BY429" s="28"/>
      <c r="BZ429" s="28"/>
      <c r="CA429" s="28"/>
      <c r="CB429" s="28"/>
      <c r="CC429" s="28"/>
      <c r="CD429" s="28"/>
      <c r="CE429" s="28"/>
      <c r="CF429" s="28"/>
      <c r="CG429" s="28"/>
      <c r="CH429" s="28"/>
      <c r="CI429" s="28"/>
      <c r="CJ429" s="28"/>
      <c r="CK429" s="28"/>
      <c r="CL429" s="28"/>
      <c r="CM429" s="28"/>
      <c r="CN429" s="28"/>
      <c r="CO429" s="28"/>
      <c r="CP429" s="28"/>
      <c r="CQ429" s="28"/>
      <c r="CR429" s="28"/>
      <c r="CS429" s="28"/>
      <c r="CT429" s="28"/>
      <c r="CU429" s="28"/>
      <c r="CV429" s="28"/>
      <c r="CW429" s="28"/>
      <c r="CX429" s="28"/>
      <c r="CY429" s="28"/>
      <c r="CZ429" s="28"/>
      <c r="DA429" s="28"/>
      <c r="DB429" s="28"/>
      <c r="DC429" s="28"/>
      <c r="DD429" s="28"/>
      <c r="DE429" s="28"/>
      <c r="DF429" s="28"/>
      <c r="DG429" s="28"/>
      <c r="DH429" s="28"/>
      <c r="DI429" s="28"/>
      <c r="DJ429" s="28"/>
      <c r="DK429" s="28"/>
      <c r="DL429" s="28"/>
    </row>
    <row r="430" spans="1:126" s="76" customFormat="1" ht="16.5" customHeight="1" x14ac:dyDescent="0.25">
      <c r="A430" s="5" t="s">
        <v>145</v>
      </c>
      <c r="B430" s="5" t="s">
        <v>320</v>
      </c>
      <c r="C430" s="39" t="s">
        <v>351</v>
      </c>
      <c r="D430" s="5" t="s">
        <v>232</v>
      </c>
      <c r="E430" s="30">
        <v>44000</v>
      </c>
      <c r="F430" s="30">
        <v>1262.8</v>
      </c>
      <c r="G430" s="30">
        <v>1007.19</v>
      </c>
      <c r="H430" s="30">
        <f t="shared" ref="H430" si="135">E430*0.0304</f>
        <v>1337.6</v>
      </c>
      <c r="I430" s="30">
        <v>275</v>
      </c>
      <c r="J430" s="30">
        <f t="shared" si="133"/>
        <v>3882.59</v>
      </c>
      <c r="K430" s="30">
        <f t="shared" si="134"/>
        <v>40117.410000000003</v>
      </c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5"/>
      <c r="AA430" s="5"/>
      <c r="AB430" s="5"/>
      <c r="AC430" s="5"/>
      <c r="AD430" s="5"/>
      <c r="AE430" s="5"/>
      <c r="AF430" s="5"/>
      <c r="AG430" s="5"/>
      <c r="AH430" s="5"/>
      <c r="AI430" s="5"/>
      <c r="AJ430" s="5"/>
      <c r="AK430" s="5"/>
      <c r="AL430" s="5"/>
      <c r="AM430" s="28"/>
      <c r="AN430" s="28"/>
      <c r="AO430" s="28"/>
      <c r="AP430" s="28"/>
      <c r="AQ430" s="28"/>
      <c r="AR430" s="28"/>
      <c r="AS430" s="28"/>
      <c r="AT430" s="28"/>
      <c r="AU430" s="28"/>
      <c r="AV430" s="28"/>
      <c r="AW430" s="28"/>
      <c r="AX430" s="28"/>
      <c r="AY430" s="28"/>
      <c r="AZ430" s="28"/>
      <c r="BA430" s="28"/>
      <c r="BB430" s="28"/>
      <c r="BC430" s="28"/>
      <c r="BD430" s="28"/>
      <c r="BE430" s="28"/>
      <c r="BF430" s="28"/>
      <c r="BG430" s="28"/>
      <c r="BH430" s="28"/>
      <c r="BI430" s="28"/>
      <c r="BJ430" s="28"/>
      <c r="BK430" s="28"/>
      <c r="BL430" s="28"/>
      <c r="BM430" s="28"/>
      <c r="BN430" s="28"/>
      <c r="BO430" s="28"/>
      <c r="BP430" s="28"/>
      <c r="BQ430" s="28"/>
      <c r="BR430" s="28"/>
      <c r="BS430" s="28"/>
      <c r="BT430" s="28"/>
      <c r="BU430" s="28"/>
      <c r="BV430" s="28"/>
      <c r="BW430" s="28"/>
      <c r="BX430" s="28"/>
      <c r="BY430" s="28"/>
      <c r="BZ430" s="28"/>
      <c r="CA430" s="28"/>
      <c r="CB430" s="28"/>
      <c r="CC430" s="28"/>
      <c r="CD430" s="28"/>
      <c r="CE430" s="28"/>
      <c r="CF430" s="28"/>
      <c r="CG430" s="28"/>
      <c r="CH430" s="28"/>
      <c r="CI430" s="28"/>
      <c r="CJ430" s="28"/>
      <c r="CK430" s="28"/>
      <c r="CL430" s="28"/>
      <c r="CM430" s="28"/>
      <c r="CN430" s="28"/>
      <c r="CO430" s="28"/>
      <c r="CP430" s="28"/>
      <c r="CQ430" s="28"/>
      <c r="CR430" s="28"/>
      <c r="CS430" s="28"/>
      <c r="CT430" s="28"/>
      <c r="CU430" s="28"/>
      <c r="CV430" s="28"/>
      <c r="CW430" s="28"/>
      <c r="CX430" s="28"/>
      <c r="CY430" s="28"/>
      <c r="CZ430" s="28"/>
      <c r="DA430" s="28"/>
      <c r="DB430" s="28"/>
      <c r="DC430" s="28"/>
      <c r="DD430" s="28"/>
      <c r="DE430" s="28"/>
      <c r="DF430" s="28"/>
      <c r="DG430" s="28"/>
      <c r="DH430" s="28"/>
      <c r="DI430" s="28"/>
      <c r="DJ430" s="28"/>
      <c r="DK430" s="28"/>
      <c r="DL430" s="28"/>
    </row>
    <row r="431" spans="1:126" s="76" customFormat="1" x14ac:dyDescent="0.25">
      <c r="A431" s="5" t="s">
        <v>94</v>
      </c>
      <c r="B431" s="5" t="s">
        <v>476</v>
      </c>
      <c r="C431" s="39" t="s">
        <v>350</v>
      </c>
      <c r="D431" s="5" t="s">
        <v>232</v>
      </c>
      <c r="E431" s="30">
        <v>61000</v>
      </c>
      <c r="F431" s="30">
        <v>1750.7</v>
      </c>
      <c r="G431" s="30">
        <v>3674.86</v>
      </c>
      <c r="H431" s="30">
        <v>1854.4</v>
      </c>
      <c r="I431" s="30">
        <v>175</v>
      </c>
      <c r="J431" s="30">
        <f t="shared" si="133"/>
        <v>7454.96</v>
      </c>
      <c r="K431" s="30">
        <f t="shared" si="134"/>
        <v>53545.04</v>
      </c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  <c r="Z431" s="5"/>
      <c r="AA431" s="5"/>
      <c r="AB431" s="5"/>
      <c r="AC431" s="5"/>
      <c r="AD431" s="5"/>
      <c r="AE431" s="5"/>
      <c r="AF431" s="5"/>
      <c r="AG431" s="5"/>
      <c r="AH431" s="5"/>
      <c r="AI431" s="5"/>
      <c r="AJ431" s="5"/>
      <c r="AK431" s="5"/>
      <c r="AL431" s="5"/>
      <c r="AM431" s="28"/>
      <c r="AN431" s="28"/>
      <c r="AO431" s="28"/>
      <c r="AP431" s="28"/>
      <c r="AQ431" s="28"/>
      <c r="AR431" s="28"/>
      <c r="AS431" s="28"/>
      <c r="AT431" s="28"/>
      <c r="AU431" s="28"/>
      <c r="AV431" s="28"/>
      <c r="AW431" s="28"/>
      <c r="AX431" s="28"/>
      <c r="AY431" s="28"/>
      <c r="AZ431" s="28"/>
      <c r="BA431" s="28"/>
      <c r="BB431" s="28"/>
      <c r="BC431" s="28"/>
      <c r="BD431" s="28"/>
      <c r="BE431" s="28"/>
      <c r="BF431" s="28"/>
      <c r="BG431" s="28"/>
      <c r="BH431" s="28"/>
      <c r="BI431" s="28"/>
      <c r="BJ431" s="28"/>
      <c r="BK431" s="28"/>
      <c r="BL431" s="28"/>
      <c r="BM431" s="28"/>
      <c r="BN431" s="28"/>
      <c r="BO431" s="28"/>
      <c r="BP431" s="28"/>
      <c r="BQ431" s="28"/>
      <c r="BR431" s="28"/>
      <c r="BS431" s="28"/>
      <c r="BT431" s="28"/>
      <c r="BU431" s="28"/>
      <c r="BV431" s="28"/>
      <c r="BW431" s="28"/>
      <c r="BX431" s="28"/>
      <c r="BY431" s="28"/>
      <c r="BZ431" s="28"/>
      <c r="CA431" s="28"/>
      <c r="CB431" s="28"/>
      <c r="CC431" s="28"/>
      <c r="CD431" s="28"/>
      <c r="CE431" s="28"/>
      <c r="CF431" s="28"/>
      <c r="CG431" s="28"/>
      <c r="CH431" s="28"/>
      <c r="CI431" s="28"/>
      <c r="CJ431" s="28"/>
      <c r="CK431" s="28"/>
      <c r="CL431" s="28"/>
      <c r="CM431" s="28"/>
      <c r="CN431" s="28"/>
      <c r="CO431" s="28"/>
      <c r="CP431" s="28"/>
      <c r="CQ431" s="28"/>
      <c r="CR431" s="28"/>
      <c r="CS431" s="28"/>
      <c r="CT431" s="28"/>
      <c r="CU431" s="28"/>
      <c r="CV431" s="28"/>
      <c r="CW431" s="28"/>
      <c r="CX431" s="28"/>
      <c r="CY431" s="28"/>
      <c r="CZ431" s="28"/>
      <c r="DA431" s="28"/>
      <c r="DB431" s="28"/>
      <c r="DC431" s="28"/>
      <c r="DD431" s="28"/>
      <c r="DE431" s="28"/>
      <c r="DF431" s="28"/>
      <c r="DG431" s="28"/>
      <c r="DH431" s="28"/>
      <c r="DI431" s="28"/>
      <c r="DJ431" s="28"/>
      <c r="DK431" s="28"/>
      <c r="DL431" s="28"/>
    </row>
    <row r="432" spans="1:126" s="75" customFormat="1" x14ac:dyDescent="0.25">
      <c r="A432" s="63" t="s">
        <v>12</v>
      </c>
      <c r="B432" s="63">
        <v>4</v>
      </c>
      <c r="C432" s="64"/>
      <c r="D432" s="63"/>
      <c r="E432" s="65">
        <f t="shared" ref="E432:K432" si="136">SUM(E428:E431)</f>
        <v>302000</v>
      </c>
      <c r="F432" s="65">
        <f t="shared" si="136"/>
        <v>8667.4</v>
      </c>
      <c r="G432" s="65">
        <f t="shared" si="136"/>
        <v>32095.09</v>
      </c>
      <c r="H432" s="65">
        <f t="shared" si="136"/>
        <v>9108.6</v>
      </c>
      <c r="I432" s="65">
        <f t="shared" si="136"/>
        <v>5540</v>
      </c>
      <c r="J432" s="65">
        <f t="shared" si="136"/>
        <v>55411.09</v>
      </c>
      <c r="K432" s="65">
        <f t="shared" si="136"/>
        <v>246588.91</v>
      </c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  <c r="AA432" s="5"/>
      <c r="AB432" s="5"/>
      <c r="AC432" s="5"/>
      <c r="AD432" s="5"/>
      <c r="AE432" s="5"/>
      <c r="AF432" s="5"/>
      <c r="AG432" s="5"/>
      <c r="AH432" s="5"/>
      <c r="AI432" s="5"/>
      <c r="AJ432" s="5"/>
      <c r="AK432" s="5"/>
      <c r="AL432" s="5"/>
      <c r="AM432" s="28"/>
      <c r="AN432" s="28"/>
      <c r="AO432" s="28"/>
      <c r="AP432" s="26"/>
      <c r="AQ432" s="26"/>
      <c r="AR432" s="26"/>
      <c r="AS432" s="26"/>
      <c r="AT432" s="26"/>
      <c r="AU432" s="26"/>
      <c r="AV432" s="26"/>
      <c r="AW432" s="26"/>
      <c r="AX432" s="26"/>
      <c r="AY432" s="26"/>
      <c r="AZ432" s="26"/>
      <c r="BA432" s="26"/>
      <c r="BB432" s="26"/>
      <c r="BC432" s="26"/>
      <c r="BD432" s="26"/>
      <c r="BE432" s="26"/>
      <c r="BF432" s="26"/>
      <c r="BG432" s="26"/>
      <c r="BH432" s="26"/>
      <c r="BI432" s="26"/>
      <c r="BJ432" s="26"/>
      <c r="BK432" s="26"/>
      <c r="BL432" s="26"/>
      <c r="BM432" s="26"/>
      <c r="BN432" s="26"/>
      <c r="BO432" s="26"/>
      <c r="BP432" s="26"/>
      <c r="BQ432" s="26"/>
      <c r="BR432" s="26"/>
      <c r="BS432" s="26"/>
      <c r="BT432" s="26"/>
      <c r="BU432" s="26"/>
      <c r="BV432" s="26"/>
      <c r="BW432" s="26"/>
      <c r="BX432" s="26"/>
      <c r="BY432" s="26"/>
      <c r="BZ432" s="26"/>
      <c r="CA432" s="26"/>
      <c r="CB432" s="26"/>
      <c r="CC432" s="26"/>
      <c r="CD432" s="26"/>
      <c r="CE432" s="26"/>
      <c r="CF432" s="26"/>
      <c r="CG432" s="26"/>
      <c r="CH432" s="26"/>
      <c r="CI432" s="26"/>
      <c r="CJ432" s="26"/>
      <c r="CK432" s="26"/>
      <c r="CL432" s="26"/>
      <c r="CM432" s="26"/>
      <c r="CN432" s="26"/>
      <c r="CO432" s="26"/>
      <c r="CP432" s="26"/>
      <c r="CQ432" s="26"/>
      <c r="CR432" s="26"/>
      <c r="CS432" s="26"/>
      <c r="CT432" s="26"/>
      <c r="CU432" s="26"/>
      <c r="CV432" s="26"/>
      <c r="CW432" s="26"/>
      <c r="CX432" s="26"/>
      <c r="CY432" s="26"/>
      <c r="CZ432" s="26"/>
      <c r="DA432" s="26"/>
      <c r="DB432" s="26"/>
      <c r="DC432" s="26"/>
      <c r="DD432" s="26"/>
      <c r="DE432" s="26"/>
      <c r="DF432" s="26"/>
      <c r="DG432" s="26"/>
      <c r="DH432" s="26"/>
      <c r="DI432" s="26"/>
      <c r="DJ432" s="26"/>
      <c r="DK432" s="26"/>
      <c r="DL432" s="26"/>
    </row>
    <row r="433" spans="1:280" s="76" customFormat="1" x14ac:dyDescent="0.25">
      <c r="A433" s="5"/>
      <c r="B433" s="5"/>
      <c r="C433" s="39"/>
      <c r="D433" s="5"/>
      <c r="E433" s="30"/>
      <c r="F433" s="30"/>
      <c r="G433" s="30"/>
      <c r="H433" s="30"/>
      <c r="I433" s="30"/>
      <c r="J433" s="30"/>
      <c r="K433" s="30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  <c r="AA433" s="5"/>
      <c r="AB433" s="5"/>
      <c r="AC433" s="5"/>
      <c r="AD433" s="5"/>
      <c r="AE433" s="5"/>
      <c r="AF433" s="5"/>
      <c r="AG433" s="5"/>
      <c r="AH433" s="5"/>
      <c r="AI433" s="5"/>
      <c r="AJ433" s="5"/>
      <c r="AK433" s="5"/>
      <c r="AL433" s="5"/>
      <c r="AM433" s="28"/>
      <c r="AN433" s="28"/>
      <c r="AO433" s="28"/>
      <c r="AP433" s="28"/>
      <c r="AQ433" s="28"/>
      <c r="AR433" s="28"/>
      <c r="AS433" s="28"/>
      <c r="AT433" s="28"/>
      <c r="AU433" s="28"/>
      <c r="AV433" s="28"/>
      <c r="AW433" s="28"/>
      <c r="AX433" s="28"/>
      <c r="AY433" s="28"/>
      <c r="AZ433" s="28"/>
      <c r="BA433" s="28"/>
      <c r="BB433" s="28"/>
      <c r="BC433" s="28"/>
      <c r="BD433" s="28"/>
      <c r="BE433" s="28"/>
      <c r="BF433" s="28"/>
      <c r="BG433" s="28"/>
      <c r="BH433" s="28"/>
      <c r="BI433" s="28"/>
      <c r="BJ433" s="28"/>
      <c r="BK433" s="28"/>
      <c r="BL433" s="28"/>
      <c r="BM433" s="28"/>
      <c r="BN433" s="28"/>
      <c r="BO433" s="28"/>
      <c r="BP433" s="28"/>
      <c r="BQ433" s="28"/>
      <c r="BR433" s="28"/>
      <c r="BS433" s="28"/>
      <c r="BT433" s="28"/>
      <c r="BU433" s="28"/>
      <c r="BV433" s="28"/>
      <c r="BW433" s="28"/>
      <c r="BX433" s="28"/>
      <c r="BY433" s="28"/>
      <c r="BZ433" s="28"/>
      <c r="CA433" s="28"/>
      <c r="CB433" s="28"/>
      <c r="CC433" s="28"/>
      <c r="CD433" s="28"/>
      <c r="CE433" s="28"/>
      <c r="CF433" s="28"/>
      <c r="CG433" s="28"/>
      <c r="CH433" s="28"/>
      <c r="CI433" s="28"/>
      <c r="CJ433" s="28"/>
      <c r="CK433" s="28"/>
      <c r="CL433" s="28"/>
      <c r="CM433" s="28"/>
      <c r="CN433" s="28"/>
      <c r="CO433" s="28"/>
      <c r="CP433" s="28"/>
      <c r="CQ433" s="28"/>
      <c r="CR433" s="28"/>
      <c r="CS433" s="28"/>
      <c r="CT433" s="28"/>
      <c r="CU433" s="28"/>
      <c r="CV433" s="28"/>
      <c r="CW433" s="28"/>
      <c r="CX433" s="28"/>
      <c r="CY433" s="28"/>
      <c r="CZ433" s="28"/>
      <c r="DA433" s="28"/>
      <c r="DB433" s="28"/>
      <c r="DC433" s="28"/>
      <c r="DD433" s="28"/>
      <c r="DE433" s="28"/>
      <c r="DF433" s="28"/>
      <c r="DG433" s="28"/>
      <c r="DH433" s="28"/>
      <c r="DI433" s="28"/>
      <c r="DJ433" s="28"/>
      <c r="DK433" s="28"/>
      <c r="DL433" s="28"/>
    </row>
    <row r="434" spans="1:280" s="76" customFormat="1" x14ac:dyDescent="0.25">
      <c r="A434" s="6" t="s">
        <v>343</v>
      </c>
      <c r="B434" s="5"/>
      <c r="C434" s="39"/>
      <c r="D434" s="5"/>
      <c r="E434" s="30"/>
      <c r="F434" s="30"/>
      <c r="G434" s="30"/>
      <c r="H434" s="30"/>
      <c r="I434" s="30"/>
      <c r="J434" s="30"/>
      <c r="K434" s="30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  <c r="AA434" s="5"/>
      <c r="AB434" s="5"/>
      <c r="AC434" s="5"/>
      <c r="AD434" s="5"/>
      <c r="AE434" s="5"/>
      <c r="AF434" s="5"/>
      <c r="AG434" s="5"/>
      <c r="AH434" s="5"/>
      <c r="AI434" s="5"/>
      <c r="AJ434" s="5"/>
      <c r="AK434" s="5"/>
      <c r="AL434" s="5"/>
      <c r="AM434" s="28"/>
      <c r="AN434" s="28"/>
      <c r="AO434" s="28"/>
      <c r="AP434" s="28"/>
      <c r="AQ434" s="28"/>
      <c r="AR434" s="28"/>
      <c r="AS434" s="28"/>
      <c r="AT434" s="28"/>
      <c r="AU434" s="28"/>
      <c r="AV434" s="28"/>
      <c r="AW434" s="28"/>
      <c r="AX434" s="28"/>
      <c r="AY434" s="28"/>
      <c r="AZ434" s="28"/>
      <c r="BA434" s="28"/>
      <c r="BB434" s="28"/>
      <c r="BC434" s="28"/>
      <c r="BD434" s="28"/>
      <c r="BE434" s="28"/>
      <c r="BF434" s="28"/>
      <c r="BG434" s="28"/>
      <c r="BH434" s="28"/>
      <c r="BI434" s="28"/>
      <c r="BJ434" s="28"/>
      <c r="BK434" s="28"/>
      <c r="BL434" s="28"/>
      <c r="BM434" s="28"/>
      <c r="BN434" s="28"/>
      <c r="BO434" s="28"/>
      <c r="BP434" s="28"/>
      <c r="BQ434" s="28"/>
      <c r="BR434" s="28"/>
      <c r="BS434" s="28"/>
      <c r="BT434" s="28"/>
      <c r="BU434" s="28"/>
      <c r="BV434" s="28"/>
      <c r="BW434" s="28"/>
      <c r="BX434" s="28"/>
      <c r="BY434" s="28"/>
      <c r="BZ434" s="28"/>
      <c r="CA434" s="28"/>
      <c r="CB434" s="28"/>
      <c r="CC434" s="28"/>
      <c r="CD434" s="28"/>
      <c r="CE434" s="28"/>
      <c r="CF434" s="28"/>
      <c r="CG434" s="28"/>
      <c r="CH434" s="28"/>
      <c r="CI434" s="28"/>
      <c r="CJ434" s="28"/>
      <c r="CK434" s="28"/>
      <c r="CL434" s="28"/>
      <c r="CM434" s="28"/>
      <c r="CN434" s="28"/>
      <c r="CO434" s="28"/>
      <c r="CP434" s="28"/>
      <c r="CQ434" s="28"/>
      <c r="CR434" s="28"/>
      <c r="CS434" s="28"/>
      <c r="CT434" s="28"/>
      <c r="CU434" s="28"/>
      <c r="CV434" s="28"/>
      <c r="CW434" s="28"/>
      <c r="CX434" s="28"/>
      <c r="CY434" s="28"/>
      <c r="CZ434" s="28"/>
      <c r="DA434" s="28"/>
      <c r="DB434" s="28"/>
      <c r="DC434" s="28"/>
      <c r="DD434" s="28"/>
      <c r="DE434" s="28"/>
      <c r="DF434" s="28"/>
      <c r="DG434" s="28"/>
      <c r="DH434" s="28"/>
      <c r="DI434" s="28"/>
      <c r="DJ434" s="28"/>
      <c r="DK434" s="28"/>
      <c r="DL434" s="28"/>
    </row>
    <row r="435" spans="1:280" s="76" customFormat="1" x14ac:dyDescent="0.25">
      <c r="A435" s="5" t="s">
        <v>136</v>
      </c>
      <c r="B435" s="5" t="s">
        <v>16</v>
      </c>
      <c r="C435" s="39" t="s">
        <v>351</v>
      </c>
      <c r="D435" s="5" t="s">
        <v>232</v>
      </c>
      <c r="E435" s="30">
        <v>120000</v>
      </c>
      <c r="F435" s="30">
        <f>E435*0.0287</f>
        <v>3444</v>
      </c>
      <c r="G435" s="30">
        <v>16809.87</v>
      </c>
      <c r="H435" s="30">
        <f>E435*0.0304</f>
        <v>3648</v>
      </c>
      <c r="I435" s="30">
        <v>25</v>
      </c>
      <c r="J435" s="30">
        <f>+F435+G435+H435+I435</f>
        <v>23926.87</v>
      </c>
      <c r="K435" s="30">
        <f>E435-J435</f>
        <v>96073.13</v>
      </c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  <c r="Z435" s="5"/>
      <c r="AA435" s="5"/>
      <c r="AB435" s="5"/>
      <c r="AC435" s="5"/>
      <c r="AD435" s="5"/>
      <c r="AE435" s="5"/>
      <c r="AF435" s="5"/>
      <c r="AG435" s="5"/>
      <c r="AH435" s="5"/>
      <c r="AI435" s="5"/>
      <c r="AJ435" s="5"/>
      <c r="AK435" s="5"/>
      <c r="AL435" s="5"/>
      <c r="AM435" s="28"/>
      <c r="AN435" s="28"/>
      <c r="AO435" s="28"/>
      <c r="AP435" s="28"/>
      <c r="AQ435" s="28"/>
      <c r="AR435" s="28"/>
      <c r="AS435" s="28"/>
      <c r="AT435" s="28"/>
      <c r="AU435" s="28"/>
      <c r="AV435" s="28"/>
      <c r="AW435" s="28"/>
      <c r="AX435" s="28"/>
      <c r="AY435" s="28"/>
      <c r="AZ435" s="28"/>
      <c r="BA435" s="28"/>
      <c r="BB435" s="28"/>
      <c r="BC435" s="28"/>
      <c r="BD435" s="28"/>
      <c r="BE435" s="28"/>
      <c r="BF435" s="28"/>
      <c r="BG435" s="28"/>
      <c r="BH435" s="28"/>
      <c r="BI435" s="28"/>
      <c r="BJ435" s="28"/>
      <c r="BK435" s="28"/>
      <c r="BL435" s="28"/>
      <c r="BM435" s="28"/>
      <c r="BN435" s="28"/>
      <c r="BO435" s="28"/>
      <c r="BP435" s="28"/>
      <c r="BQ435" s="28"/>
      <c r="BR435" s="28"/>
      <c r="BS435" s="28"/>
      <c r="BT435" s="28"/>
      <c r="BU435" s="28"/>
      <c r="BV435" s="28"/>
      <c r="BW435" s="28"/>
      <c r="BX435" s="28"/>
      <c r="BY435" s="28"/>
      <c r="BZ435" s="28"/>
      <c r="CA435" s="28"/>
      <c r="CB435" s="28"/>
      <c r="CC435" s="28"/>
      <c r="CD435" s="28"/>
      <c r="CE435" s="28"/>
      <c r="CF435" s="28"/>
      <c r="CG435" s="28"/>
      <c r="CH435" s="28"/>
      <c r="CI435" s="28"/>
      <c r="CJ435" s="28"/>
      <c r="CK435" s="28"/>
      <c r="CL435" s="28"/>
      <c r="CM435" s="28"/>
      <c r="CN435" s="28"/>
      <c r="CO435" s="28"/>
      <c r="CP435" s="28"/>
      <c r="CQ435" s="28"/>
      <c r="CR435" s="28"/>
      <c r="CS435" s="28"/>
      <c r="CT435" s="28"/>
      <c r="CU435" s="28"/>
      <c r="CV435" s="28"/>
      <c r="CW435" s="28"/>
      <c r="CX435" s="28"/>
      <c r="CY435" s="28"/>
      <c r="CZ435" s="28"/>
      <c r="DA435" s="28"/>
      <c r="DB435" s="28"/>
      <c r="DC435" s="28"/>
      <c r="DD435" s="28"/>
      <c r="DE435" s="28"/>
      <c r="DF435" s="28"/>
      <c r="DG435" s="28"/>
      <c r="DH435" s="28"/>
      <c r="DI435" s="28"/>
      <c r="DJ435" s="28"/>
      <c r="DK435" s="28"/>
      <c r="DL435" s="28"/>
    </row>
    <row r="436" spans="1:280" s="76" customFormat="1" x14ac:dyDescent="0.25">
      <c r="A436" s="5" t="s">
        <v>137</v>
      </c>
      <c r="B436" s="5" t="s">
        <v>418</v>
      </c>
      <c r="C436" s="39" t="s">
        <v>350</v>
      </c>
      <c r="D436" s="5" t="s">
        <v>232</v>
      </c>
      <c r="E436" s="30">
        <v>31682.5</v>
      </c>
      <c r="F436" s="30">
        <v>909.29</v>
      </c>
      <c r="G436" s="30">
        <v>0</v>
      </c>
      <c r="H436" s="30">
        <v>963.15</v>
      </c>
      <c r="I436" s="30">
        <v>3339.9</v>
      </c>
      <c r="J436" s="30">
        <f>+F436+G436+H436+I436</f>
        <v>5212.34</v>
      </c>
      <c r="K436" s="30">
        <v>26470.16</v>
      </c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5"/>
      <c r="AA436" s="5"/>
      <c r="AB436" s="5"/>
      <c r="AC436" s="5"/>
      <c r="AD436" s="5"/>
      <c r="AE436" s="5"/>
      <c r="AF436" s="5"/>
      <c r="AG436" s="5"/>
      <c r="AH436" s="5"/>
      <c r="AI436" s="5"/>
      <c r="AJ436" s="5"/>
      <c r="AK436" s="5"/>
      <c r="AL436" s="5"/>
      <c r="AM436" s="28"/>
      <c r="AN436" s="28"/>
      <c r="AO436" s="28"/>
      <c r="AP436" s="28"/>
      <c r="AQ436" s="28"/>
      <c r="AR436" s="28"/>
      <c r="AS436" s="28"/>
      <c r="AT436" s="28"/>
      <c r="AU436" s="28"/>
      <c r="AV436" s="28"/>
      <c r="AW436" s="28"/>
      <c r="AX436" s="28"/>
      <c r="AY436" s="28"/>
      <c r="AZ436" s="28"/>
      <c r="BA436" s="28"/>
      <c r="BB436" s="28"/>
      <c r="BC436" s="28"/>
      <c r="BD436" s="28"/>
      <c r="BE436" s="28"/>
      <c r="BF436" s="28"/>
      <c r="BG436" s="28"/>
      <c r="BH436" s="28"/>
      <c r="BI436" s="28"/>
      <c r="BJ436" s="28"/>
      <c r="BK436" s="28"/>
      <c r="BL436" s="28"/>
      <c r="BM436" s="28"/>
      <c r="BN436" s="28"/>
      <c r="BO436" s="28"/>
      <c r="BP436" s="28"/>
      <c r="BQ436" s="28"/>
      <c r="BR436" s="28"/>
      <c r="BS436" s="28"/>
      <c r="BT436" s="28"/>
      <c r="BU436" s="28"/>
      <c r="BV436" s="28"/>
      <c r="BW436" s="28"/>
      <c r="BX436" s="28"/>
      <c r="BY436" s="28"/>
      <c r="BZ436" s="28"/>
      <c r="CA436" s="28"/>
      <c r="CB436" s="28"/>
      <c r="CC436" s="28"/>
      <c r="CD436" s="28"/>
      <c r="CE436" s="28"/>
      <c r="CF436" s="28"/>
      <c r="CG436" s="28"/>
      <c r="CH436" s="28"/>
      <c r="CI436" s="28"/>
      <c r="CJ436" s="28"/>
      <c r="CK436" s="28"/>
      <c r="CL436" s="28"/>
      <c r="CM436" s="28"/>
      <c r="CN436" s="28"/>
      <c r="CO436" s="28"/>
      <c r="CP436" s="28"/>
      <c r="CQ436" s="28"/>
      <c r="CR436" s="28"/>
      <c r="CS436" s="28"/>
      <c r="CT436" s="28"/>
      <c r="CU436" s="28"/>
      <c r="CV436" s="28"/>
      <c r="CW436" s="28"/>
      <c r="CX436" s="28"/>
      <c r="CY436" s="28"/>
      <c r="CZ436" s="28"/>
      <c r="DA436" s="28"/>
      <c r="DB436" s="28"/>
      <c r="DC436" s="28"/>
      <c r="DD436" s="28"/>
      <c r="DE436" s="28"/>
      <c r="DF436" s="28"/>
      <c r="DG436" s="28"/>
      <c r="DH436" s="28"/>
      <c r="DI436" s="28"/>
      <c r="DJ436" s="28"/>
      <c r="DK436" s="28"/>
      <c r="DL436" s="28"/>
    </row>
    <row r="437" spans="1:280" s="76" customFormat="1" x14ac:dyDescent="0.25">
      <c r="A437" s="63" t="s">
        <v>12</v>
      </c>
      <c r="B437" s="63">
        <v>2</v>
      </c>
      <c r="C437" s="64"/>
      <c r="D437" s="63"/>
      <c r="E437" s="65">
        <f>SUM(E435:E436)</f>
        <v>151682.5</v>
      </c>
      <c r="F437" s="65">
        <f>SUM(F435:F436)</f>
        <v>4353.29</v>
      </c>
      <c r="G437" s="65">
        <f>SUM(G435:G436)</f>
        <v>16809.87</v>
      </c>
      <c r="H437" s="65">
        <f t="shared" ref="H437:K437" si="137">SUM(H435:H436)</f>
        <v>4611.1499999999996</v>
      </c>
      <c r="I437" s="65">
        <f t="shared" si="137"/>
        <v>3364.9</v>
      </c>
      <c r="J437" s="65">
        <f t="shared" si="137"/>
        <v>29139.21</v>
      </c>
      <c r="K437" s="65">
        <f t="shared" si="137"/>
        <v>122543.29</v>
      </c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  <c r="Z437" s="6"/>
      <c r="AA437" s="6"/>
      <c r="AB437" s="6"/>
      <c r="AC437" s="6"/>
      <c r="AD437" s="6"/>
      <c r="AE437" s="6"/>
      <c r="AF437" s="6"/>
      <c r="AG437" s="6"/>
      <c r="AH437" s="6"/>
      <c r="AI437" s="6"/>
      <c r="AJ437" s="6"/>
      <c r="AK437" s="6"/>
      <c r="AL437" s="6"/>
      <c r="AM437" s="26"/>
      <c r="AN437" s="26"/>
      <c r="AO437" s="26"/>
      <c r="AP437" s="28"/>
      <c r="AQ437" s="28"/>
      <c r="AR437" s="28"/>
      <c r="AS437" s="28"/>
      <c r="AT437" s="28"/>
      <c r="AU437" s="28"/>
      <c r="AV437" s="28"/>
      <c r="AW437" s="28"/>
      <c r="AX437" s="28"/>
      <c r="AY437" s="28"/>
      <c r="AZ437" s="28"/>
      <c r="BA437" s="28"/>
      <c r="BB437" s="28"/>
      <c r="BC437" s="28"/>
      <c r="BD437" s="28"/>
      <c r="BE437" s="28"/>
      <c r="BF437" s="28"/>
      <c r="BG437" s="28"/>
      <c r="BH437" s="28"/>
      <c r="BI437" s="28"/>
      <c r="BJ437" s="28"/>
      <c r="BK437" s="28"/>
      <c r="BL437" s="28"/>
      <c r="BM437" s="28"/>
      <c r="BN437" s="28"/>
      <c r="BO437" s="28"/>
      <c r="BP437" s="28"/>
      <c r="BQ437" s="28"/>
      <c r="BR437" s="28"/>
      <c r="BS437" s="28"/>
      <c r="BT437" s="28"/>
      <c r="BU437" s="28"/>
      <c r="BV437" s="28"/>
      <c r="BW437" s="28"/>
      <c r="BX437" s="28"/>
      <c r="BY437" s="28"/>
      <c r="BZ437" s="28"/>
      <c r="CA437" s="28"/>
      <c r="CB437" s="28"/>
      <c r="CC437" s="28"/>
      <c r="CD437" s="28"/>
      <c r="CE437" s="28"/>
      <c r="CF437" s="28"/>
      <c r="CG437" s="28"/>
      <c r="CH437" s="28"/>
      <c r="CI437" s="28"/>
      <c r="CJ437" s="28"/>
      <c r="CK437" s="28"/>
      <c r="CL437" s="28"/>
      <c r="CM437" s="28"/>
      <c r="CN437" s="28"/>
      <c r="CO437" s="28"/>
      <c r="CP437" s="28"/>
      <c r="CQ437" s="28"/>
      <c r="CR437" s="28"/>
      <c r="CS437" s="28"/>
      <c r="CT437" s="28"/>
      <c r="CU437" s="28"/>
      <c r="CV437" s="28"/>
      <c r="CW437" s="28"/>
      <c r="CX437" s="28"/>
      <c r="CY437" s="28"/>
      <c r="CZ437" s="28"/>
      <c r="DA437" s="28"/>
      <c r="DB437" s="28"/>
      <c r="DC437" s="28"/>
      <c r="DD437" s="28"/>
      <c r="DE437" s="28"/>
      <c r="DF437" s="28"/>
      <c r="DG437" s="28"/>
      <c r="DH437" s="28"/>
      <c r="DI437" s="28"/>
      <c r="DJ437" s="28"/>
      <c r="DK437" s="28"/>
      <c r="DL437" s="28"/>
    </row>
    <row r="438" spans="1:280" s="76" customFormat="1" x14ac:dyDescent="0.25">
      <c r="A438" s="5"/>
      <c r="B438" s="5"/>
      <c r="C438" s="39"/>
      <c r="D438" s="5"/>
      <c r="E438" s="30"/>
      <c r="F438" s="30"/>
      <c r="G438" s="30"/>
      <c r="H438" s="30"/>
      <c r="I438" s="30"/>
      <c r="J438" s="30"/>
      <c r="K438" s="30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  <c r="Z438" s="5"/>
      <c r="AA438" s="5"/>
      <c r="AB438" s="5"/>
      <c r="AC438" s="5"/>
      <c r="AD438" s="5"/>
      <c r="AE438" s="5"/>
      <c r="AF438" s="5"/>
      <c r="AG438" s="5"/>
      <c r="AH438" s="5"/>
      <c r="AI438" s="5"/>
      <c r="AJ438" s="5"/>
      <c r="AK438" s="5"/>
      <c r="AL438" s="5"/>
      <c r="AM438" s="28"/>
      <c r="AN438" s="28"/>
      <c r="AO438" s="28"/>
      <c r="AP438" s="28"/>
      <c r="AQ438" s="28"/>
      <c r="AR438" s="28"/>
      <c r="AS438" s="28"/>
      <c r="AT438" s="28"/>
      <c r="AU438" s="28"/>
      <c r="AV438" s="28"/>
      <c r="AW438" s="28"/>
      <c r="AX438" s="28"/>
      <c r="AY438" s="28"/>
      <c r="AZ438" s="28"/>
      <c r="BA438" s="28"/>
      <c r="BB438" s="28"/>
      <c r="BC438" s="28"/>
      <c r="BD438" s="28"/>
      <c r="BE438" s="28"/>
      <c r="BF438" s="28"/>
      <c r="BG438" s="28"/>
      <c r="BH438" s="28"/>
      <c r="BI438" s="28"/>
      <c r="BJ438" s="28"/>
      <c r="BK438" s="28"/>
      <c r="BL438" s="28"/>
      <c r="BM438" s="28"/>
      <c r="BN438" s="28"/>
      <c r="BO438" s="28"/>
      <c r="BP438" s="28"/>
      <c r="BQ438" s="28"/>
      <c r="BR438" s="28"/>
      <c r="BS438" s="28"/>
      <c r="BT438" s="28"/>
      <c r="BU438" s="28"/>
      <c r="BV438" s="28"/>
      <c r="BW438" s="28"/>
      <c r="BX438" s="28"/>
      <c r="BY438" s="28"/>
      <c r="BZ438" s="28"/>
      <c r="CA438" s="28"/>
      <c r="CB438" s="28"/>
      <c r="CC438" s="28"/>
      <c r="CD438" s="28"/>
      <c r="CE438" s="28"/>
      <c r="CF438" s="28"/>
      <c r="CG438" s="28"/>
      <c r="CH438" s="28"/>
      <c r="CI438" s="28"/>
      <c r="CJ438" s="28"/>
      <c r="CK438" s="28"/>
      <c r="CL438" s="28"/>
      <c r="CM438" s="28"/>
      <c r="CN438" s="28"/>
      <c r="CO438" s="28"/>
      <c r="CP438" s="28"/>
      <c r="CQ438" s="28"/>
      <c r="CR438" s="28"/>
      <c r="CS438" s="28"/>
      <c r="CT438" s="28"/>
      <c r="CU438" s="28"/>
      <c r="CV438" s="28"/>
      <c r="CW438" s="28"/>
      <c r="CX438" s="28"/>
      <c r="CY438" s="28"/>
      <c r="CZ438" s="28"/>
      <c r="DA438" s="28"/>
      <c r="DB438" s="28"/>
      <c r="DC438" s="28"/>
      <c r="DD438" s="28"/>
      <c r="DE438" s="28"/>
      <c r="DF438" s="28"/>
      <c r="DG438" s="28"/>
      <c r="DH438" s="28"/>
      <c r="DI438" s="28"/>
      <c r="DJ438" s="28"/>
      <c r="DK438" s="28"/>
      <c r="DL438" s="28"/>
    </row>
    <row r="439" spans="1:280" s="76" customFormat="1" x14ac:dyDescent="0.25">
      <c r="A439" s="73" t="s">
        <v>344</v>
      </c>
      <c r="B439" s="73"/>
      <c r="C439" s="40"/>
      <c r="D439" s="73"/>
      <c r="E439" s="73"/>
      <c r="F439" s="73"/>
      <c r="G439" s="73"/>
      <c r="H439" s="73"/>
      <c r="I439" s="73"/>
      <c r="J439" s="73"/>
      <c r="K439" s="73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  <c r="AA439" s="6"/>
      <c r="AB439" s="6"/>
      <c r="AC439" s="6"/>
      <c r="AD439" s="6"/>
      <c r="AE439" s="6"/>
      <c r="AF439" s="6"/>
      <c r="AG439" s="6"/>
      <c r="AH439" s="6"/>
      <c r="AI439" s="6"/>
      <c r="AJ439" s="6"/>
      <c r="AK439" s="6"/>
      <c r="AL439" s="6"/>
      <c r="AM439" s="26"/>
      <c r="AN439" s="26"/>
      <c r="AO439" s="26"/>
      <c r="AP439" s="28"/>
      <c r="AQ439" s="28"/>
      <c r="AR439" s="28"/>
      <c r="AS439" s="28"/>
      <c r="AT439" s="28"/>
      <c r="AU439" s="28"/>
      <c r="AV439" s="28"/>
      <c r="AW439" s="28"/>
      <c r="AX439" s="28"/>
      <c r="AY439" s="28"/>
      <c r="AZ439" s="28"/>
      <c r="BA439" s="28"/>
      <c r="BB439" s="28"/>
      <c r="BC439" s="28"/>
      <c r="BD439" s="28"/>
      <c r="BE439" s="28"/>
      <c r="BF439" s="28"/>
      <c r="BG439" s="28"/>
      <c r="BH439" s="28"/>
      <c r="BI439" s="28"/>
      <c r="BJ439" s="28"/>
      <c r="BK439" s="28"/>
      <c r="BL439" s="28"/>
      <c r="BM439" s="28"/>
      <c r="BN439" s="28"/>
      <c r="BO439" s="28"/>
      <c r="BP439" s="28"/>
      <c r="BQ439" s="28"/>
      <c r="BR439" s="28"/>
      <c r="BS439" s="28"/>
      <c r="BT439" s="28"/>
      <c r="BU439" s="28"/>
      <c r="BV439" s="28"/>
      <c r="BW439" s="28"/>
      <c r="BX439" s="28"/>
      <c r="BY439" s="28"/>
      <c r="BZ439" s="28"/>
      <c r="CA439" s="28"/>
      <c r="CB439" s="28"/>
      <c r="CC439" s="28"/>
      <c r="CD439" s="28"/>
      <c r="CE439" s="28"/>
      <c r="CF439" s="28"/>
      <c r="CG439" s="28"/>
      <c r="CH439" s="28"/>
      <c r="CI439" s="28"/>
      <c r="CJ439" s="28"/>
      <c r="CK439" s="28"/>
      <c r="CL439" s="28"/>
      <c r="CM439" s="28"/>
      <c r="CN439" s="28"/>
      <c r="CO439" s="28"/>
      <c r="CP439" s="28"/>
      <c r="CQ439" s="28"/>
      <c r="CR439" s="28"/>
      <c r="CS439" s="28"/>
      <c r="CT439" s="28"/>
      <c r="CU439" s="28"/>
      <c r="CV439" s="28"/>
      <c r="CW439" s="28"/>
      <c r="CX439" s="28"/>
      <c r="CY439" s="28"/>
      <c r="CZ439" s="28"/>
      <c r="DA439" s="28"/>
      <c r="DB439" s="28"/>
      <c r="DC439" s="28"/>
      <c r="DD439" s="28"/>
      <c r="DE439" s="28"/>
      <c r="DF439" s="28"/>
      <c r="DG439" s="28"/>
      <c r="DH439" s="28"/>
      <c r="DI439" s="28"/>
      <c r="DJ439" s="28"/>
      <c r="DK439" s="28"/>
      <c r="DL439" s="28"/>
    </row>
    <row r="440" spans="1:280" s="75" customFormat="1" x14ac:dyDescent="0.25">
      <c r="A440" s="5" t="s">
        <v>193</v>
      </c>
      <c r="B440" s="5" t="s">
        <v>381</v>
      </c>
      <c r="C440" s="39" t="s">
        <v>350</v>
      </c>
      <c r="D440" s="5" t="s">
        <v>232</v>
      </c>
      <c r="E440" s="30">
        <v>75000</v>
      </c>
      <c r="F440" s="30">
        <f>E440*0.0287</f>
        <v>2152.5</v>
      </c>
      <c r="G440" s="30">
        <v>5704.4</v>
      </c>
      <c r="H440" s="30">
        <f>E440*0.0304</f>
        <v>2280</v>
      </c>
      <c r="I440" s="30">
        <v>4649.8999999999996</v>
      </c>
      <c r="J440" s="30">
        <v>14786.8</v>
      </c>
      <c r="K440" s="30">
        <v>60213.2</v>
      </c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  <c r="AA440" s="6"/>
      <c r="AB440" s="6"/>
      <c r="AC440" s="6"/>
      <c r="AD440" s="6"/>
      <c r="AE440" s="6"/>
      <c r="AF440" s="6"/>
      <c r="AG440" s="6"/>
      <c r="AH440" s="6"/>
      <c r="AI440" s="6"/>
      <c r="AJ440" s="6"/>
      <c r="AK440" s="6"/>
      <c r="AL440" s="6"/>
      <c r="AM440" s="26"/>
      <c r="AN440" s="26"/>
      <c r="AO440" s="26"/>
      <c r="AP440" s="26"/>
      <c r="AQ440" s="26"/>
      <c r="AR440" s="26"/>
      <c r="AS440" s="26"/>
      <c r="AT440" s="26"/>
      <c r="AU440" s="26"/>
      <c r="AV440" s="26"/>
      <c r="AW440" s="26"/>
      <c r="AX440" s="26"/>
      <c r="AY440" s="26"/>
      <c r="AZ440" s="26"/>
      <c r="BA440" s="26"/>
      <c r="BB440" s="26"/>
      <c r="BC440" s="26"/>
      <c r="BD440" s="26"/>
      <c r="BE440" s="26"/>
      <c r="BF440" s="26"/>
      <c r="BG440" s="26"/>
      <c r="BH440" s="26"/>
      <c r="BI440" s="26"/>
      <c r="BJ440" s="26"/>
      <c r="BK440" s="26"/>
      <c r="BL440" s="26"/>
      <c r="BM440" s="26"/>
      <c r="BN440" s="26"/>
      <c r="BO440" s="26"/>
      <c r="BP440" s="26"/>
      <c r="BQ440" s="26"/>
      <c r="BR440" s="26"/>
      <c r="BS440" s="26"/>
      <c r="BT440" s="26"/>
      <c r="BU440" s="26"/>
      <c r="BV440" s="26"/>
      <c r="BW440" s="26"/>
      <c r="BX440" s="26"/>
      <c r="BY440" s="26"/>
      <c r="BZ440" s="26"/>
      <c r="CA440" s="26"/>
      <c r="CB440" s="26"/>
      <c r="CC440" s="26"/>
      <c r="CD440" s="26"/>
      <c r="CE440" s="26"/>
      <c r="CF440" s="26"/>
      <c r="CG440" s="26"/>
      <c r="CH440" s="26"/>
      <c r="CI440" s="26"/>
      <c r="CJ440" s="26"/>
      <c r="CK440" s="26"/>
      <c r="CL440" s="26"/>
      <c r="CM440" s="26"/>
      <c r="CN440" s="26"/>
      <c r="CO440" s="26"/>
      <c r="CP440" s="26"/>
      <c r="CQ440" s="26"/>
      <c r="CR440" s="26"/>
      <c r="CS440" s="26"/>
      <c r="CT440" s="26"/>
      <c r="CU440" s="26"/>
      <c r="CV440" s="26"/>
      <c r="CW440" s="26"/>
      <c r="CX440" s="26"/>
      <c r="CY440" s="26"/>
      <c r="CZ440" s="26"/>
      <c r="DA440" s="26"/>
      <c r="DB440" s="26"/>
      <c r="DC440" s="26"/>
      <c r="DD440" s="26"/>
      <c r="DE440" s="26"/>
      <c r="DF440" s="26"/>
      <c r="DG440" s="26"/>
      <c r="DH440" s="26"/>
      <c r="DI440" s="26"/>
      <c r="DJ440" s="26"/>
      <c r="DK440" s="26"/>
      <c r="DL440" s="26"/>
    </row>
    <row r="441" spans="1:280" s="76" customFormat="1" x14ac:dyDescent="0.25">
      <c r="A441" s="5" t="s">
        <v>139</v>
      </c>
      <c r="B441" s="5" t="s">
        <v>140</v>
      </c>
      <c r="C441" s="39" t="s">
        <v>351</v>
      </c>
      <c r="D441" s="5" t="s">
        <v>232</v>
      </c>
      <c r="E441" s="30">
        <v>32000</v>
      </c>
      <c r="F441" s="30">
        <f t="shared" ref="F441:F446" si="138">E441*0.0287</f>
        <v>918.4</v>
      </c>
      <c r="G441" s="30">
        <v>0</v>
      </c>
      <c r="H441" s="30">
        <f t="shared" ref="H441:H445" si="139">E441*0.0304</f>
        <v>972.8</v>
      </c>
      <c r="I441" s="30">
        <v>125</v>
      </c>
      <c r="J441" s="30">
        <f t="shared" ref="J441:J443" si="140">F441+G441+H441+I441</f>
        <v>2016.2</v>
      </c>
      <c r="K441" s="30">
        <f t="shared" ref="K441" si="141">E441-J441</f>
        <v>29983.8</v>
      </c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  <c r="Z441" s="5"/>
      <c r="AA441" s="5"/>
      <c r="AB441" s="5"/>
      <c r="AC441" s="5"/>
      <c r="AD441" s="5"/>
      <c r="AE441" s="5"/>
      <c r="AF441" s="5"/>
      <c r="AG441" s="5"/>
      <c r="AH441" s="5"/>
      <c r="AI441" s="5"/>
      <c r="AJ441" s="5"/>
      <c r="AK441" s="5"/>
      <c r="AL441" s="5"/>
      <c r="AM441" s="28"/>
      <c r="AN441" s="28"/>
      <c r="AO441" s="28"/>
      <c r="AP441" s="28"/>
      <c r="AQ441" s="28"/>
      <c r="AR441" s="28"/>
      <c r="AS441" s="28"/>
      <c r="AT441" s="28"/>
      <c r="AU441" s="28"/>
      <c r="AV441" s="28"/>
      <c r="AW441" s="28"/>
      <c r="AX441" s="28"/>
      <c r="AY441" s="28"/>
      <c r="AZ441" s="28"/>
      <c r="BA441" s="28"/>
      <c r="BB441" s="28"/>
      <c r="BC441" s="28"/>
      <c r="BD441" s="28"/>
      <c r="BE441" s="28"/>
      <c r="BF441" s="28"/>
      <c r="BG441" s="28"/>
      <c r="BH441" s="28"/>
      <c r="BI441" s="28"/>
      <c r="BJ441" s="28"/>
      <c r="BK441" s="28"/>
      <c r="BL441" s="28"/>
      <c r="BM441" s="28"/>
      <c r="BN441" s="28"/>
      <c r="BO441" s="28"/>
      <c r="BP441" s="28"/>
      <c r="BQ441" s="28"/>
      <c r="BR441" s="28"/>
      <c r="BS441" s="28"/>
      <c r="BT441" s="28"/>
      <c r="BU441" s="28"/>
      <c r="BV441" s="28"/>
      <c r="BW441" s="28"/>
      <c r="BX441" s="28"/>
      <c r="BY441" s="28"/>
      <c r="BZ441" s="28"/>
      <c r="CA441" s="28"/>
      <c r="CB441" s="28"/>
      <c r="CC441" s="28"/>
      <c r="CD441" s="28"/>
      <c r="CE441" s="28"/>
      <c r="CF441" s="28"/>
      <c r="CG441" s="28"/>
      <c r="CH441" s="28"/>
      <c r="CI441" s="28"/>
      <c r="CJ441" s="28"/>
      <c r="CK441" s="28"/>
      <c r="CL441" s="28"/>
      <c r="CM441" s="28"/>
      <c r="CN441" s="28"/>
      <c r="CO441" s="28"/>
      <c r="CP441" s="28"/>
      <c r="CQ441" s="28"/>
      <c r="CR441" s="28"/>
      <c r="CS441" s="28"/>
      <c r="CT441" s="28"/>
      <c r="CU441" s="28"/>
      <c r="CV441" s="28"/>
      <c r="CW441" s="28"/>
      <c r="CX441" s="28"/>
      <c r="CY441" s="28"/>
      <c r="CZ441" s="28"/>
      <c r="DA441" s="28"/>
      <c r="DB441" s="28"/>
      <c r="DC441" s="28"/>
      <c r="DD441" s="28"/>
      <c r="DE441" s="28"/>
      <c r="DF441" s="28"/>
      <c r="DG441" s="28"/>
      <c r="DH441" s="28"/>
      <c r="DI441" s="28"/>
      <c r="DJ441" s="28"/>
      <c r="DK441" s="28"/>
      <c r="DL441" s="28"/>
    </row>
    <row r="442" spans="1:280" s="75" customFormat="1" x14ac:dyDescent="0.25">
      <c r="A442" s="5" t="s">
        <v>142</v>
      </c>
      <c r="B442" s="5" t="s">
        <v>135</v>
      </c>
      <c r="C442" s="39" t="s">
        <v>350</v>
      </c>
      <c r="D442" s="5" t="s">
        <v>234</v>
      </c>
      <c r="E442" s="30">
        <v>32000</v>
      </c>
      <c r="F442" s="30">
        <f>E442*0.0287</f>
        <v>918.4</v>
      </c>
      <c r="G442" s="30">
        <v>0</v>
      </c>
      <c r="H442" s="30">
        <v>972.8</v>
      </c>
      <c r="I442" s="30">
        <v>1615</v>
      </c>
      <c r="J442" s="30">
        <v>3506.2</v>
      </c>
      <c r="K442" s="30">
        <v>28493.8</v>
      </c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  <c r="AA442" s="6"/>
      <c r="AB442" s="6"/>
      <c r="AC442" s="6"/>
      <c r="AD442" s="6"/>
      <c r="AE442" s="6"/>
      <c r="AF442" s="6"/>
      <c r="AG442" s="6"/>
      <c r="AH442" s="6"/>
      <c r="AI442" s="6"/>
      <c r="AJ442" s="6"/>
      <c r="AK442" s="6"/>
      <c r="AL442" s="6"/>
      <c r="AM442" s="26"/>
      <c r="AN442" s="26"/>
      <c r="AO442" s="26"/>
      <c r="AP442" s="26"/>
      <c r="AQ442" s="26"/>
      <c r="AR442" s="26"/>
      <c r="AS442" s="26"/>
      <c r="AT442" s="26"/>
      <c r="AU442" s="26"/>
      <c r="AV442" s="26"/>
      <c r="AW442" s="26"/>
      <c r="AX442" s="26"/>
      <c r="AY442" s="26"/>
      <c r="AZ442" s="26"/>
      <c r="BA442" s="26"/>
      <c r="BB442" s="26"/>
      <c r="BC442" s="26"/>
      <c r="BD442" s="26"/>
      <c r="BE442" s="26"/>
      <c r="BF442" s="26"/>
      <c r="BG442" s="26"/>
      <c r="BH442" s="26"/>
      <c r="BI442" s="26"/>
      <c r="BJ442" s="26"/>
      <c r="BK442" s="26"/>
      <c r="BL442" s="26"/>
      <c r="BM442" s="26"/>
      <c r="BN442" s="26"/>
      <c r="BO442" s="26"/>
      <c r="BP442" s="26"/>
      <c r="BQ442" s="26"/>
      <c r="BR442" s="26"/>
      <c r="BS442" s="26"/>
      <c r="BT442" s="26"/>
      <c r="BU442" s="26"/>
      <c r="BV442" s="26"/>
      <c r="BW442" s="26"/>
      <c r="BX442" s="26"/>
      <c r="BY442" s="26"/>
      <c r="BZ442" s="26"/>
      <c r="CA442" s="26"/>
      <c r="CB442" s="26"/>
      <c r="CC442" s="26"/>
      <c r="CD442" s="26"/>
      <c r="CE442" s="26"/>
      <c r="CF442" s="26"/>
      <c r="CG442" s="26"/>
      <c r="CH442" s="26"/>
      <c r="CI442" s="26"/>
      <c r="CJ442" s="26"/>
      <c r="CK442" s="26"/>
      <c r="CL442" s="26"/>
      <c r="CM442" s="26"/>
      <c r="CN442" s="26"/>
      <c r="CO442" s="26"/>
      <c r="CP442" s="26"/>
      <c r="CQ442" s="26"/>
      <c r="CR442" s="26"/>
      <c r="CS442" s="26"/>
      <c r="CT442" s="26"/>
      <c r="CU442" s="26"/>
      <c r="CV442" s="26"/>
      <c r="CW442" s="26"/>
      <c r="CX442" s="26"/>
      <c r="CY442" s="26"/>
      <c r="CZ442" s="26"/>
      <c r="DA442" s="26"/>
      <c r="DB442" s="26"/>
      <c r="DC442" s="26"/>
      <c r="DD442" s="26"/>
      <c r="DE442" s="26"/>
      <c r="DF442" s="26"/>
      <c r="DG442" s="26"/>
      <c r="DH442" s="26"/>
      <c r="DI442" s="26"/>
      <c r="DJ442" s="26"/>
      <c r="DK442" s="26"/>
      <c r="DL442" s="26"/>
    </row>
    <row r="443" spans="1:280" s="75" customFormat="1" x14ac:dyDescent="0.25">
      <c r="A443" s="5" t="s">
        <v>141</v>
      </c>
      <c r="B443" s="5" t="s">
        <v>140</v>
      </c>
      <c r="C443" s="39" t="s">
        <v>350</v>
      </c>
      <c r="D443" s="5" t="s">
        <v>234</v>
      </c>
      <c r="E443" s="30">
        <v>32000</v>
      </c>
      <c r="F443" s="30">
        <f t="shared" si="138"/>
        <v>918.4</v>
      </c>
      <c r="G443" s="30">
        <v>0</v>
      </c>
      <c r="H443" s="30">
        <f t="shared" si="139"/>
        <v>972.8</v>
      </c>
      <c r="I443" s="30">
        <v>315</v>
      </c>
      <c r="J443" s="30">
        <f t="shared" si="140"/>
        <v>2206.1999999999998</v>
      </c>
      <c r="K443" s="30">
        <v>29793.8</v>
      </c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  <c r="AA443" s="6"/>
      <c r="AB443" s="6"/>
      <c r="AC443" s="6"/>
      <c r="AD443" s="6"/>
      <c r="AE443" s="6"/>
      <c r="AF443" s="6"/>
      <c r="AG443" s="6"/>
      <c r="AH443" s="6"/>
      <c r="AI443" s="6"/>
      <c r="AJ443" s="6"/>
      <c r="AK443" s="6"/>
      <c r="AL443" s="6"/>
      <c r="AM443" s="26"/>
      <c r="AN443" s="26"/>
      <c r="AO443" s="26"/>
      <c r="AP443" s="26"/>
      <c r="AQ443" s="26"/>
      <c r="AR443" s="26"/>
      <c r="AS443" s="26"/>
      <c r="AT443" s="26"/>
      <c r="AU443" s="26"/>
      <c r="AV443" s="26"/>
      <c r="AW443" s="26"/>
      <c r="AX443" s="26"/>
      <c r="AY443" s="26"/>
      <c r="AZ443" s="26"/>
      <c r="BA443" s="26"/>
      <c r="BB443" s="26"/>
      <c r="BC443" s="26"/>
      <c r="BD443" s="26"/>
      <c r="BE443" s="26"/>
      <c r="BF443" s="26"/>
      <c r="BG443" s="26"/>
      <c r="BH443" s="26"/>
      <c r="BI443" s="26"/>
      <c r="BJ443" s="26"/>
      <c r="BK443" s="26"/>
      <c r="BL443" s="26"/>
      <c r="BM443" s="26"/>
      <c r="BN443" s="26"/>
      <c r="BO443" s="26"/>
      <c r="BP443" s="26"/>
      <c r="BQ443" s="26"/>
      <c r="BR443" s="26"/>
      <c r="BS443" s="26"/>
      <c r="BT443" s="26"/>
      <c r="BU443" s="26"/>
      <c r="BV443" s="26"/>
      <c r="BW443" s="26"/>
      <c r="BX443" s="26"/>
      <c r="BY443" s="26"/>
      <c r="BZ443" s="26"/>
      <c r="CA443" s="26"/>
      <c r="CB443" s="26"/>
      <c r="CC443" s="26"/>
      <c r="CD443" s="26"/>
      <c r="CE443" s="26"/>
      <c r="CF443" s="26"/>
      <c r="CG443" s="26"/>
      <c r="CH443" s="26"/>
      <c r="CI443" s="26"/>
      <c r="CJ443" s="26"/>
      <c r="CK443" s="26"/>
      <c r="CL443" s="26"/>
      <c r="CM443" s="26"/>
      <c r="CN443" s="26"/>
      <c r="CO443" s="26"/>
      <c r="CP443" s="26"/>
      <c r="CQ443" s="26"/>
      <c r="CR443" s="26"/>
      <c r="CS443" s="26"/>
      <c r="CT443" s="26"/>
      <c r="CU443" s="26"/>
      <c r="CV443" s="26"/>
      <c r="CW443" s="26"/>
      <c r="CX443" s="26"/>
      <c r="CY443" s="26"/>
      <c r="CZ443" s="26"/>
      <c r="DA443" s="26"/>
      <c r="DB443" s="26"/>
      <c r="DC443" s="26"/>
      <c r="DD443" s="26"/>
      <c r="DE443" s="26"/>
      <c r="DF443" s="26"/>
      <c r="DG443" s="26"/>
      <c r="DH443" s="26"/>
      <c r="DI443" s="26"/>
      <c r="DJ443" s="26"/>
      <c r="DK443" s="26"/>
      <c r="DL443" s="26"/>
    </row>
    <row r="444" spans="1:280" s="76" customFormat="1" x14ac:dyDescent="0.25">
      <c r="A444" s="5" t="s">
        <v>134</v>
      </c>
      <c r="B444" s="5" t="s">
        <v>135</v>
      </c>
      <c r="C444" s="39" t="s">
        <v>350</v>
      </c>
      <c r="D444" s="5" t="s">
        <v>234</v>
      </c>
      <c r="E444" s="30">
        <v>11000</v>
      </c>
      <c r="F444" s="30">
        <f>E444*0.0287</f>
        <v>315.7</v>
      </c>
      <c r="G444" s="30">
        <v>0</v>
      </c>
      <c r="H444" s="30">
        <v>334.4</v>
      </c>
      <c r="I444" s="30">
        <v>75</v>
      </c>
      <c r="J444" s="30">
        <v>725.1</v>
      </c>
      <c r="K444" s="30">
        <v>10274.9</v>
      </c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  <c r="AA444" s="6"/>
      <c r="AB444" s="6"/>
      <c r="AC444" s="6"/>
      <c r="AD444" s="6"/>
      <c r="AE444" s="6"/>
      <c r="AF444" s="6"/>
      <c r="AG444" s="6"/>
      <c r="AH444" s="6"/>
      <c r="AI444" s="6"/>
      <c r="AJ444" s="6"/>
      <c r="AK444" s="6"/>
      <c r="AL444" s="6"/>
      <c r="AM444" s="26"/>
      <c r="AN444" s="26"/>
      <c r="AO444" s="26"/>
      <c r="AP444" s="28"/>
      <c r="AQ444" s="28"/>
      <c r="AR444" s="28"/>
      <c r="AS444" s="28"/>
      <c r="AT444" s="28"/>
      <c r="AU444" s="28"/>
      <c r="AV444" s="28"/>
      <c r="AW444" s="28"/>
      <c r="AX444" s="28"/>
      <c r="AY444" s="28"/>
      <c r="AZ444" s="28"/>
      <c r="BA444" s="28"/>
      <c r="BB444" s="28"/>
      <c r="BC444" s="28"/>
      <c r="BD444" s="28"/>
      <c r="BE444" s="28"/>
      <c r="BF444" s="28"/>
      <c r="BG444" s="28"/>
      <c r="BH444" s="28"/>
      <c r="BI444" s="28"/>
      <c r="BJ444" s="28"/>
      <c r="BK444" s="28"/>
      <c r="BL444" s="28"/>
      <c r="BM444" s="28"/>
      <c r="BN444" s="28"/>
      <c r="BO444" s="28"/>
      <c r="BP444" s="28"/>
      <c r="BQ444" s="28"/>
      <c r="BR444" s="28"/>
      <c r="BS444" s="28"/>
      <c r="BT444" s="28"/>
      <c r="BU444" s="28"/>
      <c r="BV444" s="28"/>
      <c r="BW444" s="28"/>
      <c r="BX444" s="28"/>
      <c r="BY444" s="28"/>
      <c r="BZ444" s="28"/>
      <c r="CA444" s="28"/>
      <c r="CB444" s="28"/>
      <c r="CC444" s="28"/>
      <c r="CD444" s="28"/>
      <c r="CE444" s="28"/>
      <c r="CF444" s="28"/>
      <c r="CG444" s="28"/>
      <c r="CH444" s="28"/>
      <c r="CI444" s="28"/>
      <c r="CJ444" s="28"/>
      <c r="CK444" s="28"/>
      <c r="CL444" s="28"/>
      <c r="CM444" s="28"/>
      <c r="CN444" s="28"/>
      <c r="CO444" s="28"/>
      <c r="CP444" s="28"/>
      <c r="CQ444" s="28"/>
      <c r="CR444" s="28"/>
      <c r="CS444" s="28"/>
      <c r="CT444" s="28"/>
      <c r="CU444" s="28"/>
      <c r="CV444" s="28"/>
      <c r="CW444" s="28"/>
      <c r="CX444" s="28"/>
      <c r="CY444" s="28"/>
      <c r="CZ444" s="28"/>
      <c r="DA444" s="28"/>
      <c r="DB444" s="28"/>
      <c r="DC444" s="28"/>
      <c r="DD444" s="28"/>
      <c r="DE444" s="28"/>
      <c r="DF444" s="28"/>
      <c r="DG444" s="28"/>
      <c r="DH444" s="28"/>
      <c r="DI444" s="5"/>
      <c r="DJ444" s="5"/>
      <c r="DK444" s="5"/>
      <c r="DL444" s="5"/>
      <c r="DM444" s="5"/>
      <c r="DN444" s="5"/>
      <c r="DO444" s="5"/>
      <c r="DP444" s="5"/>
      <c r="DQ444" s="5"/>
      <c r="DR444" s="5"/>
      <c r="DS444" s="5"/>
      <c r="DT444" s="5"/>
      <c r="DU444" s="5"/>
      <c r="DV444" s="5"/>
      <c r="DW444" s="5"/>
      <c r="DX444" s="5"/>
      <c r="DY444" s="5"/>
      <c r="DZ444" s="5"/>
      <c r="EA444" s="5"/>
      <c r="EB444" s="5"/>
      <c r="EC444" s="5"/>
      <c r="ED444" s="5"/>
      <c r="EE444" s="5"/>
      <c r="EF444" s="5"/>
      <c r="EG444" s="5"/>
      <c r="EH444" s="5"/>
      <c r="EI444" s="5"/>
      <c r="EJ444" s="5"/>
      <c r="EK444" s="5"/>
      <c r="EL444" s="5"/>
      <c r="EM444" s="5"/>
      <c r="EN444" s="5"/>
      <c r="EO444" s="5"/>
      <c r="EP444" s="5"/>
      <c r="EQ444" s="5"/>
      <c r="ER444" s="5"/>
      <c r="ES444" s="5"/>
      <c r="ET444" s="5"/>
      <c r="EU444" s="5"/>
      <c r="EV444" s="5"/>
      <c r="EW444" s="5"/>
      <c r="EX444" s="5"/>
      <c r="EY444" s="5"/>
      <c r="EZ444" s="5"/>
      <c r="FA444" s="5"/>
      <c r="FB444" s="5"/>
      <c r="FC444" s="5"/>
      <c r="FD444" s="5"/>
      <c r="FE444" s="5"/>
      <c r="FF444" s="5"/>
      <c r="FG444" s="5"/>
      <c r="FH444" s="5"/>
      <c r="FI444" s="5"/>
      <c r="FJ444" s="5"/>
      <c r="FK444" s="5"/>
      <c r="FL444" s="5"/>
      <c r="FM444" s="5"/>
      <c r="FN444" s="5"/>
      <c r="FO444" s="5"/>
      <c r="FP444" s="5"/>
      <c r="FQ444" s="5"/>
      <c r="FR444" s="5"/>
      <c r="FS444" s="5"/>
      <c r="FT444" s="5"/>
      <c r="FU444" s="5"/>
      <c r="FV444" s="5"/>
      <c r="FW444" s="5"/>
      <c r="FX444" s="5"/>
      <c r="FY444" s="5"/>
      <c r="FZ444" s="5"/>
      <c r="GA444" s="5"/>
      <c r="GB444" s="5"/>
      <c r="GC444" s="5"/>
      <c r="GD444" s="5"/>
      <c r="GE444" s="5"/>
      <c r="GF444" s="5"/>
      <c r="GG444" s="5"/>
      <c r="GH444" s="5"/>
      <c r="GI444" s="5"/>
      <c r="GJ444" s="5"/>
      <c r="GK444" s="5"/>
      <c r="GL444" s="5"/>
      <c r="GM444" s="5"/>
      <c r="GN444" s="5"/>
      <c r="GO444" s="5"/>
      <c r="GP444" s="5"/>
      <c r="GQ444" s="5"/>
      <c r="GR444" s="5"/>
      <c r="GS444" s="5"/>
      <c r="GT444" s="5"/>
      <c r="GU444" s="5"/>
      <c r="GV444" s="5"/>
      <c r="GW444" s="5"/>
      <c r="GX444" s="5"/>
      <c r="GY444" s="5"/>
      <c r="GZ444" s="5"/>
      <c r="HA444" s="5"/>
      <c r="HB444" s="5"/>
      <c r="HC444" s="5"/>
      <c r="HD444" s="5"/>
      <c r="HE444" s="5"/>
      <c r="HF444" s="5"/>
      <c r="HG444" s="5"/>
      <c r="HH444" s="5"/>
      <c r="HI444" s="5"/>
      <c r="HJ444" s="5"/>
      <c r="HK444" s="5"/>
      <c r="HL444" s="5"/>
      <c r="HM444" s="5"/>
      <c r="HN444" s="5"/>
      <c r="HO444" s="5"/>
      <c r="HP444" s="5"/>
      <c r="HQ444" s="5"/>
      <c r="HR444" s="5"/>
      <c r="HS444" s="5"/>
      <c r="HT444" s="5"/>
      <c r="HU444" s="5"/>
      <c r="HV444" s="5"/>
      <c r="HW444" s="5"/>
      <c r="HX444" s="5"/>
      <c r="HY444" s="5"/>
      <c r="HZ444" s="5"/>
      <c r="IA444" s="5"/>
      <c r="IB444" s="5"/>
      <c r="IC444" s="5"/>
      <c r="ID444" s="5"/>
      <c r="IE444" s="5"/>
      <c r="IF444" s="5"/>
      <c r="IG444" s="5"/>
      <c r="IH444" s="5"/>
      <c r="II444" s="5"/>
      <c r="IJ444" s="5"/>
      <c r="IK444" s="5"/>
      <c r="IL444" s="5"/>
      <c r="IM444" s="5"/>
      <c r="IN444" s="5"/>
      <c r="IO444" s="5"/>
      <c r="IP444" s="5"/>
      <c r="IQ444" s="5"/>
      <c r="IR444" s="5"/>
      <c r="IS444" s="5"/>
      <c r="IT444" s="5"/>
      <c r="IU444" s="5"/>
      <c r="IV444" s="5"/>
      <c r="IW444" s="5"/>
      <c r="IX444" s="5"/>
      <c r="IY444" s="5"/>
      <c r="IZ444" s="5"/>
      <c r="JA444" s="5"/>
      <c r="JB444" s="5"/>
      <c r="JC444" s="5"/>
      <c r="JD444" s="5"/>
      <c r="JE444" s="5"/>
      <c r="JF444" s="5"/>
      <c r="JG444" s="5"/>
      <c r="JH444" s="5"/>
      <c r="JI444" s="5"/>
      <c r="JJ444" s="5"/>
      <c r="JK444" s="5"/>
      <c r="JL444" s="5"/>
      <c r="JM444" s="5"/>
      <c r="JN444" s="5"/>
      <c r="JO444" s="5"/>
      <c r="JP444" s="5"/>
      <c r="JQ444" s="5"/>
      <c r="JR444" s="5"/>
      <c r="JS444" s="5"/>
      <c r="JT444" s="5"/>
    </row>
    <row r="445" spans="1:280" s="75" customFormat="1" x14ac:dyDescent="0.25">
      <c r="A445" s="5" t="s">
        <v>143</v>
      </c>
      <c r="B445" s="5" t="s">
        <v>135</v>
      </c>
      <c r="C445" s="39" t="s">
        <v>350</v>
      </c>
      <c r="D445" s="5" t="s">
        <v>234</v>
      </c>
      <c r="E445" s="30">
        <v>13420</v>
      </c>
      <c r="F445" s="30">
        <f t="shared" si="138"/>
        <v>385.15</v>
      </c>
      <c r="G445" s="30">
        <v>0</v>
      </c>
      <c r="H445" s="30">
        <f t="shared" si="139"/>
        <v>407.97</v>
      </c>
      <c r="I445" s="30">
        <v>125</v>
      </c>
      <c r="J445" s="30">
        <f>F445+G445+H445+I445</f>
        <v>918.12</v>
      </c>
      <c r="K445" s="30">
        <f>E445-J445</f>
        <v>12501.88</v>
      </c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  <c r="AA445" s="6"/>
      <c r="AB445" s="6"/>
      <c r="AC445" s="6"/>
      <c r="AD445" s="6"/>
      <c r="AE445" s="6"/>
      <c r="AF445" s="6"/>
      <c r="AG445" s="6"/>
      <c r="AH445" s="6"/>
      <c r="AI445" s="6"/>
      <c r="AJ445" s="6"/>
      <c r="AK445" s="6"/>
      <c r="AL445" s="6"/>
      <c r="AM445" s="26"/>
      <c r="AN445" s="26"/>
      <c r="AO445" s="26"/>
      <c r="AP445" s="26"/>
      <c r="AQ445" s="26"/>
      <c r="AR445" s="26"/>
      <c r="AS445" s="26"/>
      <c r="AT445" s="26"/>
      <c r="AU445" s="26"/>
      <c r="AV445" s="26"/>
      <c r="AW445" s="26"/>
      <c r="AX445" s="26"/>
      <c r="AY445" s="26"/>
      <c r="AZ445" s="26"/>
      <c r="BA445" s="26"/>
      <c r="BB445" s="26"/>
      <c r="BC445" s="26"/>
      <c r="BD445" s="26"/>
      <c r="BE445" s="26"/>
      <c r="BF445" s="26"/>
      <c r="BG445" s="26"/>
      <c r="BH445" s="26"/>
      <c r="BI445" s="26"/>
      <c r="BJ445" s="26"/>
      <c r="BK445" s="26"/>
      <c r="BL445" s="26"/>
      <c r="BM445" s="26"/>
      <c r="BN445" s="26"/>
      <c r="BO445" s="26"/>
      <c r="BP445" s="26"/>
      <c r="BQ445" s="26"/>
      <c r="BR445" s="26"/>
      <c r="BS445" s="26"/>
      <c r="BT445" s="26"/>
      <c r="BU445" s="26"/>
      <c r="BV445" s="26"/>
      <c r="BW445" s="26"/>
      <c r="BX445" s="26"/>
      <c r="BY445" s="26"/>
      <c r="BZ445" s="26"/>
      <c r="CA445" s="26"/>
      <c r="CB445" s="26"/>
      <c r="CC445" s="26"/>
      <c r="CD445" s="26"/>
      <c r="CE445" s="26"/>
      <c r="CF445" s="26"/>
      <c r="CG445" s="26"/>
      <c r="CH445" s="26"/>
      <c r="CI445" s="26"/>
      <c r="CJ445" s="26"/>
      <c r="CK445" s="26"/>
      <c r="CL445" s="26"/>
      <c r="CM445" s="26"/>
      <c r="CN445" s="26"/>
      <c r="CO445" s="26"/>
      <c r="CP445" s="26"/>
      <c r="CQ445" s="26"/>
      <c r="CR445" s="26"/>
      <c r="CS445" s="26"/>
      <c r="CT445" s="26"/>
      <c r="CU445" s="26"/>
      <c r="CV445" s="26"/>
      <c r="CW445" s="26"/>
      <c r="CX445" s="26"/>
      <c r="CY445" s="26"/>
      <c r="CZ445" s="26"/>
      <c r="DA445" s="26"/>
      <c r="DB445" s="26"/>
      <c r="DC445" s="26"/>
      <c r="DD445" s="26"/>
      <c r="DE445" s="26"/>
      <c r="DF445" s="26"/>
      <c r="DG445" s="26"/>
      <c r="DH445" s="26"/>
      <c r="DI445" s="6"/>
      <c r="DJ445" s="6"/>
      <c r="DK445" s="6"/>
      <c r="DL445" s="6"/>
      <c r="DM445" s="6"/>
      <c r="DN445" s="6"/>
      <c r="DO445" s="6"/>
      <c r="DP445" s="6"/>
      <c r="DQ445" s="6"/>
      <c r="DR445" s="6"/>
      <c r="DS445" s="6"/>
      <c r="DT445" s="6"/>
      <c r="DU445" s="6"/>
      <c r="DV445" s="6"/>
      <c r="DW445" s="6"/>
      <c r="DX445" s="6"/>
      <c r="DY445" s="6"/>
      <c r="DZ445" s="6"/>
      <c r="EA445" s="6"/>
      <c r="EB445" s="6"/>
      <c r="EC445" s="6"/>
      <c r="ED445" s="6"/>
      <c r="EE445" s="6"/>
      <c r="EF445" s="6"/>
      <c r="EG445" s="6"/>
      <c r="EH445" s="6"/>
      <c r="EI445" s="6"/>
      <c r="EJ445" s="6"/>
      <c r="EK445" s="6"/>
      <c r="EL445" s="6"/>
      <c r="EM445" s="6"/>
      <c r="EN445" s="6"/>
      <c r="EO445" s="6"/>
      <c r="EP445" s="6"/>
      <c r="EQ445" s="6"/>
      <c r="ER445" s="6"/>
      <c r="ES445" s="6"/>
      <c r="ET445" s="6"/>
      <c r="EU445" s="6"/>
      <c r="EV445" s="6"/>
      <c r="EW445" s="6"/>
      <c r="EX445" s="6"/>
      <c r="EY445" s="6"/>
      <c r="EZ445" s="6"/>
      <c r="FA445" s="6"/>
      <c r="FB445" s="6"/>
      <c r="FC445" s="6"/>
      <c r="FD445" s="6"/>
      <c r="FE445" s="6"/>
      <c r="FF445" s="6"/>
      <c r="FG445" s="6"/>
      <c r="FH445" s="6"/>
      <c r="FI445" s="6"/>
      <c r="FJ445" s="6"/>
      <c r="FK445" s="6"/>
      <c r="FL445" s="6"/>
      <c r="FM445" s="6"/>
      <c r="FN445" s="6"/>
      <c r="FO445" s="6"/>
      <c r="FP445" s="6"/>
      <c r="FQ445" s="6"/>
      <c r="FR445" s="6"/>
      <c r="FS445" s="6"/>
      <c r="FT445" s="6"/>
      <c r="FU445" s="6"/>
      <c r="FV445" s="6"/>
      <c r="FW445" s="6"/>
      <c r="FX445" s="6"/>
      <c r="FY445" s="6"/>
      <c r="FZ445" s="6"/>
      <c r="GA445" s="6"/>
      <c r="GB445" s="6"/>
      <c r="GC445" s="6"/>
      <c r="GD445" s="6"/>
      <c r="GE445" s="6"/>
      <c r="GF445" s="6"/>
      <c r="GG445" s="6"/>
      <c r="GH445" s="6"/>
      <c r="GI445" s="6"/>
      <c r="GJ445" s="6"/>
      <c r="GK445" s="6"/>
      <c r="GL445" s="6"/>
      <c r="GM445" s="6"/>
      <c r="GN445" s="6"/>
      <c r="GO445" s="6"/>
      <c r="GP445" s="6"/>
      <c r="GQ445" s="6"/>
      <c r="GR445" s="6"/>
      <c r="GS445" s="6"/>
      <c r="GT445" s="6"/>
      <c r="GU445" s="6"/>
      <c r="GV445" s="6"/>
      <c r="GW445" s="6"/>
      <c r="GX445" s="6"/>
      <c r="GY445" s="6"/>
      <c r="GZ445" s="6"/>
      <c r="HA445" s="6"/>
      <c r="HB445" s="6"/>
      <c r="HC445" s="6"/>
      <c r="HD445" s="6"/>
      <c r="HE445" s="6"/>
      <c r="HF445" s="6"/>
      <c r="HG445" s="6"/>
      <c r="HH445" s="6"/>
      <c r="HI445" s="6"/>
      <c r="HJ445" s="6"/>
      <c r="HK445" s="6"/>
      <c r="HL445" s="6"/>
      <c r="HM445" s="6"/>
      <c r="HN445" s="6"/>
      <c r="HO445" s="6"/>
      <c r="HP445" s="6"/>
      <c r="HQ445" s="6"/>
      <c r="HR445" s="6"/>
      <c r="HS445" s="6"/>
      <c r="HT445" s="6"/>
      <c r="HU445" s="6"/>
      <c r="HV445" s="6"/>
      <c r="HW445" s="6"/>
      <c r="HX445" s="6"/>
      <c r="HY445" s="6"/>
      <c r="HZ445" s="6"/>
      <c r="IA445" s="6"/>
      <c r="IB445" s="6"/>
      <c r="IC445" s="6"/>
      <c r="ID445" s="6"/>
      <c r="IE445" s="6"/>
      <c r="IF445" s="6"/>
      <c r="IG445" s="6"/>
      <c r="IH445" s="6"/>
      <c r="II445" s="6"/>
      <c r="IJ445" s="6"/>
      <c r="IK445" s="6"/>
      <c r="IL445" s="6"/>
      <c r="IM445" s="6"/>
      <c r="IN445" s="6"/>
      <c r="IO445" s="6"/>
      <c r="IP445" s="6"/>
      <c r="IQ445" s="6"/>
      <c r="IR445" s="6"/>
      <c r="IS445" s="6"/>
      <c r="IT445" s="6"/>
      <c r="IU445" s="6"/>
      <c r="IV445" s="6"/>
      <c r="IW445" s="6"/>
      <c r="IX445" s="6"/>
      <c r="IY445" s="6"/>
      <c r="IZ445" s="6"/>
      <c r="JA445" s="6"/>
      <c r="JB445" s="6"/>
      <c r="JC445" s="6"/>
      <c r="JD445" s="6"/>
      <c r="JE445" s="6"/>
      <c r="JF445" s="6"/>
      <c r="JG445" s="6"/>
      <c r="JH445" s="6"/>
      <c r="JI445" s="6"/>
      <c r="JJ445" s="6"/>
      <c r="JK445" s="6"/>
      <c r="JL445" s="6"/>
      <c r="JM445" s="6"/>
      <c r="JN445" s="6"/>
      <c r="JO445" s="6"/>
      <c r="JP445" s="6"/>
      <c r="JQ445" s="6"/>
      <c r="JR445" s="6"/>
      <c r="JS445" s="6"/>
      <c r="JT445" s="6"/>
    </row>
    <row r="446" spans="1:280" s="75" customFormat="1" x14ac:dyDescent="0.25">
      <c r="A446" s="5" t="s">
        <v>419</v>
      </c>
      <c r="B446" s="5" t="s">
        <v>90</v>
      </c>
      <c r="C446" s="39" t="s">
        <v>351</v>
      </c>
      <c r="D446" s="5" t="s">
        <v>234</v>
      </c>
      <c r="E446" s="30">
        <v>32272.44</v>
      </c>
      <c r="F446" s="30">
        <f t="shared" si="138"/>
        <v>926.22</v>
      </c>
      <c r="G446" s="30">
        <v>0</v>
      </c>
      <c r="H446" s="30">
        <v>981.08</v>
      </c>
      <c r="I446" s="30">
        <v>25</v>
      </c>
      <c r="J446" s="30">
        <v>1932.3</v>
      </c>
      <c r="K446" s="30">
        <v>30340.14</v>
      </c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  <c r="AA446" s="6"/>
      <c r="AB446" s="6"/>
      <c r="AC446" s="6"/>
      <c r="AD446" s="6"/>
      <c r="AE446" s="6"/>
      <c r="AF446" s="6"/>
      <c r="AG446" s="6"/>
      <c r="AH446" s="6"/>
      <c r="AI446" s="6"/>
      <c r="AJ446" s="6"/>
      <c r="AK446" s="6"/>
      <c r="AL446" s="6"/>
      <c r="AM446" s="26"/>
      <c r="AN446" s="26"/>
      <c r="AO446" s="26"/>
      <c r="AP446" s="26"/>
      <c r="AQ446" s="26"/>
      <c r="AR446" s="26"/>
      <c r="AS446" s="26"/>
      <c r="AT446" s="26"/>
      <c r="AU446" s="26"/>
      <c r="AV446" s="26"/>
      <c r="AW446" s="26"/>
      <c r="AX446" s="26"/>
      <c r="AY446" s="26"/>
      <c r="AZ446" s="26"/>
      <c r="BA446" s="26"/>
      <c r="BB446" s="26"/>
      <c r="BC446" s="26"/>
      <c r="BD446" s="26"/>
      <c r="BE446" s="26"/>
      <c r="BF446" s="26"/>
      <c r="BG446" s="26"/>
      <c r="BH446" s="26"/>
      <c r="BI446" s="26"/>
      <c r="BJ446" s="26"/>
      <c r="BK446" s="26"/>
      <c r="BL446" s="26"/>
      <c r="BM446" s="26"/>
      <c r="BN446" s="26"/>
      <c r="BO446" s="26"/>
      <c r="BP446" s="26"/>
      <c r="BQ446" s="26"/>
      <c r="BR446" s="26"/>
      <c r="BS446" s="26"/>
      <c r="BT446" s="26"/>
      <c r="BU446" s="26"/>
      <c r="BV446" s="26"/>
      <c r="BW446" s="26"/>
      <c r="BX446" s="26"/>
      <c r="BY446" s="26"/>
      <c r="BZ446" s="26"/>
      <c r="CA446" s="26"/>
      <c r="CB446" s="26"/>
      <c r="CC446" s="26"/>
      <c r="CD446" s="26"/>
      <c r="CE446" s="26"/>
      <c r="CF446" s="26"/>
      <c r="CG446" s="26"/>
      <c r="CH446" s="26"/>
      <c r="CI446" s="26"/>
      <c r="CJ446" s="26"/>
      <c r="CK446" s="26"/>
      <c r="CL446" s="26"/>
      <c r="CM446" s="26"/>
      <c r="CN446" s="26"/>
      <c r="CO446" s="26"/>
      <c r="CP446" s="26"/>
      <c r="CQ446" s="26"/>
      <c r="CR446" s="26"/>
      <c r="CS446" s="26"/>
      <c r="CT446" s="26"/>
      <c r="CU446" s="26"/>
      <c r="CV446" s="26"/>
      <c r="CW446" s="26"/>
      <c r="CX446" s="26"/>
      <c r="CY446" s="26"/>
      <c r="CZ446" s="26"/>
      <c r="DA446" s="26"/>
      <c r="DB446" s="26"/>
      <c r="DC446" s="26"/>
      <c r="DD446" s="26"/>
      <c r="DE446" s="26"/>
      <c r="DF446" s="26"/>
      <c r="DG446" s="26"/>
      <c r="DH446" s="26"/>
      <c r="DI446" s="6"/>
      <c r="DJ446" s="6"/>
      <c r="DK446" s="6"/>
      <c r="DL446" s="6"/>
      <c r="DM446" s="6"/>
      <c r="DN446" s="6"/>
      <c r="DO446" s="6"/>
      <c r="DP446" s="6"/>
      <c r="DQ446" s="6"/>
      <c r="DR446" s="6"/>
      <c r="DS446" s="6"/>
      <c r="DT446" s="6"/>
      <c r="DU446" s="6"/>
      <c r="DV446" s="6"/>
      <c r="DW446" s="6"/>
      <c r="DX446" s="6"/>
      <c r="DY446" s="6"/>
      <c r="DZ446" s="6"/>
      <c r="EA446" s="6"/>
      <c r="EB446" s="6"/>
      <c r="EC446" s="6"/>
      <c r="ED446" s="6"/>
      <c r="EE446" s="6"/>
      <c r="EF446" s="6"/>
      <c r="EG446" s="6"/>
      <c r="EH446" s="6"/>
      <c r="EI446" s="6"/>
      <c r="EJ446" s="6"/>
      <c r="EK446" s="6"/>
      <c r="EL446" s="6"/>
      <c r="EM446" s="6"/>
      <c r="EN446" s="6"/>
      <c r="EO446" s="6"/>
      <c r="EP446" s="6"/>
      <c r="EQ446" s="6"/>
      <c r="ER446" s="6"/>
      <c r="ES446" s="6"/>
      <c r="ET446" s="6"/>
      <c r="EU446" s="6"/>
      <c r="EV446" s="6"/>
      <c r="EW446" s="6"/>
      <c r="EX446" s="6"/>
      <c r="EY446" s="6"/>
      <c r="EZ446" s="6"/>
      <c r="FA446" s="6"/>
      <c r="FB446" s="6"/>
      <c r="FC446" s="6"/>
      <c r="FD446" s="6"/>
      <c r="FE446" s="6"/>
      <c r="FF446" s="6"/>
      <c r="FG446" s="6"/>
      <c r="FH446" s="6"/>
      <c r="FI446" s="6"/>
      <c r="FJ446" s="6"/>
      <c r="FK446" s="6"/>
      <c r="FL446" s="6"/>
      <c r="FM446" s="6"/>
      <c r="FN446" s="6"/>
      <c r="FO446" s="6"/>
      <c r="FP446" s="6"/>
      <c r="FQ446" s="6"/>
      <c r="FR446" s="6"/>
      <c r="FS446" s="6"/>
      <c r="FT446" s="6"/>
      <c r="FU446" s="6"/>
      <c r="FV446" s="6"/>
      <c r="FW446" s="6"/>
      <c r="FX446" s="6"/>
      <c r="FY446" s="6"/>
      <c r="FZ446" s="6"/>
      <c r="GA446" s="6"/>
      <c r="GB446" s="6"/>
      <c r="GC446" s="6"/>
      <c r="GD446" s="6"/>
      <c r="GE446" s="6"/>
      <c r="GF446" s="6"/>
      <c r="GG446" s="6"/>
      <c r="GH446" s="6"/>
      <c r="GI446" s="6"/>
      <c r="GJ446" s="6"/>
      <c r="GK446" s="6"/>
      <c r="GL446" s="6"/>
      <c r="GM446" s="6"/>
      <c r="GN446" s="6"/>
      <c r="GO446" s="6"/>
      <c r="GP446" s="6"/>
      <c r="GQ446" s="6"/>
      <c r="GR446" s="6"/>
      <c r="GS446" s="6"/>
      <c r="GT446" s="6"/>
      <c r="GU446" s="6"/>
      <c r="GV446" s="6"/>
      <c r="GW446" s="6"/>
      <c r="GX446" s="6"/>
      <c r="GY446" s="6"/>
      <c r="GZ446" s="6"/>
      <c r="HA446" s="6"/>
      <c r="HB446" s="6"/>
      <c r="HC446" s="6"/>
      <c r="HD446" s="6"/>
      <c r="HE446" s="6"/>
      <c r="HF446" s="6"/>
      <c r="HG446" s="6"/>
      <c r="HH446" s="6"/>
      <c r="HI446" s="6"/>
      <c r="HJ446" s="6"/>
      <c r="HK446" s="6"/>
      <c r="HL446" s="6"/>
      <c r="HM446" s="6"/>
      <c r="HN446" s="6"/>
      <c r="HO446" s="6"/>
      <c r="HP446" s="6"/>
      <c r="HQ446" s="6"/>
      <c r="HR446" s="6"/>
      <c r="HS446" s="6"/>
      <c r="HT446" s="6"/>
      <c r="HU446" s="6"/>
      <c r="HV446" s="6"/>
      <c r="HW446" s="6"/>
      <c r="HX446" s="6"/>
      <c r="HY446" s="6"/>
      <c r="HZ446" s="6"/>
      <c r="IA446" s="6"/>
      <c r="IB446" s="6"/>
      <c r="IC446" s="6"/>
      <c r="ID446" s="6"/>
      <c r="IE446" s="6"/>
      <c r="IF446" s="6"/>
      <c r="IG446" s="6"/>
      <c r="IH446" s="6"/>
      <c r="II446" s="6"/>
      <c r="IJ446" s="6"/>
      <c r="IK446" s="6"/>
      <c r="IL446" s="6"/>
      <c r="IM446" s="6"/>
      <c r="IN446" s="6"/>
      <c r="IO446" s="6"/>
      <c r="IP446" s="6"/>
      <c r="IQ446" s="6"/>
      <c r="IR446" s="6"/>
      <c r="IS446" s="6"/>
      <c r="IT446" s="6"/>
      <c r="IU446" s="6"/>
      <c r="IV446" s="6"/>
      <c r="IW446" s="6"/>
      <c r="IX446" s="6"/>
      <c r="IY446" s="6"/>
      <c r="IZ446" s="6"/>
      <c r="JA446" s="6"/>
      <c r="JB446" s="6"/>
      <c r="JC446" s="6"/>
      <c r="JD446" s="6"/>
      <c r="JE446" s="6"/>
      <c r="JF446" s="6"/>
      <c r="JG446" s="6"/>
      <c r="JH446" s="6"/>
      <c r="JI446" s="6"/>
      <c r="JJ446" s="6"/>
      <c r="JK446" s="6"/>
      <c r="JL446" s="6"/>
      <c r="JM446" s="6"/>
      <c r="JN446" s="6"/>
      <c r="JO446" s="6"/>
      <c r="JP446" s="6"/>
      <c r="JQ446" s="6"/>
      <c r="JR446" s="6"/>
      <c r="JS446" s="6"/>
      <c r="JT446" s="6"/>
    </row>
    <row r="447" spans="1:280" s="75" customFormat="1" x14ac:dyDescent="0.25">
      <c r="A447" s="5" t="s">
        <v>138</v>
      </c>
      <c r="B447" s="5" t="s">
        <v>205</v>
      </c>
      <c r="C447" s="39" t="s">
        <v>350</v>
      </c>
      <c r="D447" s="5" t="s">
        <v>232</v>
      </c>
      <c r="E447" s="30">
        <v>47000</v>
      </c>
      <c r="F447" s="30">
        <f>E447*0.0287</f>
        <v>1348.9</v>
      </c>
      <c r="G447" s="30">
        <v>1430.6</v>
      </c>
      <c r="H447" s="30">
        <f>E447*0.0304</f>
        <v>1428.8</v>
      </c>
      <c r="I447" s="30">
        <v>275</v>
      </c>
      <c r="J447" s="30">
        <f>F447+G447+H447+I447</f>
        <v>4483.3</v>
      </c>
      <c r="K447" s="30">
        <f>E447-J447</f>
        <v>42516.7</v>
      </c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  <c r="Z447" s="5"/>
      <c r="AA447" s="5"/>
      <c r="AB447" s="5"/>
      <c r="AC447" s="5"/>
      <c r="AD447" s="5"/>
      <c r="AE447" s="5"/>
      <c r="AF447" s="5"/>
      <c r="AG447" s="5"/>
      <c r="AH447" s="5"/>
      <c r="AI447" s="5"/>
      <c r="AJ447" s="5"/>
      <c r="AK447" s="5"/>
      <c r="AL447" s="5"/>
      <c r="AM447" s="28"/>
      <c r="AN447" s="28"/>
      <c r="AO447" s="28"/>
      <c r="AP447" s="26"/>
      <c r="AQ447" s="26"/>
      <c r="AR447" s="26"/>
      <c r="AS447" s="26"/>
      <c r="AT447" s="26"/>
      <c r="AU447" s="26"/>
      <c r="AV447" s="26"/>
      <c r="AW447" s="26"/>
      <c r="AX447" s="26"/>
      <c r="AY447" s="26"/>
      <c r="AZ447" s="26"/>
      <c r="BA447" s="26"/>
      <c r="BB447" s="26"/>
      <c r="BC447" s="26"/>
      <c r="BD447" s="26"/>
      <c r="BE447" s="26"/>
      <c r="BF447" s="26"/>
      <c r="BG447" s="26"/>
      <c r="BH447" s="26"/>
      <c r="BI447" s="26"/>
      <c r="BJ447" s="26"/>
      <c r="BK447" s="26"/>
      <c r="BL447" s="26"/>
      <c r="BM447" s="26"/>
      <c r="BN447" s="26"/>
      <c r="BO447" s="26"/>
      <c r="BP447" s="26"/>
      <c r="BQ447" s="26"/>
      <c r="BR447" s="26"/>
      <c r="BS447" s="26"/>
      <c r="BT447" s="26"/>
      <c r="BU447" s="26"/>
      <c r="BV447" s="26"/>
      <c r="BW447" s="26"/>
      <c r="BX447" s="26"/>
      <c r="BY447" s="26"/>
      <c r="BZ447" s="26"/>
      <c r="CA447" s="26"/>
      <c r="CB447" s="26"/>
      <c r="CC447" s="26"/>
      <c r="CD447" s="26"/>
      <c r="CE447" s="26"/>
      <c r="CF447" s="26"/>
      <c r="CG447" s="26"/>
      <c r="CH447" s="26"/>
      <c r="CI447" s="26"/>
      <c r="CJ447" s="26"/>
      <c r="CK447" s="26"/>
      <c r="CL447" s="26"/>
      <c r="CM447" s="26"/>
      <c r="CN447" s="26"/>
      <c r="CO447" s="26"/>
      <c r="CP447" s="26"/>
      <c r="CQ447" s="26"/>
      <c r="CR447" s="26"/>
      <c r="CS447" s="26"/>
      <c r="CT447" s="26"/>
      <c r="CU447" s="26"/>
      <c r="CV447" s="26"/>
      <c r="CW447" s="26"/>
      <c r="CX447" s="26"/>
      <c r="CY447" s="26"/>
      <c r="CZ447" s="26"/>
      <c r="DA447" s="26"/>
      <c r="DB447" s="26"/>
      <c r="DC447" s="26"/>
      <c r="DD447" s="26"/>
      <c r="DE447" s="26"/>
      <c r="DF447" s="26"/>
      <c r="DG447" s="26"/>
      <c r="DH447" s="26"/>
      <c r="DI447" s="6"/>
      <c r="DJ447" s="6"/>
      <c r="DK447" s="6"/>
      <c r="DL447" s="6"/>
      <c r="DM447" s="6"/>
      <c r="DN447" s="6"/>
      <c r="DO447" s="6"/>
      <c r="DP447" s="6"/>
      <c r="DQ447" s="6"/>
      <c r="DR447" s="6"/>
      <c r="DS447" s="6"/>
      <c r="DT447" s="6"/>
      <c r="DU447" s="6"/>
      <c r="DV447" s="6"/>
      <c r="DW447" s="6"/>
      <c r="DX447" s="6"/>
      <c r="DY447" s="6"/>
      <c r="DZ447" s="6"/>
      <c r="EA447" s="6"/>
      <c r="EB447" s="6"/>
      <c r="EC447" s="6"/>
      <c r="ED447" s="6"/>
      <c r="EE447" s="6"/>
      <c r="EF447" s="6"/>
      <c r="EG447" s="6"/>
      <c r="EH447" s="6"/>
      <c r="EI447" s="6"/>
      <c r="EJ447" s="6"/>
      <c r="EK447" s="6"/>
      <c r="EL447" s="6"/>
      <c r="EM447" s="6"/>
      <c r="EN447" s="6"/>
      <c r="EO447" s="6"/>
      <c r="EP447" s="6"/>
      <c r="EQ447" s="6"/>
      <c r="ER447" s="6"/>
      <c r="ES447" s="6"/>
      <c r="ET447" s="6"/>
      <c r="EU447" s="6"/>
      <c r="EV447" s="6"/>
      <c r="EW447" s="6"/>
      <c r="EX447" s="6"/>
      <c r="EY447" s="6"/>
      <c r="EZ447" s="6"/>
      <c r="FA447" s="6"/>
      <c r="FB447" s="6"/>
      <c r="FC447" s="6"/>
      <c r="FD447" s="6"/>
      <c r="FE447" s="6"/>
      <c r="FF447" s="6"/>
      <c r="FG447" s="6"/>
      <c r="FH447" s="6"/>
      <c r="FI447" s="6"/>
      <c r="FJ447" s="6"/>
      <c r="FK447" s="6"/>
      <c r="FL447" s="6"/>
      <c r="FM447" s="6"/>
      <c r="FN447" s="6"/>
      <c r="FO447" s="6"/>
      <c r="FP447" s="6"/>
      <c r="FQ447" s="6"/>
      <c r="FR447" s="6"/>
      <c r="FS447" s="6"/>
      <c r="FT447" s="6"/>
      <c r="FU447" s="6"/>
      <c r="FV447" s="6"/>
      <c r="FW447" s="6"/>
      <c r="FX447" s="6"/>
      <c r="FY447" s="6"/>
      <c r="FZ447" s="6"/>
      <c r="GA447" s="6"/>
      <c r="GB447" s="6"/>
      <c r="GC447" s="6"/>
      <c r="GD447" s="6"/>
      <c r="GE447" s="6"/>
      <c r="GF447" s="6"/>
      <c r="GG447" s="6"/>
      <c r="GH447" s="6"/>
      <c r="GI447" s="6"/>
      <c r="GJ447" s="6"/>
      <c r="GK447" s="6"/>
      <c r="GL447" s="6"/>
      <c r="GM447" s="6"/>
      <c r="GN447" s="6"/>
      <c r="GO447" s="6"/>
      <c r="GP447" s="6"/>
      <c r="GQ447" s="6"/>
      <c r="GR447" s="6"/>
      <c r="GS447" s="6"/>
      <c r="GT447" s="6"/>
      <c r="GU447" s="6"/>
      <c r="GV447" s="6"/>
      <c r="GW447" s="6"/>
      <c r="GX447" s="6"/>
      <c r="GY447" s="6"/>
      <c r="GZ447" s="6"/>
      <c r="HA447" s="6"/>
      <c r="HB447" s="6"/>
      <c r="HC447" s="6"/>
      <c r="HD447" s="6"/>
      <c r="HE447" s="6"/>
      <c r="HF447" s="6"/>
      <c r="HG447" s="6"/>
      <c r="HH447" s="6"/>
      <c r="HI447" s="6"/>
      <c r="HJ447" s="6"/>
      <c r="HK447" s="6"/>
      <c r="HL447" s="6"/>
      <c r="HM447" s="6"/>
      <c r="HN447" s="6"/>
      <c r="HO447" s="6"/>
      <c r="HP447" s="6"/>
      <c r="HQ447" s="6"/>
      <c r="HR447" s="6"/>
      <c r="HS447" s="6"/>
      <c r="HT447" s="6"/>
      <c r="HU447" s="6"/>
      <c r="HV447" s="6"/>
      <c r="HW447" s="6"/>
      <c r="HX447" s="6"/>
      <c r="HY447" s="6"/>
      <c r="HZ447" s="6"/>
      <c r="IA447" s="6"/>
      <c r="IB447" s="6"/>
      <c r="IC447" s="6"/>
      <c r="ID447" s="6"/>
      <c r="IE447" s="6"/>
      <c r="IF447" s="6"/>
      <c r="IG447" s="6"/>
      <c r="IH447" s="6"/>
      <c r="II447" s="6"/>
      <c r="IJ447" s="6"/>
      <c r="IK447" s="6"/>
      <c r="IL447" s="6"/>
      <c r="IM447" s="6"/>
      <c r="IN447" s="6"/>
      <c r="IO447" s="6"/>
      <c r="IP447" s="6"/>
      <c r="IQ447" s="6"/>
      <c r="IR447" s="6"/>
      <c r="IS447" s="6"/>
      <c r="IT447" s="6"/>
      <c r="IU447" s="6"/>
      <c r="IV447" s="6"/>
      <c r="IW447" s="6"/>
      <c r="IX447" s="6"/>
      <c r="IY447" s="6"/>
      <c r="IZ447" s="6"/>
      <c r="JA447" s="6"/>
      <c r="JB447" s="6"/>
      <c r="JC447" s="6"/>
      <c r="JD447" s="6"/>
      <c r="JE447" s="6"/>
      <c r="JF447" s="6"/>
      <c r="JG447" s="6"/>
      <c r="JH447" s="6"/>
      <c r="JI447" s="6"/>
      <c r="JJ447" s="6"/>
      <c r="JK447" s="6"/>
      <c r="JL447" s="6"/>
      <c r="JM447" s="6"/>
      <c r="JN447" s="6"/>
      <c r="JO447" s="6"/>
      <c r="JP447" s="6"/>
      <c r="JQ447" s="6"/>
      <c r="JR447" s="6"/>
      <c r="JS447" s="6"/>
      <c r="JT447" s="6"/>
    </row>
    <row r="448" spans="1:280" s="75" customFormat="1" x14ac:dyDescent="0.25">
      <c r="A448" s="63" t="s">
        <v>12</v>
      </c>
      <c r="B448" s="63">
        <v>8</v>
      </c>
      <c r="C448" s="64"/>
      <c r="D448" s="63"/>
      <c r="E448" s="65">
        <f>SUM(E440:E447)</f>
        <v>274692.44</v>
      </c>
      <c r="F448" s="65">
        <f>SUM(F440:F447)</f>
        <v>7883.67</v>
      </c>
      <c r="G448" s="65">
        <f>SUM(G440:G447)</f>
        <v>7135</v>
      </c>
      <c r="H448" s="65">
        <f t="shared" ref="H448:K448" si="142">SUM(H440:H447)</f>
        <v>8350.65</v>
      </c>
      <c r="I448" s="65">
        <f t="shared" si="142"/>
        <v>7204.9</v>
      </c>
      <c r="J448" s="65">
        <f t="shared" si="142"/>
        <v>30574.22</v>
      </c>
      <c r="K448" s="65">
        <f t="shared" si="142"/>
        <v>244118.22</v>
      </c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  <c r="AA448" s="6"/>
      <c r="AB448" s="6"/>
      <c r="AC448" s="6"/>
      <c r="AD448" s="6"/>
      <c r="AE448" s="6"/>
      <c r="AF448" s="6"/>
      <c r="AG448" s="6"/>
      <c r="AH448" s="6"/>
      <c r="AI448" s="6"/>
      <c r="AJ448" s="6"/>
      <c r="AK448" s="6"/>
      <c r="AL448" s="6"/>
      <c r="AM448" s="26"/>
      <c r="AN448" s="26"/>
      <c r="AO448" s="26"/>
      <c r="AP448" s="26"/>
      <c r="AQ448" s="26"/>
      <c r="AR448" s="26"/>
      <c r="AS448" s="26"/>
      <c r="AT448" s="26"/>
      <c r="AU448" s="26"/>
      <c r="AV448" s="26"/>
      <c r="AW448" s="26"/>
      <c r="AX448" s="26"/>
      <c r="AY448" s="26"/>
      <c r="AZ448" s="26"/>
      <c r="BA448" s="26"/>
      <c r="BB448" s="26"/>
      <c r="BC448" s="26"/>
      <c r="BD448" s="26"/>
      <c r="BE448" s="26"/>
      <c r="BF448" s="26"/>
      <c r="BG448" s="26"/>
      <c r="BH448" s="26"/>
      <c r="BI448" s="26"/>
      <c r="BJ448" s="26"/>
      <c r="BK448" s="26"/>
      <c r="BL448" s="26"/>
      <c r="BM448" s="26"/>
      <c r="BN448" s="26"/>
      <c r="BO448" s="26"/>
      <c r="BP448" s="26"/>
      <c r="BQ448" s="26"/>
      <c r="BR448" s="26"/>
      <c r="BS448" s="26"/>
      <c r="BT448" s="26"/>
      <c r="BU448" s="26"/>
      <c r="BV448" s="26"/>
      <c r="BW448" s="26"/>
      <c r="BX448" s="26"/>
      <c r="BY448" s="26"/>
      <c r="BZ448" s="26"/>
      <c r="CA448" s="26"/>
      <c r="CB448" s="26"/>
      <c r="CC448" s="26"/>
      <c r="CD448" s="26"/>
      <c r="CE448" s="26"/>
      <c r="CF448" s="26"/>
      <c r="CG448" s="26"/>
      <c r="CH448" s="26"/>
      <c r="CI448" s="26"/>
      <c r="CJ448" s="26"/>
      <c r="CK448" s="26"/>
      <c r="CL448" s="26"/>
      <c r="CM448" s="26"/>
      <c r="CN448" s="26"/>
      <c r="CO448" s="26"/>
      <c r="CP448" s="26"/>
      <c r="CQ448" s="26"/>
      <c r="CR448" s="26"/>
      <c r="CS448" s="26"/>
      <c r="CT448" s="26"/>
      <c r="CU448" s="26"/>
      <c r="CV448" s="26"/>
      <c r="CW448" s="26"/>
      <c r="CX448" s="26"/>
      <c r="CY448" s="26"/>
      <c r="CZ448" s="26"/>
      <c r="DA448" s="26"/>
      <c r="DB448" s="26"/>
      <c r="DC448" s="26"/>
      <c r="DD448" s="26"/>
      <c r="DE448" s="26"/>
      <c r="DF448" s="26"/>
      <c r="DG448" s="26"/>
      <c r="DH448" s="26"/>
      <c r="DI448" s="6"/>
      <c r="DJ448" s="6"/>
      <c r="DK448" s="6"/>
      <c r="DL448" s="6"/>
      <c r="DM448" s="6"/>
      <c r="DN448" s="6"/>
      <c r="DO448" s="6"/>
      <c r="DP448" s="6"/>
      <c r="DQ448" s="6"/>
      <c r="DR448" s="6"/>
      <c r="DS448" s="6"/>
      <c r="DT448" s="6"/>
      <c r="DU448" s="6"/>
      <c r="DV448" s="6"/>
      <c r="DW448" s="6"/>
      <c r="DX448" s="6"/>
      <c r="DY448" s="6"/>
      <c r="DZ448" s="6"/>
      <c r="EA448" s="6"/>
      <c r="EB448" s="6"/>
      <c r="EC448" s="6"/>
      <c r="ED448" s="6"/>
      <c r="EE448" s="6"/>
      <c r="EF448" s="6"/>
      <c r="EG448" s="6"/>
      <c r="EH448" s="6"/>
      <c r="EI448" s="6"/>
      <c r="EJ448" s="6"/>
      <c r="EK448" s="6"/>
      <c r="EL448" s="6"/>
      <c r="EM448" s="6"/>
      <c r="EN448" s="6"/>
      <c r="EO448" s="6"/>
      <c r="EP448" s="6"/>
      <c r="EQ448" s="6"/>
      <c r="ER448" s="6"/>
      <c r="ES448" s="6"/>
      <c r="ET448" s="6"/>
      <c r="EU448" s="6"/>
      <c r="EV448" s="6"/>
      <c r="EW448" s="6"/>
      <c r="EX448" s="6"/>
      <c r="EY448" s="6"/>
      <c r="EZ448" s="6"/>
      <c r="FA448" s="6"/>
      <c r="FB448" s="6"/>
      <c r="FC448" s="6"/>
      <c r="FD448" s="6"/>
      <c r="FE448" s="6"/>
      <c r="FF448" s="6"/>
      <c r="FG448" s="6"/>
      <c r="FH448" s="6"/>
      <c r="FI448" s="6"/>
      <c r="FJ448" s="6"/>
      <c r="FK448" s="6"/>
      <c r="FL448" s="6"/>
      <c r="FM448" s="6"/>
      <c r="FN448" s="6"/>
      <c r="FO448" s="6"/>
      <c r="FP448" s="6"/>
      <c r="FQ448" s="6"/>
      <c r="FR448" s="6"/>
      <c r="FS448" s="6"/>
      <c r="FT448" s="6"/>
      <c r="FU448" s="6"/>
      <c r="FV448" s="6"/>
      <c r="FW448" s="6"/>
      <c r="FX448" s="6"/>
      <c r="FY448" s="6"/>
      <c r="FZ448" s="6"/>
      <c r="GA448" s="6"/>
      <c r="GB448" s="6"/>
      <c r="GC448" s="6"/>
      <c r="GD448" s="6"/>
      <c r="GE448" s="6"/>
      <c r="GF448" s="6"/>
      <c r="GG448" s="6"/>
      <c r="GH448" s="6"/>
      <c r="GI448" s="6"/>
      <c r="GJ448" s="6"/>
      <c r="GK448" s="6"/>
      <c r="GL448" s="6"/>
      <c r="GM448" s="6"/>
      <c r="GN448" s="6"/>
      <c r="GO448" s="6"/>
      <c r="GP448" s="6"/>
      <c r="GQ448" s="6"/>
      <c r="GR448" s="6"/>
      <c r="GS448" s="6"/>
      <c r="GT448" s="6"/>
      <c r="GU448" s="6"/>
      <c r="GV448" s="6"/>
      <c r="GW448" s="6"/>
      <c r="GX448" s="6"/>
      <c r="GY448" s="6"/>
      <c r="GZ448" s="6"/>
      <c r="HA448" s="6"/>
      <c r="HB448" s="6"/>
      <c r="HC448" s="6"/>
      <c r="HD448" s="6"/>
      <c r="HE448" s="6"/>
      <c r="HF448" s="6"/>
      <c r="HG448" s="6"/>
      <c r="HH448" s="6"/>
      <c r="HI448" s="6"/>
      <c r="HJ448" s="6"/>
      <c r="HK448" s="6"/>
      <c r="HL448" s="6"/>
      <c r="HM448" s="6"/>
      <c r="HN448" s="6"/>
      <c r="HO448" s="6"/>
      <c r="HP448" s="6"/>
      <c r="HQ448" s="6"/>
      <c r="HR448" s="6"/>
      <c r="HS448" s="6"/>
      <c r="HT448" s="6"/>
      <c r="HU448" s="6"/>
      <c r="HV448" s="6"/>
      <c r="HW448" s="6"/>
      <c r="HX448" s="6"/>
      <c r="HY448" s="6"/>
      <c r="HZ448" s="6"/>
      <c r="IA448" s="6"/>
      <c r="IB448" s="6"/>
      <c r="IC448" s="6"/>
      <c r="ID448" s="6"/>
      <c r="IE448" s="6"/>
      <c r="IF448" s="6"/>
      <c r="IG448" s="6"/>
      <c r="IH448" s="6"/>
      <c r="II448" s="6"/>
      <c r="IJ448" s="6"/>
      <c r="IK448" s="6"/>
      <c r="IL448" s="6"/>
      <c r="IM448" s="6"/>
      <c r="IN448" s="6"/>
      <c r="IO448" s="6"/>
      <c r="IP448" s="6"/>
      <c r="IQ448" s="6"/>
      <c r="IR448" s="6"/>
      <c r="IS448" s="6"/>
      <c r="IT448" s="6"/>
      <c r="IU448" s="6"/>
      <c r="IV448" s="6"/>
      <c r="IW448" s="6"/>
      <c r="IX448" s="6"/>
      <c r="IY448" s="6"/>
      <c r="IZ448" s="6"/>
      <c r="JA448" s="6"/>
      <c r="JB448" s="6"/>
      <c r="JC448" s="6"/>
      <c r="JD448" s="6"/>
      <c r="JE448" s="6"/>
      <c r="JF448" s="6"/>
      <c r="JG448" s="6"/>
      <c r="JH448" s="6"/>
      <c r="JI448" s="6"/>
      <c r="JJ448" s="6"/>
      <c r="JK448" s="6"/>
      <c r="JL448" s="6"/>
      <c r="JM448" s="6"/>
      <c r="JN448" s="6"/>
      <c r="JO448" s="6"/>
      <c r="JP448" s="6"/>
      <c r="JQ448" s="6"/>
      <c r="JR448" s="6"/>
      <c r="JS448" s="6"/>
      <c r="JT448" s="6"/>
    </row>
    <row r="449" spans="1:280" s="75" customFormat="1" x14ac:dyDescent="0.25">
      <c r="A449" s="5"/>
      <c r="B449" s="5"/>
      <c r="C449" s="39"/>
      <c r="D449" s="5"/>
      <c r="E449" s="30"/>
      <c r="F449" s="30"/>
      <c r="G449" s="30"/>
      <c r="H449" s="30"/>
      <c r="I449" s="30"/>
      <c r="J449" s="30"/>
      <c r="K449" s="30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  <c r="AA449" s="6"/>
      <c r="AB449" s="6"/>
      <c r="AC449" s="6"/>
      <c r="AD449" s="6"/>
      <c r="AE449" s="6"/>
      <c r="AF449" s="6"/>
      <c r="AG449" s="6"/>
      <c r="AH449" s="6"/>
      <c r="AI449" s="6"/>
      <c r="AJ449" s="6"/>
      <c r="AK449" s="6"/>
      <c r="AL449" s="6"/>
      <c r="AM449" s="26"/>
      <c r="AN449" s="26"/>
      <c r="AO449" s="26"/>
      <c r="AP449" s="26"/>
      <c r="AQ449" s="26"/>
      <c r="AR449" s="26"/>
      <c r="AS449" s="26"/>
      <c r="AT449" s="26"/>
      <c r="AU449" s="26"/>
      <c r="AV449" s="26"/>
      <c r="AW449" s="26"/>
      <c r="AX449" s="26"/>
      <c r="AY449" s="26"/>
      <c r="AZ449" s="26"/>
      <c r="BA449" s="26"/>
      <c r="BB449" s="26"/>
      <c r="BC449" s="26"/>
      <c r="BD449" s="26"/>
      <c r="BE449" s="26"/>
      <c r="BF449" s="26"/>
      <c r="BG449" s="26"/>
      <c r="BH449" s="26"/>
      <c r="BI449" s="26"/>
      <c r="BJ449" s="26"/>
      <c r="BK449" s="26"/>
      <c r="BL449" s="26"/>
      <c r="BM449" s="26"/>
      <c r="BN449" s="26"/>
      <c r="BO449" s="26"/>
      <c r="BP449" s="26"/>
      <c r="BQ449" s="26"/>
      <c r="BR449" s="26"/>
      <c r="BS449" s="26"/>
      <c r="BT449" s="26"/>
      <c r="BU449" s="26"/>
      <c r="BV449" s="26"/>
      <c r="BW449" s="26"/>
      <c r="BX449" s="26"/>
      <c r="BY449" s="26"/>
      <c r="BZ449" s="26"/>
      <c r="CA449" s="26"/>
      <c r="CB449" s="26"/>
      <c r="CC449" s="26"/>
      <c r="CD449" s="26"/>
      <c r="CE449" s="26"/>
      <c r="CF449" s="26"/>
      <c r="CG449" s="26"/>
      <c r="CH449" s="26"/>
      <c r="CI449" s="26"/>
      <c r="CJ449" s="26"/>
      <c r="CK449" s="26"/>
      <c r="CL449" s="26"/>
      <c r="CM449" s="26"/>
      <c r="CN449" s="26"/>
      <c r="CO449" s="26"/>
      <c r="CP449" s="26"/>
      <c r="CQ449" s="26"/>
      <c r="CR449" s="26"/>
      <c r="CS449" s="26"/>
      <c r="CT449" s="26"/>
      <c r="CU449" s="26"/>
      <c r="CV449" s="26"/>
      <c r="CW449" s="26"/>
      <c r="CX449" s="26"/>
      <c r="CY449" s="26"/>
      <c r="CZ449" s="26"/>
      <c r="DA449" s="26"/>
      <c r="DB449" s="26"/>
      <c r="DC449" s="26"/>
      <c r="DD449" s="26"/>
      <c r="DE449" s="26"/>
      <c r="DF449" s="26"/>
      <c r="DG449" s="26"/>
      <c r="DH449" s="26"/>
      <c r="DI449" s="6"/>
      <c r="DJ449" s="6"/>
      <c r="DK449" s="6"/>
      <c r="DL449" s="6"/>
      <c r="DM449" s="6"/>
      <c r="DN449" s="6"/>
      <c r="DO449" s="6"/>
      <c r="DP449" s="6"/>
      <c r="DQ449" s="6"/>
      <c r="DR449" s="6"/>
      <c r="DS449" s="6"/>
      <c r="DT449" s="6"/>
      <c r="DU449" s="6"/>
      <c r="DV449" s="6"/>
      <c r="DW449" s="6"/>
      <c r="DX449" s="6"/>
      <c r="DY449" s="6"/>
      <c r="DZ449" s="6"/>
      <c r="EA449" s="6"/>
      <c r="EB449" s="6"/>
      <c r="EC449" s="6"/>
      <c r="ED449" s="6"/>
      <c r="EE449" s="6"/>
      <c r="EF449" s="6"/>
      <c r="EG449" s="6"/>
      <c r="EH449" s="6"/>
      <c r="EI449" s="6"/>
      <c r="EJ449" s="6"/>
      <c r="EK449" s="6"/>
      <c r="EL449" s="6"/>
      <c r="EM449" s="6"/>
      <c r="EN449" s="6"/>
      <c r="EO449" s="6"/>
      <c r="EP449" s="6"/>
      <c r="EQ449" s="6"/>
      <c r="ER449" s="6"/>
      <c r="ES449" s="6"/>
      <c r="ET449" s="6"/>
      <c r="EU449" s="6"/>
      <c r="EV449" s="6"/>
      <c r="EW449" s="6"/>
      <c r="EX449" s="6"/>
      <c r="EY449" s="6"/>
      <c r="EZ449" s="6"/>
      <c r="FA449" s="6"/>
      <c r="FB449" s="6"/>
      <c r="FC449" s="6"/>
      <c r="FD449" s="6"/>
      <c r="FE449" s="6"/>
      <c r="FF449" s="6"/>
      <c r="FG449" s="6"/>
      <c r="FH449" s="6"/>
      <c r="FI449" s="6"/>
      <c r="FJ449" s="6"/>
      <c r="FK449" s="6"/>
      <c r="FL449" s="6"/>
      <c r="FM449" s="6"/>
      <c r="FN449" s="6"/>
      <c r="FO449" s="6"/>
      <c r="FP449" s="6"/>
      <c r="FQ449" s="6"/>
      <c r="FR449" s="6"/>
      <c r="FS449" s="6"/>
      <c r="FT449" s="6"/>
      <c r="FU449" s="6"/>
      <c r="FV449" s="6"/>
      <c r="FW449" s="6"/>
      <c r="FX449" s="6"/>
      <c r="FY449" s="6"/>
      <c r="FZ449" s="6"/>
      <c r="GA449" s="6"/>
      <c r="GB449" s="6"/>
      <c r="GC449" s="6"/>
      <c r="GD449" s="6"/>
      <c r="GE449" s="6"/>
      <c r="GF449" s="6"/>
      <c r="GG449" s="6"/>
      <c r="GH449" s="6"/>
      <c r="GI449" s="6"/>
      <c r="GJ449" s="6"/>
      <c r="GK449" s="6"/>
      <c r="GL449" s="6"/>
      <c r="GM449" s="6"/>
      <c r="GN449" s="6"/>
      <c r="GO449" s="6"/>
      <c r="GP449" s="6"/>
      <c r="GQ449" s="6"/>
      <c r="GR449" s="6"/>
      <c r="GS449" s="6"/>
      <c r="GT449" s="6"/>
      <c r="GU449" s="6"/>
      <c r="GV449" s="6"/>
      <c r="GW449" s="6"/>
      <c r="GX449" s="6"/>
      <c r="GY449" s="6"/>
      <c r="GZ449" s="6"/>
      <c r="HA449" s="6"/>
      <c r="HB449" s="6"/>
      <c r="HC449" s="6"/>
      <c r="HD449" s="6"/>
      <c r="HE449" s="6"/>
      <c r="HF449" s="6"/>
      <c r="HG449" s="6"/>
      <c r="HH449" s="6"/>
      <c r="HI449" s="6"/>
      <c r="HJ449" s="6"/>
      <c r="HK449" s="6"/>
      <c r="HL449" s="6"/>
      <c r="HM449" s="6"/>
      <c r="HN449" s="6"/>
      <c r="HO449" s="6"/>
      <c r="HP449" s="6"/>
      <c r="HQ449" s="6"/>
      <c r="HR449" s="6"/>
      <c r="HS449" s="6"/>
      <c r="HT449" s="6"/>
      <c r="HU449" s="6"/>
      <c r="HV449" s="6"/>
      <c r="HW449" s="6"/>
      <c r="HX449" s="6"/>
      <c r="HY449" s="6"/>
      <c r="HZ449" s="6"/>
      <c r="IA449" s="6"/>
      <c r="IB449" s="6"/>
      <c r="IC449" s="6"/>
      <c r="ID449" s="6"/>
      <c r="IE449" s="6"/>
      <c r="IF449" s="6"/>
      <c r="IG449" s="6"/>
      <c r="IH449" s="6"/>
      <c r="II449" s="6"/>
      <c r="IJ449" s="6"/>
      <c r="IK449" s="6"/>
      <c r="IL449" s="6"/>
      <c r="IM449" s="6"/>
      <c r="IN449" s="6"/>
      <c r="IO449" s="6"/>
      <c r="IP449" s="6"/>
      <c r="IQ449" s="6"/>
      <c r="IR449" s="6"/>
      <c r="IS449" s="6"/>
      <c r="IT449" s="6"/>
      <c r="IU449" s="6"/>
      <c r="IV449" s="6"/>
      <c r="IW449" s="6"/>
      <c r="IX449" s="6"/>
      <c r="IY449" s="6"/>
      <c r="IZ449" s="6"/>
      <c r="JA449" s="6"/>
      <c r="JB449" s="6"/>
      <c r="JC449" s="6"/>
      <c r="JD449" s="6"/>
      <c r="JE449" s="6"/>
      <c r="JF449" s="6"/>
      <c r="JG449" s="6"/>
      <c r="JH449" s="6"/>
      <c r="JI449" s="6"/>
      <c r="JJ449" s="6"/>
      <c r="JK449" s="6"/>
      <c r="JL449" s="6"/>
      <c r="JM449" s="6"/>
      <c r="JN449" s="6"/>
      <c r="JO449" s="6"/>
      <c r="JP449" s="6"/>
      <c r="JQ449" s="6"/>
      <c r="JR449" s="6"/>
      <c r="JS449" s="6"/>
      <c r="JT449" s="6"/>
    </row>
    <row r="450" spans="1:280" s="76" customFormat="1" x14ac:dyDescent="0.25">
      <c r="A450" s="73" t="s">
        <v>440</v>
      </c>
      <c r="B450" s="73"/>
      <c r="C450" s="40"/>
      <c r="D450" s="73"/>
      <c r="E450" s="73"/>
      <c r="F450" s="73"/>
      <c r="G450" s="73"/>
      <c r="H450" s="73"/>
      <c r="I450" s="73"/>
      <c r="J450" s="73"/>
      <c r="K450" s="73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  <c r="AA450" s="6"/>
      <c r="AB450" s="6"/>
      <c r="AC450" s="6"/>
      <c r="AD450" s="6"/>
      <c r="AE450" s="6"/>
      <c r="AF450" s="6"/>
      <c r="AG450" s="6"/>
      <c r="AH450" s="6"/>
      <c r="AI450" s="6"/>
      <c r="AJ450" s="6"/>
      <c r="AK450" s="6"/>
      <c r="AL450" s="6"/>
      <c r="AM450" s="6"/>
      <c r="AN450" s="6"/>
      <c r="AO450" s="6"/>
      <c r="AP450" s="5"/>
      <c r="AQ450" s="5"/>
      <c r="AR450" s="5"/>
      <c r="AS450" s="5"/>
      <c r="AT450" s="5"/>
      <c r="AU450" s="5"/>
      <c r="AV450" s="5"/>
      <c r="AW450" s="5"/>
      <c r="AX450" s="5"/>
      <c r="AY450" s="5"/>
      <c r="AZ450" s="5"/>
      <c r="BA450" s="5"/>
      <c r="BB450" s="5"/>
      <c r="BC450" s="5"/>
      <c r="BD450" s="5"/>
      <c r="BE450" s="5"/>
      <c r="BF450" s="5"/>
      <c r="BG450" s="5"/>
      <c r="BH450" s="5"/>
      <c r="BI450" s="5"/>
      <c r="BJ450" s="5"/>
      <c r="BK450" s="5"/>
      <c r="BL450" s="5"/>
      <c r="BM450" s="5"/>
      <c r="BN450" s="5"/>
      <c r="BO450" s="5"/>
      <c r="BP450" s="5"/>
      <c r="BQ450" s="5"/>
      <c r="BR450" s="5"/>
      <c r="BS450" s="5"/>
      <c r="BT450" s="5"/>
      <c r="BU450" s="5"/>
      <c r="BV450" s="5"/>
      <c r="BW450" s="5"/>
      <c r="BX450" s="5"/>
      <c r="BY450" s="5"/>
      <c r="BZ450" s="5"/>
      <c r="CA450" s="5"/>
      <c r="CB450" s="5"/>
      <c r="CC450" s="5"/>
      <c r="CD450" s="5"/>
      <c r="CE450" s="5"/>
      <c r="CF450" s="5"/>
      <c r="CG450" s="5"/>
      <c r="CH450" s="5"/>
      <c r="CI450" s="5"/>
      <c r="CJ450" s="5"/>
      <c r="CK450" s="5"/>
      <c r="CL450" s="5"/>
      <c r="CM450" s="5"/>
      <c r="CN450" s="5"/>
      <c r="CO450" s="5"/>
      <c r="CP450" s="5"/>
      <c r="CQ450" s="5"/>
      <c r="CR450" s="5"/>
      <c r="CS450" s="5"/>
      <c r="CT450" s="5"/>
      <c r="CU450" s="5"/>
      <c r="CV450" s="5"/>
      <c r="CW450" s="5"/>
      <c r="CX450" s="5"/>
      <c r="CY450" s="5"/>
      <c r="CZ450" s="5"/>
      <c r="DA450" s="5"/>
      <c r="DB450" s="5"/>
      <c r="DC450" s="5"/>
      <c r="DD450" s="5"/>
      <c r="DE450" s="5"/>
      <c r="DF450" s="5"/>
      <c r="DG450" s="5"/>
      <c r="DH450" s="5"/>
      <c r="DI450" s="5"/>
      <c r="DJ450" s="5"/>
      <c r="DK450" s="5"/>
      <c r="DL450" s="5"/>
      <c r="DM450" s="5"/>
      <c r="DN450" s="5"/>
      <c r="DO450" s="5"/>
      <c r="DP450" s="5"/>
      <c r="DQ450" s="5"/>
      <c r="DR450" s="5"/>
      <c r="DS450" s="5"/>
      <c r="DT450" s="5"/>
      <c r="DU450" s="5"/>
      <c r="DV450" s="5"/>
      <c r="DW450" s="5"/>
      <c r="DX450" s="5"/>
      <c r="DY450" s="5"/>
      <c r="DZ450" s="5"/>
      <c r="EA450" s="5"/>
      <c r="EB450" s="5"/>
      <c r="EC450" s="5"/>
      <c r="ED450" s="5"/>
      <c r="EE450" s="5"/>
      <c r="EF450" s="5"/>
      <c r="EG450" s="5"/>
      <c r="EH450" s="5"/>
      <c r="EI450" s="5"/>
      <c r="EJ450" s="5"/>
      <c r="EK450" s="5"/>
      <c r="EL450" s="5"/>
      <c r="EM450" s="5"/>
      <c r="EN450" s="5"/>
      <c r="EO450" s="5"/>
      <c r="EP450" s="5"/>
      <c r="EQ450" s="5"/>
      <c r="ER450" s="5"/>
      <c r="ES450" s="5"/>
      <c r="ET450" s="5"/>
      <c r="EU450" s="5"/>
      <c r="EV450" s="5"/>
      <c r="EW450" s="5"/>
      <c r="EX450" s="5"/>
      <c r="EY450" s="5"/>
      <c r="EZ450" s="5"/>
      <c r="FA450" s="5"/>
      <c r="FB450" s="5"/>
      <c r="FC450" s="5"/>
      <c r="FD450" s="5"/>
      <c r="FE450" s="5"/>
      <c r="FF450" s="5"/>
      <c r="FG450" s="5"/>
      <c r="FH450" s="5"/>
      <c r="FI450" s="5"/>
      <c r="FJ450" s="5"/>
      <c r="FK450" s="5"/>
      <c r="FL450" s="5"/>
      <c r="FM450" s="5"/>
      <c r="FN450" s="5"/>
      <c r="FO450" s="5"/>
      <c r="FP450" s="5"/>
      <c r="FQ450" s="5"/>
      <c r="FR450" s="5"/>
      <c r="FS450" s="5"/>
      <c r="FT450" s="5"/>
      <c r="FU450" s="5"/>
      <c r="FV450" s="5"/>
      <c r="FW450" s="5"/>
      <c r="FX450" s="5"/>
      <c r="FY450" s="5"/>
      <c r="FZ450" s="5"/>
      <c r="GA450" s="5"/>
      <c r="GB450" s="5"/>
      <c r="GC450" s="5"/>
      <c r="GD450" s="5"/>
      <c r="GE450" s="5"/>
      <c r="GF450" s="5"/>
      <c r="GG450" s="5"/>
      <c r="GH450" s="5"/>
      <c r="GI450" s="5"/>
      <c r="GJ450" s="5"/>
      <c r="GK450" s="5"/>
      <c r="GL450" s="5"/>
      <c r="GM450" s="5"/>
      <c r="GN450" s="5"/>
      <c r="GO450" s="5"/>
      <c r="GP450" s="5"/>
      <c r="GQ450" s="5"/>
      <c r="GR450" s="5"/>
      <c r="GS450" s="5"/>
      <c r="GT450" s="5"/>
      <c r="GU450" s="5"/>
      <c r="GV450" s="5"/>
      <c r="GW450" s="5"/>
      <c r="GX450" s="5"/>
      <c r="GY450" s="5"/>
      <c r="GZ450" s="5"/>
      <c r="HA450" s="5"/>
      <c r="HB450" s="5"/>
      <c r="HC450" s="5"/>
      <c r="HD450" s="5"/>
      <c r="HE450" s="5"/>
      <c r="HF450" s="5"/>
      <c r="HG450" s="5"/>
      <c r="HH450" s="5"/>
      <c r="HI450" s="5"/>
      <c r="HJ450" s="5"/>
      <c r="HK450" s="5"/>
      <c r="HL450" s="5"/>
      <c r="HM450" s="5"/>
      <c r="HN450" s="5"/>
      <c r="HO450" s="5"/>
      <c r="HP450" s="5"/>
      <c r="HQ450" s="5"/>
      <c r="HR450" s="5"/>
      <c r="HS450" s="5"/>
      <c r="HT450" s="5"/>
      <c r="HU450" s="5"/>
      <c r="HV450" s="5"/>
      <c r="HW450" s="5"/>
      <c r="HX450" s="5"/>
      <c r="HY450" s="5"/>
      <c r="HZ450" s="5"/>
      <c r="IA450" s="5"/>
      <c r="IB450" s="5"/>
      <c r="IC450" s="5"/>
      <c r="ID450" s="5"/>
      <c r="IE450" s="5"/>
      <c r="IF450" s="5"/>
      <c r="IG450" s="5"/>
      <c r="IH450" s="5"/>
      <c r="II450" s="5"/>
      <c r="IJ450" s="5"/>
      <c r="IK450" s="5"/>
      <c r="IL450" s="5"/>
      <c r="IM450" s="5"/>
      <c r="IN450" s="5"/>
      <c r="IO450" s="5"/>
      <c r="IP450" s="5"/>
      <c r="IQ450" s="5"/>
      <c r="IR450" s="5"/>
      <c r="IS450" s="5"/>
      <c r="IT450" s="5"/>
      <c r="IU450" s="5"/>
      <c r="IV450" s="5"/>
      <c r="IW450" s="5"/>
      <c r="IX450" s="5"/>
      <c r="IY450" s="5"/>
      <c r="IZ450" s="5"/>
      <c r="JA450" s="5"/>
      <c r="JB450" s="5"/>
      <c r="JC450" s="5"/>
      <c r="JD450" s="5"/>
      <c r="JE450" s="5"/>
      <c r="JF450" s="5"/>
      <c r="JG450" s="5"/>
      <c r="JH450" s="5"/>
      <c r="JI450" s="5"/>
      <c r="JJ450" s="5"/>
      <c r="JK450" s="5"/>
      <c r="JL450" s="5"/>
      <c r="JM450" s="5"/>
      <c r="JN450" s="5"/>
      <c r="JO450" s="5"/>
      <c r="JP450" s="5"/>
      <c r="JQ450" s="5"/>
      <c r="JR450" s="5"/>
      <c r="JS450" s="5"/>
      <c r="JT450" s="5"/>
    </row>
    <row r="451" spans="1:280" s="75" customFormat="1" x14ac:dyDescent="0.25">
      <c r="A451" s="5" t="s">
        <v>146</v>
      </c>
      <c r="B451" s="5" t="s">
        <v>16</v>
      </c>
      <c r="C451" s="39" t="s">
        <v>351</v>
      </c>
      <c r="D451" s="5" t="s">
        <v>232</v>
      </c>
      <c r="E451" s="30">
        <v>89500</v>
      </c>
      <c r="F451" s="30">
        <f t="shared" ref="F451" si="143">E451*0.0287</f>
        <v>2568.65</v>
      </c>
      <c r="G451" s="30">
        <v>9257.39</v>
      </c>
      <c r="H451" s="30">
        <f t="shared" ref="H451" si="144">E451*0.0304</f>
        <v>2720.8</v>
      </c>
      <c r="I451" s="30">
        <v>1637.45</v>
      </c>
      <c r="J451" s="30">
        <v>16184.29</v>
      </c>
      <c r="K451" s="30">
        <v>73315.710000000006</v>
      </c>
      <c r="L451" s="26"/>
      <c r="M451" s="26"/>
      <c r="N451" s="26"/>
      <c r="O451" s="26"/>
      <c r="P451" s="26"/>
      <c r="Q451" s="26"/>
      <c r="R451" s="26"/>
      <c r="S451" s="26"/>
      <c r="T451" s="26"/>
      <c r="U451" s="26"/>
      <c r="V451" s="26"/>
      <c r="W451" s="26"/>
      <c r="X451" s="26"/>
      <c r="Y451" s="26"/>
      <c r="Z451" s="26"/>
      <c r="AA451" s="26"/>
      <c r="AB451" s="26"/>
      <c r="AC451" s="26"/>
      <c r="AD451" s="26"/>
      <c r="AE451" s="26"/>
      <c r="AF451" s="26"/>
      <c r="AG451" s="6"/>
      <c r="AH451" s="6"/>
      <c r="AI451" s="6"/>
      <c r="AJ451" s="6"/>
      <c r="AK451" s="6"/>
      <c r="AL451" s="6"/>
      <c r="AM451" s="6"/>
      <c r="AN451" s="6"/>
      <c r="AO451" s="6"/>
      <c r="AP451" s="6"/>
      <c r="AQ451" s="6"/>
      <c r="AR451" s="6"/>
      <c r="AS451" s="6"/>
      <c r="AT451" s="6"/>
      <c r="AU451" s="6"/>
      <c r="AV451" s="6"/>
      <c r="AW451" s="6"/>
      <c r="AX451" s="6"/>
      <c r="AY451" s="6"/>
      <c r="AZ451" s="6"/>
      <c r="BA451" s="6"/>
      <c r="BB451" s="6"/>
      <c r="BC451" s="6"/>
      <c r="BD451" s="6"/>
      <c r="BE451" s="6"/>
      <c r="BF451" s="6"/>
      <c r="BG451" s="6"/>
      <c r="BH451" s="6"/>
      <c r="BI451" s="6"/>
      <c r="BJ451" s="6"/>
      <c r="BK451" s="6"/>
      <c r="BL451" s="6"/>
      <c r="BM451" s="6"/>
      <c r="BN451" s="6"/>
      <c r="BO451" s="6"/>
      <c r="BP451" s="6"/>
      <c r="BQ451" s="6"/>
      <c r="BR451" s="6"/>
      <c r="BS451" s="6"/>
      <c r="BT451" s="6"/>
      <c r="BU451" s="6"/>
      <c r="BV451" s="6"/>
      <c r="BW451" s="6"/>
      <c r="BX451" s="6"/>
      <c r="BY451" s="6"/>
      <c r="BZ451" s="6"/>
      <c r="CA451" s="6"/>
      <c r="CB451" s="6"/>
      <c r="CC451" s="6"/>
      <c r="CD451" s="6"/>
      <c r="CE451" s="6"/>
      <c r="CF451" s="6"/>
      <c r="CG451" s="6"/>
      <c r="CH451" s="6"/>
      <c r="CI451" s="6"/>
      <c r="CJ451" s="6"/>
      <c r="CK451" s="6"/>
      <c r="CL451" s="6"/>
      <c r="CM451" s="6"/>
      <c r="CN451" s="6"/>
      <c r="CO451" s="6"/>
      <c r="CP451" s="6"/>
      <c r="CQ451" s="6"/>
      <c r="CR451" s="6"/>
      <c r="CS451" s="6"/>
      <c r="CT451" s="6"/>
      <c r="CU451" s="6"/>
      <c r="CV451" s="6"/>
      <c r="CW451" s="6"/>
      <c r="CX451" s="6"/>
      <c r="CY451" s="6"/>
      <c r="CZ451" s="6"/>
      <c r="DA451" s="6"/>
      <c r="DB451" s="6"/>
      <c r="DC451" s="6"/>
      <c r="DD451" s="6"/>
      <c r="DE451" s="6"/>
      <c r="DF451" s="6"/>
      <c r="DG451" s="6"/>
      <c r="DH451" s="6"/>
      <c r="DI451" s="6"/>
      <c r="DJ451" s="6"/>
      <c r="DK451" s="6"/>
      <c r="DL451" s="6"/>
      <c r="DM451" s="6"/>
      <c r="DN451" s="6"/>
      <c r="DO451" s="6"/>
      <c r="DP451" s="6"/>
      <c r="DQ451" s="6"/>
      <c r="DR451" s="6"/>
      <c r="DS451" s="6"/>
      <c r="DT451" s="6"/>
      <c r="DU451" s="6"/>
      <c r="DV451" s="6"/>
      <c r="DW451" s="6"/>
      <c r="DX451" s="6"/>
      <c r="DY451" s="6"/>
      <c r="DZ451" s="6"/>
      <c r="EA451" s="6"/>
      <c r="EB451" s="6"/>
      <c r="EC451" s="6"/>
      <c r="ED451" s="6"/>
      <c r="EE451" s="6"/>
      <c r="EF451" s="6"/>
      <c r="EG451" s="6"/>
      <c r="EH451" s="6"/>
      <c r="EI451" s="6"/>
      <c r="EJ451" s="6"/>
      <c r="EK451" s="6"/>
      <c r="EL451" s="6"/>
      <c r="EM451" s="6"/>
      <c r="EN451" s="6"/>
      <c r="EO451" s="6"/>
      <c r="EP451" s="6"/>
      <c r="EQ451" s="6"/>
      <c r="ER451" s="6"/>
      <c r="ES451" s="6"/>
      <c r="ET451" s="6"/>
      <c r="EU451" s="6"/>
      <c r="EV451" s="6"/>
      <c r="EW451" s="6"/>
      <c r="EX451" s="6"/>
      <c r="EY451" s="6"/>
      <c r="EZ451" s="6"/>
      <c r="FA451" s="6"/>
      <c r="FB451" s="6"/>
      <c r="FC451" s="6"/>
      <c r="FD451" s="6"/>
      <c r="FE451" s="6"/>
      <c r="FF451" s="6"/>
      <c r="FG451" s="6"/>
      <c r="FH451" s="6"/>
      <c r="FI451" s="6"/>
      <c r="FJ451" s="6"/>
      <c r="FK451" s="6"/>
      <c r="FL451" s="6"/>
      <c r="FM451" s="6"/>
      <c r="FN451" s="6"/>
      <c r="FO451" s="6"/>
      <c r="FP451" s="6"/>
      <c r="FQ451" s="6"/>
      <c r="FR451" s="6"/>
      <c r="FS451" s="6"/>
      <c r="FT451" s="6"/>
      <c r="FU451" s="6"/>
      <c r="FV451" s="6"/>
      <c r="FW451" s="6"/>
      <c r="FX451" s="6"/>
      <c r="FY451" s="6"/>
      <c r="FZ451" s="6"/>
      <c r="GA451" s="6"/>
      <c r="GB451" s="6"/>
      <c r="GC451" s="6"/>
      <c r="GD451" s="6"/>
      <c r="GE451" s="6"/>
      <c r="GF451" s="6"/>
      <c r="GG451" s="6"/>
      <c r="GH451" s="6"/>
      <c r="GI451" s="6"/>
      <c r="GJ451" s="6"/>
      <c r="GK451" s="6"/>
      <c r="GL451" s="6"/>
      <c r="GM451" s="6"/>
      <c r="GN451" s="6"/>
      <c r="GO451" s="6"/>
      <c r="GP451" s="6"/>
      <c r="GQ451" s="6"/>
      <c r="GR451" s="6"/>
      <c r="GS451" s="6"/>
      <c r="GT451" s="6"/>
      <c r="GU451" s="6"/>
      <c r="GV451" s="6"/>
      <c r="GW451" s="6"/>
      <c r="GX451" s="6"/>
      <c r="GY451" s="6"/>
      <c r="GZ451" s="6"/>
      <c r="HA451" s="6"/>
      <c r="HB451" s="6"/>
      <c r="HC451" s="6"/>
      <c r="HD451" s="6"/>
      <c r="HE451" s="6"/>
      <c r="HF451" s="6"/>
      <c r="HG451" s="6"/>
      <c r="HH451" s="6"/>
      <c r="HI451" s="6"/>
      <c r="HJ451" s="6"/>
      <c r="HK451" s="6"/>
      <c r="HL451" s="6"/>
      <c r="HM451" s="6"/>
      <c r="HN451" s="6"/>
      <c r="HO451" s="6"/>
      <c r="HP451" s="6"/>
      <c r="HQ451" s="6"/>
      <c r="HR451" s="6"/>
      <c r="HS451" s="6"/>
      <c r="HT451" s="6"/>
      <c r="HU451" s="6"/>
      <c r="HV451" s="6"/>
      <c r="HW451" s="6"/>
      <c r="HX451" s="6"/>
      <c r="HY451" s="6"/>
      <c r="HZ451" s="6"/>
      <c r="IA451" s="6"/>
      <c r="IB451" s="6"/>
      <c r="IC451" s="6"/>
      <c r="ID451" s="6"/>
      <c r="IE451" s="6"/>
      <c r="IF451" s="6"/>
      <c r="IG451" s="6"/>
      <c r="IH451" s="6"/>
      <c r="II451" s="6"/>
      <c r="IJ451" s="6"/>
      <c r="IK451" s="6"/>
      <c r="IL451" s="6"/>
      <c r="IM451" s="6"/>
      <c r="IN451" s="6"/>
      <c r="IO451" s="6"/>
      <c r="IP451" s="6"/>
      <c r="IQ451" s="6"/>
      <c r="IR451" s="6"/>
      <c r="IS451" s="6"/>
      <c r="IT451" s="6"/>
      <c r="IU451" s="6"/>
      <c r="IV451" s="6"/>
      <c r="IW451" s="6"/>
      <c r="IX451" s="6"/>
      <c r="IY451" s="6"/>
      <c r="IZ451" s="6"/>
      <c r="JA451" s="6"/>
      <c r="JB451" s="6"/>
      <c r="JC451" s="6"/>
      <c r="JD451" s="6"/>
      <c r="JE451" s="6"/>
      <c r="JF451" s="6"/>
      <c r="JG451" s="6"/>
      <c r="JH451" s="6"/>
      <c r="JI451" s="6"/>
      <c r="JJ451" s="6"/>
      <c r="JK451" s="6"/>
      <c r="JL451" s="6"/>
      <c r="JM451" s="6"/>
      <c r="JN451" s="6"/>
      <c r="JO451" s="6"/>
      <c r="JP451" s="6"/>
      <c r="JQ451" s="6"/>
      <c r="JR451" s="6"/>
      <c r="JS451" s="6"/>
      <c r="JT451" s="6"/>
    </row>
    <row r="452" spans="1:280" s="75" customFormat="1" x14ac:dyDescent="0.25">
      <c r="A452" s="5" t="s">
        <v>144</v>
      </c>
      <c r="B452" s="5" t="s">
        <v>147</v>
      </c>
      <c r="C452" s="39" t="s">
        <v>350</v>
      </c>
      <c r="D452" s="5" t="s">
        <v>232</v>
      </c>
      <c r="E452" s="30">
        <v>44000</v>
      </c>
      <c r="F452" s="30">
        <f>E452*0.0287</f>
        <v>1262.8</v>
      </c>
      <c r="G452" s="30">
        <v>1007.19</v>
      </c>
      <c r="H452" s="30">
        <f>E452*0.0304</f>
        <v>1337.6</v>
      </c>
      <c r="I452" s="30">
        <v>315</v>
      </c>
      <c r="J452" s="30">
        <f>F452+G452+H452+I452</f>
        <v>3922.59</v>
      </c>
      <c r="K452" s="30">
        <f>E452-J452</f>
        <v>40077.410000000003</v>
      </c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  <c r="AA452" s="6"/>
      <c r="AB452" s="6"/>
      <c r="AC452" s="6"/>
      <c r="AD452" s="6"/>
      <c r="AE452" s="6"/>
      <c r="AF452" s="6"/>
      <c r="AG452" s="6"/>
      <c r="AH452" s="6"/>
      <c r="AI452" s="6"/>
      <c r="AJ452" s="6"/>
      <c r="AK452" s="6"/>
      <c r="AL452" s="6"/>
      <c r="AM452" s="6"/>
      <c r="AN452" s="6"/>
      <c r="AO452" s="6"/>
      <c r="AP452" s="6"/>
      <c r="AQ452" s="6"/>
      <c r="AR452" s="6"/>
      <c r="AS452" s="6"/>
      <c r="AT452" s="6"/>
      <c r="AU452" s="6"/>
      <c r="AV452" s="6"/>
      <c r="AW452" s="6"/>
      <c r="AX452" s="6"/>
      <c r="AY452" s="6"/>
      <c r="AZ452" s="6"/>
      <c r="BA452" s="6"/>
      <c r="BB452" s="6"/>
      <c r="BC452" s="6"/>
      <c r="BD452" s="6"/>
      <c r="BE452" s="6"/>
      <c r="BF452" s="6"/>
      <c r="BG452" s="6"/>
      <c r="BH452" s="6"/>
      <c r="BI452" s="6"/>
      <c r="BJ452" s="6"/>
      <c r="BK452" s="6"/>
      <c r="BL452" s="6"/>
      <c r="BM452" s="6"/>
      <c r="BN452" s="6"/>
      <c r="BO452" s="6"/>
      <c r="BP452" s="6"/>
      <c r="BQ452" s="6"/>
      <c r="BR452" s="6"/>
      <c r="BS452" s="6"/>
      <c r="BT452" s="6"/>
      <c r="BU452" s="6"/>
      <c r="BV452" s="6"/>
      <c r="BW452" s="6"/>
      <c r="BX452" s="6"/>
      <c r="BY452" s="6"/>
      <c r="BZ452" s="6"/>
      <c r="CA452" s="6"/>
      <c r="CB452" s="6"/>
      <c r="CC452" s="6"/>
      <c r="CD452" s="6"/>
      <c r="CE452" s="6"/>
      <c r="CF452" s="6"/>
      <c r="CG452" s="6"/>
      <c r="CH452" s="6"/>
      <c r="CI452" s="6"/>
      <c r="CJ452" s="6"/>
      <c r="CK452" s="6"/>
      <c r="CL452" s="6"/>
      <c r="CM452" s="6"/>
      <c r="CN452" s="6"/>
      <c r="CO452" s="6"/>
      <c r="CP452" s="6"/>
      <c r="CQ452" s="6"/>
      <c r="CR452" s="6"/>
      <c r="CS452" s="6"/>
      <c r="CT452" s="6"/>
      <c r="CU452" s="6"/>
      <c r="CV452" s="6"/>
      <c r="CW452" s="6"/>
      <c r="CX452" s="6"/>
      <c r="CY452" s="6"/>
      <c r="CZ452" s="6"/>
      <c r="DA452" s="6"/>
      <c r="DB452" s="6"/>
      <c r="DC452" s="6"/>
      <c r="DD452" s="6"/>
      <c r="DE452" s="6"/>
      <c r="DF452" s="6"/>
      <c r="DG452" s="6"/>
      <c r="DH452" s="6"/>
      <c r="DI452" s="6"/>
      <c r="DJ452" s="6"/>
      <c r="DK452" s="6"/>
      <c r="DL452" s="6"/>
      <c r="DM452" s="6"/>
      <c r="DN452" s="6"/>
      <c r="DO452" s="6"/>
      <c r="DP452" s="6"/>
      <c r="DQ452" s="6"/>
      <c r="DR452" s="6"/>
      <c r="DS452" s="6"/>
      <c r="DT452" s="6"/>
      <c r="DU452" s="6"/>
      <c r="DV452" s="6"/>
      <c r="DW452" s="6"/>
      <c r="DX452" s="6"/>
      <c r="DY452" s="6"/>
      <c r="DZ452" s="6"/>
      <c r="EA452" s="6"/>
      <c r="EB452" s="6"/>
      <c r="EC452" s="6"/>
      <c r="ED452" s="6"/>
      <c r="EE452" s="6"/>
      <c r="EF452" s="6"/>
      <c r="EG452" s="6"/>
      <c r="EH452" s="6"/>
      <c r="EI452" s="6"/>
      <c r="EJ452" s="6"/>
      <c r="EK452" s="6"/>
      <c r="EL452" s="6"/>
      <c r="EM452" s="6"/>
      <c r="EN452" s="6"/>
      <c r="EO452" s="6"/>
      <c r="EP452" s="6"/>
      <c r="EQ452" s="6"/>
      <c r="ER452" s="6"/>
      <c r="ES452" s="6"/>
      <c r="ET452" s="6"/>
      <c r="EU452" s="6"/>
      <c r="EV452" s="6"/>
      <c r="EW452" s="6"/>
      <c r="EX452" s="6"/>
      <c r="EY452" s="6"/>
      <c r="EZ452" s="6"/>
      <c r="FA452" s="6"/>
      <c r="FB452" s="6"/>
      <c r="FC452" s="6"/>
      <c r="FD452" s="6"/>
      <c r="FE452" s="6"/>
      <c r="FF452" s="6"/>
      <c r="FG452" s="6"/>
      <c r="FH452" s="6"/>
      <c r="FI452" s="6"/>
      <c r="FJ452" s="6"/>
      <c r="FK452" s="6"/>
      <c r="FL452" s="6"/>
      <c r="FM452" s="6"/>
      <c r="FN452" s="6"/>
      <c r="FO452" s="6"/>
      <c r="FP452" s="6"/>
      <c r="FQ452" s="6"/>
      <c r="FR452" s="6"/>
      <c r="FS452" s="6"/>
      <c r="FT452" s="6"/>
      <c r="FU452" s="6"/>
      <c r="FV452" s="6"/>
      <c r="FW452" s="6"/>
      <c r="FX452" s="6"/>
      <c r="FY452" s="6"/>
      <c r="FZ452" s="6"/>
      <c r="GA452" s="6"/>
      <c r="GB452" s="6"/>
      <c r="GC452" s="6"/>
      <c r="GD452" s="6"/>
      <c r="GE452" s="6"/>
      <c r="GF452" s="6"/>
      <c r="GG452" s="6"/>
      <c r="GH452" s="6"/>
      <c r="GI452" s="6"/>
      <c r="GJ452" s="6"/>
      <c r="GK452" s="6"/>
      <c r="GL452" s="6"/>
      <c r="GM452" s="6"/>
      <c r="GN452" s="6"/>
      <c r="GO452" s="6"/>
      <c r="GP452" s="6"/>
      <c r="GQ452" s="6"/>
      <c r="GR452" s="6"/>
      <c r="GS452" s="6"/>
      <c r="GT452" s="6"/>
      <c r="GU452" s="6"/>
      <c r="GV452" s="6"/>
      <c r="GW452" s="6"/>
      <c r="GX452" s="6"/>
      <c r="GY452" s="6"/>
      <c r="GZ452" s="6"/>
      <c r="HA452" s="6"/>
      <c r="HB452" s="6"/>
      <c r="HC452" s="6"/>
      <c r="HD452" s="6"/>
      <c r="HE452" s="6"/>
      <c r="HF452" s="6"/>
      <c r="HG452" s="6"/>
      <c r="HH452" s="6"/>
      <c r="HI452" s="6"/>
      <c r="HJ452" s="6"/>
      <c r="HK452" s="6"/>
      <c r="HL452" s="6"/>
      <c r="HM452" s="6"/>
      <c r="HN452" s="6"/>
      <c r="HO452" s="6"/>
      <c r="HP452" s="6"/>
      <c r="HQ452" s="6"/>
      <c r="HR452" s="6"/>
      <c r="HS452" s="6"/>
      <c r="HT452" s="6"/>
      <c r="HU452" s="6"/>
      <c r="HV452" s="6"/>
      <c r="HW452" s="6"/>
      <c r="HX452" s="6"/>
      <c r="HY452" s="6"/>
      <c r="HZ452" s="6"/>
      <c r="IA452" s="6"/>
      <c r="IB452" s="6"/>
      <c r="IC452" s="6"/>
      <c r="ID452" s="6"/>
      <c r="IE452" s="6"/>
      <c r="IF452" s="6"/>
      <c r="IG452" s="6"/>
      <c r="IH452" s="6"/>
      <c r="II452" s="6"/>
      <c r="IJ452" s="6"/>
      <c r="IK452" s="6"/>
      <c r="IL452" s="6"/>
      <c r="IM452" s="6"/>
      <c r="IN452" s="6"/>
      <c r="IO452" s="6"/>
      <c r="IP452" s="6"/>
      <c r="IQ452" s="6"/>
      <c r="IR452" s="6"/>
      <c r="IS452" s="6"/>
      <c r="IT452" s="6"/>
      <c r="IU452" s="6"/>
      <c r="IV452" s="6"/>
      <c r="IW452" s="6"/>
      <c r="IX452" s="6"/>
      <c r="IY452" s="6"/>
      <c r="IZ452" s="6"/>
      <c r="JA452" s="6"/>
      <c r="JB452" s="6"/>
      <c r="JC452" s="6"/>
      <c r="JD452" s="6"/>
      <c r="JE452" s="6"/>
      <c r="JF452" s="6"/>
      <c r="JG452" s="6"/>
      <c r="JH452" s="6"/>
      <c r="JI452" s="6"/>
      <c r="JJ452" s="6"/>
      <c r="JK452" s="6"/>
      <c r="JL452" s="6"/>
      <c r="JM452" s="6"/>
      <c r="JN452" s="6"/>
      <c r="JO452" s="6"/>
      <c r="JP452" s="6"/>
      <c r="JQ452" s="6"/>
      <c r="JR452" s="6"/>
      <c r="JS452" s="6"/>
      <c r="JT452" s="6"/>
    </row>
    <row r="453" spans="1:280" s="75" customFormat="1" x14ac:dyDescent="0.25">
      <c r="A453" s="3" t="s">
        <v>12</v>
      </c>
      <c r="B453" s="3">
        <v>2</v>
      </c>
      <c r="C453" s="34"/>
      <c r="D453" s="3"/>
      <c r="E453" s="4">
        <f>SUM(E451:E452)</f>
        <v>133500</v>
      </c>
      <c r="F453" s="4">
        <f>SUM(F451:F452)</f>
        <v>3831.45</v>
      </c>
      <c r="G453" s="4">
        <f>SUM(G451:G452)</f>
        <v>10264.58</v>
      </c>
      <c r="H453" s="4">
        <f t="shared" ref="H453:K453" si="145">SUM(H451:H452)</f>
        <v>4058.4</v>
      </c>
      <c r="I453" s="4">
        <f t="shared" si="145"/>
        <v>1952.45</v>
      </c>
      <c r="J453" s="4">
        <f t="shared" si="145"/>
        <v>20106.88</v>
      </c>
      <c r="K453" s="4">
        <f t="shared" si="145"/>
        <v>113393.12</v>
      </c>
      <c r="L453" s="26"/>
      <c r="M453" s="26"/>
      <c r="N453" s="26"/>
      <c r="O453" s="26"/>
      <c r="P453" s="26"/>
      <c r="Q453" s="26"/>
      <c r="R453" s="26"/>
      <c r="S453" s="26"/>
      <c r="T453" s="26"/>
      <c r="U453" s="26"/>
      <c r="V453" s="26"/>
      <c r="W453" s="26"/>
      <c r="X453" s="26"/>
      <c r="Y453" s="26"/>
      <c r="Z453" s="26"/>
      <c r="AA453" s="26"/>
      <c r="AB453" s="26"/>
      <c r="AC453" s="26"/>
      <c r="AD453" s="26"/>
      <c r="AE453" s="26"/>
      <c r="AF453" s="26"/>
      <c r="AG453" s="6"/>
      <c r="AH453" s="6"/>
      <c r="AI453" s="6"/>
      <c r="AJ453" s="6"/>
      <c r="AK453" s="6"/>
      <c r="AL453" s="6"/>
      <c r="AM453" s="6"/>
      <c r="AN453" s="6"/>
      <c r="AO453" s="6"/>
      <c r="AP453" s="6"/>
      <c r="AQ453" s="6"/>
      <c r="AR453" s="6"/>
      <c r="AS453" s="6"/>
      <c r="AT453" s="6"/>
      <c r="AU453" s="6"/>
      <c r="AV453" s="6"/>
      <c r="AW453" s="6"/>
      <c r="AX453" s="6"/>
      <c r="AY453" s="6"/>
      <c r="AZ453" s="6"/>
      <c r="BA453" s="6"/>
      <c r="BB453" s="6"/>
      <c r="BC453" s="6"/>
      <c r="BD453" s="6"/>
      <c r="BE453" s="6"/>
      <c r="BF453" s="6"/>
      <c r="BG453" s="6"/>
      <c r="BH453" s="6"/>
      <c r="BI453" s="6"/>
      <c r="BJ453" s="6"/>
      <c r="BK453" s="6"/>
      <c r="BL453" s="6"/>
      <c r="BM453" s="6"/>
      <c r="BN453" s="6"/>
      <c r="BO453" s="6"/>
      <c r="BP453" s="6"/>
      <c r="BQ453" s="6"/>
      <c r="BR453" s="6"/>
      <c r="BS453" s="6"/>
      <c r="BT453" s="6"/>
      <c r="BU453" s="6"/>
      <c r="BV453" s="6"/>
      <c r="BW453" s="6"/>
      <c r="BX453" s="6"/>
      <c r="BY453" s="6"/>
      <c r="BZ453" s="6"/>
      <c r="CA453" s="6"/>
      <c r="CB453" s="6"/>
      <c r="CC453" s="6"/>
      <c r="CD453" s="6"/>
      <c r="CE453" s="6"/>
      <c r="CF453" s="6"/>
      <c r="CG453" s="6"/>
      <c r="CH453" s="6"/>
      <c r="CI453" s="6"/>
      <c r="CJ453" s="6"/>
      <c r="CK453" s="6"/>
      <c r="CL453" s="6"/>
      <c r="CM453" s="6"/>
      <c r="CN453" s="6"/>
      <c r="CO453" s="6"/>
      <c r="CP453" s="6"/>
      <c r="CQ453" s="6"/>
      <c r="CR453" s="6"/>
      <c r="CS453" s="6"/>
      <c r="CT453" s="6"/>
      <c r="CU453" s="6"/>
      <c r="CV453" s="6"/>
      <c r="CW453" s="6"/>
      <c r="CX453" s="6"/>
      <c r="CY453" s="6"/>
      <c r="CZ453" s="6"/>
      <c r="DA453" s="6"/>
      <c r="DB453" s="6"/>
      <c r="DC453" s="6"/>
      <c r="DD453" s="6"/>
      <c r="DE453" s="6"/>
      <c r="DF453" s="6"/>
      <c r="DG453" s="6"/>
      <c r="DH453" s="6"/>
      <c r="DI453" s="6"/>
      <c r="DJ453" s="6"/>
      <c r="DK453" s="6"/>
      <c r="DL453" s="6"/>
      <c r="DM453" s="6"/>
      <c r="DN453" s="6"/>
      <c r="DO453" s="6"/>
      <c r="DP453" s="6"/>
      <c r="DQ453" s="6"/>
      <c r="DR453" s="6"/>
      <c r="DS453" s="6"/>
      <c r="DT453" s="6"/>
      <c r="DU453" s="6"/>
      <c r="DV453" s="6"/>
      <c r="DW453" s="6"/>
      <c r="DX453" s="6"/>
      <c r="DY453" s="6"/>
      <c r="DZ453" s="6"/>
      <c r="EA453" s="6"/>
      <c r="EB453" s="6"/>
      <c r="EC453" s="6"/>
      <c r="ED453" s="6"/>
      <c r="EE453" s="6"/>
      <c r="EF453" s="6"/>
      <c r="EG453" s="6"/>
      <c r="EH453" s="6"/>
      <c r="EI453" s="6"/>
      <c r="EJ453" s="6"/>
      <c r="EK453" s="6"/>
      <c r="EL453" s="6"/>
      <c r="EM453" s="6"/>
      <c r="EN453" s="6"/>
      <c r="EO453" s="6"/>
      <c r="EP453" s="6"/>
      <c r="EQ453" s="6"/>
      <c r="ER453" s="6"/>
      <c r="ES453" s="6"/>
      <c r="ET453" s="6"/>
      <c r="EU453" s="6"/>
      <c r="EV453" s="6"/>
      <c r="EW453" s="6"/>
      <c r="EX453" s="6"/>
      <c r="EY453" s="6"/>
      <c r="EZ453" s="6"/>
      <c r="FA453" s="6"/>
      <c r="FB453" s="6"/>
      <c r="FC453" s="6"/>
      <c r="FD453" s="6"/>
      <c r="FE453" s="6"/>
      <c r="FF453" s="6"/>
      <c r="FG453" s="6"/>
      <c r="FH453" s="6"/>
      <c r="FI453" s="6"/>
      <c r="FJ453" s="6"/>
      <c r="FK453" s="6"/>
      <c r="FL453" s="6"/>
      <c r="FM453" s="6"/>
      <c r="FN453" s="6"/>
      <c r="FO453" s="6"/>
      <c r="FP453" s="6"/>
      <c r="FQ453" s="6"/>
      <c r="FR453" s="6"/>
      <c r="FS453" s="6"/>
      <c r="FT453" s="6"/>
      <c r="FU453" s="6"/>
      <c r="FV453" s="6"/>
      <c r="FW453" s="6"/>
      <c r="FX453" s="6"/>
      <c r="FY453" s="6"/>
      <c r="FZ453" s="6"/>
      <c r="GA453" s="6"/>
      <c r="GB453" s="6"/>
      <c r="GC453" s="6"/>
      <c r="GD453" s="6"/>
      <c r="GE453" s="6"/>
      <c r="GF453" s="6"/>
      <c r="GG453" s="6"/>
      <c r="GH453" s="6"/>
      <c r="GI453" s="6"/>
      <c r="GJ453" s="6"/>
      <c r="GK453" s="6"/>
      <c r="GL453" s="6"/>
      <c r="GM453" s="6"/>
      <c r="GN453" s="6"/>
      <c r="GO453" s="6"/>
      <c r="GP453" s="6"/>
      <c r="GQ453" s="6"/>
      <c r="GR453" s="6"/>
      <c r="GS453" s="6"/>
      <c r="GT453" s="6"/>
      <c r="GU453" s="6"/>
      <c r="GV453" s="6"/>
      <c r="GW453" s="6"/>
      <c r="GX453" s="6"/>
      <c r="GY453" s="6"/>
      <c r="GZ453" s="6"/>
      <c r="HA453" s="6"/>
      <c r="HB453" s="6"/>
      <c r="HC453" s="6"/>
      <c r="HD453" s="6"/>
      <c r="HE453" s="6"/>
      <c r="HF453" s="6"/>
      <c r="HG453" s="6"/>
      <c r="HH453" s="6"/>
      <c r="HI453" s="6"/>
      <c r="HJ453" s="6"/>
      <c r="HK453" s="6"/>
      <c r="HL453" s="6"/>
      <c r="HM453" s="6"/>
      <c r="HN453" s="6"/>
      <c r="HO453" s="6"/>
      <c r="HP453" s="6"/>
      <c r="HQ453" s="6"/>
      <c r="HR453" s="6"/>
      <c r="HS453" s="6"/>
      <c r="HT453" s="6"/>
      <c r="HU453" s="6"/>
      <c r="HV453" s="6"/>
      <c r="HW453" s="6"/>
      <c r="HX453" s="6"/>
      <c r="HY453" s="6"/>
      <c r="HZ453" s="6"/>
      <c r="IA453" s="6"/>
      <c r="IB453" s="6"/>
      <c r="IC453" s="6"/>
      <c r="ID453" s="6"/>
      <c r="IE453" s="6"/>
      <c r="IF453" s="6"/>
      <c r="IG453" s="6"/>
      <c r="IH453" s="6"/>
      <c r="II453" s="6"/>
      <c r="IJ453" s="6"/>
      <c r="IK453" s="6"/>
      <c r="IL453" s="6"/>
      <c r="IM453" s="6"/>
      <c r="IN453" s="6"/>
      <c r="IO453" s="6"/>
      <c r="IP453" s="6"/>
      <c r="IQ453" s="6"/>
      <c r="IR453" s="6"/>
      <c r="IS453" s="6"/>
      <c r="IT453" s="6"/>
      <c r="IU453" s="6"/>
      <c r="IV453" s="6"/>
      <c r="IW453" s="6"/>
      <c r="IX453" s="6"/>
      <c r="IY453" s="6"/>
      <c r="IZ453" s="6"/>
      <c r="JA453" s="6"/>
      <c r="JB453" s="6"/>
      <c r="JC453" s="6"/>
      <c r="JD453" s="6"/>
      <c r="JE453" s="6"/>
      <c r="JF453" s="6"/>
      <c r="JG453" s="6"/>
      <c r="JH453" s="6"/>
      <c r="JI453" s="6"/>
      <c r="JJ453" s="6"/>
      <c r="JK453" s="6"/>
      <c r="JL453" s="6"/>
      <c r="JM453" s="6"/>
      <c r="JN453" s="6"/>
      <c r="JO453" s="6"/>
      <c r="JP453" s="6"/>
      <c r="JQ453" s="6"/>
      <c r="JR453" s="6"/>
      <c r="JS453" s="6"/>
      <c r="JT453" s="6"/>
    </row>
    <row r="454" spans="1:280" s="26" customFormat="1" x14ac:dyDescent="0.25">
      <c r="A454" s="26" t="s">
        <v>439</v>
      </c>
      <c r="C454" s="35"/>
      <c r="E454" s="27"/>
      <c r="F454" s="27"/>
      <c r="G454" s="27"/>
      <c r="H454" s="27"/>
      <c r="I454" s="27"/>
      <c r="J454" s="27"/>
      <c r="K454" s="27"/>
      <c r="L454" s="28"/>
      <c r="M454" s="28"/>
      <c r="N454" s="28"/>
      <c r="O454" s="28"/>
      <c r="P454" s="28"/>
      <c r="Q454" s="28"/>
      <c r="R454" s="28"/>
      <c r="S454" s="28"/>
      <c r="T454" s="28"/>
      <c r="U454" s="28"/>
      <c r="V454" s="28"/>
      <c r="W454" s="28"/>
      <c r="X454" s="28"/>
      <c r="Y454" s="28"/>
      <c r="Z454" s="28"/>
      <c r="AA454" s="28"/>
      <c r="AB454" s="28"/>
      <c r="AC454" s="28"/>
      <c r="AD454" s="28"/>
      <c r="AE454" s="28"/>
      <c r="AF454" s="28"/>
      <c r="AG454" s="5"/>
      <c r="AH454" s="5"/>
      <c r="AI454" s="5"/>
      <c r="AJ454" s="5"/>
      <c r="AK454" s="5"/>
      <c r="AL454" s="5"/>
      <c r="AM454" s="5"/>
      <c r="AN454" s="5"/>
      <c r="AO454" s="5"/>
      <c r="AP454" s="6"/>
      <c r="AQ454" s="6"/>
      <c r="AR454" s="6"/>
      <c r="AS454" s="6"/>
      <c r="AT454" s="6"/>
      <c r="AU454" s="6"/>
      <c r="AV454" s="6"/>
      <c r="AW454" s="6"/>
      <c r="AX454" s="6"/>
      <c r="AY454" s="6"/>
      <c r="AZ454" s="6"/>
      <c r="BA454" s="6"/>
      <c r="BB454" s="6"/>
      <c r="BC454" s="6"/>
      <c r="BD454" s="6"/>
      <c r="BE454" s="6"/>
      <c r="BF454" s="6"/>
      <c r="BG454" s="6"/>
      <c r="BH454" s="6"/>
      <c r="BI454" s="6"/>
      <c r="BJ454" s="6"/>
      <c r="BK454" s="6"/>
      <c r="BL454" s="6"/>
      <c r="BM454" s="6"/>
      <c r="BN454" s="6"/>
      <c r="BO454" s="6"/>
      <c r="BP454" s="6"/>
      <c r="BQ454" s="6"/>
      <c r="BR454" s="6"/>
      <c r="BS454" s="6"/>
      <c r="BT454" s="6"/>
      <c r="BU454" s="6"/>
      <c r="BV454" s="6"/>
      <c r="BW454" s="6"/>
      <c r="BX454" s="6"/>
      <c r="BY454" s="6"/>
      <c r="BZ454" s="6"/>
      <c r="CA454" s="6"/>
      <c r="CB454" s="6"/>
      <c r="CC454" s="6"/>
      <c r="CD454" s="6"/>
      <c r="CE454" s="6"/>
      <c r="CF454" s="6"/>
      <c r="CG454" s="6"/>
      <c r="CH454" s="6"/>
      <c r="CI454" s="6"/>
      <c r="CJ454" s="6"/>
      <c r="CK454" s="6"/>
      <c r="CL454" s="6"/>
      <c r="CM454" s="6"/>
      <c r="CN454" s="6"/>
      <c r="CO454" s="6"/>
      <c r="CP454" s="6"/>
      <c r="CQ454" s="6"/>
      <c r="CR454" s="6"/>
      <c r="CS454" s="6"/>
      <c r="CT454" s="6"/>
      <c r="CU454" s="6"/>
      <c r="CV454" s="6"/>
      <c r="CW454" s="6"/>
      <c r="CX454" s="6"/>
      <c r="CY454" s="6"/>
      <c r="CZ454" s="6"/>
      <c r="DA454" s="6"/>
      <c r="DB454" s="6"/>
      <c r="DC454" s="6"/>
      <c r="DD454" s="6"/>
      <c r="DE454" s="6"/>
      <c r="DF454" s="6"/>
      <c r="DG454" s="6"/>
      <c r="DH454" s="6"/>
      <c r="DI454" s="6"/>
      <c r="DJ454" s="6"/>
      <c r="DK454" s="6"/>
      <c r="DL454" s="6"/>
      <c r="DM454" s="6"/>
      <c r="DN454" s="6"/>
      <c r="DO454" s="6"/>
      <c r="DP454" s="6"/>
      <c r="DQ454" s="6"/>
      <c r="DR454" s="6"/>
      <c r="DS454" s="6"/>
      <c r="DT454" s="6"/>
      <c r="DU454" s="6"/>
      <c r="DV454" s="6"/>
      <c r="DW454" s="6"/>
      <c r="DX454" s="6"/>
      <c r="DY454" s="6"/>
      <c r="DZ454" s="6"/>
      <c r="EA454" s="6"/>
      <c r="EB454" s="6"/>
      <c r="EC454" s="6"/>
      <c r="ED454" s="6"/>
      <c r="EE454" s="6"/>
      <c r="EF454" s="6"/>
      <c r="EG454" s="6"/>
      <c r="EH454" s="6"/>
      <c r="EI454" s="6"/>
      <c r="EJ454" s="6"/>
      <c r="EK454" s="6"/>
      <c r="EL454" s="6"/>
      <c r="EM454" s="6"/>
      <c r="EN454" s="6"/>
      <c r="EO454" s="6"/>
      <c r="EP454" s="6"/>
      <c r="EQ454" s="6"/>
      <c r="ER454" s="6"/>
      <c r="ES454" s="6"/>
      <c r="ET454" s="6"/>
      <c r="EU454" s="6"/>
      <c r="EV454" s="6"/>
      <c r="EW454" s="6"/>
      <c r="EX454" s="6"/>
      <c r="EY454" s="6"/>
      <c r="EZ454" s="6"/>
      <c r="FA454" s="6"/>
      <c r="FB454" s="6"/>
      <c r="FC454" s="6"/>
      <c r="FD454" s="6"/>
      <c r="FE454" s="6"/>
      <c r="FF454" s="6"/>
      <c r="FG454" s="6"/>
      <c r="FH454" s="6"/>
      <c r="FI454" s="6"/>
      <c r="FJ454" s="6"/>
      <c r="FK454" s="6"/>
      <c r="FL454" s="6"/>
      <c r="FM454" s="6"/>
      <c r="FN454" s="6"/>
      <c r="FO454" s="6"/>
      <c r="FP454" s="6"/>
      <c r="FQ454" s="6"/>
      <c r="FR454" s="6"/>
      <c r="FS454" s="6"/>
      <c r="FT454" s="6"/>
      <c r="FU454" s="6"/>
      <c r="FV454" s="6"/>
      <c r="FW454" s="6"/>
      <c r="FX454" s="6"/>
      <c r="FY454" s="6"/>
      <c r="FZ454" s="6"/>
      <c r="GA454" s="6"/>
      <c r="GB454" s="6"/>
      <c r="GC454" s="6"/>
      <c r="GD454" s="6"/>
      <c r="GE454" s="6"/>
      <c r="GF454" s="6"/>
      <c r="GG454" s="6"/>
      <c r="GH454" s="6"/>
      <c r="GI454" s="6"/>
      <c r="GJ454" s="6"/>
      <c r="GK454" s="6"/>
      <c r="GL454" s="6"/>
      <c r="GM454" s="6"/>
      <c r="GN454" s="6"/>
      <c r="GO454" s="6"/>
      <c r="GP454" s="6"/>
      <c r="GQ454" s="6"/>
      <c r="GR454" s="6"/>
      <c r="GS454" s="6"/>
      <c r="GT454" s="6"/>
      <c r="GU454" s="6"/>
      <c r="GV454" s="6"/>
      <c r="GW454" s="6"/>
      <c r="GX454" s="6"/>
      <c r="GY454" s="6"/>
      <c r="GZ454" s="6"/>
      <c r="HA454" s="6"/>
      <c r="HB454" s="6"/>
      <c r="HC454" s="6"/>
      <c r="HD454" s="6"/>
      <c r="HE454" s="6"/>
      <c r="HF454" s="6"/>
      <c r="HG454" s="6"/>
      <c r="HH454" s="6"/>
      <c r="HI454" s="6"/>
      <c r="HJ454" s="6"/>
      <c r="HK454" s="6"/>
      <c r="HL454" s="6"/>
      <c r="HM454" s="6"/>
      <c r="HN454" s="6"/>
      <c r="HO454" s="6"/>
      <c r="HP454" s="6"/>
      <c r="HQ454" s="6"/>
      <c r="HR454" s="6"/>
      <c r="HS454" s="6"/>
      <c r="HT454" s="6"/>
      <c r="HU454" s="6"/>
      <c r="HV454" s="6"/>
      <c r="HW454" s="6"/>
      <c r="HX454" s="6"/>
      <c r="HY454" s="6"/>
      <c r="HZ454" s="6"/>
      <c r="IA454" s="6"/>
      <c r="IB454" s="6"/>
      <c r="IC454" s="6"/>
      <c r="ID454" s="6"/>
      <c r="IE454" s="6"/>
      <c r="IF454" s="6"/>
      <c r="IG454" s="6"/>
      <c r="IH454" s="6"/>
      <c r="II454" s="6"/>
      <c r="IJ454" s="6"/>
      <c r="IK454" s="6"/>
      <c r="IL454" s="6"/>
      <c r="IM454" s="6"/>
      <c r="IN454" s="6"/>
      <c r="IO454" s="6"/>
      <c r="IP454" s="6"/>
      <c r="IQ454" s="6"/>
      <c r="IR454" s="6"/>
      <c r="IS454" s="6"/>
      <c r="IT454" s="6"/>
      <c r="IU454" s="6"/>
      <c r="IV454" s="6"/>
      <c r="IW454" s="6"/>
      <c r="IX454" s="6"/>
      <c r="IY454" s="6"/>
      <c r="IZ454" s="6"/>
      <c r="JA454" s="6"/>
      <c r="JB454" s="6"/>
      <c r="JC454" s="6"/>
      <c r="JD454" s="6"/>
      <c r="JE454" s="6"/>
      <c r="JF454" s="6"/>
      <c r="JG454" s="6"/>
      <c r="JH454" s="6"/>
      <c r="JI454" s="6"/>
      <c r="JJ454" s="6"/>
      <c r="JK454" s="6"/>
      <c r="JL454" s="6"/>
      <c r="JM454" s="6"/>
      <c r="JN454" s="6"/>
      <c r="JO454" s="6"/>
      <c r="JP454" s="6"/>
      <c r="JQ454" s="6"/>
      <c r="JR454" s="6"/>
      <c r="JS454" s="6"/>
      <c r="JT454" s="6"/>
    </row>
    <row r="455" spans="1:280" s="3" customFormat="1" x14ac:dyDescent="0.25">
      <c r="A455" s="5" t="s">
        <v>269</v>
      </c>
      <c r="B455" t="s">
        <v>237</v>
      </c>
      <c r="C455" s="32" t="s">
        <v>350</v>
      </c>
      <c r="D455" t="s">
        <v>234</v>
      </c>
      <c r="E455" s="1">
        <v>25200</v>
      </c>
      <c r="F455" s="1">
        <f t="shared" ref="F455" si="146">E455*0.0287</f>
        <v>723.24</v>
      </c>
      <c r="G455" s="1">
        <v>0</v>
      </c>
      <c r="H455" s="1">
        <f t="shared" ref="H455" si="147">E455*0.0304</f>
        <v>766.08</v>
      </c>
      <c r="I455" s="1">
        <v>175</v>
      </c>
      <c r="J455" s="1">
        <f t="shared" ref="J455" si="148">+F455+G455+H455+I455</f>
        <v>1664.32</v>
      </c>
      <c r="K455" s="1">
        <f t="shared" ref="K455" si="149">+E455-J455</f>
        <v>23535.68</v>
      </c>
      <c r="L455" s="28"/>
      <c r="M455" s="28"/>
      <c r="N455" s="28"/>
      <c r="O455" s="28"/>
      <c r="P455" s="28"/>
      <c r="Q455" s="28"/>
      <c r="R455" s="28"/>
      <c r="S455" s="28"/>
      <c r="T455" s="28"/>
      <c r="U455" s="28"/>
      <c r="V455" s="28"/>
      <c r="W455" s="28"/>
      <c r="X455" s="28"/>
      <c r="Y455" s="28"/>
      <c r="Z455" s="28"/>
      <c r="AA455" s="28"/>
      <c r="AB455" s="28"/>
      <c r="AC455" s="28"/>
      <c r="AD455" s="28"/>
      <c r="AE455" s="28"/>
      <c r="AF455" s="28"/>
      <c r="AG455" s="5"/>
      <c r="AH455" s="5"/>
      <c r="AI455" s="5"/>
      <c r="AJ455" s="5"/>
      <c r="AK455" s="5"/>
      <c r="AL455" s="5"/>
      <c r="AM455" s="5"/>
      <c r="AN455" s="5"/>
      <c r="AO455" s="5"/>
      <c r="AP455" s="6"/>
      <c r="AQ455" s="6"/>
      <c r="AR455" s="6"/>
      <c r="AS455" s="6"/>
      <c r="AT455" s="6"/>
      <c r="AU455" s="6"/>
      <c r="AV455" s="6"/>
      <c r="AW455" s="6"/>
      <c r="AX455" s="6"/>
      <c r="AY455" s="6"/>
      <c r="AZ455" s="6"/>
      <c r="BA455" s="6"/>
      <c r="BB455" s="6"/>
      <c r="BC455" s="6"/>
      <c r="BD455" s="6"/>
      <c r="BE455" s="6"/>
      <c r="BF455" s="6"/>
      <c r="BG455" s="6"/>
      <c r="BH455" s="6"/>
      <c r="BI455" s="6"/>
      <c r="BJ455" s="6"/>
      <c r="BK455" s="6"/>
      <c r="BL455" s="6"/>
      <c r="BM455" s="6"/>
      <c r="BN455" s="6"/>
      <c r="BO455" s="6"/>
      <c r="BP455" s="6"/>
      <c r="BQ455" s="6"/>
      <c r="BR455" s="6"/>
      <c r="BS455" s="6"/>
      <c r="BT455" s="6"/>
      <c r="BU455" s="6"/>
      <c r="BV455" s="6"/>
      <c r="BW455" s="6"/>
      <c r="BX455" s="6"/>
      <c r="BY455" s="6"/>
      <c r="BZ455" s="6"/>
      <c r="CA455" s="6"/>
      <c r="CB455" s="6"/>
      <c r="CC455" s="6"/>
      <c r="CD455" s="6"/>
      <c r="CE455" s="6"/>
      <c r="CF455" s="6"/>
      <c r="CG455" s="6"/>
      <c r="CH455" s="6"/>
      <c r="CI455" s="6"/>
      <c r="CJ455" s="6"/>
      <c r="CK455" s="6"/>
      <c r="CL455" s="6"/>
      <c r="CM455" s="6"/>
      <c r="CN455" s="6"/>
      <c r="CO455" s="6"/>
      <c r="CP455" s="6"/>
      <c r="CQ455" s="6"/>
      <c r="CR455" s="6"/>
      <c r="CS455" s="6"/>
      <c r="CT455" s="6"/>
      <c r="CU455" s="6"/>
      <c r="CV455" s="6"/>
      <c r="CW455" s="6"/>
      <c r="CX455" s="6"/>
      <c r="CY455" s="6"/>
      <c r="CZ455" s="6"/>
      <c r="DA455" s="6"/>
      <c r="DB455" s="6"/>
      <c r="DC455" s="6"/>
      <c r="DD455" s="6"/>
      <c r="DE455" s="6"/>
      <c r="DF455" s="6"/>
      <c r="DG455" s="6"/>
      <c r="DH455" s="6"/>
      <c r="DI455" s="6"/>
      <c r="DJ455" s="6"/>
      <c r="DK455" s="6"/>
      <c r="DL455" s="6"/>
      <c r="DM455" s="6"/>
      <c r="DN455" s="6"/>
      <c r="DO455" s="6"/>
      <c r="DP455" s="6"/>
      <c r="DQ455" s="6"/>
      <c r="DR455" s="6"/>
      <c r="DS455" s="6"/>
      <c r="DT455" s="6"/>
      <c r="DU455" s="6"/>
      <c r="DV455" s="6"/>
      <c r="DW455" s="6"/>
      <c r="DX455" s="6"/>
      <c r="DY455" s="6"/>
      <c r="DZ455" s="6"/>
      <c r="EA455" s="6"/>
      <c r="EB455" s="6"/>
      <c r="EC455" s="6"/>
      <c r="ED455" s="6"/>
      <c r="EE455" s="6"/>
      <c r="EF455" s="6"/>
      <c r="EG455" s="6"/>
      <c r="EH455" s="6"/>
      <c r="EI455" s="6"/>
      <c r="EJ455" s="6"/>
      <c r="EK455" s="6"/>
      <c r="EL455" s="6"/>
      <c r="EM455" s="6"/>
      <c r="EN455" s="6"/>
      <c r="EO455" s="6"/>
      <c r="EP455" s="6"/>
      <c r="EQ455" s="6"/>
      <c r="ER455" s="6"/>
      <c r="ES455" s="6"/>
      <c r="ET455" s="6"/>
      <c r="EU455" s="6"/>
      <c r="EV455" s="6"/>
      <c r="EW455" s="6"/>
      <c r="EX455" s="6"/>
      <c r="EY455" s="6"/>
      <c r="EZ455" s="6"/>
      <c r="FA455" s="6"/>
      <c r="FB455" s="6"/>
      <c r="FC455" s="6"/>
      <c r="FD455" s="6"/>
      <c r="FE455" s="6"/>
      <c r="FF455" s="6"/>
      <c r="FG455" s="6"/>
      <c r="FH455" s="6"/>
      <c r="FI455" s="6"/>
      <c r="FJ455" s="6"/>
      <c r="FK455" s="6"/>
      <c r="FL455" s="6"/>
      <c r="FM455" s="6"/>
      <c r="FN455" s="6"/>
      <c r="FO455" s="6"/>
      <c r="FP455" s="6"/>
      <c r="FQ455" s="6"/>
      <c r="FR455" s="6"/>
      <c r="FS455" s="6"/>
      <c r="FT455" s="6"/>
      <c r="FU455" s="6"/>
      <c r="FV455" s="6"/>
      <c r="FW455" s="6"/>
      <c r="FX455" s="6"/>
      <c r="FY455" s="6"/>
      <c r="FZ455" s="6"/>
      <c r="GA455" s="6"/>
      <c r="GB455" s="6"/>
      <c r="GC455" s="6"/>
      <c r="GD455" s="6"/>
      <c r="GE455" s="6"/>
      <c r="GF455" s="6"/>
      <c r="GG455" s="6"/>
      <c r="GH455" s="6"/>
      <c r="GI455" s="6"/>
      <c r="GJ455" s="6"/>
      <c r="GK455" s="6"/>
      <c r="GL455" s="6"/>
      <c r="GM455" s="6"/>
      <c r="GN455" s="6"/>
      <c r="GO455" s="6"/>
      <c r="GP455" s="6"/>
      <c r="GQ455" s="6"/>
      <c r="GR455" s="6"/>
      <c r="GS455" s="6"/>
      <c r="GT455" s="6"/>
      <c r="GU455" s="6"/>
      <c r="GV455" s="6"/>
      <c r="GW455" s="6"/>
      <c r="GX455" s="6"/>
      <c r="GY455" s="6"/>
      <c r="GZ455" s="6"/>
      <c r="HA455" s="6"/>
      <c r="HB455" s="6"/>
      <c r="HC455" s="6"/>
      <c r="HD455" s="6"/>
      <c r="HE455" s="6"/>
      <c r="HF455" s="6"/>
      <c r="HG455" s="6"/>
      <c r="HH455" s="6"/>
      <c r="HI455" s="6"/>
      <c r="HJ455" s="6"/>
      <c r="HK455" s="6"/>
      <c r="HL455" s="6"/>
      <c r="HM455" s="6"/>
      <c r="HN455" s="6"/>
      <c r="HO455" s="6"/>
      <c r="HP455" s="6"/>
      <c r="HQ455" s="6"/>
      <c r="HR455" s="6"/>
      <c r="HS455" s="6"/>
      <c r="HT455" s="6"/>
      <c r="HU455" s="6"/>
      <c r="HV455" s="6"/>
      <c r="HW455" s="6"/>
      <c r="HX455" s="6"/>
      <c r="HY455" s="6"/>
      <c r="HZ455" s="6"/>
      <c r="IA455" s="6"/>
      <c r="IB455" s="6"/>
      <c r="IC455" s="6"/>
      <c r="ID455" s="6"/>
      <c r="IE455" s="6"/>
      <c r="IF455" s="6"/>
      <c r="IG455" s="6"/>
      <c r="IH455" s="6"/>
      <c r="II455" s="6"/>
      <c r="IJ455" s="6"/>
      <c r="IK455" s="6"/>
      <c r="IL455" s="6"/>
      <c r="IM455" s="6"/>
      <c r="IN455" s="6"/>
      <c r="IO455" s="6"/>
      <c r="IP455" s="6"/>
      <c r="IQ455" s="6"/>
      <c r="IR455" s="6"/>
      <c r="IS455" s="6"/>
      <c r="IT455" s="6"/>
      <c r="IU455" s="6"/>
      <c r="IV455" s="6"/>
      <c r="IW455" s="6"/>
      <c r="IX455" s="6"/>
      <c r="IY455" s="6"/>
      <c r="IZ455" s="6"/>
      <c r="JA455" s="6"/>
      <c r="JB455" s="6"/>
      <c r="JC455" s="6"/>
      <c r="JD455" s="6"/>
      <c r="JE455" s="6"/>
      <c r="JF455" s="6"/>
      <c r="JG455" s="6"/>
      <c r="JH455" s="6"/>
      <c r="JI455" s="6"/>
      <c r="JJ455" s="6"/>
      <c r="JK455" s="6"/>
      <c r="JL455" s="6"/>
      <c r="JM455" s="6"/>
      <c r="JN455" s="6"/>
      <c r="JO455" s="6"/>
      <c r="JP455" s="6"/>
      <c r="JQ455" s="6"/>
      <c r="JR455" s="6"/>
      <c r="JS455" s="6"/>
      <c r="JT455" s="6"/>
    </row>
    <row r="456" spans="1:280" s="63" customFormat="1" x14ac:dyDescent="0.25">
      <c r="A456" s="63" t="s">
        <v>12</v>
      </c>
      <c r="B456" s="63">
        <v>1</v>
      </c>
      <c r="C456" s="64"/>
      <c r="E456" s="65">
        <f>E455</f>
        <v>25200</v>
      </c>
      <c r="F456" s="65">
        <f>F455</f>
        <v>723.24</v>
      </c>
      <c r="G456" s="65">
        <f t="shared" ref="G456:K456" si="150">G455</f>
        <v>0</v>
      </c>
      <c r="H456" s="65">
        <f t="shared" si="150"/>
        <v>766.08</v>
      </c>
      <c r="I456" s="65">
        <f t="shared" si="150"/>
        <v>175</v>
      </c>
      <c r="J456" s="65">
        <f t="shared" si="150"/>
        <v>1664.32</v>
      </c>
      <c r="K456" s="65">
        <f t="shared" si="150"/>
        <v>23535.68</v>
      </c>
      <c r="L456"/>
      <c r="M456"/>
      <c r="N456"/>
      <c r="O456"/>
      <c r="P456"/>
      <c r="Q456"/>
      <c r="R456"/>
      <c r="S456"/>
      <c r="T456"/>
      <c r="U456"/>
      <c r="V456"/>
      <c r="W456"/>
      <c r="X456"/>
      <c r="Y456"/>
      <c r="Z456"/>
      <c r="AA456"/>
      <c r="AB456"/>
      <c r="AC456"/>
      <c r="AD456"/>
      <c r="AE456"/>
      <c r="AF456"/>
      <c r="AG456" s="5"/>
      <c r="AH456" s="5"/>
      <c r="AI456" s="5"/>
      <c r="AJ456" s="5"/>
      <c r="AK456" s="5"/>
      <c r="AL456" s="5"/>
      <c r="AM456" s="5"/>
      <c r="AN456" s="5"/>
      <c r="AO456" s="5"/>
      <c r="AP456" s="6"/>
      <c r="AQ456" s="6"/>
      <c r="AR456" s="6"/>
      <c r="AS456" s="6"/>
      <c r="AT456" s="6"/>
      <c r="AU456" s="6"/>
      <c r="AV456" s="6"/>
      <c r="AW456" s="6"/>
      <c r="AX456" s="6"/>
      <c r="AY456" s="6"/>
      <c r="AZ456" s="6"/>
      <c r="BA456" s="6"/>
      <c r="BB456" s="6"/>
      <c r="BC456" s="6"/>
      <c r="BD456" s="6"/>
      <c r="BE456" s="6"/>
      <c r="BF456" s="6"/>
      <c r="BG456" s="6"/>
      <c r="BH456" s="6"/>
      <c r="BI456" s="6"/>
      <c r="BJ456" s="6"/>
      <c r="BK456" s="6"/>
      <c r="BL456" s="6"/>
      <c r="BM456" s="6"/>
      <c r="BN456" s="6"/>
      <c r="BO456" s="6"/>
      <c r="BP456" s="6"/>
      <c r="BQ456" s="6"/>
      <c r="BR456" s="6"/>
      <c r="BS456" s="6"/>
      <c r="BT456" s="6"/>
      <c r="BU456" s="6"/>
      <c r="BV456" s="6"/>
      <c r="BW456" s="6"/>
      <c r="BX456" s="6"/>
      <c r="BY456" s="6"/>
      <c r="BZ456" s="6"/>
      <c r="CA456" s="6"/>
      <c r="CB456" s="6"/>
      <c r="CC456" s="6"/>
      <c r="CD456" s="6"/>
      <c r="CE456" s="6"/>
      <c r="CF456" s="6"/>
      <c r="CG456" s="6"/>
      <c r="CH456" s="6"/>
      <c r="CI456" s="6"/>
      <c r="CJ456" s="6"/>
      <c r="CK456" s="6"/>
      <c r="CL456" s="6"/>
      <c r="CM456" s="6"/>
      <c r="CN456" s="6"/>
      <c r="CO456" s="6"/>
      <c r="CP456" s="6"/>
      <c r="CQ456" s="6"/>
      <c r="CR456" s="6"/>
      <c r="CS456" s="6"/>
      <c r="CT456" s="6"/>
      <c r="CU456" s="6"/>
      <c r="CV456" s="6"/>
      <c r="CW456" s="6"/>
      <c r="CX456" s="6"/>
      <c r="CY456" s="6"/>
      <c r="CZ456" s="6"/>
      <c r="DA456" s="6"/>
      <c r="DB456" s="6"/>
      <c r="DC456" s="6"/>
      <c r="DD456" s="6"/>
      <c r="DE456" s="6"/>
      <c r="DF456" s="6"/>
      <c r="DG456" s="6"/>
      <c r="DH456" s="6"/>
      <c r="DI456" s="6"/>
      <c r="DJ456" s="6"/>
      <c r="DK456" s="6"/>
      <c r="DL456" s="6"/>
      <c r="DM456" s="6"/>
      <c r="DN456" s="6"/>
      <c r="DO456" s="6"/>
      <c r="DP456" s="6"/>
      <c r="DQ456" s="6"/>
      <c r="DR456" s="6"/>
      <c r="DS456" s="6"/>
      <c r="DT456" s="6"/>
      <c r="DU456" s="6"/>
      <c r="DV456" s="6"/>
      <c r="DW456" s="6"/>
      <c r="DX456" s="6"/>
      <c r="DY456" s="6"/>
      <c r="DZ456" s="6"/>
      <c r="EA456" s="6"/>
      <c r="EB456" s="6"/>
      <c r="EC456" s="6"/>
      <c r="ED456" s="6"/>
      <c r="EE456" s="6"/>
      <c r="EF456" s="6"/>
      <c r="EG456" s="6"/>
      <c r="EH456" s="6"/>
      <c r="EI456" s="6"/>
      <c r="EJ456" s="6"/>
      <c r="EK456" s="6"/>
      <c r="EL456" s="6"/>
      <c r="EM456" s="6"/>
      <c r="EN456" s="6"/>
      <c r="EO456" s="6"/>
      <c r="EP456" s="6"/>
      <c r="EQ456" s="6"/>
      <c r="ER456" s="6"/>
      <c r="ES456" s="6"/>
      <c r="ET456" s="6"/>
      <c r="EU456" s="6"/>
      <c r="EV456" s="6"/>
      <c r="EW456" s="6"/>
      <c r="EX456" s="6"/>
      <c r="EY456" s="6"/>
      <c r="EZ456" s="6"/>
      <c r="FA456" s="6"/>
      <c r="FB456" s="6"/>
      <c r="FC456" s="6"/>
      <c r="FD456" s="6"/>
      <c r="FE456" s="6"/>
      <c r="FF456" s="6"/>
      <c r="FG456" s="6"/>
      <c r="FH456" s="6"/>
      <c r="FI456" s="6"/>
      <c r="FJ456" s="6"/>
      <c r="FK456" s="6"/>
      <c r="FL456" s="6"/>
      <c r="FM456" s="6"/>
      <c r="FN456" s="6"/>
      <c r="FO456" s="6"/>
      <c r="FP456" s="6"/>
      <c r="FQ456" s="6"/>
      <c r="FR456" s="6"/>
      <c r="FS456" s="6"/>
      <c r="FT456" s="6"/>
      <c r="FU456" s="6"/>
      <c r="FV456" s="6"/>
      <c r="FW456" s="6"/>
      <c r="FX456" s="6"/>
      <c r="FY456" s="6"/>
      <c r="FZ456" s="6"/>
      <c r="GA456" s="6"/>
      <c r="GB456" s="6"/>
      <c r="GC456" s="6"/>
      <c r="GD456" s="6"/>
      <c r="GE456" s="6"/>
      <c r="GF456" s="6"/>
      <c r="GG456" s="6"/>
      <c r="GH456" s="6"/>
      <c r="GI456" s="6"/>
      <c r="GJ456" s="6"/>
      <c r="GK456" s="6"/>
      <c r="GL456" s="6"/>
      <c r="GM456" s="6"/>
      <c r="GN456" s="6"/>
      <c r="GO456" s="6"/>
      <c r="GP456" s="6"/>
      <c r="GQ456" s="6"/>
      <c r="GR456" s="6"/>
      <c r="GS456" s="6"/>
      <c r="GT456" s="6"/>
      <c r="GU456" s="6"/>
      <c r="GV456" s="6"/>
      <c r="GW456" s="6"/>
      <c r="GX456" s="6"/>
      <c r="GY456" s="6"/>
      <c r="GZ456" s="6"/>
      <c r="HA456" s="6"/>
      <c r="HB456" s="6"/>
      <c r="HC456" s="6"/>
      <c r="HD456" s="6"/>
      <c r="HE456" s="6"/>
      <c r="HF456" s="6"/>
      <c r="HG456" s="6"/>
      <c r="HH456" s="6"/>
      <c r="HI456" s="6"/>
      <c r="HJ456" s="6"/>
      <c r="HK456" s="6"/>
      <c r="HL456" s="6"/>
      <c r="HM456" s="6"/>
      <c r="HN456" s="6"/>
      <c r="HO456" s="6"/>
      <c r="HP456" s="6"/>
      <c r="HQ456" s="6"/>
      <c r="HR456" s="6"/>
      <c r="HS456" s="6"/>
      <c r="HT456" s="6"/>
      <c r="HU456" s="6"/>
      <c r="HV456" s="6"/>
      <c r="HW456" s="6"/>
      <c r="HX456" s="6"/>
      <c r="HY456" s="6"/>
      <c r="HZ456" s="6"/>
      <c r="IA456" s="6"/>
      <c r="IB456" s="6"/>
      <c r="IC456" s="6"/>
      <c r="ID456" s="6"/>
      <c r="IE456" s="6"/>
      <c r="IF456" s="6"/>
      <c r="IG456" s="6"/>
      <c r="IH456" s="6"/>
      <c r="II456" s="6"/>
      <c r="IJ456" s="6"/>
      <c r="IK456" s="6"/>
      <c r="IL456" s="6"/>
      <c r="IM456" s="6"/>
      <c r="IN456" s="6"/>
      <c r="IO456" s="6"/>
      <c r="IP456" s="6"/>
      <c r="IQ456" s="6"/>
      <c r="IR456" s="6"/>
      <c r="IS456" s="6"/>
      <c r="IT456" s="6"/>
      <c r="IU456" s="6"/>
      <c r="IV456" s="6"/>
      <c r="IW456" s="6"/>
      <c r="IX456" s="6"/>
      <c r="IY456" s="6"/>
      <c r="IZ456" s="6"/>
      <c r="JA456" s="6"/>
      <c r="JB456" s="6"/>
      <c r="JC456" s="6"/>
      <c r="JD456" s="6"/>
      <c r="JE456" s="6"/>
      <c r="JF456" s="6"/>
      <c r="JG456" s="6"/>
      <c r="JH456" s="6"/>
      <c r="JI456" s="6"/>
      <c r="JJ456" s="6"/>
      <c r="JK456" s="6"/>
      <c r="JL456" s="6"/>
      <c r="JM456" s="6"/>
      <c r="JN456" s="6"/>
      <c r="JO456" s="6"/>
      <c r="JP456" s="6"/>
      <c r="JQ456" s="6"/>
      <c r="JR456" s="6"/>
      <c r="JS456" s="6"/>
      <c r="JT456" s="6"/>
    </row>
    <row r="457" spans="1:280" s="6" customFormat="1" x14ac:dyDescent="0.25">
      <c r="C457" s="40"/>
      <c r="E457" s="49"/>
      <c r="F457" s="49"/>
      <c r="G457" s="49"/>
      <c r="H457" s="49"/>
      <c r="I457" s="49"/>
      <c r="J457" s="49"/>
      <c r="K457" s="49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5"/>
      <c r="AA457" s="5"/>
      <c r="AB457" s="5"/>
      <c r="AC457" s="5"/>
      <c r="AD457" s="5"/>
      <c r="AE457" s="5"/>
      <c r="AF457" s="5"/>
      <c r="AG457" s="5"/>
      <c r="AH457" s="5"/>
      <c r="AI457" s="5"/>
      <c r="AJ457" s="5"/>
      <c r="AK457" s="5"/>
      <c r="AL457" s="5"/>
      <c r="AM457" s="5"/>
      <c r="AN457" s="5"/>
      <c r="AO457" s="5"/>
    </row>
    <row r="458" spans="1:280" s="6" customFormat="1" x14ac:dyDescent="0.25">
      <c r="A458" s="6" t="s">
        <v>456</v>
      </c>
      <c r="C458" s="40"/>
      <c r="E458" s="49"/>
      <c r="F458" s="49"/>
      <c r="G458" s="49"/>
      <c r="H458" s="49"/>
      <c r="I458" s="49"/>
      <c r="J458" s="49"/>
      <c r="K458" s="49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5"/>
      <c r="AA458" s="5"/>
      <c r="AB458" s="5"/>
      <c r="AC458" s="5"/>
      <c r="AD458" s="5"/>
      <c r="AE458" s="5"/>
      <c r="AF458" s="5"/>
      <c r="AG458" s="5"/>
      <c r="AH458" s="5"/>
      <c r="AI458" s="5"/>
      <c r="AJ458" s="5"/>
      <c r="AK458" s="5"/>
      <c r="AL458" s="5"/>
      <c r="AM458" s="5"/>
      <c r="AN458" s="5"/>
      <c r="AO458" s="5"/>
    </row>
    <row r="459" spans="1:280" s="60" customFormat="1" x14ac:dyDescent="0.25">
      <c r="A459" s="60" t="s">
        <v>457</v>
      </c>
      <c r="B459" s="60" t="s">
        <v>459</v>
      </c>
      <c r="C459" s="67" t="s">
        <v>350</v>
      </c>
      <c r="D459" s="60" t="s">
        <v>234</v>
      </c>
      <c r="E459" s="68">
        <v>76000</v>
      </c>
      <c r="F459" s="68">
        <v>2181.1999999999998</v>
      </c>
      <c r="G459" s="68">
        <v>6497.56</v>
      </c>
      <c r="H459" s="68">
        <v>2310.4</v>
      </c>
      <c r="I459" s="68">
        <v>175</v>
      </c>
      <c r="J459" s="68">
        <v>11164.16</v>
      </c>
      <c r="K459" s="68">
        <v>64835.839999999997</v>
      </c>
    </row>
    <row r="460" spans="1:280" s="60" customFormat="1" x14ac:dyDescent="0.25">
      <c r="A460" s="60" t="s">
        <v>458</v>
      </c>
      <c r="B460" s="60" t="s">
        <v>459</v>
      </c>
      <c r="C460" s="67" t="s">
        <v>350</v>
      </c>
      <c r="D460" s="60" t="s">
        <v>234</v>
      </c>
      <c r="E460" s="68">
        <v>17733.330000000002</v>
      </c>
      <c r="F460" s="68">
        <v>508.95</v>
      </c>
      <c r="G460" s="68">
        <v>0</v>
      </c>
      <c r="H460" s="68">
        <v>539.09</v>
      </c>
      <c r="I460" s="68">
        <v>175</v>
      </c>
      <c r="J460" s="68">
        <v>1223.04</v>
      </c>
      <c r="K460" s="68">
        <v>16510.29</v>
      </c>
    </row>
    <row r="461" spans="1:280" s="63" customFormat="1" x14ac:dyDescent="0.25">
      <c r="A461" s="63" t="s">
        <v>12</v>
      </c>
      <c r="B461" s="63">
        <v>2</v>
      </c>
      <c r="C461" s="64"/>
      <c r="E461" s="65">
        <f>E459+E460</f>
        <v>93733.33</v>
      </c>
      <c r="F461" s="65">
        <f>F459+F460</f>
        <v>2690.15</v>
      </c>
      <c r="G461" s="65">
        <f>G459+G460</f>
        <v>6497.56</v>
      </c>
      <c r="H461" s="65">
        <f t="shared" ref="H461:K461" si="151">H459+H460</f>
        <v>2849.49</v>
      </c>
      <c r="I461" s="65">
        <f t="shared" si="151"/>
        <v>350</v>
      </c>
      <c r="J461" s="65">
        <f t="shared" si="151"/>
        <v>12387.2</v>
      </c>
      <c r="K461" s="65">
        <f t="shared" si="151"/>
        <v>81346.13</v>
      </c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  <c r="Y461" s="6"/>
      <c r="Z461" s="6"/>
      <c r="AA461" s="6"/>
      <c r="AB461" s="6"/>
      <c r="AC461" s="6"/>
      <c r="AD461" s="6"/>
      <c r="AE461" s="6"/>
      <c r="AF461" s="6"/>
      <c r="AG461" s="6"/>
      <c r="AH461" s="6"/>
      <c r="AI461" s="6"/>
      <c r="AJ461" s="6"/>
      <c r="AK461" s="6"/>
      <c r="AL461" s="6"/>
      <c r="AM461" s="6"/>
      <c r="AN461" s="6"/>
      <c r="AO461" s="6"/>
      <c r="AP461" s="6"/>
      <c r="AQ461" s="6"/>
      <c r="AR461" s="6"/>
      <c r="AS461" s="6"/>
      <c r="AT461" s="6"/>
      <c r="AU461" s="6"/>
      <c r="AV461" s="6"/>
      <c r="AW461" s="6"/>
      <c r="AX461" s="6"/>
      <c r="AY461" s="6"/>
      <c r="AZ461" s="6"/>
      <c r="BA461" s="6"/>
      <c r="BB461" s="6"/>
      <c r="BC461" s="6"/>
      <c r="BD461" s="6"/>
      <c r="BE461" s="6"/>
      <c r="BF461" s="6"/>
      <c r="BG461" s="6"/>
      <c r="BH461" s="6"/>
      <c r="BI461" s="6"/>
      <c r="BJ461" s="6"/>
      <c r="BK461" s="6"/>
      <c r="BL461" s="6"/>
      <c r="BM461" s="6"/>
      <c r="BN461" s="6"/>
      <c r="BO461" s="6"/>
      <c r="BP461" s="6"/>
      <c r="BQ461" s="6"/>
      <c r="BR461" s="6"/>
      <c r="BS461" s="6"/>
      <c r="BT461" s="6"/>
      <c r="BU461" s="6"/>
      <c r="BV461" s="6"/>
      <c r="BW461" s="6"/>
      <c r="BX461" s="6"/>
      <c r="BY461" s="6"/>
      <c r="BZ461" s="6"/>
      <c r="CA461" s="6"/>
      <c r="CB461" s="6"/>
      <c r="CC461" s="6"/>
      <c r="CD461" s="6"/>
      <c r="CE461" s="6"/>
      <c r="CF461" s="6"/>
      <c r="CG461" s="6"/>
      <c r="CH461" s="6"/>
      <c r="CI461" s="6"/>
      <c r="CJ461" s="6"/>
      <c r="CK461" s="6"/>
      <c r="CL461" s="6"/>
      <c r="CM461" s="6"/>
      <c r="CN461" s="6"/>
      <c r="CO461" s="6"/>
      <c r="CP461" s="6"/>
      <c r="CQ461" s="6"/>
      <c r="CR461" s="6"/>
      <c r="CS461" s="6"/>
      <c r="CT461" s="6"/>
      <c r="CU461" s="6"/>
      <c r="CV461" s="6"/>
      <c r="CW461" s="6"/>
      <c r="CX461" s="6"/>
      <c r="CY461" s="6"/>
      <c r="CZ461" s="6"/>
      <c r="DA461" s="6"/>
      <c r="DB461" s="6"/>
      <c r="DC461" s="6"/>
      <c r="DD461" s="6"/>
      <c r="DE461" s="6"/>
      <c r="DF461" s="6"/>
      <c r="DG461" s="6"/>
      <c r="DH461" s="6"/>
      <c r="DI461" s="6"/>
      <c r="DJ461" s="6"/>
      <c r="DK461" s="6"/>
      <c r="DL461" s="6"/>
      <c r="DM461" s="6"/>
      <c r="DN461" s="6"/>
      <c r="DO461" s="6"/>
      <c r="DP461" s="6"/>
      <c r="DQ461" s="6"/>
      <c r="DR461" s="6"/>
      <c r="DS461" s="6"/>
      <c r="DT461" s="6"/>
      <c r="DU461" s="6"/>
      <c r="DV461" s="6"/>
      <c r="DW461" s="6"/>
      <c r="DX461" s="6"/>
      <c r="DY461" s="6"/>
      <c r="DZ461" s="6"/>
      <c r="EA461" s="6"/>
      <c r="EB461" s="6"/>
      <c r="EC461" s="6"/>
      <c r="ED461" s="6"/>
      <c r="EE461" s="6"/>
      <c r="EF461" s="6"/>
      <c r="EG461" s="6"/>
      <c r="EH461" s="6"/>
      <c r="EI461" s="6"/>
      <c r="EJ461" s="6"/>
      <c r="EK461" s="6"/>
      <c r="EL461" s="6"/>
      <c r="EM461" s="6"/>
      <c r="EN461" s="6"/>
      <c r="EO461" s="6"/>
      <c r="EP461" s="6"/>
      <c r="EQ461" s="6"/>
      <c r="ER461" s="6"/>
      <c r="ES461" s="6"/>
      <c r="ET461" s="6"/>
      <c r="EU461" s="6"/>
      <c r="EV461" s="6"/>
      <c r="EW461" s="6"/>
      <c r="EX461" s="6"/>
      <c r="EY461" s="6"/>
      <c r="EZ461" s="6"/>
      <c r="FA461" s="6"/>
      <c r="FB461" s="6"/>
      <c r="FC461" s="6"/>
      <c r="FD461" s="6"/>
      <c r="FE461" s="6"/>
      <c r="FF461" s="6"/>
      <c r="FG461" s="6"/>
      <c r="FH461" s="6"/>
      <c r="FI461" s="6"/>
      <c r="FJ461" s="6"/>
      <c r="FK461" s="6"/>
      <c r="FL461" s="6"/>
      <c r="FM461" s="6"/>
      <c r="FN461" s="6"/>
      <c r="FO461" s="6"/>
      <c r="FP461" s="6"/>
      <c r="FQ461" s="6"/>
      <c r="FR461" s="6"/>
      <c r="FS461" s="6"/>
      <c r="FT461" s="6"/>
      <c r="FU461" s="6"/>
      <c r="FV461" s="6"/>
      <c r="FW461" s="6"/>
      <c r="FX461" s="6"/>
      <c r="FY461" s="6"/>
      <c r="FZ461" s="6"/>
      <c r="GA461" s="6"/>
      <c r="GB461" s="6"/>
      <c r="GC461" s="6"/>
      <c r="GD461" s="6"/>
      <c r="GE461" s="6"/>
      <c r="GF461" s="6"/>
      <c r="GG461" s="6"/>
      <c r="GH461" s="6"/>
      <c r="GI461" s="6"/>
      <c r="GJ461" s="6"/>
      <c r="GK461" s="6"/>
      <c r="GL461" s="6"/>
      <c r="GM461" s="6"/>
      <c r="GN461" s="6"/>
      <c r="GO461" s="6"/>
      <c r="GP461" s="6"/>
      <c r="GQ461" s="6"/>
      <c r="GR461" s="6"/>
      <c r="GS461" s="6"/>
      <c r="GT461" s="6"/>
      <c r="GU461" s="6"/>
      <c r="GV461" s="6"/>
      <c r="GW461" s="6"/>
      <c r="GX461" s="6"/>
      <c r="GY461" s="6"/>
      <c r="GZ461" s="6"/>
      <c r="HA461" s="6"/>
      <c r="HB461" s="6"/>
      <c r="HC461" s="6"/>
      <c r="HD461" s="6"/>
      <c r="HE461" s="6"/>
      <c r="HF461" s="6"/>
      <c r="HG461" s="6"/>
      <c r="HH461" s="6"/>
      <c r="HI461" s="6"/>
      <c r="HJ461" s="6"/>
      <c r="HK461" s="6"/>
      <c r="HL461" s="6"/>
      <c r="HM461" s="6"/>
      <c r="HN461" s="6"/>
      <c r="HO461" s="6"/>
      <c r="HP461" s="6"/>
      <c r="HQ461" s="6"/>
      <c r="HR461" s="6"/>
      <c r="HS461" s="6"/>
      <c r="HT461" s="6"/>
      <c r="HU461" s="6"/>
      <c r="HV461" s="6"/>
      <c r="HW461" s="6"/>
      <c r="HX461" s="6"/>
      <c r="HY461" s="6"/>
      <c r="HZ461" s="6"/>
      <c r="IA461" s="6"/>
      <c r="IB461" s="6"/>
      <c r="IC461" s="6"/>
      <c r="ID461" s="6"/>
      <c r="IE461" s="6"/>
      <c r="IF461" s="6"/>
      <c r="IG461" s="6"/>
      <c r="IH461" s="6"/>
      <c r="II461" s="6"/>
      <c r="IJ461" s="6"/>
      <c r="IK461" s="6"/>
      <c r="IL461" s="6"/>
      <c r="IM461" s="6"/>
      <c r="IN461" s="6"/>
      <c r="IO461" s="6"/>
      <c r="IP461" s="6"/>
      <c r="IQ461" s="6"/>
      <c r="IR461" s="6"/>
      <c r="IS461" s="6"/>
      <c r="IT461" s="6"/>
      <c r="IU461" s="6"/>
      <c r="IV461" s="6"/>
      <c r="IW461" s="6"/>
      <c r="IX461" s="6"/>
      <c r="IY461" s="6"/>
      <c r="IZ461" s="6"/>
      <c r="JA461" s="6"/>
      <c r="JB461" s="6"/>
      <c r="JC461" s="6"/>
      <c r="JD461" s="6"/>
      <c r="JE461" s="6"/>
      <c r="JF461" s="6"/>
      <c r="JG461" s="6"/>
      <c r="JH461" s="6"/>
      <c r="JI461" s="6"/>
      <c r="JJ461" s="6"/>
      <c r="JK461" s="6"/>
      <c r="JL461" s="6"/>
      <c r="JM461" s="6"/>
      <c r="JN461" s="6"/>
      <c r="JO461" s="6"/>
      <c r="JP461" s="6"/>
      <c r="JQ461" s="6"/>
      <c r="JR461" s="6"/>
      <c r="JS461" s="6"/>
      <c r="JT461" s="6"/>
    </row>
    <row r="462" spans="1:280" s="26" customFormat="1" x14ac:dyDescent="0.25">
      <c r="C462" s="35"/>
      <c r="E462" s="27"/>
      <c r="F462" s="27"/>
      <c r="G462" s="27"/>
      <c r="H462" s="27"/>
      <c r="I462" s="27"/>
      <c r="J462" s="27"/>
      <c r="K462" s="27"/>
    </row>
    <row r="463" spans="1:280" x14ac:dyDescent="0.25">
      <c r="A463" s="10" t="s">
        <v>369</v>
      </c>
      <c r="B463" s="10"/>
      <c r="C463" s="36"/>
      <c r="D463" s="12"/>
      <c r="E463" s="10"/>
      <c r="F463" s="10"/>
      <c r="G463" s="10"/>
      <c r="H463" s="10"/>
      <c r="I463" s="10"/>
      <c r="J463" s="10"/>
      <c r="K463" s="10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  <c r="AA463" s="6"/>
      <c r="AB463" s="6"/>
      <c r="AC463" s="6"/>
      <c r="AD463" s="6"/>
      <c r="AE463" s="6"/>
      <c r="AF463" s="6"/>
      <c r="AG463" s="6"/>
      <c r="AH463" s="6"/>
      <c r="AI463" s="6"/>
      <c r="AJ463" s="6"/>
      <c r="AK463" s="6"/>
      <c r="AL463" s="6"/>
      <c r="AM463" s="6"/>
      <c r="AN463" s="6"/>
      <c r="AO463" s="6"/>
      <c r="DW463" s="5"/>
      <c r="DX463" s="5"/>
      <c r="DY463" s="5"/>
      <c r="DZ463" s="5"/>
      <c r="EA463" s="5"/>
      <c r="EB463" s="5"/>
      <c r="EC463" s="5"/>
      <c r="ED463" s="5"/>
      <c r="EE463" s="5"/>
      <c r="EF463" s="5"/>
      <c r="EG463" s="5"/>
      <c r="EH463" s="5"/>
      <c r="EI463" s="5"/>
      <c r="EJ463" s="5"/>
      <c r="EK463" s="5"/>
      <c r="EL463" s="5"/>
      <c r="EM463" s="5"/>
      <c r="EN463" s="5"/>
      <c r="EO463" s="5"/>
      <c r="EP463" s="5"/>
      <c r="EQ463" s="5"/>
      <c r="ER463" s="5"/>
      <c r="ES463" s="5"/>
      <c r="ET463" s="5"/>
      <c r="EU463" s="5"/>
      <c r="EV463" s="5"/>
      <c r="EW463" s="5"/>
      <c r="EX463" s="5"/>
      <c r="EY463" s="5"/>
      <c r="EZ463" s="5"/>
      <c r="FA463" s="5"/>
      <c r="FB463" s="5"/>
      <c r="FC463" s="5"/>
      <c r="FD463" s="5"/>
      <c r="FE463" s="5"/>
      <c r="FF463" s="5"/>
      <c r="FG463" s="5"/>
      <c r="FH463" s="5"/>
      <c r="FI463" s="5"/>
      <c r="FJ463" s="5"/>
      <c r="FK463" s="5"/>
      <c r="FL463" s="5"/>
      <c r="FM463" s="5"/>
      <c r="FN463" s="5"/>
      <c r="FO463" s="5"/>
      <c r="FP463" s="5"/>
      <c r="FQ463" s="5"/>
      <c r="FR463" s="5"/>
      <c r="FS463" s="5"/>
      <c r="FT463" s="5"/>
      <c r="FU463" s="5"/>
      <c r="FV463" s="5"/>
      <c r="FW463" s="5"/>
      <c r="FX463" s="5"/>
      <c r="FY463" s="5"/>
      <c r="FZ463" s="5"/>
      <c r="GA463" s="5"/>
      <c r="GB463" s="5"/>
      <c r="GC463" s="5"/>
      <c r="GD463" s="5"/>
      <c r="GE463" s="5"/>
      <c r="GF463" s="5"/>
      <c r="GG463" s="5"/>
      <c r="GH463" s="5"/>
      <c r="GI463" s="5"/>
      <c r="GJ463" s="5"/>
      <c r="GK463" s="5"/>
      <c r="GL463" s="5"/>
      <c r="GM463" s="5"/>
      <c r="GN463" s="5"/>
      <c r="GO463" s="5"/>
      <c r="GP463" s="5"/>
      <c r="GQ463" s="5"/>
      <c r="GR463" s="5"/>
      <c r="GS463" s="5"/>
      <c r="GT463" s="5"/>
      <c r="GU463" s="5"/>
      <c r="GV463" s="5"/>
      <c r="GW463" s="5"/>
      <c r="GX463" s="5"/>
      <c r="GY463" s="5"/>
      <c r="GZ463" s="5"/>
      <c r="HA463" s="5"/>
      <c r="HB463" s="5"/>
      <c r="HC463" s="5"/>
      <c r="HD463" s="5"/>
      <c r="HE463" s="5"/>
      <c r="HF463" s="5"/>
      <c r="HG463" s="5"/>
      <c r="HH463" s="5"/>
      <c r="HI463" s="5"/>
      <c r="HJ463" s="5"/>
      <c r="HK463" s="5"/>
      <c r="HL463" s="5"/>
      <c r="HM463" s="5"/>
      <c r="HN463" s="5"/>
      <c r="HO463" s="5"/>
      <c r="HP463" s="5"/>
      <c r="HQ463" s="5"/>
      <c r="HR463" s="5"/>
      <c r="HS463" s="5"/>
      <c r="HT463" s="5"/>
      <c r="HU463" s="5"/>
      <c r="HV463" s="5"/>
      <c r="HW463" s="5"/>
      <c r="HX463" s="5"/>
      <c r="HY463" s="5"/>
      <c r="HZ463" s="5"/>
      <c r="IA463" s="5"/>
      <c r="IB463" s="5"/>
      <c r="IC463" s="5"/>
      <c r="ID463" s="5"/>
      <c r="IE463" s="5"/>
      <c r="IF463" s="5"/>
      <c r="IG463" s="5"/>
      <c r="IH463" s="5"/>
      <c r="II463" s="5"/>
      <c r="IJ463" s="5"/>
      <c r="IK463" s="5"/>
      <c r="IL463" s="5"/>
      <c r="IM463" s="5"/>
      <c r="IN463" s="5"/>
      <c r="IO463" s="5"/>
      <c r="IP463" s="5"/>
      <c r="IQ463" s="5"/>
      <c r="IR463" s="5"/>
      <c r="IS463" s="5"/>
      <c r="IT463" s="5"/>
      <c r="IU463" s="5"/>
      <c r="IV463" s="5"/>
      <c r="IW463" s="5"/>
      <c r="IX463" s="5"/>
      <c r="IY463" s="5"/>
      <c r="IZ463" s="5"/>
      <c r="JA463" s="5"/>
      <c r="JB463" s="5"/>
      <c r="JC463" s="5"/>
      <c r="JD463" s="5"/>
      <c r="JE463" s="5"/>
      <c r="JF463" s="5"/>
      <c r="JG463" s="5"/>
      <c r="JH463" s="5"/>
      <c r="JI463" s="5"/>
      <c r="JJ463" s="5"/>
      <c r="JK463" s="5"/>
      <c r="JL463" s="5"/>
      <c r="JM463" s="5"/>
      <c r="JN463" s="5"/>
      <c r="JO463" s="5"/>
      <c r="JP463" s="5"/>
      <c r="JQ463" s="5"/>
      <c r="JR463" s="5"/>
      <c r="JS463" s="5"/>
      <c r="JT463" s="5"/>
    </row>
    <row r="464" spans="1:280" x14ac:dyDescent="0.25">
      <c r="A464" s="5" t="s">
        <v>370</v>
      </c>
      <c r="B464" s="5" t="s">
        <v>20</v>
      </c>
      <c r="C464" s="39" t="s">
        <v>350</v>
      </c>
      <c r="D464" s="56" t="s">
        <v>232</v>
      </c>
      <c r="E464" s="1">
        <v>36000</v>
      </c>
      <c r="F464" s="1">
        <v>1033.2</v>
      </c>
      <c r="G464" s="1">
        <v>0</v>
      </c>
      <c r="H464" s="1">
        <v>1094.4000000000001</v>
      </c>
      <c r="I464" s="1">
        <v>815</v>
      </c>
      <c r="J464" s="1">
        <v>2942.6</v>
      </c>
      <c r="K464" s="1">
        <v>33057.4</v>
      </c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  <c r="AA464" s="6"/>
      <c r="AB464" s="6"/>
      <c r="AC464" s="6"/>
      <c r="AD464" s="6"/>
      <c r="AE464" s="6"/>
      <c r="AF464" s="6"/>
      <c r="AG464" s="6"/>
      <c r="AH464" s="6"/>
      <c r="AI464" s="6"/>
      <c r="AJ464" s="6"/>
      <c r="AK464" s="6"/>
      <c r="AL464" s="6"/>
      <c r="AM464" s="6"/>
      <c r="AN464" s="6"/>
      <c r="AO464" s="6"/>
      <c r="DW464" s="5"/>
      <c r="DX464" s="5"/>
      <c r="DY464" s="5"/>
      <c r="DZ464" s="5"/>
      <c r="EA464" s="5"/>
      <c r="EB464" s="5"/>
      <c r="EC464" s="5"/>
      <c r="ED464" s="5"/>
      <c r="EE464" s="5"/>
      <c r="EF464" s="5"/>
      <c r="EG464" s="5"/>
      <c r="EH464" s="5"/>
      <c r="EI464" s="5"/>
      <c r="EJ464" s="5"/>
      <c r="EK464" s="5"/>
      <c r="EL464" s="5"/>
      <c r="EM464" s="5"/>
      <c r="EN464" s="5"/>
      <c r="EO464" s="5"/>
      <c r="EP464" s="5"/>
      <c r="EQ464" s="5"/>
      <c r="ER464" s="5"/>
      <c r="ES464" s="5"/>
      <c r="ET464" s="5"/>
      <c r="EU464" s="5"/>
      <c r="EV464" s="5"/>
      <c r="EW464" s="5"/>
      <c r="EX464" s="5"/>
      <c r="EY464" s="5"/>
      <c r="EZ464" s="5"/>
      <c r="FA464" s="5"/>
      <c r="FB464" s="5"/>
      <c r="FC464" s="5"/>
      <c r="FD464" s="5"/>
      <c r="FE464" s="5"/>
      <c r="FF464" s="5"/>
      <c r="FG464" s="5"/>
      <c r="FH464" s="5"/>
      <c r="FI464" s="5"/>
      <c r="FJ464" s="5"/>
      <c r="FK464" s="5"/>
      <c r="FL464" s="5"/>
      <c r="FM464" s="5"/>
      <c r="FN464" s="5"/>
      <c r="FO464" s="5"/>
      <c r="FP464" s="5"/>
      <c r="FQ464" s="5"/>
      <c r="FR464" s="5"/>
      <c r="FS464" s="5"/>
      <c r="FT464" s="5"/>
      <c r="FU464" s="5"/>
      <c r="FV464" s="5"/>
      <c r="FW464" s="5"/>
      <c r="FX464" s="5"/>
      <c r="FY464" s="5"/>
      <c r="FZ464" s="5"/>
      <c r="GA464" s="5"/>
      <c r="GB464" s="5"/>
      <c r="GC464" s="5"/>
      <c r="GD464" s="5"/>
      <c r="GE464" s="5"/>
      <c r="GF464" s="5"/>
      <c r="GG464" s="5"/>
      <c r="GH464" s="5"/>
      <c r="GI464" s="5"/>
      <c r="GJ464" s="5"/>
      <c r="GK464" s="5"/>
      <c r="GL464" s="5"/>
      <c r="GM464" s="5"/>
      <c r="GN464" s="5"/>
      <c r="GO464" s="5"/>
      <c r="GP464" s="5"/>
      <c r="GQ464" s="5"/>
      <c r="GR464" s="5"/>
      <c r="GS464" s="5"/>
      <c r="GT464" s="5"/>
      <c r="GU464" s="5"/>
      <c r="GV464" s="5"/>
      <c r="GW464" s="5"/>
      <c r="GX464" s="5"/>
      <c r="GY464" s="5"/>
      <c r="GZ464" s="5"/>
      <c r="HA464" s="5"/>
      <c r="HB464" s="5"/>
      <c r="HC464" s="5"/>
      <c r="HD464" s="5"/>
      <c r="HE464" s="5"/>
      <c r="HF464" s="5"/>
      <c r="HG464" s="5"/>
      <c r="HH464" s="5"/>
      <c r="HI464" s="5"/>
      <c r="HJ464" s="5"/>
      <c r="HK464" s="5"/>
      <c r="HL464" s="5"/>
      <c r="HM464" s="5"/>
      <c r="HN464" s="5"/>
      <c r="HO464" s="5"/>
      <c r="HP464" s="5"/>
      <c r="HQ464" s="5"/>
      <c r="HR464" s="5"/>
      <c r="HS464" s="5"/>
      <c r="HT464" s="5"/>
      <c r="HU464" s="5"/>
      <c r="HV464" s="5"/>
      <c r="HW464" s="5"/>
      <c r="HX464" s="5"/>
      <c r="HY464" s="5"/>
      <c r="HZ464" s="5"/>
      <c r="IA464" s="5"/>
      <c r="IB464" s="5"/>
      <c r="IC464" s="5"/>
      <c r="ID464" s="5"/>
      <c r="IE464" s="5"/>
      <c r="IF464" s="5"/>
      <c r="IG464" s="5"/>
      <c r="IH464" s="5"/>
      <c r="II464" s="5"/>
      <c r="IJ464" s="5"/>
      <c r="IK464" s="5"/>
      <c r="IL464" s="5"/>
      <c r="IM464" s="5"/>
      <c r="IN464" s="5"/>
      <c r="IO464" s="5"/>
      <c r="IP464" s="5"/>
      <c r="IQ464" s="5"/>
      <c r="IR464" s="5"/>
      <c r="IS464" s="5"/>
      <c r="IT464" s="5"/>
      <c r="IU464" s="5"/>
      <c r="IV464" s="5"/>
      <c r="IW464" s="5"/>
      <c r="IX464" s="5"/>
      <c r="IY464" s="5"/>
      <c r="IZ464" s="5"/>
      <c r="JA464" s="5"/>
      <c r="JB464" s="5"/>
      <c r="JC464" s="5"/>
      <c r="JD464" s="5"/>
      <c r="JE464" s="5"/>
      <c r="JF464" s="5"/>
      <c r="JG464" s="5"/>
      <c r="JH464" s="5"/>
      <c r="JI464" s="5"/>
      <c r="JJ464" s="5"/>
      <c r="JK464" s="5"/>
      <c r="JL464" s="5"/>
      <c r="JM464" s="5"/>
      <c r="JN464" s="5"/>
      <c r="JO464" s="5"/>
      <c r="JP464" s="5"/>
      <c r="JQ464" s="5"/>
      <c r="JR464" s="5"/>
      <c r="JS464" s="5"/>
      <c r="JT464" s="5"/>
    </row>
    <row r="465" spans="1:280" s="3" customFormat="1" x14ac:dyDescent="0.25">
      <c r="A465" s="5" t="s">
        <v>153</v>
      </c>
      <c r="B465" t="s">
        <v>465</v>
      </c>
      <c r="C465" s="32" t="s">
        <v>350</v>
      </c>
      <c r="D465" t="s">
        <v>232</v>
      </c>
      <c r="E465" s="1">
        <v>60000</v>
      </c>
      <c r="F465" s="1">
        <f>E465*0.0287</f>
        <v>1722</v>
      </c>
      <c r="G465" s="1">
        <v>3486.68</v>
      </c>
      <c r="H465" s="1">
        <f>E465*0.0304</f>
        <v>1824</v>
      </c>
      <c r="I465" s="1">
        <v>25</v>
      </c>
      <c r="J465" s="1">
        <f>+F465+G465+H465+I465</f>
        <v>7057.68</v>
      </c>
      <c r="K465" s="1">
        <f>+E465-J465</f>
        <v>52942.32</v>
      </c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  <c r="AA465" s="6"/>
      <c r="AB465" s="6"/>
      <c r="AC465" s="6"/>
      <c r="AD465" s="6"/>
      <c r="AE465" s="6"/>
      <c r="AF465" s="6"/>
      <c r="AG465" s="6"/>
      <c r="AH465" s="6"/>
      <c r="AI465" s="6"/>
      <c r="AJ465" s="6"/>
      <c r="AK465" s="6"/>
      <c r="AL465" s="6"/>
      <c r="AM465" s="6"/>
      <c r="AN465" s="6"/>
      <c r="AO465" s="6"/>
      <c r="AP465" s="6"/>
      <c r="AQ465" s="6"/>
      <c r="AR465" s="6"/>
      <c r="AS465" s="6"/>
      <c r="AT465" s="6"/>
      <c r="AU465" s="6"/>
      <c r="AV465" s="6"/>
      <c r="AW465" s="6"/>
      <c r="AX465" s="6"/>
      <c r="AY465" s="6"/>
      <c r="AZ465" s="6"/>
      <c r="BA465" s="6"/>
      <c r="BB465" s="6"/>
      <c r="BC465" s="6"/>
      <c r="BD465" s="6"/>
      <c r="BE465" s="6"/>
      <c r="BF465" s="6"/>
      <c r="BG465" s="6"/>
      <c r="BH465" s="6"/>
      <c r="BI465" s="6"/>
      <c r="BJ465" s="6"/>
      <c r="BK465" s="6"/>
      <c r="BL465" s="6"/>
      <c r="BM465" s="6"/>
      <c r="BN465" s="6"/>
      <c r="BO465" s="6"/>
      <c r="BP465" s="6"/>
      <c r="BQ465" s="6"/>
      <c r="BR465" s="6"/>
      <c r="BS465" s="6"/>
      <c r="BT465" s="6"/>
      <c r="BU465" s="6"/>
      <c r="BV465" s="6"/>
      <c r="BW465" s="6"/>
      <c r="BX465" s="6"/>
      <c r="BY465" s="6"/>
      <c r="BZ465" s="6"/>
      <c r="CA465" s="6"/>
      <c r="CB465" s="6"/>
      <c r="CC465" s="6"/>
      <c r="CD465" s="6"/>
      <c r="CE465" s="6"/>
      <c r="CF465" s="6"/>
      <c r="CG465" s="6"/>
      <c r="CH465" s="6"/>
      <c r="CI465" s="6"/>
      <c r="CJ465" s="6"/>
      <c r="CK465" s="6"/>
      <c r="CL465" s="6"/>
      <c r="CM465" s="6"/>
      <c r="CN465" s="6"/>
      <c r="CO465" s="6"/>
      <c r="CP465" s="6"/>
      <c r="CQ465" s="6"/>
      <c r="CR465" s="6"/>
      <c r="CS465" s="6"/>
      <c r="CT465" s="6"/>
      <c r="CU465" s="6"/>
      <c r="CV465" s="6"/>
      <c r="CW465" s="6"/>
      <c r="CX465" s="6"/>
      <c r="CY465" s="6"/>
      <c r="CZ465" s="6"/>
      <c r="DA465" s="6"/>
      <c r="DB465" s="6"/>
      <c r="DC465" s="6"/>
      <c r="DD465" s="6"/>
      <c r="DE465" s="6"/>
      <c r="DF465" s="6"/>
      <c r="DG465" s="6"/>
      <c r="DH465" s="6"/>
      <c r="DI465" s="6"/>
      <c r="DJ465" s="6"/>
      <c r="DK465" s="6"/>
      <c r="DL465" s="6"/>
      <c r="DM465" s="6"/>
      <c r="DN465" s="6"/>
      <c r="DO465" s="6"/>
      <c r="DP465" s="6"/>
      <c r="DQ465" s="6"/>
      <c r="DR465" s="6"/>
      <c r="DS465" s="6"/>
      <c r="DT465" s="6"/>
      <c r="DU465" s="6"/>
      <c r="DV465" s="6"/>
      <c r="DW465" s="6"/>
      <c r="DX465" s="6"/>
      <c r="DY465" s="6"/>
      <c r="DZ465" s="6"/>
      <c r="EA465" s="6"/>
      <c r="EB465" s="6"/>
      <c r="EC465" s="6"/>
      <c r="ED465" s="6"/>
      <c r="EE465" s="6"/>
      <c r="EF465" s="6"/>
      <c r="EG465" s="6"/>
      <c r="EH465" s="6"/>
      <c r="EI465" s="6"/>
      <c r="EJ465" s="6"/>
      <c r="EK465" s="6"/>
      <c r="EL465" s="6"/>
      <c r="EM465" s="6"/>
      <c r="EN465" s="6"/>
      <c r="EO465" s="6"/>
      <c r="EP465" s="6"/>
      <c r="EQ465" s="6"/>
      <c r="ER465" s="6"/>
      <c r="ES465" s="6"/>
      <c r="ET465" s="6"/>
      <c r="EU465" s="6"/>
      <c r="EV465" s="6"/>
      <c r="EW465" s="6"/>
      <c r="EX465" s="6"/>
      <c r="EY465" s="6"/>
      <c r="EZ465" s="6"/>
      <c r="FA465" s="6"/>
      <c r="FB465" s="6"/>
      <c r="FC465" s="6"/>
      <c r="FD465" s="6"/>
      <c r="FE465" s="6"/>
      <c r="FF465" s="6"/>
      <c r="FG465" s="6"/>
      <c r="FH465" s="6"/>
      <c r="FI465" s="6"/>
      <c r="FJ465" s="6"/>
      <c r="FK465" s="6"/>
      <c r="FL465" s="6"/>
      <c r="FM465" s="6"/>
      <c r="FN465" s="6"/>
      <c r="FO465" s="6"/>
      <c r="FP465" s="6"/>
      <c r="FQ465" s="6"/>
      <c r="FR465" s="6"/>
      <c r="FS465" s="6"/>
      <c r="FT465" s="6"/>
      <c r="FU465" s="6"/>
      <c r="FV465" s="6"/>
      <c r="FW465" s="6"/>
      <c r="FX465" s="6"/>
      <c r="FY465" s="6"/>
      <c r="FZ465" s="6"/>
      <c r="GA465" s="6"/>
      <c r="GB465" s="6"/>
      <c r="GC465" s="6"/>
      <c r="GD465" s="6"/>
      <c r="GE465" s="6"/>
      <c r="GF465" s="6"/>
      <c r="GG465" s="6"/>
      <c r="GH465" s="6"/>
      <c r="GI465" s="6"/>
      <c r="GJ465" s="6"/>
      <c r="GK465" s="6"/>
      <c r="GL465" s="6"/>
      <c r="GM465" s="6"/>
      <c r="GN465" s="6"/>
      <c r="GO465" s="6"/>
      <c r="GP465" s="6"/>
      <c r="GQ465" s="6"/>
      <c r="GR465" s="6"/>
      <c r="GS465" s="6"/>
      <c r="GT465" s="6"/>
      <c r="GU465" s="6"/>
      <c r="GV465" s="6"/>
      <c r="GW465" s="6"/>
      <c r="GX465" s="6"/>
      <c r="GY465" s="6"/>
      <c r="GZ465" s="6"/>
      <c r="HA465" s="6"/>
      <c r="HB465" s="6"/>
      <c r="HC465" s="6"/>
      <c r="HD465" s="6"/>
      <c r="HE465" s="6"/>
      <c r="HF465" s="6"/>
      <c r="HG465" s="6"/>
      <c r="HH465" s="6"/>
      <c r="HI465" s="6"/>
      <c r="HJ465" s="6"/>
      <c r="HK465" s="6"/>
      <c r="HL465" s="6"/>
      <c r="HM465" s="6"/>
      <c r="HN465" s="6"/>
      <c r="HO465" s="6"/>
      <c r="HP465" s="6"/>
      <c r="HQ465" s="6"/>
      <c r="HR465" s="6"/>
      <c r="HS465" s="6"/>
      <c r="HT465" s="6"/>
      <c r="HU465" s="6"/>
      <c r="HV465" s="6"/>
      <c r="HW465" s="6"/>
      <c r="HX465" s="6"/>
      <c r="HY465" s="6"/>
      <c r="HZ465" s="6"/>
      <c r="IA465" s="6"/>
      <c r="IB465" s="6"/>
      <c r="IC465" s="6"/>
      <c r="ID465" s="6"/>
      <c r="IE465" s="6"/>
      <c r="IF465" s="6"/>
      <c r="IG465" s="6"/>
      <c r="IH465" s="6"/>
      <c r="II465" s="6"/>
      <c r="IJ465" s="6"/>
      <c r="IK465" s="6"/>
      <c r="IL465" s="6"/>
      <c r="IM465" s="6"/>
      <c r="IN465" s="6"/>
      <c r="IO465" s="6"/>
      <c r="IP465" s="6"/>
      <c r="IQ465" s="6"/>
      <c r="IR465" s="6"/>
      <c r="IS465" s="6"/>
      <c r="IT465" s="6"/>
      <c r="IU465" s="6"/>
      <c r="IV465" s="6"/>
      <c r="IW465" s="6"/>
      <c r="IX465" s="6"/>
      <c r="IY465" s="6"/>
      <c r="IZ465" s="6"/>
      <c r="JA465" s="6"/>
      <c r="JB465" s="6"/>
      <c r="JC465" s="6"/>
      <c r="JD465" s="6"/>
      <c r="JE465" s="6"/>
      <c r="JF465" s="6"/>
      <c r="JG465" s="6"/>
      <c r="JH465" s="6"/>
      <c r="JI465" s="6"/>
      <c r="JJ465" s="6"/>
      <c r="JK465" s="6"/>
      <c r="JL465" s="6"/>
      <c r="JM465" s="6"/>
      <c r="JN465" s="6"/>
      <c r="JO465" s="6"/>
      <c r="JP465" s="6"/>
      <c r="JQ465" s="6"/>
      <c r="JR465" s="6"/>
      <c r="JS465" s="6"/>
      <c r="JT465" s="6"/>
    </row>
    <row r="466" spans="1:280" s="3" customFormat="1" x14ac:dyDescent="0.25">
      <c r="A466" s="5" t="s">
        <v>150</v>
      </c>
      <c r="B466" t="s">
        <v>51</v>
      </c>
      <c r="C466" s="32" t="s">
        <v>350</v>
      </c>
      <c r="D466" t="s">
        <v>234</v>
      </c>
      <c r="E466" s="1">
        <v>10000</v>
      </c>
      <c r="F466" s="1">
        <f t="shared" ref="F466:F468" si="152">E466*0.0287</f>
        <v>287</v>
      </c>
      <c r="G466" s="1">
        <v>0</v>
      </c>
      <c r="H466" s="1">
        <f t="shared" ref="H466:H468" si="153">E466*0.0304</f>
        <v>304</v>
      </c>
      <c r="I466" s="1">
        <v>25</v>
      </c>
      <c r="J466" s="1">
        <f t="shared" ref="J466:J468" si="154">+F466+G466+H466+I466</f>
        <v>616</v>
      </c>
      <c r="K466" s="1">
        <f t="shared" ref="K466:K468" si="155">+E466-J466</f>
        <v>9384</v>
      </c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  <c r="Z466" s="6"/>
      <c r="AA466" s="6"/>
      <c r="AB466" s="6"/>
      <c r="AC466" s="6"/>
      <c r="AD466" s="6"/>
      <c r="AE466" s="6"/>
      <c r="AF466" s="6"/>
      <c r="AG466" s="6"/>
      <c r="AH466" s="6"/>
      <c r="AI466" s="6"/>
      <c r="AJ466" s="6"/>
      <c r="AK466" s="6"/>
      <c r="AL466" s="6"/>
      <c r="AM466" s="6"/>
      <c r="AN466" s="6"/>
      <c r="AO466" s="6"/>
      <c r="AP466" s="6"/>
      <c r="AQ466" s="6"/>
      <c r="AR466" s="6"/>
      <c r="AS466" s="6"/>
      <c r="AT466" s="6"/>
      <c r="AU466" s="6"/>
      <c r="AV466" s="6"/>
      <c r="AW466" s="6"/>
      <c r="AX466" s="6"/>
      <c r="AY466" s="6"/>
      <c r="AZ466" s="6"/>
      <c r="BA466" s="6"/>
      <c r="BB466" s="6"/>
      <c r="BC466" s="6"/>
      <c r="BD466" s="6"/>
      <c r="BE466" s="6"/>
      <c r="BF466" s="6"/>
      <c r="BG466" s="6"/>
      <c r="BH466" s="6"/>
      <c r="BI466" s="6"/>
      <c r="BJ466" s="6"/>
      <c r="BK466" s="6"/>
      <c r="BL466" s="6"/>
      <c r="BM466" s="6"/>
      <c r="BN466" s="6"/>
      <c r="BO466" s="6"/>
      <c r="BP466" s="6"/>
      <c r="BQ466" s="6"/>
      <c r="BR466" s="6"/>
      <c r="BS466" s="6"/>
      <c r="BT466" s="6"/>
      <c r="BU466" s="6"/>
      <c r="BV466" s="6"/>
      <c r="BW466" s="6"/>
      <c r="BX466" s="6"/>
      <c r="BY466" s="6"/>
      <c r="BZ466" s="6"/>
      <c r="CA466" s="6"/>
      <c r="CB466" s="6"/>
      <c r="CC466" s="6"/>
      <c r="CD466" s="6"/>
      <c r="CE466" s="6"/>
      <c r="CF466" s="6"/>
      <c r="CG466" s="6"/>
      <c r="CH466" s="6"/>
      <c r="CI466" s="6"/>
      <c r="CJ466" s="6"/>
      <c r="CK466" s="6"/>
      <c r="CL466" s="6"/>
      <c r="CM466" s="6"/>
      <c r="CN466" s="6"/>
      <c r="CO466" s="6"/>
      <c r="CP466" s="6"/>
      <c r="CQ466" s="6"/>
      <c r="CR466" s="6"/>
      <c r="CS466" s="6"/>
      <c r="CT466" s="6"/>
      <c r="CU466" s="6"/>
      <c r="CV466" s="6"/>
      <c r="CW466" s="6"/>
      <c r="CX466" s="6"/>
      <c r="CY466" s="6"/>
      <c r="CZ466" s="6"/>
      <c r="DA466" s="6"/>
      <c r="DB466" s="6"/>
      <c r="DC466" s="6"/>
      <c r="DD466" s="6"/>
      <c r="DE466" s="6"/>
      <c r="DF466" s="6"/>
      <c r="DG466" s="6"/>
      <c r="DH466" s="6"/>
      <c r="DI466" s="6"/>
      <c r="DJ466" s="6"/>
      <c r="DK466" s="6"/>
      <c r="DL466" s="6"/>
      <c r="DM466" s="6"/>
      <c r="DN466" s="6"/>
      <c r="DO466" s="6"/>
      <c r="DP466" s="6"/>
      <c r="DQ466" s="6"/>
      <c r="DR466" s="6"/>
      <c r="DS466" s="6"/>
      <c r="DT466" s="6"/>
      <c r="DU466" s="6"/>
      <c r="DV466" s="6"/>
      <c r="DW466" s="6"/>
      <c r="DX466" s="6"/>
      <c r="DY466" s="6"/>
      <c r="DZ466" s="6"/>
      <c r="EA466" s="6"/>
      <c r="EB466" s="6"/>
      <c r="EC466" s="6"/>
      <c r="ED466" s="6"/>
      <c r="EE466" s="6"/>
      <c r="EF466" s="6"/>
      <c r="EG466" s="6"/>
      <c r="EH466" s="6"/>
      <c r="EI466" s="6"/>
      <c r="EJ466" s="6"/>
      <c r="EK466" s="6"/>
      <c r="EL466" s="6"/>
      <c r="EM466" s="6"/>
      <c r="EN466" s="6"/>
      <c r="EO466" s="6"/>
      <c r="EP466" s="6"/>
      <c r="EQ466" s="6"/>
      <c r="ER466" s="6"/>
      <c r="ES466" s="6"/>
      <c r="ET466" s="6"/>
      <c r="EU466" s="6"/>
      <c r="EV466" s="6"/>
      <c r="EW466" s="6"/>
      <c r="EX466" s="6"/>
      <c r="EY466" s="6"/>
      <c r="EZ466" s="6"/>
      <c r="FA466" s="6"/>
      <c r="FB466" s="6"/>
      <c r="FC466" s="6"/>
      <c r="FD466" s="6"/>
      <c r="FE466" s="6"/>
      <c r="FF466" s="6"/>
      <c r="FG466" s="6"/>
      <c r="FH466" s="6"/>
      <c r="FI466" s="6"/>
      <c r="FJ466" s="6"/>
      <c r="FK466" s="6"/>
      <c r="FL466" s="6"/>
      <c r="FM466" s="6"/>
      <c r="FN466" s="6"/>
      <c r="FO466" s="6"/>
      <c r="FP466" s="6"/>
      <c r="FQ466" s="6"/>
      <c r="FR466" s="6"/>
      <c r="FS466" s="6"/>
      <c r="FT466" s="6"/>
      <c r="FU466" s="6"/>
      <c r="FV466" s="6"/>
      <c r="FW466" s="6"/>
      <c r="FX466" s="6"/>
      <c r="FY466" s="6"/>
      <c r="FZ466" s="6"/>
      <c r="GA466" s="6"/>
      <c r="GB466" s="6"/>
      <c r="GC466" s="6"/>
      <c r="GD466" s="6"/>
      <c r="GE466" s="6"/>
      <c r="GF466" s="6"/>
      <c r="GG466" s="6"/>
      <c r="GH466" s="6"/>
      <c r="GI466" s="6"/>
      <c r="GJ466" s="6"/>
      <c r="GK466" s="6"/>
      <c r="GL466" s="6"/>
      <c r="GM466" s="6"/>
      <c r="GN466" s="6"/>
      <c r="GO466" s="6"/>
      <c r="GP466" s="6"/>
      <c r="GQ466" s="6"/>
      <c r="GR466" s="6"/>
      <c r="GS466" s="6"/>
      <c r="GT466" s="6"/>
      <c r="GU466" s="6"/>
      <c r="GV466" s="6"/>
      <c r="GW466" s="6"/>
      <c r="GX466" s="6"/>
      <c r="GY466" s="6"/>
      <c r="GZ466" s="6"/>
      <c r="HA466" s="6"/>
      <c r="HB466" s="6"/>
      <c r="HC466" s="6"/>
      <c r="HD466" s="6"/>
      <c r="HE466" s="6"/>
      <c r="HF466" s="6"/>
      <c r="HG466" s="6"/>
      <c r="HH466" s="6"/>
      <c r="HI466" s="6"/>
      <c r="HJ466" s="6"/>
      <c r="HK466" s="6"/>
      <c r="HL466" s="6"/>
      <c r="HM466" s="6"/>
      <c r="HN466" s="6"/>
      <c r="HO466" s="6"/>
      <c r="HP466" s="6"/>
      <c r="HQ466" s="6"/>
      <c r="HR466" s="6"/>
      <c r="HS466" s="6"/>
      <c r="HT466" s="6"/>
      <c r="HU466" s="6"/>
      <c r="HV466" s="6"/>
      <c r="HW466" s="6"/>
      <c r="HX466" s="6"/>
      <c r="HY466" s="6"/>
      <c r="HZ466" s="6"/>
      <c r="IA466" s="6"/>
      <c r="IB466" s="6"/>
      <c r="IC466" s="6"/>
      <c r="ID466" s="6"/>
      <c r="IE466" s="6"/>
      <c r="IF466" s="6"/>
      <c r="IG466" s="6"/>
      <c r="IH466" s="6"/>
      <c r="II466" s="6"/>
      <c r="IJ466" s="6"/>
      <c r="IK466" s="6"/>
      <c r="IL466" s="6"/>
      <c r="IM466" s="6"/>
      <c r="IN466" s="6"/>
      <c r="IO466" s="6"/>
      <c r="IP466" s="6"/>
      <c r="IQ466" s="6"/>
      <c r="IR466" s="6"/>
      <c r="IS466" s="6"/>
      <c r="IT466" s="6"/>
      <c r="IU466" s="6"/>
      <c r="IV466" s="6"/>
      <c r="IW466" s="6"/>
      <c r="IX466" s="6"/>
      <c r="IY466" s="6"/>
      <c r="IZ466" s="6"/>
      <c r="JA466" s="6"/>
      <c r="JB466" s="6"/>
      <c r="JC466" s="6"/>
      <c r="JD466" s="6"/>
      <c r="JE466" s="6"/>
      <c r="JF466" s="6"/>
      <c r="JG466" s="6"/>
      <c r="JH466" s="6"/>
      <c r="JI466" s="6"/>
      <c r="JJ466" s="6"/>
      <c r="JK466" s="6"/>
      <c r="JL466" s="6"/>
      <c r="JM466" s="6"/>
      <c r="JN466" s="6"/>
      <c r="JO466" s="6"/>
      <c r="JP466" s="6"/>
      <c r="JQ466" s="6"/>
      <c r="JR466" s="6"/>
      <c r="JS466" s="6"/>
      <c r="JT466" s="6"/>
    </row>
    <row r="467" spans="1:280" s="3" customFormat="1" x14ac:dyDescent="0.25">
      <c r="A467" s="5" t="s">
        <v>151</v>
      </c>
      <c r="B467" t="s">
        <v>149</v>
      </c>
      <c r="C467" s="32" t="s">
        <v>350</v>
      </c>
      <c r="D467" t="s">
        <v>232</v>
      </c>
      <c r="E467" s="1">
        <v>20900</v>
      </c>
      <c r="F467" s="1">
        <f t="shared" si="152"/>
        <v>599.83000000000004</v>
      </c>
      <c r="G467" s="1">
        <v>0</v>
      </c>
      <c r="H467" s="1">
        <f t="shared" si="153"/>
        <v>635.36</v>
      </c>
      <c r="I467" s="1">
        <v>275</v>
      </c>
      <c r="J467" s="1">
        <v>1510.19</v>
      </c>
      <c r="K467" s="1">
        <v>19389.810000000001</v>
      </c>
      <c r="L467"/>
      <c r="M467"/>
      <c r="N467"/>
      <c r="O467"/>
      <c r="P467"/>
      <c r="Q467"/>
      <c r="R467"/>
      <c r="S467"/>
      <c r="T467"/>
      <c r="U467"/>
      <c r="V467"/>
      <c r="W467"/>
      <c r="X467"/>
      <c r="Y467"/>
      <c r="Z467"/>
      <c r="AA467"/>
      <c r="AB467"/>
      <c r="AC467"/>
      <c r="AD467"/>
      <c r="AE467"/>
      <c r="AF467"/>
      <c r="AG467" s="5"/>
      <c r="AH467" s="5"/>
      <c r="AI467" s="5"/>
      <c r="AJ467" s="5"/>
      <c r="AK467" s="5"/>
      <c r="AL467" s="5"/>
      <c r="AM467" s="5"/>
      <c r="AN467" s="5"/>
      <c r="AO467" s="5"/>
      <c r="AP467" s="6"/>
      <c r="AQ467" s="6"/>
      <c r="AR467" s="6"/>
      <c r="AS467" s="6"/>
      <c r="AT467" s="6"/>
      <c r="AU467" s="6"/>
      <c r="AV467" s="6"/>
      <c r="AW467" s="6"/>
      <c r="AX467" s="6"/>
      <c r="AY467" s="6"/>
      <c r="AZ467" s="6"/>
      <c r="BA467" s="6"/>
      <c r="BB467" s="6"/>
      <c r="BC467" s="6"/>
      <c r="BD467" s="6"/>
      <c r="BE467" s="6"/>
      <c r="BF467" s="6"/>
      <c r="BG467" s="6"/>
      <c r="BH467" s="6"/>
      <c r="BI467" s="6"/>
      <c r="BJ467" s="6"/>
      <c r="BK467" s="6"/>
      <c r="BL467" s="6"/>
      <c r="BM467" s="6"/>
      <c r="BN467" s="6"/>
      <c r="BO467" s="6"/>
      <c r="BP467" s="6"/>
      <c r="BQ467" s="6"/>
      <c r="BR467" s="6"/>
      <c r="BS467" s="6"/>
      <c r="BT467" s="6"/>
      <c r="BU467" s="6"/>
      <c r="BV467" s="6"/>
      <c r="BW467" s="6"/>
      <c r="BX467" s="6"/>
      <c r="BY467" s="6"/>
      <c r="BZ467" s="6"/>
      <c r="CA467" s="6"/>
      <c r="CB467" s="6"/>
      <c r="CC467" s="6"/>
      <c r="CD467" s="6"/>
      <c r="CE467" s="6"/>
      <c r="CF467" s="6"/>
      <c r="CG467" s="6"/>
      <c r="CH467" s="6"/>
      <c r="CI467" s="6"/>
      <c r="CJ467" s="6"/>
      <c r="CK467" s="6"/>
      <c r="CL467" s="6"/>
      <c r="CM467" s="6"/>
      <c r="CN467" s="6"/>
      <c r="CO467" s="6"/>
      <c r="CP467" s="6"/>
      <c r="CQ467" s="6"/>
      <c r="CR467" s="6"/>
      <c r="CS467" s="6"/>
      <c r="CT467" s="6"/>
      <c r="CU467" s="6"/>
      <c r="CV467" s="6"/>
      <c r="CW467" s="6"/>
      <c r="CX467" s="6"/>
      <c r="CY467" s="6"/>
      <c r="CZ467" s="6"/>
      <c r="DA467" s="6"/>
      <c r="DB467" s="6"/>
      <c r="DC467" s="6"/>
      <c r="DD467" s="6"/>
      <c r="DE467" s="6"/>
      <c r="DF467" s="6"/>
      <c r="DG467" s="6"/>
      <c r="DH467" s="6"/>
      <c r="DI467" s="6"/>
      <c r="DJ467" s="6"/>
      <c r="DK467" s="6"/>
      <c r="DL467" s="6"/>
      <c r="DM467" s="6"/>
      <c r="DN467" s="6"/>
      <c r="DO467" s="6"/>
      <c r="DP467" s="6"/>
      <c r="DQ467" s="6"/>
      <c r="DR467" s="6"/>
      <c r="DS467" s="6"/>
      <c r="DT467" s="6"/>
      <c r="DU467" s="6"/>
      <c r="DV467" s="6"/>
      <c r="DW467" s="6"/>
      <c r="DX467" s="6"/>
      <c r="DY467" s="6"/>
      <c r="DZ467" s="6"/>
      <c r="EA467" s="6"/>
      <c r="EB467" s="6"/>
      <c r="EC467" s="6"/>
      <c r="ED467" s="6"/>
      <c r="EE467" s="6"/>
      <c r="EF467" s="6"/>
      <c r="EG467" s="6"/>
      <c r="EH467" s="6"/>
      <c r="EI467" s="6"/>
      <c r="EJ467" s="6"/>
      <c r="EK467" s="6"/>
      <c r="EL467" s="6"/>
      <c r="EM467" s="6"/>
      <c r="EN467" s="6"/>
      <c r="EO467" s="6"/>
      <c r="EP467" s="6"/>
      <c r="EQ467" s="6"/>
      <c r="ER467" s="6"/>
      <c r="ES467" s="6"/>
      <c r="ET467" s="6"/>
      <c r="EU467" s="6"/>
      <c r="EV467" s="6"/>
      <c r="EW467" s="6"/>
      <c r="EX467" s="6"/>
      <c r="EY467" s="6"/>
      <c r="EZ467" s="6"/>
      <c r="FA467" s="6"/>
      <c r="FB467" s="6"/>
      <c r="FC467" s="6"/>
      <c r="FD467" s="6"/>
      <c r="FE467" s="6"/>
      <c r="FF467" s="6"/>
      <c r="FG467" s="6"/>
      <c r="FH467" s="6"/>
      <c r="FI467" s="6"/>
      <c r="FJ467" s="6"/>
      <c r="FK467" s="6"/>
      <c r="FL467" s="6"/>
      <c r="FM467" s="6"/>
      <c r="FN467" s="6"/>
      <c r="FO467" s="6"/>
      <c r="FP467" s="6"/>
      <c r="FQ467" s="6"/>
      <c r="FR467" s="6"/>
      <c r="FS467" s="6"/>
      <c r="FT467" s="6"/>
      <c r="FU467" s="6"/>
      <c r="FV467" s="6"/>
      <c r="FW467" s="6"/>
      <c r="FX467" s="6"/>
      <c r="FY467" s="6"/>
      <c r="FZ467" s="6"/>
      <c r="GA467" s="6"/>
      <c r="GB467" s="6"/>
      <c r="GC467" s="6"/>
      <c r="GD467" s="6"/>
      <c r="GE467" s="6"/>
      <c r="GF467" s="6"/>
      <c r="GG467" s="6"/>
      <c r="GH467" s="6"/>
      <c r="GI467" s="6"/>
      <c r="GJ467" s="6"/>
      <c r="GK467" s="6"/>
      <c r="GL467" s="6"/>
      <c r="GM467" s="6"/>
      <c r="GN467" s="6"/>
      <c r="GO467" s="6"/>
      <c r="GP467" s="6"/>
      <c r="GQ467" s="6"/>
      <c r="GR467" s="6"/>
      <c r="GS467" s="6"/>
      <c r="GT467" s="6"/>
      <c r="GU467" s="6"/>
      <c r="GV467" s="6"/>
      <c r="GW467" s="6"/>
      <c r="GX467" s="6"/>
      <c r="GY467" s="6"/>
      <c r="GZ467" s="6"/>
      <c r="HA467" s="6"/>
      <c r="HB467" s="6"/>
      <c r="HC467" s="6"/>
      <c r="HD467" s="6"/>
      <c r="HE467" s="6"/>
      <c r="HF467" s="6"/>
      <c r="HG467" s="6"/>
      <c r="HH467" s="6"/>
      <c r="HI467" s="6"/>
      <c r="HJ467" s="6"/>
      <c r="HK467" s="6"/>
      <c r="HL467" s="6"/>
      <c r="HM467" s="6"/>
      <c r="HN467" s="6"/>
      <c r="HO467" s="6"/>
      <c r="HP467" s="6"/>
      <c r="HQ467" s="6"/>
      <c r="HR467" s="6"/>
      <c r="HS467" s="6"/>
      <c r="HT467" s="6"/>
      <c r="HU467" s="6"/>
      <c r="HV467" s="6"/>
      <c r="HW467" s="6"/>
      <c r="HX467" s="6"/>
      <c r="HY467" s="6"/>
      <c r="HZ467" s="6"/>
      <c r="IA467" s="6"/>
      <c r="IB467" s="6"/>
      <c r="IC467" s="6"/>
      <c r="ID467" s="6"/>
      <c r="IE467" s="6"/>
      <c r="IF467" s="6"/>
      <c r="IG467" s="6"/>
      <c r="IH467" s="6"/>
      <c r="II467" s="6"/>
      <c r="IJ467" s="6"/>
      <c r="IK467" s="6"/>
      <c r="IL467" s="6"/>
      <c r="IM467" s="6"/>
      <c r="IN467" s="6"/>
      <c r="IO467" s="6"/>
      <c r="IP467" s="6"/>
      <c r="IQ467" s="6"/>
      <c r="IR467" s="6"/>
      <c r="IS467" s="6"/>
      <c r="IT467" s="6"/>
      <c r="IU467" s="6"/>
      <c r="IV467" s="6"/>
      <c r="IW467" s="6"/>
      <c r="IX467" s="6"/>
      <c r="IY467" s="6"/>
      <c r="IZ467" s="6"/>
      <c r="JA467" s="6"/>
      <c r="JB467" s="6"/>
      <c r="JC467" s="6"/>
      <c r="JD467" s="6"/>
      <c r="JE467" s="6"/>
      <c r="JF467" s="6"/>
      <c r="JG467" s="6"/>
      <c r="JH467" s="6"/>
      <c r="JI467" s="6"/>
      <c r="JJ467" s="6"/>
      <c r="JK467" s="6"/>
      <c r="JL467" s="6"/>
      <c r="JM467" s="6"/>
      <c r="JN467" s="6"/>
      <c r="JO467" s="6"/>
      <c r="JP467" s="6"/>
      <c r="JQ467" s="6"/>
      <c r="JR467" s="6"/>
      <c r="JS467" s="6"/>
      <c r="JT467" s="6"/>
    </row>
    <row r="468" spans="1:280" s="3" customFormat="1" x14ac:dyDescent="0.25">
      <c r="A468" s="5" t="s">
        <v>448</v>
      </c>
      <c r="B468" t="s">
        <v>65</v>
      </c>
      <c r="C468" s="32" t="s">
        <v>351</v>
      </c>
      <c r="D468" t="s">
        <v>232</v>
      </c>
      <c r="E468" s="1">
        <v>10000</v>
      </c>
      <c r="F468" s="1">
        <f t="shared" si="152"/>
        <v>287</v>
      </c>
      <c r="G468" s="1">
        <v>0</v>
      </c>
      <c r="H468" s="1">
        <f t="shared" si="153"/>
        <v>304</v>
      </c>
      <c r="I468" s="1">
        <v>175</v>
      </c>
      <c r="J468" s="1">
        <f t="shared" si="154"/>
        <v>766</v>
      </c>
      <c r="K468" s="1">
        <f t="shared" si="155"/>
        <v>9234</v>
      </c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  <c r="AA468" s="6"/>
      <c r="AB468" s="6"/>
      <c r="AC468" s="6"/>
      <c r="AD468" s="6"/>
      <c r="AE468" s="6"/>
      <c r="AF468" s="6"/>
      <c r="AG468" s="6"/>
      <c r="AH468" s="6"/>
      <c r="AI468" s="6"/>
      <c r="AJ468" s="6"/>
      <c r="AK468" s="6"/>
      <c r="AL468" s="6"/>
      <c r="AM468" s="6"/>
      <c r="AN468" s="6"/>
      <c r="AO468" s="6"/>
      <c r="AP468" s="6"/>
      <c r="AQ468" s="6"/>
      <c r="AR468" s="6"/>
      <c r="AS468" s="6"/>
      <c r="AT468" s="6"/>
      <c r="AU468" s="6"/>
      <c r="AV468" s="6"/>
      <c r="AW468" s="6"/>
      <c r="AX468" s="6"/>
      <c r="AY468" s="6"/>
      <c r="AZ468" s="6"/>
      <c r="BA468" s="6"/>
      <c r="BB468" s="6"/>
      <c r="BC468" s="6"/>
      <c r="BD468" s="6"/>
      <c r="BE468" s="6"/>
      <c r="BF468" s="6"/>
      <c r="BG468" s="6"/>
      <c r="BH468" s="6"/>
      <c r="BI468" s="6"/>
      <c r="BJ468" s="6"/>
      <c r="BK468" s="6"/>
      <c r="BL468" s="6"/>
      <c r="BM468" s="6"/>
      <c r="BN468" s="6"/>
      <c r="BO468" s="6"/>
      <c r="BP468" s="6"/>
      <c r="BQ468" s="6"/>
      <c r="BR468" s="6"/>
      <c r="BS468" s="6"/>
      <c r="BT468" s="6"/>
      <c r="BU468" s="6"/>
      <c r="BV468" s="6"/>
      <c r="BW468" s="6"/>
      <c r="BX468" s="6"/>
      <c r="BY468" s="6"/>
      <c r="BZ468" s="6"/>
      <c r="CA468" s="6"/>
      <c r="CB468" s="6"/>
      <c r="CC468" s="6"/>
      <c r="CD468" s="6"/>
      <c r="CE468" s="6"/>
      <c r="CF468" s="6"/>
      <c r="CG468" s="6"/>
      <c r="CH468" s="6"/>
      <c r="CI468" s="6"/>
      <c r="CJ468" s="6"/>
      <c r="CK468" s="6"/>
      <c r="CL468" s="6"/>
      <c r="CM468" s="6"/>
      <c r="CN468" s="6"/>
      <c r="CO468" s="6"/>
      <c r="CP468" s="6"/>
      <c r="CQ468" s="6"/>
      <c r="CR468" s="6"/>
      <c r="CS468" s="6"/>
      <c r="CT468" s="6"/>
      <c r="CU468" s="6"/>
      <c r="CV468" s="6"/>
      <c r="CW468" s="6"/>
      <c r="CX468" s="6"/>
      <c r="CY468" s="6"/>
      <c r="CZ468" s="6"/>
      <c r="DA468" s="6"/>
      <c r="DB468" s="6"/>
      <c r="DC468" s="6"/>
      <c r="DD468" s="6"/>
      <c r="DE468" s="6"/>
      <c r="DF468" s="6"/>
      <c r="DG468" s="6"/>
      <c r="DH468" s="6"/>
      <c r="DI468" s="6"/>
      <c r="DJ468" s="6"/>
      <c r="DK468" s="6"/>
      <c r="DL468" s="6"/>
      <c r="DM468" s="6"/>
      <c r="DN468" s="6"/>
      <c r="DO468" s="6"/>
      <c r="DP468" s="6"/>
      <c r="DQ468" s="6"/>
      <c r="DR468" s="6"/>
      <c r="DS468" s="6"/>
      <c r="DT468" s="6"/>
      <c r="DU468" s="6"/>
      <c r="DV468" s="6"/>
      <c r="DW468" s="6"/>
      <c r="DX468" s="6"/>
      <c r="DY468" s="6"/>
      <c r="DZ468" s="6"/>
      <c r="EA468" s="6"/>
      <c r="EB468" s="6"/>
      <c r="EC468" s="6"/>
      <c r="ED468" s="6"/>
      <c r="EE468" s="6"/>
      <c r="EF468" s="6"/>
      <c r="EG468" s="6"/>
      <c r="EH468" s="6"/>
      <c r="EI468" s="6"/>
      <c r="EJ468" s="6"/>
      <c r="EK468" s="6"/>
      <c r="EL468" s="6"/>
      <c r="EM468" s="6"/>
      <c r="EN468" s="6"/>
      <c r="EO468" s="6"/>
      <c r="EP468" s="6"/>
      <c r="EQ468" s="6"/>
      <c r="ER468" s="6"/>
      <c r="ES468" s="6"/>
      <c r="ET468" s="6"/>
      <c r="EU468" s="6"/>
      <c r="EV468" s="6"/>
      <c r="EW468" s="6"/>
      <c r="EX468" s="6"/>
      <c r="EY468" s="6"/>
      <c r="EZ468" s="6"/>
      <c r="FA468" s="6"/>
      <c r="FB468" s="6"/>
      <c r="FC468" s="6"/>
      <c r="FD468" s="6"/>
      <c r="FE468" s="6"/>
      <c r="FF468" s="6"/>
      <c r="FG468" s="6"/>
      <c r="FH468" s="6"/>
      <c r="FI468" s="6"/>
      <c r="FJ468" s="6"/>
      <c r="FK468" s="6"/>
      <c r="FL468" s="6"/>
      <c r="FM468" s="6"/>
      <c r="FN468" s="6"/>
      <c r="FO468" s="6"/>
      <c r="FP468" s="6"/>
      <c r="FQ468" s="6"/>
      <c r="FR468" s="6"/>
      <c r="FS468" s="6"/>
      <c r="FT468" s="6"/>
      <c r="FU468" s="6"/>
      <c r="FV468" s="6"/>
      <c r="FW468" s="6"/>
      <c r="FX468" s="6"/>
      <c r="FY468" s="6"/>
      <c r="FZ468" s="6"/>
      <c r="GA468" s="6"/>
      <c r="GB468" s="6"/>
      <c r="GC468" s="6"/>
      <c r="GD468" s="6"/>
      <c r="GE468" s="6"/>
      <c r="GF468" s="6"/>
      <c r="GG468" s="6"/>
      <c r="GH468" s="6"/>
      <c r="GI468" s="6"/>
      <c r="GJ468" s="6"/>
      <c r="GK468" s="6"/>
      <c r="GL468" s="6"/>
      <c r="GM468" s="6"/>
      <c r="GN468" s="6"/>
      <c r="GO468" s="6"/>
      <c r="GP468" s="6"/>
      <c r="GQ468" s="6"/>
      <c r="GR468" s="6"/>
      <c r="GS468" s="6"/>
      <c r="GT468" s="6"/>
      <c r="GU468" s="6"/>
      <c r="GV468" s="6"/>
      <c r="GW468" s="6"/>
      <c r="GX468" s="6"/>
      <c r="GY468" s="6"/>
      <c r="GZ468" s="6"/>
      <c r="HA468" s="6"/>
      <c r="HB468" s="6"/>
      <c r="HC468" s="6"/>
      <c r="HD468" s="6"/>
      <c r="HE468" s="6"/>
      <c r="HF468" s="6"/>
      <c r="HG468" s="6"/>
      <c r="HH468" s="6"/>
      <c r="HI468" s="6"/>
      <c r="HJ468" s="6"/>
      <c r="HK468" s="6"/>
      <c r="HL468" s="6"/>
      <c r="HM468" s="6"/>
      <c r="HN468" s="6"/>
      <c r="HO468" s="6"/>
      <c r="HP468" s="6"/>
      <c r="HQ468" s="6"/>
      <c r="HR468" s="6"/>
      <c r="HS468" s="6"/>
      <c r="HT468" s="6"/>
      <c r="HU468" s="6"/>
      <c r="HV468" s="6"/>
      <c r="HW468" s="6"/>
      <c r="HX468" s="6"/>
      <c r="HY468" s="6"/>
      <c r="HZ468" s="6"/>
      <c r="IA468" s="6"/>
      <c r="IB468" s="6"/>
      <c r="IC468" s="6"/>
      <c r="ID468" s="6"/>
      <c r="IE468" s="6"/>
      <c r="IF468" s="6"/>
      <c r="IG468" s="6"/>
      <c r="IH468" s="6"/>
      <c r="II468" s="6"/>
      <c r="IJ468" s="6"/>
      <c r="IK468" s="6"/>
      <c r="IL468" s="6"/>
      <c r="IM468" s="6"/>
      <c r="IN468" s="6"/>
      <c r="IO468" s="6"/>
      <c r="IP468" s="6"/>
      <c r="IQ468" s="6"/>
      <c r="IR468" s="6"/>
      <c r="IS468" s="6"/>
      <c r="IT468" s="6"/>
      <c r="IU468" s="6"/>
      <c r="IV468" s="6"/>
      <c r="IW468" s="6"/>
      <c r="IX468" s="6"/>
      <c r="IY468" s="6"/>
      <c r="IZ468" s="6"/>
      <c r="JA468" s="6"/>
      <c r="JB468" s="6"/>
      <c r="JC468" s="6"/>
      <c r="JD468" s="6"/>
      <c r="JE468" s="6"/>
      <c r="JF468" s="6"/>
      <c r="JG468" s="6"/>
      <c r="JH468" s="6"/>
      <c r="JI468" s="6"/>
      <c r="JJ468" s="6"/>
      <c r="JK468" s="6"/>
      <c r="JL468" s="6"/>
      <c r="JM468" s="6"/>
      <c r="JN468" s="6"/>
      <c r="JO468" s="6"/>
      <c r="JP468" s="6"/>
      <c r="JQ468" s="6"/>
      <c r="JR468" s="6"/>
      <c r="JS468" s="6"/>
      <c r="JT468" s="6"/>
    </row>
    <row r="469" spans="1:280" x14ac:dyDescent="0.25">
      <c r="A469" s="3" t="s">
        <v>12</v>
      </c>
      <c r="B469" s="3">
        <v>5</v>
      </c>
      <c r="C469" s="34"/>
      <c r="D469" s="3"/>
      <c r="E469" s="4">
        <f>SUM(E464:E468)</f>
        <v>136900</v>
      </c>
      <c r="F469" s="4">
        <f>SUM(F464:F468)</f>
        <v>3929.03</v>
      </c>
      <c r="G469" s="4">
        <f t="shared" ref="G469:K469" si="156">SUM(G464:G468)</f>
        <v>3486.68</v>
      </c>
      <c r="H469" s="4">
        <f>SUM(H464:H468)</f>
        <v>4161.76</v>
      </c>
      <c r="I469" s="4">
        <f t="shared" si="156"/>
        <v>1315</v>
      </c>
      <c r="J469" s="4">
        <f>SUM(J464:J468)</f>
        <v>12892.47</v>
      </c>
      <c r="K469" s="4">
        <f t="shared" si="156"/>
        <v>124007.53</v>
      </c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  <c r="AA469" s="6"/>
      <c r="AB469" s="6"/>
      <c r="AC469" s="6"/>
      <c r="AD469" s="6"/>
      <c r="AE469" s="6"/>
      <c r="AF469" s="6"/>
      <c r="AG469" s="6"/>
      <c r="AH469" s="6"/>
      <c r="AI469" s="6"/>
      <c r="AJ469" s="6"/>
      <c r="AK469" s="6"/>
      <c r="AL469" s="6"/>
      <c r="AM469" s="6"/>
      <c r="AN469" s="6"/>
      <c r="AO469" s="6"/>
      <c r="DW469" s="5"/>
      <c r="DX469" s="5"/>
      <c r="DY469" s="5"/>
      <c r="DZ469" s="5"/>
      <c r="EA469" s="5"/>
      <c r="EB469" s="5"/>
      <c r="EC469" s="5"/>
      <c r="ED469" s="5"/>
      <c r="EE469" s="5"/>
      <c r="EF469" s="5"/>
      <c r="EG469" s="5"/>
      <c r="EH469" s="5"/>
      <c r="EI469" s="5"/>
      <c r="EJ469" s="5"/>
      <c r="EK469" s="5"/>
      <c r="EL469" s="5"/>
      <c r="EM469" s="5"/>
      <c r="EN469" s="5"/>
      <c r="EO469" s="5"/>
      <c r="EP469" s="5"/>
      <c r="EQ469" s="5"/>
      <c r="ER469" s="5"/>
      <c r="ES469" s="5"/>
      <c r="ET469" s="5"/>
      <c r="EU469" s="5"/>
      <c r="EV469" s="5"/>
      <c r="EW469" s="5"/>
      <c r="EX469" s="5"/>
      <c r="EY469" s="5"/>
      <c r="EZ469" s="5"/>
      <c r="FA469" s="5"/>
      <c r="FB469" s="5"/>
      <c r="FC469" s="5"/>
      <c r="FD469" s="5"/>
      <c r="FE469" s="5"/>
      <c r="FF469" s="5"/>
      <c r="FG469" s="5"/>
      <c r="FH469" s="5"/>
      <c r="FI469" s="5"/>
      <c r="FJ469" s="5"/>
      <c r="FK469" s="5"/>
      <c r="FL469" s="5"/>
      <c r="FM469" s="5"/>
      <c r="FN469" s="5"/>
      <c r="FO469" s="5"/>
      <c r="FP469" s="5"/>
      <c r="FQ469" s="5"/>
      <c r="FR469" s="5"/>
      <c r="FS469" s="5"/>
      <c r="FT469" s="5"/>
      <c r="FU469" s="5"/>
      <c r="FV469" s="5"/>
      <c r="FW469" s="5"/>
      <c r="FX469" s="5"/>
      <c r="FY469" s="5"/>
      <c r="FZ469" s="5"/>
      <c r="GA469" s="5"/>
      <c r="GB469" s="5"/>
      <c r="GC469" s="5"/>
      <c r="GD469" s="5"/>
      <c r="GE469" s="5"/>
      <c r="GF469" s="5"/>
      <c r="GG469" s="5"/>
      <c r="GH469" s="5"/>
      <c r="GI469" s="5"/>
      <c r="GJ469" s="5"/>
      <c r="GK469" s="5"/>
      <c r="GL469" s="5"/>
      <c r="GM469" s="5"/>
      <c r="GN469" s="5"/>
      <c r="GO469" s="5"/>
      <c r="GP469" s="5"/>
      <c r="GQ469" s="5"/>
      <c r="GR469" s="5"/>
      <c r="GS469" s="5"/>
      <c r="GT469" s="5"/>
      <c r="GU469" s="5"/>
      <c r="GV469" s="5"/>
      <c r="GW469" s="5"/>
      <c r="GX469" s="5"/>
      <c r="GY469" s="5"/>
      <c r="GZ469" s="5"/>
      <c r="HA469" s="5"/>
      <c r="HB469" s="5"/>
      <c r="HC469" s="5"/>
      <c r="HD469" s="5"/>
      <c r="HE469" s="5"/>
      <c r="HF469" s="5"/>
      <c r="HG469" s="5"/>
      <c r="HH469" s="5"/>
      <c r="HI469" s="5"/>
      <c r="HJ469" s="5"/>
      <c r="HK469" s="5"/>
      <c r="HL469" s="5"/>
      <c r="HM469" s="5"/>
      <c r="HN469" s="5"/>
      <c r="HO469" s="5"/>
      <c r="HP469" s="5"/>
      <c r="HQ469" s="5"/>
      <c r="HR469" s="5"/>
      <c r="HS469" s="5"/>
      <c r="HT469" s="5"/>
      <c r="HU469" s="5"/>
      <c r="HV469" s="5"/>
      <c r="HW469" s="5"/>
      <c r="HX469" s="5"/>
      <c r="HY469" s="5"/>
      <c r="HZ469" s="5"/>
      <c r="IA469" s="5"/>
      <c r="IB469" s="5"/>
      <c r="IC469" s="5"/>
      <c r="ID469" s="5"/>
      <c r="IE469" s="5"/>
      <c r="IF469" s="5"/>
      <c r="IG469" s="5"/>
      <c r="IH469" s="5"/>
      <c r="II469" s="5"/>
      <c r="IJ469" s="5"/>
      <c r="IK469" s="5"/>
      <c r="IL469" s="5"/>
      <c r="IM469" s="5"/>
      <c r="IN469" s="5"/>
      <c r="IO469" s="5"/>
      <c r="IP469" s="5"/>
      <c r="IQ469" s="5"/>
      <c r="IR469" s="5"/>
      <c r="IS469" s="5"/>
      <c r="IT469" s="5"/>
      <c r="IU469" s="5"/>
      <c r="IV469" s="5"/>
      <c r="IW469" s="5"/>
      <c r="IX469" s="5"/>
      <c r="IY469" s="5"/>
      <c r="IZ469" s="5"/>
      <c r="JA469" s="5"/>
      <c r="JB469" s="5"/>
      <c r="JC469" s="5"/>
      <c r="JD469" s="5"/>
      <c r="JE469" s="5"/>
      <c r="JF469" s="5"/>
      <c r="JG469" s="5"/>
      <c r="JH469" s="5"/>
      <c r="JI469" s="5"/>
      <c r="JJ469" s="5"/>
      <c r="JK469" s="5"/>
      <c r="JL469" s="5"/>
      <c r="JM469" s="5"/>
      <c r="JN469" s="5"/>
      <c r="JO469" s="5"/>
      <c r="JP469" s="5"/>
      <c r="JQ469" s="5"/>
      <c r="JR469" s="5"/>
      <c r="JS469" s="5"/>
      <c r="JT469" s="5"/>
    </row>
    <row r="470" spans="1:280" x14ac:dyDescent="0.25">
      <c r="I470" s="30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  <c r="AA470" s="6"/>
      <c r="AB470" s="6"/>
      <c r="AC470" s="6"/>
      <c r="AD470" s="6"/>
      <c r="AE470" s="6"/>
      <c r="AF470" s="6"/>
      <c r="AG470" s="6"/>
      <c r="AH470" s="6"/>
      <c r="AI470" s="6"/>
      <c r="AJ470" s="6"/>
      <c r="AK470" s="6"/>
      <c r="AL470" s="6"/>
      <c r="AM470" s="6"/>
      <c r="AN470" s="6"/>
      <c r="AO470" s="6"/>
      <c r="DW470" s="5"/>
      <c r="DX470" s="5"/>
      <c r="DY470" s="5"/>
      <c r="DZ470" s="5"/>
      <c r="EA470" s="5"/>
      <c r="EB470" s="5"/>
      <c r="EC470" s="5"/>
      <c r="ED470" s="5"/>
      <c r="EE470" s="5"/>
      <c r="EF470" s="5"/>
      <c r="EG470" s="5"/>
      <c r="EH470" s="5"/>
      <c r="EI470" s="5"/>
      <c r="EJ470" s="5"/>
      <c r="EK470" s="5"/>
      <c r="EL470" s="5"/>
      <c r="EM470" s="5"/>
      <c r="EN470" s="5"/>
      <c r="EO470" s="5"/>
      <c r="EP470" s="5"/>
      <c r="EQ470" s="5"/>
      <c r="ER470" s="5"/>
      <c r="ES470" s="5"/>
      <c r="ET470" s="5"/>
      <c r="EU470" s="5"/>
      <c r="EV470" s="5"/>
      <c r="EW470" s="5"/>
      <c r="EX470" s="5"/>
      <c r="EY470" s="5"/>
      <c r="EZ470" s="5"/>
      <c r="FA470" s="5"/>
      <c r="FB470" s="5"/>
      <c r="FC470" s="5"/>
      <c r="FD470" s="5"/>
      <c r="FE470" s="5"/>
      <c r="FF470" s="5"/>
      <c r="FG470" s="5"/>
      <c r="FH470" s="5"/>
      <c r="FI470" s="5"/>
      <c r="FJ470" s="5"/>
      <c r="FK470" s="5"/>
      <c r="FL470" s="5"/>
      <c r="FM470" s="5"/>
      <c r="FN470" s="5"/>
      <c r="FO470" s="5"/>
      <c r="FP470" s="5"/>
      <c r="FQ470" s="5"/>
      <c r="FR470" s="5"/>
      <c r="FS470" s="5"/>
      <c r="FT470" s="5"/>
      <c r="FU470" s="5"/>
      <c r="FV470" s="5"/>
      <c r="FW470" s="5"/>
      <c r="FX470" s="5"/>
      <c r="FY470" s="5"/>
      <c r="FZ470" s="5"/>
      <c r="GA470" s="5"/>
      <c r="GB470" s="5"/>
      <c r="GC470" s="5"/>
      <c r="GD470" s="5"/>
      <c r="GE470" s="5"/>
      <c r="GF470" s="5"/>
      <c r="GG470" s="5"/>
      <c r="GH470" s="5"/>
      <c r="GI470" s="5"/>
      <c r="GJ470" s="5"/>
      <c r="GK470" s="5"/>
      <c r="GL470" s="5"/>
      <c r="GM470" s="5"/>
      <c r="GN470" s="5"/>
      <c r="GO470" s="5"/>
      <c r="GP470" s="5"/>
      <c r="GQ470" s="5"/>
      <c r="GR470" s="5"/>
      <c r="GS470" s="5"/>
      <c r="GT470" s="5"/>
      <c r="GU470" s="5"/>
      <c r="GV470" s="5"/>
      <c r="GW470" s="5"/>
      <c r="GX470" s="5"/>
      <c r="GY470" s="5"/>
      <c r="GZ470" s="5"/>
      <c r="HA470" s="5"/>
      <c r="HB470" s="5"/>
      <c r="HC470" s="5"/>
      <c r="HD470" s="5"/>
      <c r="HE470" s="5"/>
      <c r="HF470" s="5"/>
      <c r="HG470" s="5"/>
      <c r="HH470" s="5"/>
      <c r="HI470" s="5"/>
      <c r="HJ470" s="5"/>
      <c r="HK470" s="5"/>
      <c r="HL470" s="5"/>
      <c r="HM470" s="5"/>
      <c r="HN470" s="5"/>
      <c r="HO470" s="5"/>
      <c r="HP470" s="5"/>
      <c r="HQ470" s="5"/>
      <c r="HR470" s="5"/>
      <c r="HS470" s="5"/>
      <c r="HT470" s="5"/>
      <c r="HU470" s="5"/>
      <c r="HV470" s="5"/>
      <c r="HW470" s="5"/>
      <c r="HX470" s="5"/>
      <c r="HY470" s="5"/>
      <c r="HZ470" s="5"/>
      <c r="IA470" s="5"/>
      <c r="IB470" s="5"/>
      <c r="IC470" s="5"/>
      <c r="ID470" s="5"/>
      <c r="IE470" s="5"/>
      <c r="IF470" s="5"/>
      <c r="IG470" s="5"/>
      <c r="IH470" s="5"/>
      <c r="II470" s="5"/>
      <c r="IJ470" s="5"/>
      <c r="IK470" s="5"/>
      <c r="IL470" s="5"/>
      <c r="IM470" s="5"/>
      <c r="IN470" s="5"/>
      <c r="IO470" s="5"/>
      <c r="IP470" s="5"/>
      <c r="IQ470" s="5"/>
      <c r="IR470" s="5"/>
      <c r="IS470" s="5"/>
      <c r="IT470" s="5"/>
      <c r="IU470" s="5"/>
      <c r="IV470" s="5"/>
      <c r="IW470" s="5"/>
      <c r="IX470" s="5"/>
      <c r="IY470" s="5"/>
      <c r="IZ470" s="5"/>
      <c r="JA470" s="5"/>
      <c r="JB470" s="5"/>
      <c r="JC470" s="5"/>
      <c r="JD470" s="5"/>
      <c r="JE470" s="5"/>
      <c r="JF470" s="5"/>
      <c r="JG470" s="5"/>
      <c r="JH470" s="5"/>
      <c r="JI470" s="5"/>
      <c r="JJ470" s="5"/>
      <c r="JK470" s="5"/>
      <c r="JL470" s="5"/>
      <c r="JM470" s="5"/>
      <c r="JN470" s="5"/>
      <c r="JO470" s="5"/>
      <c r="JP470" s="5"/>
      <c r="JQ470" s="5"/>
      <c r="JR470" s="5"/>
      <c r="JS470" s="5"/>
      <c r="JT470" s="5"/>
    </row>
    <row r="471" spans="1:280" s="3" customFormat="1" x14ac:dyDescent="0.25">
      <c r="A471"/>
      <c r="B471"/>
      <c r="C471" s="32"/>
      <c r="D471"/>
      <c r="E471" s="1"/>
      <c r="F471" s="1"/>
      <c r="G471" s="1"/>
      <c r="H471" s="1"/>
      <c r="I471" s="1"/>
      <c r="J471" s="1"/>
      <c r="K471" s="1"/>
      <c r="L471"/>
      <c r="M471"/>
      <c r="N471"/>
      <c r="O471"/>
      <c r="P471"/>
      <c r="Q471"/>
      <c r="R471"/>
      <c r="S471"/>
      <c r="T471"/>
      <c r="U471"/>
      <c r="V471"/>
      <c r="W471"/>
      <c r="X471"/>
      <c r="Y471"/>
      <c r="Z471"/>
      <c r="AA471"/>
      <c r="AB471"/>
      <c r="AC471"/>
      <c r="AD471"/>
      <c r="AE471"/>
      <c r="AF471"/>
      <c r="AG471" s="5"/>
      <c r="AH471" s="5"/>
      <c r="AI471" s="5"/>
      <c r="AJ471" s="5"/>
      <c r="AK471" s="5"/>
      <c r="AL471" s="5"/>
      <c r="AM471" s="5"/>
      <c r="AN471" s="5"/>
      <c r="AO471" s="5"/>
      <c r="AP471" s="6"/>
      <c r="AQ471" s="6"/>
      <c r="AR471" s="6"/>
      <c r="AS471" s="6"/>
      <c r="AT471" s="6"/>
      <c r="AU471" s="6"/>
      <c r="AV471" s="6"/>
      <c r="AW471" s="6"/>
      <c r="AX471" s="6"/>
      <c r="AY471" s="6"/>
      <c r="AZ471" s="6"/>
      <c r="BA471" s="6"/>
      <c r="BB471" s="6"/>
      <c r="BC471" s="6"/>
      <c r="BD471" s="6"/>
      <c r="BE471" s="6"/>
      <c r="BF471" s="6"/>
      <c r="BG471" s="6"/>
      <c r="BH471" s="6"/>
      <c r="BI471" s="6"/>
      <c r="BJ471" s="6"/>
      <c r="BK471" s="6"/>
      <c r="BL471" s="6"/>
      <c r="BM471" s="6"/>
      <c r="BN471" s="6"/>
      <c r="BO471" s="6"/>
      <c r="BP471" s="6"/>
      <c r="BQ471" s="6"/>
      <c r="BR471" s="6"/>
      <c r="BS471" s="6"/>
      <c r="BT471" s="6"/>
      <c r="BU471" s="6"/>
      <c r="BV471" s="6"/>
      <c r="BW471" s="6"/>
      <c r="BX471" s="6"/>
      <c r="BY471" s="6"/>
      <c r="BZ471" s="6"/>
      <c r="CA471" s="6"/>
      <c r="CB471" s="6"/>
      <c r="CC471" s="6"/>
      <c r="CD471" s="6"/>
      <c r="CE471" s="6"/>
      <c r="CF471" s="6"/>
      <c r="CG471" s="6"/>
      <c r="CH471" s="6"/>
      <c r="CI471" s="6"/>
      <c r="CJ471" s="6"/>
      <c r="CK471" s="6"/>
      <c r="CL471" s="6"/>
      <c r="CM471" s="6"/>
      <c r="CN471" s="6"/>
      <c r="CO471" s="6"/>
      <c r="CP471" s="6"/>
      <c r="CQ471" s="6"/>
      <c r="CR471" s="6"/>
      <c r="CS471" s="6"/>
      <c r="CT471" s="6"/>
      <c r="CU471" s="6"/>
      <c r="CV471" s="6"/>
      <c r="CW471" s="6"/>
      <c r="CX471" s="6"/>
      <c r="CY471" s="6"/>
      <c r="CZ471" s="6"/>
      <c r="DA471" s="6"/>
      <c r="DB471" s="6"/>
      <c r="DC471" s="6"/>
      <c r="DD471" s="6"/>
      <c r="DE471" s="6"/>
      <c r="DF471" s="6"/>
      <c r="DG471" s="6"/>
      <c r="DH471" s="6"/>
      <c r="DI471" s="6"/>
      <c r="DJ471" s="6"/>
      <c r="DK471" s="6"/>
      <c r="DL471" s="6"/>
      <c r="DM471" s="6"/>
      <c r="DN471" s="6"/>
      <c r="DO471" s="6"/>
      <c r="DP471" s="6"/>
      <c r="DQ471" s="6"/>
      <c r="DR471" s="6"/>
      <c r="DS471" s="6"/>
      <c r="DT471" s="6"/>
      <c r="DU471" s="6"/>
      <c r="DV471" s="6"/>
      <c r="DW471" s="6"/>
      <c r="DX471" s="6"/>
      <c r="DY471" s="6"/>
      <c r="DZ471" s="6"/>
      <c r="EA471" s="6"/>
      <c r="EB471" s="6"/>
      <c r="EC471" s="6"/>
      <c r="ED471" s="6"/>
      <c r="EE471" s="6"/>
      <c r="EF471" s="6"/>
      <c r="EG471" s="6"/>
      <c r="EH471" s="6"/>
      <c r="EI471" s="6"/>
      <c r="EJ471" s="6"/>
      <c r="EK471" s="6"/>
      <c r="EL471" s="6"/>
      <c r="EM471" s="6"/>
      <c r="EN471" s="6"/>
      <c r="EO471" s="6"/>
      <c r="EP471" s="6"/>
      <c r="EQ471" s="6"/>
      <c r="ER471" s="6"/>
      <c r="ES471" s="6"/>
      <c r="ET471" s="6"/>
      <c r="EU471" s="6"/>
      <c r="EV471" s="6"/>
      <c r="EW471" s="6"/>
      <c r="EX471" s="6"/>
      <c r="EY471" s="6"/>
      <c r="EZ471" s="6"/>
      <c r="FA471" s="6"/>
      <c r="FB471" s="6"/>
      <c r="FC471" s="6"/>
      <c r="FD471" s="6"/>
      <c r="FE471" s="6"/>
      <c r="FF471" s="6"/>
      <c r="FG471" s="6"/>
      <c r="FH471" s="6"/>
      <c r="FI471" s="6"/>
      <c r="FJ471" s="6"/>
      <c r="FK471" s="6"/>
      <c r="FL471" s="6"/>
      <c r="FM471" s="6"/>
      <c r="FN471" s="6"/>
      <c r="FO471" s="6"/>
      <c r="FP471" s="6"/>
      <c r="FQ471" s="6"/>
      <c r="FR471" s="6"/>
      <c r="FS471" s="6"/>
      <c r="FT471" s="6"/>
      <c r="FU471" s="6"/>
      <c r="FV471" s="6"/>
      <c r="FW471" s="6"/>
      <c r="FX471" s="6"/>
      <c r="FY471" s="6"/>
      <c r="FZ471" s="6"/>
      <c r="GA471" s="6"/>
      <c r="GB471" s="6"/>
      <c r="GC471" s="6"/>
      <c r="GD471" s="6"/>
      <c r="GE471" s="6"/>
      <c r="GF471" s="6"/>
      <c r="GG471" s="6"/>
      <c r="GH471" s="6"/>
      <c r="GI471" s="6"/>
      <c r="GJ471" s="6"/>
      <c r="GK471" s="6"/>
      <c r="GL471" s="6"/>
      <c r="GM471" s="6"/>
      <c r="GN471" s="6"/>
      <c r="GO471" s="6"/>
      <c r="GP471" s="6"/>
      <c r="GQ471" s="6"/>
      <c r="GR471" s="6"/>
      <c r="GS471" s="6"/>
      <c r="GT471" s="6"/>
      <c r="GU471" s="6"/>
      <c r="GV471" s="6"/>
      <c r="GW471" s="6"/>
      <c r="GX471" s="6"/>
      <c r="GY471" s="6"/>
      <c r="GZ471" s="6"/>
      <c r="HA471" s="6"/>
      <c r="HB471" s="6"/>
      <c r="HC471" s="6"/>
      <c r="HD471" s="6"/>
      <c r="HE471" s="6"/>
      <c r="HF471" s="6"/>
      <c r="HG471" s="6"/>
      <c r="HH471" s="6"/>
      <c r="HI471" s="6"/>
      <c r="HJ471" s="6"/>
      <c r="HK471" s="6"/>
      <c r="HL471" s="6"/>
      <c r="HM471" s="6"/>
      <c r="HN471" s="6"/>
      <c r="HO471" s="6"/>
      <c r="HP471" s="6"/>
      <c r="HQ471" s="6"/>
      <c r="HR471" s="6"/>
      <c r="HS471" s="6"/>
      <c r="HT471" s="6"/>
      <c r="HU471" s="6"/>
      <c r="HV471" s="6"/>
      <c r="HW471" s="6"/>
      <c r="HX471" s="6"/>
      <c r="HY471" s="6"/>
      <c r="HZ471" s="6"/>
      <c r="IA471" s="6"/>
      <c r="IB471" s="6"/>
      <c r="IC471" s="6"/>
      <c r="ID471" s="6"/>
      <c r="IE471" s="6"/>
      <c r="IF471" s="6"/>
      <c r="IG471" s="6"/>
      <c r="IH471" s="6"/>
      <c r="II471" s="6"/>
      <c r="IJ471" s="6"/>
      <c r="IK471" s="6"/>
      <c r="IL471" s="6"/>
      <c r="IM471" s="6"/>
      <c r="IN471" s="6"/>
      <c r="IO471" s="6"/>
      <c r="IP471" s="6"/>
      <c r="IQ471" s="6"/>
      <c r="IR471" s="6"/>
      <c r="IS471" s="6"/>
      <c r="IT471" s="6"/>
      <c r="IU471" s="6"/>
      <c r="IV471" s="6"/>
      <c r="IW471" s="6"/>
      <c r="IX471" s="6"/>
      <c r="IY471" s="6"/>
      <c r="IZ471" s="6"/>
      <c r="JA471" s="6"/>
      <c r="JB471" s="6"/>
      <c r="JC471" s="6"/>
      <c r="JD471" s="6"/>
      <c r="JE471" s="6"/>
      <c r="JF471" s="6"/>
      <c r="JG471" s="6"/>
      <c r="JH471" s="6"/>
      <c r="JI471" s="6"/>
      <c r="JJ471" s="6"/>
      <c r="JK471" s="6"/>
      <c r="JL471" s="6"/>
      <c r="JM471" s="6"/>
      <c r="JN471" s="6"/>
      <c r="JO471" s="6"/>
      <c r="JP471" s="6"/>
      <c r="JQ471" s="6"/>
      <c r="JR471" s="6"/>
      <c r="JS471" s="6"/>
      <c r="JT471" s="6"/>
    </row>
    <row r="472" spans="1:280" s="3" customFormat="1" ht="15.75" x14ac:dyDescent="0.25">
      <c r="A472" s="7" t="s">
        <v>188</v>
      </c>
      <c r="B472" s="7">
        <f>B469+B456+B453+B448+B432+B437+B425+B417+B408+B395+B384+B379+B375+B364+B360+B354+B347+B339+B325+B321+B309+B305+B299+B290+B283+B278+B273+B268+B264+B260+B253+B249+B240+B246+B232+B194+B187+B177+B171+B162+B167+B153+B138+B125+B107+B101+B97+B85+B90+B80+B76+B68+B56+B51+B46+B42+B37+B32+B26+B22+B461+B412</f>
        <v>277</v>
      </c>
      <c r="C472" s="41"/>
      <c r="D472" s="7"/>
      <c r="E472" s="24">
        <f>+E469+E453+E448+E437+E432+E425+E417+E408+E395+E384+E379+E375+E364+E360+E354+E347+E339+E325+E321+E309+E305+E299+E290+E283+E278+E273+E268+E264+E260+E249+E246+E240+E232+E194+E187+E177+E171+E167+E162+E153+E138+E125+E107+E101+E97+E90+E85+E80+E76+E68+E56+E51+E46+E42+E37+E32+E26+E22+E253+E456+E461+E412</f>
        <v>13827988.619999999</v>
      </c>
      <c r="F472" s="24">
        <f>+F469+F453+F448+F437+F432+F425+F417+F408+F395+F384+F379+F375+F364+F360+F354+F347+F339+F325+F321+F309+F305+F299+F290+F283+F278+F273+F268+F264+F260+F249+F246+F240+F232+F194+F187+F177+F171+F167+F162+F153+F138+F125+F107+F101+F97+F90+F85+F80+F76+F68+F56+F51+F46+F42+F37+F32+F26+F22+F253+F456+F461+F412</f>
        <v>396863.17</v>
      </c>
      <c r="G472" s="24">
        <f>+G469+G453+G448+G437+G432+G425+G417+G408+G395+G384+G379+G375+G364+G360+G354+G347+G339+G325+G321+G309+G305+G299+G290+G283+G278+G273+G268+G264+G260+G249+G246+G240+G232+G194+G187+G177+G171+G167+G162+G153+G138+G125+G107+G101+G97+G90+G85+G80+G76+G68+G56+G51+G46+G42+G37+G32+G26+G22+G456+G461+G412+G253</f>
        <v>811413.13</v>
      </c>
      <c r="H472" s="24">
        <f>H469+H461+H456+H453+H437+H432+H425+H417+H412+H448+H408+H395+H384+H379+H375+H364+H360+H354+H347+H339+H325+H321+H309+H305+H290+H299+H278+H283+H273+H268+H260+H264+H253+H249+H246+H240+H232+H194+H187+H177+H171+H167+H162+H138+H153+H107+H125+H97+H101+H90+H85+H80+H76+H68+H51+H46+H56+H42+H37+H26+H32+H22</f>
        <v>417729.85</v>
      </c>
      <c r="I472" s="24">
        <f>+I469+I453+I448+I437+I432+I425+I417+I408+I395+I384+I379+I375+I364+I360+I354+I347+I339+I325+I321+I309+I305+I299+I290+I283+I278+I273+I268+I264+I260+I249+I246+I240+I232+I194+I187+I177+I171+I167+I162+I153+I138+I125+I107+I101+I97+I90+I85+I80+I76+I68+I56+I51+I46+I42+I37+I32+I26+I22+I253+I456+I461+I412</f>
        <v>474902.99</v>
      </c>
      <c r="J472" s="24">
        <f>+J469+J453+J448+J437+J432+J425+J417+J408+J395+J384+J379+J375+J364+J360+J354+J347+J339+J325+J321+J309+J305+J299+J290+J283+J278+J273+J268+J264+J260+J249+J246+J240+J232+J194+J187+J177+J171+J167+J162+J153+J138+J125+J107+J101+J97+J90+J85+J80+J76+J68+J56+J51+J46+J42+J37+J32+J26+J22+J253+J456+J461+J412</f>
        <v>2100909.4300000002</v>
      </c>
      <c r="K472" s="24">
        <f>+K469+K453+K448+K437+K432+K425+K417+K408+K395+K384+K379+K375+K364+K360+K354+K347+K339+K325+K321+K309+K305+K299+K290+K283+K278+K273+K268+K264+K260+K249+K246+K240+K232+K194+K187+K177+K171+K167+K162+K153+K138+K125+K107+K101+K97+K90+K85+K80+K76+K68+K56+K51+K46+K42+K37+K32+K26+K22+K253+K456+K461+K412</f>
        <v>11727079.279999999</v>
      </c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  <c r="AA472" s="6"/>
      <c r="AB472" s="6"/>
      <c r="AC472" s="6"/>
      <c r="AD472" s="6"/>
      <c r="AE472" s="6"/>
      <c r="AF472" s="6"/>
      <c r="AG472" s="6"/>
      <c r="AH472" s="6"/>
      <c r="AI472" s="6"/>
      <c r="AJ472" s="6"/>
      <c r="AK472" s="6"/>
      <c r="AL472" s="6"/>
      <c r="AM472" s="6"/>
      <c r="AN472" s="6"/>
      <c r="AO472" s="6"/>
      <c r="AP472" s="6"/>
      <c r="AQ472" s="6"/>
      <c r="AR472" s="6"/>
      <c r="AS472" s="6"/>
      <c r="AT472" s="6"/>
      <c r="AU472" s="6"/>
      <c r="AV472" s="6"/>
      <c r="AW472" s="6"/>
      <c r="AX472" s="6"/>
      <c r="AY472" s="6"/>
      <c r="AZ472" s="6"/>
      <c r="BA472" s="6"/>
      <c r="BB472" s="6"/>
      <c r="BC472" s="6"/>
      <c r="BD472" s="6"/>
      <c r="BE472" s="6"/>
      <c r="BF472" s="6"/>
      <c r="BG472" s="6"/>
      <c r="BH472" s="6"/>
      <c r="BI472" s="6"/>
      <c r="BJ472" s="6"/>
      <c r="BK472" s="6"/>
      <c r="BL472" s="6"/>
      <c r="BM472" s="6"/>
      <c r="BN472" s="6"/>
      <c r="BO472" s="6"/>
      <c r="BP472" s="6"/>
      <c r="BQ472" s="6"/>
      <c r="BR472" s="6"/>
      <c r="BS472" s="6"/>
      <c r="BT472" s="6"/>
      <c r="BU472" s="6"/>
      <c r="BV472" s="6"/>
      <c r="BW472" s="6"/>
      <c r="BX472" s="6"/>
      <c r="BY472" s="6"/>
      <c r="BZ472" s="6"/>
      <c r="CA472" s="6"/>
      <c r="CB472" s="6"/>
      <c r="CC472" s="6"/>
      <c r="CD472" s="6"/>
      <c r="CE472" s="6"/>
      <c r="CF472" s="6"/>
      <c r="CG472" s="6"/>
      <c r="CH472" s="6"/>
      <c r="CI472" s="6"/>
      <c r="CJ472" s="6"/>
      <c r="CK472" s="6"/>
      <c r="CL472" s="6"/>
      <c r="CM472" s="6"/>
      <c r="CN472" s="6"/>
      <c r="CO472" s="6"/>
      <c r="CP472" s="6"/>
      <c r="CQ472" s="6"/>
      <c r="CR472" s="6"/>
      <c r="CS472" s="6"/>
      <c r="CT472" s="6"/>
      <c r="CU472" s="6"/>
      <c r="CV472" s="6"/>
      <c r="CW472" s="6"/>
      <c r="CX472" s="6"/>
      <c r="CY472" s="6"/>
      <c r="CZ472" s="6"/>
      <c r="DA472" s="6"/>
      <c r="DB472" s="6"/>
      <c r="DC472" s="6"/>
      <c r="DD472" s="6"/>
      <c r="DE472" s="6"/>
      <c r="DF472" s="6"/>
      <c r="DG472" s="6"/>
      <c r="DH472" s="6"/>
      <c r="DI472" s="6"/>
      <c r="DJ472" s="6"/>
      <c r="DK472" s="6"/>
      <c r="DL472" s="6"/>
      <c r="DM472" s="6"/>
      <c r="DN472" s="6"/>
      <c r="DO472" s="6"/>
      <c r="DP472" s="6"/>
      <c r="DQ472" s="6"/>
      <c r="DR472" s="6"/>
      <c r="DS472" s="6"/>
      <c r="DT472" s="6"/>
      <c r="DU472" s="6"/>
      <c r="DV472" s="6"/>
      <c r="DW472" s="6"/>
      <c r="DX472" s="6"/>
      <c r="DY472" s="6"/>
      <c r="DZ472" s="6"/>
      <c r="EA472" s="6"/>
      <c r="EB472" s="6"/>
      <c r="EC472" s="6"/>
      <c r="ED472" s="6"/>
      <c r="EE472" s="6"/>
      <c r="EF472" s="6"/>
      <c r="EG472" s="6"/>
      <c r="EH472" s="6"/>
      <c r="EI472" s="6"/>
      <c r="EJ472" s="6"/>
      <c r="EK472" s="6"/>
      <c r="EL472" s="6"/>
      <c r="EM472" s="6"/>
      <c r="EN472" s="6"/>
      <c r="EO472" s="6"/>
      <c r="EP472" s="6"/>
      <c r="EQ472" s="6"/>
      <c r="ER472" s="6"/>
      <c r="ES472" s="6"/>
      <c r="ET472" s="6"/>
      <c r="EU472" s="6"/>
      <c r="EV472" s="6"/>
      <c r="EW472" s="6"/>
      <c r="EX472" s="6"/>
      <c r="EY472" s="6"/>
      <c r="EZ472" s="6"/>
      <c r="FA472" s="6"/>
      <c r="FB472" s="6"/>
      <c r="FC472" s="6"/>
      <c r="FD472" s="6"/>
      <c r="FE472" s="6"/>
      <c r="FF472" s="6"/>
      <c r="FG472" s="6"/>
      <c r="FH472" s="6"/>
      <c r="FI472" s="6"/>
      <c r="FJ472" s="6"/>
      <c r="FK472" s="6"/>
      <c r="FL472" s="6"/>
      <c r="FM472" s="6"/>
      <c r="FN472" s="6"/>
      <c r="FO472" s="6"/>
      <c r="FP472" s="6"/>
      <c r="FQ472" s="6"/>
      <c r="FR472" s="6"/>
      <c r="FS472" s="6"/>
      <c r="FT472" s="6"/>
      <c r="FU472" s="6"/>
      <c r="FV472" s="6"/>
      <c r="FW472" s="6"/>
      <c r="FX472" s="6"/>
      <c r="FY472" s="6"/>
      <c r="FZ472" s="6"/>
      <c r="GA472" s="6"/>
      <c r="GB472" s="6"/>
      <c r="GC472" s="6"/>
      <c r="GD472" s="6"/>
      <c r="GE472" s="6"/>
      <c r="GF472" s="6"/>
      <c r="GG472" s="6"/>
      <c r="GH472" s="6"/>
      <c r="GI472" s="6"/>
      <c r="GJ472" s="6"/>
      <c r="GK472" s="6"/>
      <c r="GL472" s="6"/>
      <c r="GM472" s="6"/>
      <c r="GN472" s="6"/>
      <c r="GO472" s="6"/>
      <c r="GP472" s="6"/>
      <c r="GQ472" s="6"/>
      <c r="GR472" s="6"/>
      <c r="GS472" s="6"/>
      <c r="GT472" s="6"/>
      <c r="GU472" s="6"/>
      <c r="GV472" s="6"/>
      <c r="GW472" s="6"/>
      <c r="GX472" s="6"/>
      <c r="GY472" s="6"/>
      <c r="GZ472" s="6"/>
      <c r="HA472" s="6"/>
      <c r="HB472" s="6"/>
      <c r="HC472" s="6"/>
      <c r="HD472" s="6"/>
      <c r="HE472" s="6"/>
      <c r="HF472" s="6"/>
      <c r="HG472" s="6"/>
      <c r="HH472" s="6"/>
      <c r="HI472" s="6"/>
      <c r="HJ472" s="6"/>
      <c r="HK472" s="6"/>
      <c r="HL472" s="6"/>
      <c r="HM472" s="6"/>
      <c r="HN472" s="6"/>
      <c r="HO472" s="6"/>
      <c r="HP472" s="6"/>
      <c r="HQ472" s="6"/>
      <c r="HR472" s="6"/>
      <c r="HS472" s="6"/>
      <c r="HT472" s="6"/>
      <c r="HU472" s="6"/>
      <c r="HV472" s="6"/>
      <c r="HW472" s="6"/>
      <c r="HX472" s="6"/>
      <c r="HY472" s="6"/>
      <c r="HZ472" s="6"/>
      <c r="IA472" s="6"/>
      <c r="IB472" s="6"/>
      <c r="IC472" s="6"/>
      <c r="ID472" s="6"/>
      <c r="IE472" s="6"/>
      <c r="IF472" s="6"/>
      <c r="IG472" s="6"/>
      <c r="IH472" s="6"/>
      <c r="II472" s="6"/>
      <c r="IJ472" s="6"/>
      <c r="IK472" s="6"/>
      <c r="IL472" s="6"/>
      <c r="IM472" s="6"/>
      <c r="IN472" s="6"/>
      <c r="IO472" s="6"/>
      <c r="IP472" s="6"/>
      <c r="IQ472" s="6"/>
      <c r="IR472" s="6"/>
      <c r="IS472" s="6"/>
      <c r="IT472" s="6"/>
      <c r="IU472" s="6"/>
      <c r="IV472" s="6"/>
      <c r="IW472" s="6"/>
      <c r="IX472" s="6"/>
      <c r="IY472" s="6"/>
      <c r="IZ472" s="6"/>
      <c r="JA472" s="6"/>
      <c r="JB472" s="6"/>
      <c r="JC472" s="6"/>
      <c r="JD472" s="6"/>
      <c r="JE472" s="6"/>
      <c r="JF472" s="6"/>
      <c r="JG472" s="6"/>
      <c r="JH472" s="6"/>
      <c r="JI472" s="6"/>
      <c r="JJ472" s="6"/>
      <c r="JK472" s="6"/>
      <c r="JL472" s="6"/>
      <c r="JM472" s="6"/>
      <c r="JN472" s="6"/>
      <c r="JO472" s="6"/>
      <c r="JP472" s="6"/>
      <c r="JQ472" s="6"/>
      <c r="JR472" s="6"/>
      <c r="JS472" s="6"/>
      <c r="JT472" s="6"/>
    </row>
    <row r="473" spans="1:280" s="3" customFormat="1" ht="15.75" x14ac:dyDescent="0.25">
      <c r="A473" s="8"/>
      <c r="B473" s="8"/>
      <c r="C473" s="42"/>
      <c r="D473" s="8"/>
      <c r="E473" s="9"/>
      <c r="F473" s="9"/>
      <c r="G473" s="9"/>
      <c r="H473" s="9"/>
      <c r="I473" s="9"/>
      <c r="J473" s="9"/>
      <c r="K473" s="9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  <c r="Z473" s="5"/>
      <c r="AA473" s="5"/>
      <c r="AB473" s="5"/>
      <c r="AC473" s="5"/>
      <c r="AD473" s="5"/>
      <c r="AE473" s="5"/>
      <c r="AF473" s="5"/>
      <c r="AG473" s="5"/>
      <c r="AH473" s="5"/>
      <c r="AI473" s="5"/>
      <c r="AJ473" s="5"/>
      <c r="AK473" s="5"/>
      <c r="AL473" s="5"/>
      <c r="AM473" s="5"/>
      <c r="AN473" s="5"/>
      <c r="AO473" s="5"/>
      <c r="AP473" s="6"/>
      <c r="AQ473" s="6"/>
      <c r="AR473" s="6"/>
      <c r="AS473" s="6"/>
      <c r="AT473" s="6"/>
      <c r="AU473" s="6"/>
      <c r="AV473" s="6"/>
      <c r="AW473" s="6"/>
      <c r="AX473" s="6"/>
      <c r="AY473" s="6"/>
      <c r="AZ473" s="6"/>
      <c r="BA473" s="6"/>
      <c r="BB473" s="6"/>
      <c r="BC473" s="6"/>
      <c r="BD473" s="6"/>
      <c r="BE473" s="6"/>
      <c r="BF473" s="6"/>
      <c r="BG473" s="6"/>
      <c r="BH473" s="6"/>
      <c r="BI473" s="6"/>
      <c r="BJ473" s="6"/>
      <c r="BK473" s="6"/>
      <c r="BL473" s="6"/>
      <c r="BM473" s="6"/>
      <c r="BN473" s="6"/>
      <c r="BO473" s="6"/>
      <c r="BP473" s="6"/>
      <c r="BQ473" s="6"/>
      <c r="BR473" s="6"/>
      <c r="BS473" s="6"/>
      <c r="BT473" s="6"/>
      <c r="BU473" s="6"/>
      <c r="BV473" s="6"/>
      <c r="BW473" s="6"/>
      <c r="BX473" s="6"/>
      <c r="BY473" s="6"/>
      <c r="BZ473" s="6"/>
      <c r="CA473" s="6"/>
      <c r="CB473" s="6"/>
      <c r="CC473" s="6"/>
      <c r="CD473" s="6"/>
      <c r="CE473" s="6"/>
      <c r="CF473" s="6"/>
      <c r="CG473" s="6"/>
      <c r="CH473" s="6"/>
      <c r="CI473" s="6"/>
      <c r="CJ473" s="6"/>
      <c r="CK473" s="6"/>
      <c r="CL473" s="6"/>
      <c r="CM473" s="6"/>
      <c r="CN473" s="6"/>
      <c r="CO473" s="6"/>
      <c r="CP473" s="6"/>
      <c r="CQ473" s="6"/>
      <c r="CR473" s="6"/>
      <c r="CS473" s="6"/>
      <c r="CT473" s="6"/>
      <c r="CU473" s="6"/>
      <c r="CV473" s="6"/>
      <c r="CW473" s="6"/>
      <c r="CX473" s="6"/>
      <c r="CY473" s="6"/>
      <c r="CZ473" s="6"/>
      <c r="DA473" s="6"/>
      <c r="DB473" s="6"/>
      <c r="DC473" s="6"/>
      <c r="DD473" s="6"/>
      <c r="DE473" s="6"/>
      <c r="DF473" s="6"/>
      <c r="DG473" s="6"/>
      <c r="DH473" s="6"/>
      <c r="DI473" s="6"/>
      <c r="DJ473" s="6"/>
      <c r="DK473" s="6"/>
      <c r="DL473" s="6"/>
      <c r="DM473" s="6"/>
      <c r="DN473" s="6"/>
      <c r="DO473" s="6"/>
      <c r="DP473" s="6"/>
      <c r="DQ473" s="6"/>
      <c r="DR473" s="6"/>
      <c r="DS473" s="6"/>
      <c r="DT473" s="6"/>
      <c r="DU473" s="6"/>
      <c r="DV473" s="6"/>
      <c r="DW473" s="6"/>
      <c r="DX473" s="6"/>
      <c r="DY473" s="6"/>
      <c r="DZ473" s="6"/>
      <c r="EA473" s="6"/>
      <c r="EB473" s="6"/>
      <c r="EC473" s="6"/>
      <c r="ED473" s="6"/>
      <c r="EE473" s="6"/>
      <c r="EF473" s="6"/>
      <c r="EG473" s="6"/>
      <c r="EH473" s="6"/>
      <c r="EI473" s="6"/>
      <c r="EJ473" s="6"/>
      <c r="EK473" s="6"/>
      <c r="EL473" s="6"/>
      <c r="EM473" s="6"/>
      <c r="EN473" s="6"/>
      <c r="EO473" s="6"/>
      <c r="EP473" s="6"/>
      <c r="EQ473" s="6"/>
      <c r="ER473" s="6"/>
      <c r="ES473" s="6"/>
      <c r="ET473" s="6"/>
      <c r="EU473" s="6"/>
      <c r="EV473" s="6"/>
      <c r="EW473" s="6"/>
      <c r="EX473" s="6"/>
      <c r="EY473" s="6"/>
      <c r="EZ473" s="6"/>
      <c r="FA473" s="6"/>
      <c r="FB473" s="6"/>
      <c r="FC473" s="6"/>
      <c r="FD473" s="6"/>
      <c r="FE473" s="6"/>
      <c r="FF473" s="6"/>
      <c r="FG473" s="6"/>
      <c r="FH473" s="6"/>
      <c r="FI473" s="6"/>
      <c r="FJ473" s="6"/>
      <c r="FK473" s="6"/>
      <c r="FL473" s="6"/>
      <c r="FM473" s="6"/>
      <c r="FN473" s="6"/>
      <c r="FO473" s="6"/>
      <c r="FP473" s="6"/>
      <c r="FQ473" s="6"/>
      <c r="FR473" s="6"/>
      <c r="FS473" s="6"/>
      <c r="FT473" s="6"/>
      <c r="FU473" s="6"/>
      <c r="FV473" s="6"/>
      <c r="FW473" s="6"/>
      <c r="FX473" s="6"/>
      <c r="FY473" s="6"/>
      <c r="FZ473" s="6"/>
      <c r="GA473" s="6"/>
      <c r="GB473" s="6"/>
      <c r="GC473" s="6"/>
      <c r="GD473" s="6"/>
      <c r="GE473" s="6"/>
      <c r="GF473" s="6"/>
      <c r="GG473" s="6"/>
      <c r="GH473" s="6"/>
      <c r="GI473" s="6"/>
      <c r="GJ473" s="6"/>
      <c r="GK473" s="6"/>
      <c r="GL473" s="6"/>
      <c r="GM473" s="6"/>
      <c r="GN473" s="6"/>
      <c r="GO473" s="6"/>
      <c r="GP473" s="6"/>
      <c r="GQ473" s="6"/>
      <c r="GR473" s="6"/>
      <c r="GS473" s="6"/>
      <c r="GT473" s="6"/>
      <c r="GU473" s="6"/>
      <c r="GV473" s="6"/>
      <c r="GW473" s="6"/>
      <c r="GX473" s="6"/>
      <c r="GY473" s="6"/>
      <c r="GZ473" s="6"/>
      <c r="HA473" s="6"/>
      <c r="HB473" s="6"/>
      <c r="HC473" s="6"/>
      <c r="HD473" s="6"/>
      <c r="HE473" s="6"/>
      <c r="HF473" s="6"/>
      <c r="HG473" s="6"/>
      <c r="HH473" s="6"/>
      <c r="HI473" s="6"/>
      <c r="HJ473" s="6"/>
      <c r="HK473" s="6"/>
      <c r="HL473" s="6"/>
      <c r="HM473" s="6"/>
      <c r="HN473" s="6"/>
      <c r="HO473" s="6"/>
      <c r="HP473" s="6"/>
      <c r="HQ473" s="6"/>
      <c r="HR473" s="6"/>
      <c r="HS473" s="6"/>
      <c r="HT473" s="6"/>
      <c r="HU473" s="6"/>
      <c r="HV473" s="6"/>
      <c r="HW473" s="6"/>
      <c r="HX473" s="6"/>
      <c r="HY473" s="6"/>
      <c r="HZ473" s="6"/>
      <c r="IA473" s="6"/>
      <c r="IB473" s="6"/>
      <c r="IC473" s="6"/>
      <c r="ID473" s="6"/>
      <c r="IE473" s="6"/>
      <c r="IF473" s="6"/>
      <c r="IG473" s="6"/>
      <c r="IH473" s="6"/>
      <c r="II473" s="6"/>
      <c r="IJ473" s="6"/>
      <c r="IK473" s="6"/>
      <c r="IL473" s="6"/>
      <c r="IM473" s="6"/>
      <c r="IN473" s="6"/>
      <c r="IO473" s="6"/>
      <c r="IP473" s="6"/>
      <c r="IQ473" s="6"/>
      <c r="IR473" s="6"/>
      <c r="IS473" s="6"/>
      <c r="IT473" s="6"/>
      <c r="IU473" s="6"/>
      <c r="IV473" s="6"/>
      <c r="IW473" s="6"/>
      <c r="IX473" s="6"/>
      <c r="IY473" s="6"/>
      <c r="IZ473" s="6"/>
      <c r="JA473" s="6"/>
      <c r="JB473" s="6"/>
      <c r="JC473" s="6"/>
      <c r="JD473" s="6"/>
      <c r="JE473" s="6"/>
      <c r="JF473" s="6"/>
      <c r="JG473" s="6"/>
      <c r="JH473" s="6"/>
      <c r="JI473" s="6"/>
      <c r="JJ473" s="6"/>
      <c r="JK473" s="6"/>
      <c r="JL473" s="6"/>
      <c r="JM473" s="6"/>
      <c r="JN473" s="6"/>
      <c r="JO473" s="6"/>
      <c r="JP473" s="6"/>
      <c r="JQ473" s="6"/>
      <c r="JR473" s="6"/>
      <c r="JS473" s="6"/>
      <c r="JT473" s="6"/>
    </row>
    <row r="474" spans="1:280" ht="15.75" x14ac:dyDescent="0.25">
      <c r="A474" s="8"/>
      <c r="B474" s="8"/>
      <c r="C474" s="42"/>
      <c r="D474" s="8"/>
      <c r="E474" s="9"/>
      <c r="F474" s="9"/>
      <c r="G474" s="9"/>
      <c r="H474" s="9"/>
      <c r="I474" s="9"/>
      <c r="J474" s="9"/>
      <c r="K474" s="9"/>
      <c r="AM474" s="28"/>
      <c r="AN474" s="28"/>
      <c r="AO474" s="28"/>
      <c r="AP474" s="28"/>
      <c r="AQ474" s="28"/>
      <c r="AR474" s="28"/>
      <c r="AS474" s="28"/>
      <c r="AT474" s="28"/>
      <c r="AU474" s="28"/>
      <c r="AV474" s="28"/>
      <c r="AW474" s="28"/>
      <c r="AX474" s="28"/>
      <c r="AY474" s="28"/>
      <c r="AZ474" s="28"/>
      <c r="BA474" s="28"/>
      <c r="BB474" s="28"/>
      <c r="BC474" s="28"/>
      <c r="BD474" s="28"/>
      <c r="BE474" s="28"/>
      <c r="BF474" s="28"/>
      <c r="BG474" s="28"/>
      <c r="BH474" s="28"/>
      <c r="BI474" s="28"/>
      <c r="BJ474" s="28"/>
      <c r="BK474" s="28"/>
      <c r="BL474" s="28"/>
      <c r="BM474" s="28"/>
      <c r="BN474" s="28"/>
      <c r="BO474" s="28"/>
      <c r="BP474" s="28"/>
      <c r="BQ474" s="28"/>
      <c r="BR474" s="28"/>
      <c r="BS474" s="28"/>
      <c r="BT474" s="28"/>
      <c r="BU474" s="28"/>
      <c r="BV474" s="28"/>
      <c r="BW474" s="28"/>
      <c r="BX474" s="28"/>
      <c r="BY474" s="28"/>
      <c r="BZ474" s="28"/>
      <c r="CA474" s="28"/>
      <c r="CB474" s="28"/>
      <c r="CC474" s="28"/>
      <c r="CD474" s="28"/>
      <c r="CE474" s="28"/>
      <c r="CF474" s="28"/>
      <c r="CG474" s="28"/>
      <c r="CH474" s="28"/>
      <c r="CI474" s="28"/>
      <c r="CJ474" s="28"/>
      <c r="CK474" s="28"/>
      <c r="CL474" s="28"/>
      <c r="CM474" s="28"/>
      <c r="CN474" s="28"/>
      <c r="CO474" s="28"/>
      <c r="CP474" s="28"/>
      <c r="CQ474" s="28"/>
      <c r="CR474" s="28"/>
      <c r="CS474" s="28"/>
      <c r="CT474" s="28"/>
      <c r="CU474" s="28"/>
      <c r="CV474" s="28"/>
      <c r="CW474" s="28"/>
      <c r="CX474" s="28"/>
      <c r="CY474" s="28"/>
      <c r="CZ474" s="28"/>
      <c r="DA474" s="28"/>
      <c r="DB474" s="28"/>
      <c r="DC474" s="28"/>
      <c r="DD474" s="28"/>
      <c r="DE474" s="28"/>
      <c r="DF474" s="28"/>
      <c r="DG474" s="28"/>
      <c r="DH474" s="28"/>
      <c r="DW474" s="5"/>
      <c r="DX474" s="5"/>
      <c r="DY474" s="5"/>
      <c r="DZ474" s="5"/>
      <c r="EA474" s="5"/>
      <c r="EB474" s="5"/>
      <c r="EC474" s="5"/>
      <c r="ED474" s="5"/>
      <c r="EE474" s="5"/>
      <c r="EF474" s="5"/>
      <c r="EG474" s="5"/>
      <c r="EH474" s="5"/>
      <c r="EI474" s="5"/>
      <c r="EJ474" s="5"/>
      <c r="EK474" s="5"/>
      <c r="EL474" s="5"/>
      <c r="EM474" s="5"/>
      <c r="EN474" s="5"/>
      <c r="EO474" s="5"/>
      <c r="EP474" s="5"/>
      <c r="EQ474" s="5"/>
      <c r="ER474" s="5"/>
      <c r="ES474" s="5"/>
      <c r="ET474" s="5"/>
      <c r="EU474" s="5"/>
      <c r="EV474" s="5"/>
      <c r="EW474" s="5"/>
      <c r="EX474" s="5"/>
      <c r="EY474" s="5"/>
      <c r="EZ474" s="5"/>
      <c r="FA474" s="5"/>
      <c r="FB474" s="5"/>
      <c r="FC474" s="5"/>
      <c r="FD474" s="5"/>
      <c r="FE474" s="5"/>
      <c r="FF474" s="5"/>
      <c r="FG474" s="5"/>
      <c r="FH474" s="5"/>
      <c r="FI474" s="5"/>
      <c r="FJ474" s="5"/>
      <c r="FK474" s="5"/>
      <c r="FL474" s="5"/>
      <c r="FM474" s="5"/>
      <c r="FN474" s="5"/>
      <c r="FO474" s="5"/>
      <c r="FP474" s="5"/>
      <c r="FQ474" s="5"/>
      <c r="FR474" s="5"/>
      <c r="FS474" s="5"/>
      <c r="FT474" s="5"/>
      <c r="FU474" s="5"/>
      <c r="FV474" s="5"/>
      <c r="FW474" s="5"/>
      <c r="FX474" s="5"/>
      <c r="FY474" s="5"/>
      <c r="FZ474" s="5"/>
      <c r="GA474" s="5"/>
      <c r="GB474" s="5"/>
      <c r="GC474" s="5"/>
      <c r="GD474" s="5"/>
      <c r="GE474" s="5"/>
      <c r="GF474" s="5"/>
      <c r="GG474" s="5"/>
      <c r="GH474" s="5"/>
      <c r="GI474" s="5"/>
      <c r="GJ474" s="5"/>
      <c r="GK474" s="5"/>
      <c r="GL474" s="5"/>
      <c r="GM474" s="5"/>
      <c r="GN474" s="5"/>
      <c r="GO474" s="5"/>
      <c r="GP474" s="5"/>
      <c r="GQ474" s="5"/>
      <c r="GR474" s="5"/>
      <c r="GS474" s="5"/>
      <c r="GT474" s="5"/>
      <c r="GU474" s="5"/>
      <c r="GV474" s="5"/>
      <c r="GW474" s="5"/>
      <c r="GX474" s="5"/>
      <c r="GY474" s="5"/>
      <c r="GZ474" s="5"/>
      <c r="HA474" s="5"/>
      <c r="HB474" s="5"/>
      <c r="HC474" s="5"/>
      <c r="HD474" s="5"/>
      <c r="HE474" s="5"/>
      <c r="HF474" s="5"/>
      <c r="HG474" s="5"/>
      <c r="HH474" s="5"/>
      <c r="HI474" s="5"/>
      <c r="HJ474" s="5"/>
      <c r="HK474" s="5"/>
      <c r="HL474" s="5"/>
      <c r="HM474" s="5"/>
      <c r="HN474" s="5"/>
      <c r="HO474" s="5"/>
      <c r="HP474" s="5"/>
      <c r="HQ474" s="5"/>
      <c r="HR474" s="5"/>
      <c r="HS474" s="5"/>
      <c r="HT474" s="5"/>
      <c r="HU474" s="5"/>
      <c r="HV474" s="5"/>
      <c r="HW474" s="5"/>
      <c r="HX474" s="5"/>
      <c r="HY474" s="5"/>
      <c r="HZ474" s="5"/>
      <c r="IA474" s="5"/>
      <c r="IB474" s="5"/>
      <c r="IC474" s="5"/>
      <c r="ID474" s="5"/>
      <c r="IE474" s="5"/>
      <c r="IF474" s="5"/>
      <c r="IG474" s="5"/>
      <c r="IH474" s="5"/>
      <c r="II474" s="5"/>
      <c r="IJ474" s="5"/>
      <c r="IK474" s="5"/>
      <c r="IL474" s="5"/>
      <c r="IM474" s="5"/>
      <c r="IN474" s="5"/>
      <c r="IO474" s="5"/>
      <c r="IP474" s="5"/>
      <c r="IQ474" s="5"/>
      <c r="IR474" s="5"/>
      <c r="IS474" s="5"/>
      <c r="IT474" s="5"/>
      <c r="IU474" s="5"/>
      <c r="IV474" s="5"/>
      <c r="IW474" s="5"/>
      <c r="IX474" s="5"/>
      <c r="IY474" s="5"/>
      <c r="IZ474" s="5"/>
      <c r="JA474" s="5"/>
      <c r="JB474" s="5"/>
      <c r="JC474" s="5"/>
      <c r="JD474" s="5"/>
      <c r="JE474" s="5"/>
      <c r="JF474" s="5"/>
      <c r="JG474" s="5"/>
      <c r="JH474" s="5"/>
      <c r="JI474" s="5"/>
      <c r="JJ474" s="5"/>
      <c r="JK474" s="5"/>
      <c r="JL474" s="5"/>
      <c r="JM474" s="5"/>
      <c r="JN474" s="5"/>
      <c r="JO474" s="5"/>
      <c r="JP474" s="5"/>
      <c r="JQ474" s="5"/>
      <c r="JR474" s="5"/>
      <c r="JS474" s="5"/>
      <c r="JT474" s="5"/>
    </row>
    <row r="475" spans="1:280" s="3" customFormat="1" ht="15.75" x14ac:dyDescent="0.25">
      <c r="A475" s="8"/>
      <c r="B475" s="8"/>
      <c r="C475" s="42"/>
      <c r="D475" s="8"/>
      <c r="E475" s="9"/>
      <c r="F475" s="9"/>
      <c r="G475" s="9"/>
      <c r="H475" s="9"/>
      <c r="I475" s="9"/>
      <c r="J475" s="9"/>
      <c r="K475" s="9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  <c r="Z475" s="5"/>
      <c r="AA475" s="5"/>
      <c r="AB475" s="5"/>
      <c r="AC475" s="5"/>
      <c r="AD475" s="5"/>
      <c r="AE475" s="5"/>
      <c r="AF475" s="5"/>
      <c r="AG475" s="5"/>
      <c r="AH475" s="5"/>
      <c r="AI475" s="5"/>
      <c r="AJ475" s="5"/>
      <c r="AK475" s="5"/>
      <c r="AL475" s="5"/>
      <c r="AM475" s="28"/>
      <c r="AN475" s="28"/>
      <c r="AO475" s="28"/>
      <c r="AP475" s="26"/>
      <c r="AQ475" s="26"/>
      <c r="AR475" s="26"/>
      <c r="AS475" s="26"/>
      <c r="AT475" s="26"/>
      <c r="AU475" s="26"/>
      <c r="AV475" s="26"/>
      <c r="AW475" s="26"/>
      <c r="AX475" s="26"/>
      <c r="AY475" s="26"/>
      <c r="AZ475" s="26"/>
      <c r="BA475" s="26"/>
      <c r="BB475" s="26"/>
      <c r="BC475" s="26"/>
      <c r="BD475" s="26"/>
      <c r="BE475" s="26"/>
      <c r="BF475" s="26"/>
      <c r="BG475" s="26"/>
      <c r="BH475" s="26"/>
      <c r="BI475" s="26"/>
      <c r="BJ475" s="26"/>
      <c r="BK475" s="26"/>
      <c r="BL475" s="26"/>
      <c r="BM475" s="26"/>
      <c r="BN475" s="26"/>
      <c r="BO475" s="26"/>
      <c r="BP475" s="26"/>
      <c r="BQ475" s="26"/>
      <c r="BR475" s="26"/>
      <c r="BS475" s="26"/>
      <c r="BT475" s="26"/>
      <c r="BU475" s="26"/>
      <c r="BV475" s="26"/>
      <c r="BW475" s="26"/>
      <c r="BX475" s="26"/>
      <c r="BY475" s="26"/>
      <c r="BZ475" s="26"/>
      <c r="CA475" s="26"/>
      <c r="CB475" s="26"/>
      <c r="CC475" s="26"/>
      <c r="CD475" s="26"/>
      <c r="CE475" s="26"/>
      <c r="CF475" s="26"/>
      <c r="CG475" s="26"/>
      <c r="CH475" s="26"/>
      <c r="CI475" s="26"/>
      <c r="CJ475" s="26"/>
      <c r="CK475" s="26"/>
      <c r="CL475" s="26"/>
      <c r="CM475" s="26"/>
      <c r="CN475" s="26"/>
      <c r="CO475" s="26"/>
      <c r="CP475" s="26"/>
      <c r="CQ475" s="26"/>
      <c r="CR475" s="26"/>
      <c r="CS475" s="26"/>
      <c r="CT475" s="26"/>
      <c r="CU475" s="26"/>
      <c r="CV475" s="26"/>
      <c r="CW475" s="26"/>
      <c r="CX475" s="26"/>
      <c r="CY475" s="26"/>
      <c r="CZ475" s="26"/>
      <c r="DA475" s="26"/>
      <c r="DB475" s="26"/>
      <c r="DC475" s="26"/>
      <c r="DD475" s="26"/>
      <c r="DE475" s="26"/>
      <c r="DF475" s="26"/>
      <c r="DG475" s="26"/>
      <c r="DH475" s="26"/>
      <c r="DI475" s="6"/>
      <c r="DJ475" s="6"/>
      <c r="DK475" s="6"/>
      <c r="DL475" s="6"/>
      <c r="DM475" s="6"/>
      <c r="DN475" s="6"/>
      <c r="DO475" s="6"/>
      <c r="DP475" s="6"/>
      <c r="DQ475" s="6"/>
      <c r="DR475" s="6"/>
      <c r="DS475" s="6"/>
      <c r="DT475" s="6"/>
      <c r="DU475" s="6"/>
      <c r="DV475" s="6"/>
      <c r="DW475" s="6"/>
      <c r="DX475" s="6"/>
      <c r="DY475" s="6"/>
      <c r="DZ475" s="6"/>
      <c r="EA475" s="6"/>
      <c r="EB475" s="6"/>
      <c r="EC475" s="6"/>
      <c r="ED475" s="6"/>
      <c r="EE475" s="6"/>
      <c r="EF475" s="6"/>
      <c r="EG475" s="6"/>
      <c r="EH475" s="6"/>
      <c r="EI475" s="6"/>
      <c r="EJ475" s="6"/>
      <c r="EK475" s="6"/>
      <c r="EL475" s="6"/>
      <c r="EM475" s="6"/>
      <c r="EN475" s="6"/>
      <c r="EO475" s="6"/>
      <c r="EP475" s="6"/>
      <c r="EQ475" s="6"/>
      <c r="ER475" s="6"/>
      <c r="ES475" s="6"/>
      <c r="ET475" s="6"/>
      <c r="EU475" s="6"/>
      <c r="EV475" s="6"/>
      <c r="EW475" s="6"/>
      <c r="EX475" s="6"/>
      <c r="EY475" s="6"/>
      <c r="EZ475" s="6"/>
      <c r="FA475" s="6"/>
      <c r="FB475" s="6"/>
      <c r="FC475" s="6"/>
      <c r="FD475" s="6"/>
      <c r="FE475" s="6"/>
      <c r="FF475" s="6"/>
      <c r="FG475" s="6"/>
      <c r="FH475" s="6"/>
      <c r="FI475" s="6"/>
      <c r="FJ475" s="6"/>
      <c r="FK475" s="6"/>
      <c r="FL475" s="6"/>
      <c r="FM475" s="6"/>
      <c r="FN475" s="6"/>
      <c r="FO475" s="6"/>
      <c r="FP475" s="6"/>
      <c r="FQ475" s="6"/>
      <c r="FR475" s="6"/>
      <c r="FS475" s="6"/>
      <c r="FT475" s="6"/>
      <c r="FU475" s="6"/>
      <c r="FV475" s="6"/>
      <c r="FW475" s="6"/>
      <c r="FX475" s="6"/>
      <c r="FY475" s="6"/>
      <c r="FZ475" s="6"/>
      <c r="GA475" s="6"/>
      <c r="GB475" s="6"/>
      <c r="GC475" s="6"/>
      <c r="GD475" s="6"/>
      <c r="GE475" s="6"/>
      <c r="GF475" s="6"/>
      <c r="GG475" s="6"/>
      <c r="GH475" s="6"/>
      <c r="GI475" s="6"/>
      <c r="GJ475" s="6"/>
      <c r="GK475" s="6"/>
      <c r="GL475" s="6"/>
      <c r="GM475" s="6"/>
      <c r="GN475" s="6"/>
      <c r="GO475" s="6"/>
      <c r="GP475" s="6"/>
      <c r="GQ475" s="6"/>
      <c r="GR475" s="6"/>
      <c r="GS475" s="6"/>
      <c r="GT475" s="6"/>
      <c r="GU475" s="6"/>
      <c r="GV475" s="6"/>
      <c r="GW475" s="6"/>
      <c r="GX475" s="6"/>
      <c r="GY475" s="6"/>
      <c r="GZ475" s="6"/>
      <c r="HA475" s="6"/>
      <c r="HB475" s="6"/>
      <c r="HC475" s="6"/>
      <c r="HD475" s="6"/>
      <c r="HE475" s="6"/>
      <c r="HF475" s="6"/>
      <c r="HG475" s="6"/>
      <c r="HH475" s="6"/>
      <c r="HI475" s="6"/>
      <c r="HJ475" s="6"/>
      <c r="HK475" s="6"/>
      <c r="HL475" s="6"/>
      <c r="HM475" s="6"/>
      <c r="HN475" s="6"/>
      <c r="HO475" s="6"/>
      <c r="HP475" s="6"/>
      <c r="HQ475" s="6"/>
      <c r="HR475" s="6"/>
      <c r="HS475" s="6"/>
      <c r="HT475" s="6"/>
      <c r="HU475" s="6"/>
      <c r="HV475" s="6"/>
      <c r="HW475" s="6"/>
      <c r="HX475" s="6"/>
      <c r="HY475" s="6"/>
      <c r="HZ475" s="6"/>
      <c r="IA475" s="6"/>
      <c r="IB475" s="6"/>
      <c r="IC475" s="6"/>
      <c r="ID475" s="6"/>
      <c r="IE475" s="6"/>
      <c r="IF475" s="6"/>
      <c r="IG475" s="6"/>
      <c r="IH475" s="6"/>
      <c r="II475" s="6"/>
      <c r="IJ475" s="6"/>
      <c r="IK475" s="6"/>
      <c r="IL475" s="6"/>
      <c r="IM475" s="6"/>
      <c r="IN475" s="6"/>
      <c r="IO475" s="6"/>
      <c r="IP475" s="6"/>
      <c r="IQ475" s="6"/>
      <c r="IR475" s="6"/>
      <c r="IS475" s="6"/>
      <c r="IT475" s="6"/>
      <c r="IU475" s="6"/>
      <c r="IV475" s="6"/>
      <c r="IW475" s="6"/>
      <c r="IX475" s="6"/>
      <c r="IY475" s="6"/>
      <c r="IZ475" s="6"/>
      <c r="JA475" s="6"/>
      <c r="JB475" s="6"/>
      <c r="JC475" s="6"/>
      <c r="JD475" s="6"/>
      <c r="JE475" s="6"/>
      <c r="JF475" s="6"/>
      <c r="JG475" s="6"/>
      <c r="JH475" s="6"/>
      <c r="JI475" s="6"/>
      <c r="JJ475" s="6"/>
      <c r="JK475" s="6"/>
      <c r="JL475" s="6"/>
      <c r="JM475" s="6"/>
      <c r="JN475" s="6"/>
      <c r="JO475" s="6"/>
      <c r="JP475" s="6"/>
      <c r="JQ475" s="6"/>
      <c r="JR475" s="6"/>
      <c r="JS475" s="6"/>
      <c r="JT475" s="6"/>
    </row>
    <row r="476" spans="1:280" x14ac:dyDescent="0.25">
      <c r="AM476" s="28"/>
      <c r="AN476" s="28"/>
      <c r="AO476" s="28"/>
      <c r="AP476" s="28"/>
      <c r="AQ476" s="28"/>
      <c r="AR476" s="28"/>
      <c r="AS476" s="28"/>
      <c r="AT476" s="28"/>
      <c r="AU476" s="28"/>
      <c r="AV476" s="28"/>
      <c r="AW476" s="28"/>
      <c r="AX476" s="28"/>
      <c r="AY476" s="28"/>
      <c r="AZ476" s="28"/>
      <c r="BA476" s="28"/>
      <c r="BB476" s="28"/>
      <c r="BC476" s="28"/>
      <c r="BD476" s="28"/>
      <c r="BE476" s="28"/>
      <c r="BF476" s="28"/>
      <c r="BG476" s="28"/>
      <c r="BH476" s="28"/>
      <c r="BI476" s="28"/>
      <c r="BJ476" s="28"/>
      <c r="BK476" s="28"/>
      <c r="BL476" s="28"/>
      <c r="BM476" s="28"/>
      <c r="BN476" s="28"/>
      <c r="BO476" s="28"/>
      <c r="BP476" s="28"/>
      <c r="BQ476" s="28"/>
      <c r="BR476" s="28"/>
      <c r="BS476" s="28"/>
      <c r="BT476" s="28"/>
      <c r="BU476" s="28"/>
      <c r="BV476" s="28"/>
      <c r="BW476" s="28"/>
      <c r="BX476" s="28"/>
      <c r="BY476" s="28"/>
      <c r="BZ476" s="28"/>
      <c r="CA476" s="28"/>
      <c r="CB476" s="28"/>
      <c r="CC476" s="28"/>
      <c r="CD476" s="28"/>
      <c r="CE476" s="28"/>
      <c r="CF476" s="28"/>
      <c r="CG476" s="28"/>
      <c r="CH476" s="28"/>
      <c r="CI476" s="28"/>
      <c r="CJ476" s="28"/>
      <c r="CK476" s="28"/>
      <c r="CL476" s="28"/>
      <c r="CM476" s="28"/>
      <c r="CN476" s="28"/>
      <c r="CO476" s="28"/>
      <c r="CP476" s="28"/>
      <c r="CQ476" s="28"/>
      <c r="CR476" s="28"/>
      <c r="CS476" s="28"/>
      <c r="CT476" s="28"/>
      <c r="CU476" s="28"/>
      <c r="CV476" s="28"/>
      <c r="CW476" s="28"/>
      <c r="CX476" s="28"/>
      <c r="CY476" s="28"/>
      <c r="CZ476" s="28"/>
      <c r="DA476" s="28"/>
      <c r="DB476" s="28"/>
      <c r="DC476" s="28"/>
      <c r="DD476" s="28"/>
      <c r="DE476" s="28"/>
      <c r="DF476" s="28"/>
      <c r="DG476" s="28"/>
      <c r="DH476" s="28"/>
      <c r="DW476" s="5"/>
      <c r="DX476" s="5"/>
      <c r="DY476" s="5"/>
      <c r="DZ476" s="5"/>
      <c r="EA476" s="5"/>
      <c r="EB476" s="5"/>
      <c r="EC476" s="5"/>
      <c r="ED476" s="5"/>
      <c r="EE476" s="5"/>
      <c r="EF476" s="5"/>
      <c r="EG476" s="5"/>
      <c r="EH476" s="5"/>
      <c r="EI476" s="5"/>
      <c r="EJ476" s="5"/>
      <c r="EK476" s="5"/>
      <c r="EL476" s="5"/>
      <c r="EM476" s="5"/>
      <c r="EN476" s="5"/>
      <c r="EO476" s="5"/>
      <c r="EP476" s="5"/>
      <c r="EQ476" s="5"/>
      <c r="ER476" s="5"/>
      <c r="ES476" s="5"/>
      <c r="ET476" s="5"/>
      <c r="EU476" s="5"/>
      <c r="EV476" s="5"/>
      <c r="EW476" s="5"/>
      <c r="EX476" s="5"/>
      <c r="EY476" s="5"/>
      <c r="EZ476" s="5"/>
      <c r="FA476" s="5"/>
      <c r="FB476" s="5"/>
      <c r="FC476" s="5"/>
      <c r="FD476" s="5"/>
      <c r="FE476" s="5"/>
      <c r="FF476" s="5"/>
      <c r="FG476" s="5"/>
      <c r="FH476" s="5"/>
      <c r="FI476" s="5"/>
      <c r="FJ476" s="5"/>
      <c r="FK476" s="5"/>
      <c r="FL476" s="5"/>
      <c r="FM476" s="5"/>
      <c r="FN476" s="5"/>
      <c r="FO476" s="5"/>
      <c r="FP476" s="5"/>
      <c r="FQ476" s="5"/>
      <c r="FR476" s="5"/>
      <c r="FS476" s="5"/>
      <c r="FT476" s="5"/>
      <c r="FU476" s="5"/>
      <c r="FV476" s="5"/>
      <c r="FW476" s="5"/>
      <c r="FX476" s="5"/>
      <c r="FY476" s="5"/>
      <c r="FZ476" s="5"/>
      <c r="GA476" s="5"/>
      <c r="GB476" s="5"/>
      <c r="GC476" s="5"/>
      <c r="GD476" s="5"/>
      <c r="GE476" s="5"/>
      <c r="GF476" s="5"/>
      <c r="GG476" s="5"/>
      <c r="GH476" s="5"/>
      <c r="GI476" s="5"/>
      <c r="GJ476" s="5"/>
      <c r="GK476" s="5"/>
      <c r="GL476" s="5"/>
      <c r="GM476" s="5"/>
      <c r="GN476" s="5"/>
      <c r="GO476" s="5"/>
      <c r="GP476" s="5"/>
      <c r="GQ476" s="5"/>
      <c r="GR476" s="5"/>
      <c r="GS476" s="5"/>
      <c r="GT476" s="5"/>
      <c r="GU476" s="5"/>
      <c r="GV476" s="5"/>
      <c r="GW476" s="5"/>
      <c r="GX476" s="5"/>
      <c r="GY476" s="5"/>
      <c r="GZ476" s="5"/>
      <c r="HA476" s="5"/>
      <c r="HB476" s="5"/>
      <c r="HC476" s="5"/>
      <c r="HD476" s="5"/>
      <c r="HE476" s="5"/>
      <c r="HF476" s="5"/>
      <c r="HG476" s="5"/>
      <c r="HH476" s="5"/>
      <c r="HI476" s="5"/>
      <c r="HJ476" s="5"/>
      <c r="HK476" s="5"/>
      <c r="HL476" s="5"/>
      <c r="HM476" s="5"/>
      <c r="HN476" s="5"/>
      <c r="HO476" s="5"/>
      <c r="HP476" s="5"/>
      <c r="HQ476" s="5"/>
      <c r="HR476" s="5"/>
      <c r="HS476" s="5"/>
      <c r="HT476" s="5"/>
      <c r="HU476" s="5"/>
      <c r="HV476" s="5"/>
      <c r="HW476" s="5"/>
      <c r="HX476" s="5"/>
      <c r="HY476" s="5"/>
      <c r="HZ476" s="5"/>
      <c r="IA476" s="5"/>
      <c r="IB476" s="5"/>
      <c r="IC476" s="5"/>
      <c r="ID476" s="5"/>
      <c r="IE476" s="5"/>
      <c r="IF476" s="5"/>
      <c r="IG476" s="5"/>
      <c r="IH476" s="5"/>
      <c r="II476" s="5"/>
      <c r="IJ476" s="5"/>
      <c r="IK476" s="5"/>
      <c r="IL476" s="5"/>
      <c r="IM476" s="5"/>
      <c r="IN476" s="5"/>
      <c r="IO476" s="5"/>
      <c r="IP476" s="5"/>
      <c r="IQ476" s="5"/>
      <c r="IR476" s="5"/>
      <c r="IS476" s="5"/>
      <c r="IT476" s="5"/>
      <c r="IU476" s="5"/>
      <c r="IV476" s="5"/>
      <c r="IW476" s="5"/>
      <c r="IX476" s="5"/>
      <c r="IY476" s="5"/>
      <c r="IZ476" s="5"/>
      <c r="JA476" s="5"/>
      <c r="JB476" s="5"/>
      <c r="JC476" s="5"/>
      <c r="JD476" s="5"/>
      <c r="JE476" s="5"/>
      <c r="JF476" s="5"/>
      <c r="JG476" s="5"/>
      <c r="JH476" s="5"/>
      <c r="JI476" s="5"/>
      <c r="JJ476" s="5"/>
      <c r="JK476" s="5"/>
      <c r="JL476" s="5"/>
      <c r="JM476" s="5"/>
      <c r="JN476" s="5"/>
      <c r="JO476" s="5"/>
      <c r="JP476" s="5"/>
      <c r="JQ476" s="5"/>
      <c r="JR476" s="5"/>
      <c r="JS476" s="5"/>
      <c r="JT476" s="5"/>
    </row>
    <row r="477" spans="1:280" x14ac:dyDescent="0.25">
      <c r="AM477" s="28"/>
      <c r="AN477" s="28"/>
      <c r="AO477" s="28"/>
      <c r="AP477" s="28"/>
      <c r="AQ477" s="28"/>
      <c r="AR477" s="28"/>
      <c r="AS477" s="28"/>
      <c r="AT477" s="28"/>
      <c r="AU477" s="28"/>
      <c r="AV477" s="28"/>
      <c r="AW477" s="28"/>
      <c r="AX477" s="28"/>
      <c r="AY477" s="28"/>
      <c r="AZ477" s="28"/>
      <c r="BA477" s="28"/>
      <c r="BB477" s="28"/>
      <c r="BC477" s="28"/>
      <c r="BD477" s="28"/>
      <c r="BE477" s="28"/>
      <c r="BF477" s="28"/>
      <c r="BG477" s="28"/>
      <c r="BH477" s="28"/>
      <c r="BI477" s="28"/>
      <c r="BJ477" s="28"/>
      <c r="BK477" s="28"/>
      <c r="BL477" s="28"/>
      <c r="BM477" s="28"/>
      <c r="BN477" s="28"/>
      <c r="BO477" s="28"/>
      <c r="BP477" s="28"/>
      <c r="BQ477" s="28"/>
      <c r="BR477" s="28"/>
      <c r="BS477" s="28"/>
      <c r="BT477" s="28"/>
      <c r="BU477" s="28"/>
      <c r="BV477" s="28"/>
      <c r="BW477" s="28"/>
      <c r="BX477" s="28"/>
      <c r="BY477" s="28"/>
      <c r="BZ477" s="28"/>
      <c r="CA477" s="28"/>
      <c r="CB477" s="28"/>
      <c r="CC477" s="28"/>
      <c r="CD477" s="28"/>
      <c r="CE477" s="28"/>
      <c r="CF477" s="28"/>
      <c r="CG477" s="28"/>
      <c r="CH477" s="28"/>
      <c r="CI477" s="28"/>
      <c r="CJ477" s="28"/>
      <c r="CK477" s="28"/>
      <c r="CL477" s="28"/>
      <c r="CM477" s="28"/>
      <c r="CN477" s="28"/>
      <c r="CO477" s="28"/>
      <c r="CP477" s="28"/>
      <c r="CQ477" s="28"/>
      <c r="CR477" s="28"/>
      <c r="CS477" s="28"/>
      <c r="CT477" s="28"/>
      <c r="CU477" s="28"/>
      <c r="CV477" s="28"/>
      <c r="CW477" s="28"/>
      <c r="CX477" s="28"/>
      <c r="CY477" s="28"/>
      <c r="CZ477" s="28"/>
      <c r="DA477" s="28"/>
      <c r="DB477" s="28"/>
      <c r="DC477" s="28"/>
      <c r="DD477" s="28"/>
      <c r="DE477" s="28"/>
      <c r="DF477" s="28"/>
      <c r="DG477" s="28"/>
      <c r="DH477" s="28"/>
      <c r="DW477" s="5"/>
      <c r="DX477" s="5"/>
      <c r="DY477" s="5"/>
      <c r="DZ477" s="5"/>
      <c r="EA477" s="5"/>
      <c r="EB477" s="5"/>
      <c r="EC477" s="5"/>
      <c r="ED477" s="5"/>
      <c r="EE477" s="5"/>
      <c r="EF477" s="5"/>
      <c r="EG477" s="5"/>
      <c r="EH477" s="5"/>
      <c r="EI477" s="5"/>
      <c r="EJ477" s="5"/>
      <c r="EK477" s="5"/>
      <c r="EL477" s="5"/>
      <c r="EM477" s="5"/>
      <c r="EN477" s="5"/>
      <c r="EO477" s="5"/>
      <c r="EP477" s="5"/>
      <c r="EQ477" s="5"/>
      <c r="ER477" s="5"/>
      <c r="ES477" s="5"/>
      <c r="ET477" s="5"/>
      <c r="EU477" s="5"/>
      <c r="EV477" s="5"/>
      <c r="EW477" s="5"/>
      <c r="EX477" s="5"/>
      <c r="EY477" s="5"/>
      <c r="EZ477" s="5"/>
      <c r="FA477" s="5"/>
      <c r="FB477" s="5"/>
      <c r="FC477" s="5"/>
      <c r="FD477" s="5"/>
      <c r="FE477" s="5"/>
      <c r="FF477" s="5"/>
      <c r="FG477" s="5"/>
      <c r="FH477" s="5"/>
      <c r="FI477" s="5"/>
      <c r="FJ477" s="5"/>
      <c r="FK477" s="5"/>
      <c r="FL477" s="5"/>
      <c r="FM477" s="5"/>
      <c r="FN477" s="5"/>
      <c r="FO477" s="5"/>
      <c r="FP477" s="5"/>
      <c r="FQ477" s="5"/>
      <c r="FR477" s="5"/>
      <c r="FS477" s="5"/>
      <c r="FT477" s="5"/>
      <c r="FU477" s="5"/>
      <c r="FV477" s="5"/>
      <c r="FW477" s="5"/>
      <c r="FX477" s="5"/>
      <c r="FY477" s="5"/>
      <c r="FZ477" s="5"/>
      <c r="GA477" s="5"/>
      <c r="GB477" s="5"/>
      <c r="GC477" s="5"/>
      <c r="GD477" s="5"/>
      <c r="GE477" s="5"/>
      <c r="GF477" s="5"/>
      <c r="GG477" s="5"/>
      <c r="GH477" s="5"/>
      <c r="GI477" s="5"/>
      <c r="GJ477" s="5"/>
      <c r="GK477" s="5"/>
      <c r="GL477" s="5"/>
      <c r="GM477" s="5"/>
      <c r="GN477" s="5"/>
      <c r="GO477" s="5"/>
      <c r="GP477" s="5"/>
      <c r="GQ477" s="5"/>
      <c r="GR477" s="5"/>
      <c r="GS477" s="5"/>
      <c r="GT477" s="5"/>
      <c r="GU477" s="5"/>
      <c r="GV477" s="5"/>
      <c r="GW477" s="5"/>
      <c r="GX477" s="5"/>
      <c r="GY477" s="5"/>
      <c r="GZ477" s="5"/>
      <c r="HA477" s="5"/>
      <c r="HB477" s="5"/>
      <c r="HC477" s="5"/>
      <c r="HD477" s="5"/>
      <c r="HE477" s="5"/>
      <c r="HF477" s="5"/>
      <c r="HG477" s="5"/>
      <c r="HH477" s="5"/>
      <c r="HI477" s="5"/>
      <c r="HJ477" s="5"/>
      <c r="HK477" s="5"/>
      <c r="HL477" s="5"/>
      <c r="HM477" s="5"/>
      <c r="HN477" s="5"/>
      <c r="HO477" s="5"/>
      <c r="HP477" s="5"/>
      <c r="HQ477" s="5"/>
      <c r="HR477" s="5"/>
      <c r="HS477" s="5"/>
      <c r="HT477" s="5"/>
      <c r="HU477" s="5"/>
      <c r="HV477" s="5"/>
      <c r="HW477" s="5"/>
      <c r="HX477" s="5"/>
      <c r="HY477" s="5"/>
      <c r="HZ477" s="5"/>
      <c r="IA477" s="5"/>
      <c r="IB477" s="5"/>
      <c r="IC477" s="5"/>
      <c r="ID477" s="5"/>
      <c r="IE477" s="5"/>
      <c r="IF477" s="5"/>
      <c r="IG477" s="5"/>
      <c r="IH477" s="5"/>
      <c r="II477" s="5"/>
      <c r="IJ477" s="5"/>
      <c r="IK477" s="5"/>
      <c r="IL477" s="5"/>
      <c r="IM477" s="5"/>
      <c r="IN477" s="5"/>
      <c r="IO477" s="5"/>
      <c r="IP477" s="5"/>
      <c r="IQ477" s="5"/>
      <c r="IR477" s="5"/>
      <c r="IS477" s="5"/>
      <c r="IT477" s="5"/>
      <c r="IU477" s="5"/>
      <c r="IV477" s="5"/>
      <c r="IW477" s="5"/>
      <c r="IX477" s="5"/>
      <c r="IY477" s="5"/>
      <c r="IZ477" s="5"/>
      <c r="JA477" s="5"/>
      <c r="JB477" s="5"/>
      <c r="JC477" s="5"/>
      <c r="JD477" s="5"/>
      <c r="JE477" s="5"/>
      <c r="JF477" s="5"/>
      <c r="JG477" s="5"/>
      <c r="JH477" s="5"/>
      <c r="JI477" s="5"/>
      <c r="JJ477" s="5"/>
      <c r="JK477" s="5"/>
      <c r="JL477" s="5"/>
      <c r="JM477" s="5"/>
      <c r="JN477" s="5"/>
      <c r="JO477" s="5"/>
      <c r="JP477" s="5"/>
      <c r="JQ477" s="5"/>
      <c r="JR477" s="5"/>
      <c r="JS477" s="5"/>
      <c r="JT477" s="5"/>
    </row>
    <row r="478" spans="1:280" x14ac:dyDescent="0.25">
      <c r="AM478" s="28"/>
      <c r="AN478" s="28"/>
      <c r="AO478" s="28"/>
      <c r="AP478" s="28"/>
      <c r="AQ478" s="28"/>
      <c r="AR478" s="28"/>
      <c r="AS478" s="28"/>
      <c r="AT478" s="28"/>
      <c r="AU478" s="28"/>
      <c r="AV478" s="28"/>
      <c r="AW478" s="28"/>
      <c r="AX478" s="28"/>
      <c r="AY478" s="28"/>
      <c r="AZ478" s="28"/>
      <c r="BA478" s="28"/>
      <c r="BB478" s="28"/>
      <c r="BC478" s="28"/>
      <c r="BD478" s="28"/>
      <c r="BE478" s="28"/>
      <c r="BF478" s="28"/>
      <c r="BG478" s="28"/>
      <c r="BH478" s="28"/>
      <c r="BI478" s="28"/>
      <c r="BJ478" s="28"/>
      <c r="BK478" s="28"/>
      <c r="BL478" s="28"/>
      <c r="BM478" s="28"/>
      <c r="BN478" s="28"/>
      <c r="BO478" s="28"/>
      <c r="BP478" s="28"/>
      <c r="BQ478" s="28"/>
      <c r="BR478" s="28"/>
      <c r="BS478" s="28"/>
      <c r="BT478" s="28"/>
      <c r="BU478" s="28"/>
      <c r="BV478" s="28"/>
      <c r="BW478" s="28"/>
      <c r="BX478" s="28"/>
      <c r="BY478" s="28"/>
      <c r="BZ478" s="28"/>
      <c r="CA478" s="28"/>
      <c r="CB478" s="28"/>
      <c r="CC478" s="28"/>
      <c r="CD478" s="28"/>
      <c r="CE478" s="28"/>
      <c r="CF478" s="28"/>
      <c r="CG478" s="28"/>
      <c r="CH478" s="28"/>
      <c r="CI478" s="28"/>
      <c r="CJ478" s="28"/>
      <c r="CK478" s="28"/>
      <c r="CL478" s="28"/>
      <c r="CM478" s="28"/>
      <c r="CN478" s="28"/>
      <c r="CO478" s="28"/>
      <c r="CP478" s="28"/>
      <c r="CQ478" s="28"/>
      <c r="CR478" s="28"/>
      <c r="CS478" s="28"/>
      <c r="CT478" s="28"/>
      <c r="CU478" s="28"/>
      <c r="CV478" s="28"/>
      <c r="CW478" s="28"/>
      <c r="CX478" s="28"/>
      <c r="CY478" s="28"/>
      <c r="CZ478" s="28"/>
      <c r="DA478" s="28"/>
      <c r="DB478" s="28"/>
      <c r="DC478" s="28"/>
      <c r="DD478" s="28"/>
      <c r="DE478" s="28"/>
      <c r="DF478" s="28"/>
      <c r="DG478" s="28"/>
      <c r="DH478" s="28"/>
      <c r="DW478" s="5"/>
      <c r="DX478" s="5"/>
      <c r="DY478" s="5"/>
      <c r="DZ478" s="5"/>
      <c r="EA478" s="5"/>
      <c r="EB478" s="5"/>
      <c r="EC478" s="5"/>
      <c r="ED478" s="5"/>
      <c r="EE478" s="5"/>
      <c r="EF478" s="5"/>
      <c r="EG478" s="5"/>
      <c r="EH478" s="5"/>
      <c r="EI478" s="5"/>
      <c r="EJ478" s="5"/>
      <c r="EK478" s="5"/>
      <c r="EL478" s="5"/>
      <c r="EM478" s="5"/>
      <c r="EN478" s="5"/>
      <c r="EO478" s="5"/>
      <c r="EP478" s="5"/>
      <c r="EQ478" s="5"/>
      <c r="ER478" s="5"/>
      <c r="ES478" s="5"/>
      <c r="ET478" s="5"/>
      <c r="EU478" s="5"/>
      <c r="EV478" s="5"/>
      <c r="EW478" s="5"/>
      <c r="EX478" s="5"/>
      <c r="EY478" s="5"/>
      <c r="EZ478" s="5"/>
      <c r="FA478" s="5"/>
      <c r="FB478" s="5"/>
      <c r="FC478" s="5"/>
      <c r="FD478" s="5"/>
      <c r="FE478" s="5"/>
      <c r="FF478" s="5"/>
      <c r="FG478" s="5"/>
      <c r="FH478" s="5"/>
      <c r="FI478" s="5"/>
      <c r="FJ478" s="5"/>
      <c r="FK478" s="5"/>
      <c r="FL478" s="5"/>
      <c r="FM478" s="5"/>
      <c r="FN478" s="5"/>
      <c r="FO478" s="5"/>
      <c r="FP478" s="5"/>
      <c r="FQ478" s="5"/>
      <c r="FR478" s="5"/>
      <c r="FS478" s="5"/>
      <c r="FT478" s="5"/>
      <c r="FU478" s="5"/>
      <c r="FV478" s="5"/>
      <c r="FW478" s="5"/>
      <c r="FX478" s="5"/>
      <c r="FY478" s="5"/>
      <c r="FZ478" s="5"/>
      <c r="GA478" s="5"/>
      <c r="GB478" s="5"/>
      <c r="GC478" s="5"/>
      <c r="GD478" s="5"/>
      <c r="GE478" s="5"/>
      <c r="GF478" s="5"/>
      <c r="GG478" s="5"/>
      <c r="GH478" s="5"/>
      <c r="GI478" s="5"/>
      <c r="GJ478" s="5"/>
      <c r="GK478" s="5"/>
      <c r="GL478" s="5"/>
      <c r="GM478" s="5"/>
      <c r="GN478" s="5"/>
      <c r="GO478" s="5"/>
      <c r="GP478" s="5"/>
      <c r="GQ478" s="5"/>
      <c r="GR478" s="5"/>
      <c r="GS478" s="5"/>
      <c r="GT478" s="5"/>
      <c r="GU478" s="5"/>
      <c r="GV478" s="5"/>
      <c r="GW478" s="5"/>
      <c r="GX478" s="5"/>
      <c r="GY478" s="5"/>
      <c r="GZ478" s="5"/>
      <c r="HA478" s="5"/>
      <c r="HB478" s="5"/>
      <c r="HC478" s="5"/>
      <c r="HD478" s="5"/>
      <c r="HE478" s="5"/>
      <c r="HF478" s="5"/>
      <c r="HG478" s="5"/>
      <c r="HH478" s="5"/>
      <c r="HI478" s="5"/>
      <c r="HJ478" s="5"/>
      <c r="HK478" s="5"/>
      <c r="HL478" s="5"/>
      <c r="HM478" s="5"/>
      <c r="HN478" s="5"/>
      <c r="HO478" s="5"/>
      <c r="HP478" s="5"/>
      <c r="HQ478" s="5"/>
      <c r="HR478" s="5"/>
      <c r="HS478" s="5"/>
      <c r="HT478" s="5"/>
      <c r="HU478" s="5"/>
      <c r="HV478" s="5"/>
      <c r="HW478" s="5"/>
      <c r="HX478" s="5"/>
      <c r="HY478" s="5"/>
      <c r="HZ478" s="5"/>
      <c r="IA478" s="5"/>
      <c r="IB478" s="5"/>
      <c r="IC478" s="5"/>
      <c r="ID478" s="5"/>
      <c r="IE478" s="5"/>
      <c r="IF478" s="5"/>
      <c r="IG478" s="5"/>
      <c r="IH478" s="5"/>
      <c r="II478" s="5"/>
      <c r="IJ478" s="5"/>
      <c r="IK478" s="5"/>
      <c r="IL478" s="5"/>
      <c r="IM478" s="5"/>
      <c r="IN478" s="5"/>
      <c r="IO478" s="5"/>
      <c r="IP478" s="5"/>
      <c r="IQ478" s="5"/>
      <c r="IR478" s="5"/>
      <c r="IS478" s="5"/>
      <c r="IT478" s="5"/>
      <c r="IU478" s="5"/>
      <c r="IV478" s="5"/>
      <c r="IW478" s="5"/>
      <c r="IX478" s="5"/>
      <c r="IY478" s="5"/>
      <c r="IZ478" s="5"/>
      <c r="JA478" s="5"/>
      <c r="JB478" s="5"/>
      <c r="JC478" s="5"/>
      <c r="JD478" s="5"/>
      <c r="JE478" s="5"/>
      <c r="JF478" s="5"/>
      <c r="JG478" s="5"/>
      <c r="JH478" s="5"/>
      <c r="JI478" s="5"/>
      <c r="JJ478" s="5"/>
      <c r="JK478" s="5"/>
      <c r="JL478" s="5"/>
      <c r="JM478" s="5"/>
      <c r="JN478" s="5"/>
      <c r="JO478" s="5"/>
      <c r="JP478" s="5"/>
      <c r="JQ478" s="5"/>
      <c r="JR478" s="5"/>
      <c r="JS478" s="5"/>
      <c r="JT478" s="5"/>
    </row>
    <row r="479" spans="1:280" x14ac:dyDescent="0.25">
      <c r="M479"/>
      <c r="N479"/>
      <c r="O479"/>
      <c r="P479"/>
      <c r="Q479"/>
      <c r="R479"/>
      <c r="S479"/>
      <c r="T479"/>
      <c r="U479"/>
      <c r="V479"/>
      <c r="W479"/>
      <c r="X479"/>
      <c r="Y479"/>
      <c r="Z479"/>
      <c r="AA479"/>
      <c r="AB479"/>
      <c r="AC479"/>
      <c r="AD479"/>
      <c r="AE479"/>
      <c r="AF479"/>
      <c r="AG479"/>
      <c r="AH479"/>
      <c r="AI479"/>
      <c r="AJ479"/>
      <c r="AK479"/>
      <c r="AL479"/>
      <c r="AM479" s="28"/>
      <c r="AN479" s="28"/>
      <c r="AO479" s="28"/>
      <c r="AP479" s="28"/>
      <c r="AQ479" s="28"/>
      <c r="AR479" s="28"/>
      <c r="AS479" s="28"/>
      <c r="AT479" s="28"/>
      <c r="AU479" s="28"/>
      <c r="AV479" s="28"/>
      <c r="AW479" s="28"/>
      <c r="AX479" s="28"/>
      <c r="AY479" s="28"/>
      <c r="AZ479" s="28"/>
      <c r="BA479" s="28"/>
      <c r="BB479" s="28"/>
      <c r="BC479" s="28"/>
      <c r="BD479" s="28"/>
      <c r="BE479" s="28"/>
      <c r="BF479" s="28"/>
      <c r="BG479" s="28"/>
      <c r="BH479" s="28"/>
      <c r="BI479" s="28"/>
      <c r="BJ479" s="28"/>
      <c r="BK479" s="28"/>
      <c r="BL479" s="28"/>
      <c r="BM479" s="28"/>
      <c r="BN479" s="28"/>
      <c r="BO479" s="28"/>
      <c r="BP479" s="28"/>
      <c r="BQ479" s="28"/>
      <c r="BR479" s="28"/>
      <c r="BS479" s="28"/>
      <c r="BT479" s="28"/>
      <c r="BU479" s="28"/>
      <c r="BV479" s="28"/>
      <c r="BW479" s="28"/>
      <c r="BX479" s="28"/>
      <c r="BY479" s="28"/>
      <c r="BZ479" s="28"/>
      <c r="CA479" s="28"/>
      <c r="CB479" s="28"/>
      <c r="CC479" s="28"/>
      <c r="CD479" s="28"/>
      <c r="CE479" s="28"/>
      <c r="CF479" s="28"/>
      <c r="CG479" s="28"/>
      <c r="CH479" s="28"/>
      <c r="CI479" s="28"/>
      <c r="CJ479" s="28"/>
      <c r="CK479" s="28"/>
      <c r="CL479" s="28"/>
      <c r="CM479" s="28"/>
      <c r="CN479" s="28"/>
      <c r="CO479" s="28"/>
      <c r="CP479" s="28"/>
      <c r="CQ479" s="28"/>
      <c r="CR479" s="28"/>
      <c r="CS479" s="28"/>
      <c r="CT479" s="28"/>
      <c r="CU479" s="28"/>
      <c r="CV479" s="28"/>
      <c r="CW479" s="28"/>
      <c r="CX479" s="28"/>
      <c r="CY479" s="28"/>
      <c r="CZ479" s="28"/>
      <c r="DA479" s="28"/>
      <c r="DB479" s="28"/>
      <c r="DC479" s="28"/>
      <c r="DD479" s="28"/>
      <c r="DE479" s="28"/>
      <c r="DF479" s="28"/>
      <c r="DG479" s="28"/>
      <c r="DH479" s="28"/>
      <c r="DW479" s="5"/>
      <c r="DX479" s="5"/>
      <c r="DY479" s="5"/>
      <c r="DZ479" s="5"/>
      <c r="EA479" s="5"/>
      <c r="EB479" s="5"/>
      <c r="EC479" s="5"/>
      <c r="ED479" s="5"/>
      <c r="EE479" s="5"/>
      <c r="EF479" s="5"/>
      <c r="EG479" s="5"/>
      <c r="EH479" s="5"/>
      <c r="EI479" s="5"/>
      <c r="EJ479" s="5"/>
      <c r="EK479" s="5"/>
      <c r="EL479" s="5"/>
      <c r="EM479" s="5"/>
      <c r="EN479" s="5"/>
      <c r="EO479" s="5"/>
      <c r="EP479" s="5"/>
      <c r="EQ479" s="5"/>
      <c r="ER479" s="5"/>
      <c r="ES479" s="5"/>
      <c r="ET479" s="5"/>
      <c r="EU479" s="5"/>
      <c r="EV479" s="5"/>
      <c r="EW479" s="5"/>
      <c r="EX479" s="5"/>
      <c r="EY479" s="5"/>
      <c r="EZ479" s="5"/>
      <c r="FA479" s="5"/>
      <c r="FB479" s="5"/>
      <c r="FC479" s="5"/>
      <c r="FD479" s="5"/>
      <c r="FE479" s="5"/>
      <c r="FF479" s="5"/>
      <c r="FG479" s="5"/>
      <c r="FH479" s="5"/>
      <c r="FI479" s="5"/>
      <c r="FJ479" s="5"/>
      <c r="FK479" s="5"/>
      <c r="FL479" s="5"/>
      <c r="FM479" s="5"/>
      <c r="FN479" s="5"/>
      <c r="FO479" s="5"/>
      <c r="FP479" s="5"/>
      <c r="FQ479" s="5"/>
      <c r="FR479" s="5"/>
      <c r="FS479" s="5"/>
      <c r="FT479" s="5"/>
      <c r="FU479" s="5"/>
      <c r="FV479" s="5"/>
      <c r="FW479" s="5"/>
      <c r="FX479" s="5"/>
      <c r="FY479" s="5"/>
      <c r="FZ479" s="5"/>
      <c r="GA479" s="5"/>
      <c r="GB479" s="5"/>
      <c r="GC479" s="5"/>
      <c r="GD479" s="5"/>
      <c r="GE479" s="5"/>
      <c r="GF479" s="5"/>
      <c r="GG479" s="5"/>
      <c r="GH479" s="5"/>
      <c r="GI479" s="5"/>
      <c r="GJ479" s="5"/>
      <c r="GK479" s="5"/>
      <c r="GL479" s="5"/>
      <c r="GM479" s="5"/>
      <c r="GN479" s="5"/>
      <c r="GO479" s="5"/>
      <c r="GP479" s="5"/>
      <c r="GQ479" s="5"/>
      <c r="GR479" s="5"/>
      <c r="GS479" s="5"/>
      <c r="GT479" s="5"/>
      <c r="GU479" s="5"/>
      <c r="GV479" s="5"/>
      <c r="GW479" s="5"/>
      <c r="GX479" s="5"/>
      <c r="GY479" s="5"/>
      <c r="GZ479" s="5"/>
      <c r="HA479" s="5"/>
      <c r="HB479" s="5"/>
      <c r="HC479" s="5"/>
      <c r="HD479" s="5"/>
      <c r="HE479" s="5"/>
      <c r="HF479" s="5"/>
      <c r="HG479" s="5"/>
      <c r="HH479" s="5"/>
      <c r="HI479" s="5"/>
      <c r="HJ479" s="5"/>
      <c r="HK479" s="5"/>
      <c r="HL479" s="5"/>
      <c r="HM479" s="5"/>
      <c r="HN479" s="5"/>
      <c r="HO479" s="5"/>
      <c r="HP479" s="5"/>
      <c r="HQ479" s="5"/>
      <c r="HR479" s="5"/>
      <c r="HS479" s="5"/>
      <c r="HT479" s="5"/>
      <c r="HU479" s="5"/>
      <c r="HV479" s="5"/>
      <c r="HW479" s="5"/>
      <c r="HX479" s="5"/>
      <c r="HY479" s="5"/>
      <c r="HZ479" s="5"/>
      <c r="IA479" s="5"/>
      <c r="IB479" s="5"/>
      <c r="IC479" s="5"/>
      <c r="ID479" s="5"/>
      <c r="IE479" s="5"/>
      <c r="IF479" s="5"/>
      <c r="IG479" s="5"/>
      <c r="IH479" s="5"/>
      <c r="II479" s="5"/>
      <c r="IJ479" s="5"/>
      <c r="IK479" s="5"/>
      <c r="IL479" s="5"/>
      <c r="IM479" s="5"/>
      <c r="IN479" s="5"/>
      <c r="IO479" s="5"/>
      <c r="IP479" s="5"/>
      <c r="IQ479" s="5"/>
      <c r="IR479" s="5"/>
      <c r="IS479" s="5"/>
      <c r="IT479" s="5"/>
      <c r="IU479" s="5"/>
      <c r="IV479" s="5"/>
      <c r="IW479" s="5"/>
      <c r="IX479" s="5"/>
      <c r="IY479" s="5"/>
      <c r="IZ479" s="5"/>
      <c r="JA479" s="5"/>
      <c r="JB479" s="5"/>
      <c r="JC479" s="5"/>
      <c r="JD479" s="5"/>
      <c r="JE479" s="5"/>
      <c r="JF479" s="5"/>
      <c r="JG479" s="5"/>
      <c r="JH479" s="5"/>
      <c r="JI479" s="5"/>
      <c r="JJ479" s="5"/>
      <c r="JK479" s="5"/>
      <c r="JL479" s="5"/>
      <c r="JM479" s="5"/>
      <c r="JN479" s="5"/>
      <c r="JO479" s="5"/>
      <c r="JP479" s="5"/>
      <c r="JQ479" s="5"/>
      <c r="JR479" s="5"/>
      <c r="JS479" s="5"/>
      <c r="JT479" s="5"/>
    </row>
    <row r="480" spans="1:280" x14ac:dyDescent="0.25">
      <c r="M480"/>
      <c r="N480"/>
      <c r="O480"/>
      <c r="P480"/>
      <c r="Q480"/>
      <c r="R480"/>
      <c r="S480"/>
      <c r="T480"/>
      <c r="U480"/>
      <c r="V480"/>
      <c r="W480"/>
      <c r="X480"/>
      <c r="Y480"/>
      <c r="Z480"/>
      <c r="AA480"/>
      <c r="AB480"/>
      <c r="AC480"/>
      <c r="AD480"/>
      <c r="AE480"/>
      <c r="AF480"/>
      <c r="AG480"/>
      <c r="AH480"/>
      <c r="AI480"/>
      <c r="AJ480"/>
      <c r="AK480"/>
      <c r="AL480"/>
      <c r="AM480" s="28"/>
      <c r="AN480" s="28"/>
      <c r="AO480" s="28"/>
      <c r="AP480" s="28"/>
      <c r="AQ480" s="28"/>
      <c r="AR480" s="28"/>
      <c r="AS480" s="28"/>
      <c r="AT480" s="28"/>
      <c r="AU480" s="28"/>
      <c r="AV480" s="28"/>
      <c r="AW480" s="28"/>
      <c r="AX480" s="28"/>
      <c r="AY480" s="28"/>
      <c r="AZ480" s="28"/>
      <c r="BA480" s="28"/>
      <c r="BB480" s="28"/>
      <c r="BC480" s="28"/>
      <c r="BD480" s="28"/>
      <c r="BE480" s="28"/>
      <c r="BF480" s="28"/>
      <c r="BG480" s="28"/>
      <c r="BH480" s="28"/>
      <c r="BI480" s="28"/>
      <c r="BJ480" s="28"/>
      <c r="BK480" s="28"/>
      <c r="BL480" s="28"/>
      <c r="BM480" s="28"/>
      <c r="BN480" s="28"/>
      <c r="BO480" s="28"/>
      <c r="BP480" s="28"/>
      <c r="BQ480" s="28"/>
      <c r="BR480" s="28"/>
      <c r="BS480" s="28"/>
      <c r="BT480" s="28"/>
      <c r="BU480" s="28"/>
      <c r="BV480" s="28"/>
      <c r="BW480" s="28"/>
      <c r="BX480" s="28"/>
      <c r="BY480" s="28"/>
      <c r="BZ480" s="28"/>
      <c r="CA480" s="28"/>
      <c r="CB480" s="28"/>
      <c r="CC480" s="28"/>
      <c r="CD480" s="28"/>
      <c r="CE480" s="28"/>
      <c r="CF480" s="28"/>
      <c r="CG480" s="28"/>
      <c r="CH480" s="28"/>
      <c r="CI480" s="28"/>
      <c r="CJ480" s="28"/>
      <c r="CK480" s="28"/>
      <c r="CL480" s="28"/>
      <c r="CM480" s="28"/>
      <c r="CN480" s="28"/>
      <c r="CO480" s="28"/>
      <c r="CP480" s="28"/>
      <c r="CQ480" s="28"/>
      <c r="CR480" s="28"/>
      <c r="CS480" s="28"/>
      <c r="CT480" s="28"/>
      <c r="CU480" s="28"/>
      <c r="CV480" s="28"/>
      <c r="CW480" s="28"/>
      <c r="CX480" s="28"/>
      <c r="CY480" s="28"/>
      <c r="CZ480" s="28"/>
      <c r="DA480" s="28"/>
      <c r="DB480" s="28"/>
      <c r="DC480" s="28"/>
      <c r="DD480" s="28"/>
      <c r="DE480" s="28"/>
      <c r="DF480" s="28"/>
      <c r="DG480" s="28"/>
      <c r="DH480" s="28"/>
      <c r="DW480" s="5"/>
      <c r="DX480" s="5"/>
      <c r="DY480" s="5"/>
      <c r="DZ480" s="5"/>
      <c r="EA480" s="5"/>
      <c r="EB480" s="5"/>
      <c r="EC480" s="5"/>
      <c r="ED480" s="5"/>
      <c r="EE480" s="5"/>
      <c r="EF480" s="5"/>
      <c r="EG480" s="5"/>
      <c r="EH480" s="5"/>
      <c r="EI480" s="5"/>
      <c r="EJ480" s="5"/>
      <c r="EK480" s="5"/>
      <c r="EL480" s="5"/>
      <c r="EM480" s="5"/>
      <c r="EN480" s="5"/>
      <c r="EO480" s="5"/>
      <c r="EP480" s="5"/>
      <c r="EQ480" s="5"/>
      <c r="ER480" s="5"/>
      <c r="ES480" s="5"/>
      <c r="ET480" s="5"/>
      <c r="EU480" s="5"/>
      <c r="EV480" s="5"/>
      <c r="EW480" s="5"/>
      <c r="EX480" s="5"/>
      <c r="EY480" s="5"/>
      <c r="EZ480" s="5"/>
      <c r="FA480" s="5"/>
      <c r="FB480" s="5"/>
      <c r="FC480" s="5"/>
      <c r="FD480" s="5"/>
      <c r="FE480" s="5"/>
      <c r="FF480" s="5"/>
      <c r="FG480" s="5"/>
      <c r="FH480" s="5"/>
      <c r="FI480" s="5"/>
      <c r="FJ480" s="5"/>
      <c r="FK480" s="5"/>
      <c r="FL480" s="5"/>
      <c r="FM480" s="5"/>
      <c r="FN480" s="5"/>
      <c r="FO480" s="5"/>
      <c r="FP480" s="5"/>
      <c r="FQ480" s="5"/>
      <c r="FR480" s="5"/>
      <c r="FS480" s="5"/>
      <c r="FT480" s="5"/>
      <c r="FU480" s="5"/>
      <c r="FV480" s="5"/>
      <c r="FW480" s="5"/>
      <c r="FX480" s="5"/>
      <c r="FY480" s="5"/>
      <c r="FZ480" s="5"/>
      <c r="GA480" s="5"/>
      <c r="GB480" s="5"/>
      <c r="GC480" s="5"/>
      <c r="GD480" s="5"/>
      <c r="GE480" s="5"/>
      <c r="GF480" s="5"/>
      <c r="GG480" s="5"/>
      <c r="GH480" s="5"/>
      <c r="GI480" s="5"/>
      <c r="GJ480" s="5"/>
      <c r="GK480" s="5"/>
      <c r="GL480" s="5"/>
      <c r="GM480" s="5"/>
      <c r="GN480" s="5"/>
      <c r="GO480" s="5"/>
      <c r="GP480" s="5"/>
      <c r="GQ480" s="5"/>
      <c r="GR480" s="5"/>
      <c r="GS480" s="5"/>
      <c r="GT480" s="5"/>
      <c r="GU480" s="5"/>
      <c r="GV480" s="5"/>
      <c r="GW480" s="5"/>
      <c r="GX480" s="5"/>
      <c r="GY480" s="5"/>
      <c r="GZ480" s="5"/>
      <c r="HA480" s="5"/>
      <c r="HB480" s="5"/>
      <c r="HC480" s="5"/>
      <c r="HD480" s="5"/>
      <c r="HE480" s="5"/>
      <c r="HF480" s="5"/>
      <c r="HG480" s="5"/>
      <c r="HH480" s="5"/>
      <c r="HI480" s="5"/>
      <c r="HJ480" s="5"/>
      <c r="HK480" s="5"/>
      <c r="HL480" s="5"/>
      <c r="HM480" s="5"/>
      <c r="HN480" s="5"/>
      <c r="HO480" s="5"/>
      <c r="HP480" s="5"/>
      <c r="HQ480" s="5"/>
      <c r="HR480" s="5"/>
      <c r="HS480" s="5"/>
      <c r="HT480" s="5"/>
      <c r="HU480" s="5"/>
      <c r="HV480" s="5"/>
      <c r="HW480" s="5"/>
      <c r="HX480" s="5"/>
      <c r="HY480" s="5"/>
      <c r="HZ480" s="5"/>
      <c r="IA480" s="5"/>
      <c r="IB480" s="5"/>
      <c r="IC480" s="5"/>
      <c r="ID480" s="5"/>
      <c r="IE480" s="5"/>
      <c r="IF480" s="5"/>
      <c r="IG480" s="5"/>
      <c r="IH480" s="5"/>
      <c r="II480" s="5"/>
      <c r="IJ480" s="5"/>
      <c r="IK480" s="5"/>
      <c r="IL480" s="5"/>
      <c r="IM480" s="5"/>
      <c r="IN480" s="5"/>
      <c r="IO480" s="5"/>
      <c r="IP480" s="5"/>
      <c r="IQ480" s="5"/>
      <c r="IR480" s="5"/>
      <c r="IS480" s="5"/>
      <c r="IT480" s="5"/>
      <c r="IU480" s="5"/>
      <c r="IV480" s="5"/>
      <c r="IW480" s="5"/>
      <c r="IX480" s="5"/>
      <c r="IY480" s="5"/>
      <c r="IZ480" s="5"/>
      <c r="JA480" s="5"/>
      <c r="JB480" s="5"/>
      <c r="JC480" s="5"/>
      <c r="JD480" s="5"/>
      <c r="JE480" s="5"/>
      <c r="JF480" s="5"/>
      <c r="JG480" s="5"/>
      <c r="JH480" s="5"/>
      <c r="JI480" s="5"/>
      <c r="JJ480" s="5"/>
      <c r="JK480" s="5"/>
      <c r="JL480" s="5"/>
      <c r="JM480" s="5"/>
      <c r="JN480" s="5"/>
      <c r="JO480" s="5"/>
      <c r="JP480" s="5"/>
      <c r="JQ480" s="5"/>
      <c r="JR480" s="5"/>
      <c r="JS480" s="5"/>
      <c r="JT480" s="5"/>
    </row>
    <row r="481" spans="1:280" x14ac:dyDescent="0.25">
      <c r="M481"/>
      <c r="N481"/>
      <c r="O481"/>
      <c r="P481"/>
      <c r="Q481"/>
      <c r="R481"/>
      <c r="S481"/>
      <c r="T481"/>
      <c r="U481"/>
      <c r="V481"/>
      <c r="W481"/>
      <c r="X481"/>
      <c r="Y481"/>
      <c r="Z481"/>
      <c r="AA481"/>
      <c r="AB481"/>
      <c r="AC481"/>
      <c r="AD481"/>
      <c r="AE481"/>
      <c r="AF481"/>
      <c r="AG481"/>
      <c r="AH481"/>
      <c r="AI481"/>
      <c r="AJ481"/>
      <c r="AK481"/>
      <c r="AL481"/>
      <c r="AM481" s="28"/>
      <c r="AN481" s="28"/>
      <c r="AO481" s="28"/>
      <c r="AP481" s="28"/>
      <c r="AQ481" s="28"/>
      <c r="AR481" s="28"/>
      <c r="AS481" s="28"/>
      <c r="AT481" s="28"/>
      <c r="AU481" s="28"/>
      <c r="AV481" s="28"/>
      <c r="AW481" s="28"/>
      <c r="AX481" s="28"/>
      <c r="AY481" s="28"/>
      <c r="AZ481" s="28"/>
      <c r="BA481" s="28"/>
      <c r="BB481" s="28"/>
      <c r="BC481" s="28"/>
      <c r="BD481" s="28"/>
      <c r="BE481" s="28"/>
      <c r="BF481" s="28"/>
      <c r="BG481" s="28"/>
      <c r="BH481" s="28"/>
      <c r="BI481" s="28"/>
      <c r="BJ481" s="28"/>
      <c r="BK481" s="28"/>
      <c r="BL481" s="28"/>
      <c r="BM481" s="28"/>
      <c r="BN481" s="28"/>
      <c r="BO481" s="28"/>
      <c r="BP481" s="28"/>
      <c r="BQ481" s="28"/>
      <c r="BR481" s="28"/>
      <c r="BS481" s="28"/>
      <c r="BT481" s="28"/>
      <c r="BU481" s="28"/>
      <c r="BV481" s="28"/>
      <c r="BW481" s="28"/>
      <c r="BX481" s="28"/>
      <c r="BY481" s="28"/>
      <c r="BZ481" s="28"/>
      <c r="CA481" s="28"/>
      <c r="CB481" s="28"/>
      <c r="CC481" s="28"/>
      <c r="CD481" s="28"/>
      <c r="CE481" s="28"/>
      <c r="CF481" s="28"/>
      <c r="CG481" s="28"/>
      <c r="CH481" s="28"/>
      <c r="CI481" s="28"/>
      <c r="CJ481" s="28"/>
      <c r="CK481" s="28"/>
      <c r="CL481" s="28"/>
      <c r="CM481" s="28"/>
      <c r="CN481" s="28"/>
      <c r="CO481" s="28"/>
      <c r="CP481" s="28"/>
      <c r="CQ481" s="28"/>
      <c r="CR481" s="28"/>
      <c r="CS481" s="28"/>
      <c r="CT481" s="28"/>
      <c r="CU481" s="28"/>
      <c r="CV481" s="28"/>
      <c r="CW481" s="28"/>
      <c r="CX481" s="28"/>
      <c r="CY481" s="28"/>
      <c r="CZ481" s="28"/>
      <c r="DA481" s="28"/>
      <c r="DB481" s="28"/>
      <c r="DC481" s="28"/>
      <c r="DD481" s="28"/>
      <c r="DE481" s="28"/>
      <c r="DF481" s="28"/>
      <c r="DG481" s="28"/>
      <c r="DH481" s="28"/>
      <c r="DW481" s="5"/>
      <c r="DX481" s="5"/>
      <c r="DY481" s="5"/>
      <c r="DZ481" s="5"/>
      <c r="EA481" s="5"/>
      <c r="EB481" s="5"/>
      <c r="EC481" s="5"/>
      <c r="ED481" s="5"/>
      <c r="EE481" s="5"/>
      <c r="EF481" s="5"/>
      <c r="EG481" s="5"/>
      <c r="EH481" s="5"/>
      <c r="EI481" s="5"/>
      <c r="EJ481" s="5"/>
      <c r="EK481" s="5"/>
      <c r="EL481" s="5"/>
      <c r="EM481" s="5"/>
      <c r="EN481" s="5"/>
      <c r="EO481" s="5"/>
      <c r="EP481" s="5"/>
      <c r="EQ481" s="5"/>
      <c r="ER481" s="5"/>
      <c r="ES481" s="5"/>
      <c r="ET481" s="5"/>
      <c r="EU481" s="5"/>
      <c r="EV481" s="5"/>
      <c r="EW481" s="5"/>
      <c r="EX481" s="5"/>
      <c r="EY481" s="5"/>
      <c r="EZ481" s="5"/>
      <c r="FA481" s="5"/>
      <c r="FB481" s="5"/>
      <c r="FC481" s="5"/>
      <c r="FD481" s="5"/>
      <c r="FE481" s="5"/>
      <c r="FF481" s="5"/>
      <c r="FG481" s="5"/>
      <c r="FH481" s="5"/>
      <c r="FI481" s="5"/>
      <c r="FJ481" s="5"/>
      <c r="FK481" s="5"/>
      <c r="FL481" s="5"/>
      <c r="FM481" s="5"/>
      <c r="FN481" s="5"/>
      <c r="FO481" s="5"/>
      <c r="FP481" s="5"/>
      <c r="FQ481" s="5"/>
      <c r="FR481" s="5"/>
      <c r="FS481" s="5"/>
      <c r="FT481" s="5"/>
      <c r="FU481" s="5"/>
      <c r="FV481" s="5"/>
      <c r="FW481" s="5"/>
      <c r="FX481" s="5"/>
      <c r="FY481" s="5"/>
      <c r="FZ481" s="5"/>
      <c r="GA481" s="5"/>
      <c r="GB481" s="5"/>
      <c r="GC481" s="5"/>
      <c r="GD481" s="5"/>
      <c r="GE481" s="5"/>
      <c r="GF481" s="5"/>
      <c r="GG481" s="5"/>
      <c r="GH481" s="5"/>
      <c r="GI481" s="5"/>
      <c r="GJ481" s="5"/>
      <c r="GK481" s="5"/>
      <c r="GL481" s="5"/>
      <c r="GM481" s="5"/>
      <c r="GN481" s="5"/>
      <c r="GO481" s="5"/>
      <c r="GP481" s="5"/>
      <c r="GQ481" s="5"/>
      <c r="GR481" s="5"/>
      <c r="GS481" s="5"/>
      <c r="GT481" s="5"/>
      <c r="GU481" s="5"/>
      <c r="GV481" s="5"/>
      <c r="GW481" s="5"/>
      <c r="GX481" s="5"/>
      <c r="GY481" s="5"/>
      <c r="GZ481" s="5"/>
      <c r="HA481" s="5"/>
      <c r="HB481" s="5"/>
      <c r="HC481" s="5"/>
      <c r="HD481" s="5"/>
      <c r="HE481" s="5"/>
      <c r="HF481" s="5"/>
      <c r="HG481" s="5"/>
      <c r="HH481" s="5"/>
      <c r="HI481" s="5"/>
      <c r="HJ481" s="5"/>
      <c r="HK481" s="5"/>
      <c r="HL481" s="5"/>
      <c r="HM481" s="5"/>
      <c r="HN481" s="5"/>
      <c r="HO481" s="5"/>
      <c r="HP481" s="5"/>
      <c r="HQ481" s="5"/>
      <c r="HR481" s="5"/>
      <c r="HS481" s="5"/>
      <c r="HT481" s="5"/>
      <c r="HU481" s="5"/>
      <c r="HV481" s="5"/>
      <c r="HW481" s="5"/>
      <c r="HX481" s="5"/>
      <c r="HY481" s="5"/>
      <c r="HZ481" s="5"/>
      <c r="IA481" s="5"/>
      <c r="IB481" s="5"/>
      <c r="IC481" s="5"/>
      <c r="ID481" s="5"/>
      <c r="IE481" s="5"/>
      <c r="IF481" s="5"/>
      <c r="IG481" s="5"/>
      <c r="IH481" s="5"/>
      <c r="II481" s="5"/>
      <c r="IJ481" s="5"/>
      <c r="IK481" s="5"/>
      <c r="IL481" s="5"/>
      <c r="IM481" s="5"/>
      <c r="IN481" s="5"/>
      <c r="IO481" s="5"/>
      <c r="IP481" s="5"/>
      <c r="IQ481" s="5"/>
      <c r="IR481" s="5"/>
      <c r="IS481" s="5"/>
      <c r="IT481" s="5"/>
      <c r="IU481" s="5"/>
      <c r="IV481" s="5"/>
      <c r="IW481" s="5"/>
      <c r="IX481" s="5"/>
      <c r="IY481" s="5"/>
      <c r="IZ481" s="5"/>
      <c r="JA481" s="5"/>
      <c r="JB481" s="5"/>
      <c r="JC481" s="5"/>
      <c r="JD481" s="5"/>
      <c r="JE481" s="5"/>
      <c r="JF481" s="5"/>
      <c r="JG481" s="5"/>
      <c r="JH481" s="5"/>
      <c r="JI481" s="5"/>
      <c r="JJ481" s="5"/>
      <c r="JK481" s="5"/>
      <c r="JL481" s="5"/>
      <c r="JM481" s="5"/>
      <c r="JN481" s="5"/>
      <c r="JO481" s="5"/>
      <c r="JP481" s="5"/>
      <c r="JQ481" s="5"/>
      <c r="JR481" s="5"/>
      <c r="JS481" s="5"/>
      <c r="JT481" s="5"/>
    </row>
    <row r="482" spans="1:280" x14ac:dyDescent="0.25">
      <c r="M482"/>
      <c r="N482"/>
      <c r="O482"/>
      <c r="P482"/>
      <c r="Q482"/>
      <c r="R482"/>
      <c r="S482"/>
      <c r="T482"/>
      <c r="U482"/>
      <c r="V482"/>
      <c r="W482"/>
      <c r="X482"/>
      <c r="Y482"/>
      <c r="Z482"/>
      <c r="AA482"/>
      <c r="AB482"/>
      <c r="AC482"/>
      <c r="AD482"/>
      <c r="AE482"/>
      <c r="AF482"/>
      <c r="AG482"/>
      <c r="AH482"/>
      <c r="AI482"/>
      <c r="AJ482"/>
      <c r="AK482"/>
      <c r="AL482"/>
      <c r="AM482" s="28"/>
      <c r="AN482" s="28"/>
      <c r="AO482" s="28"/>
      <c r="AP482" s="28"/>
      <c r="AQ482" s="28"/>
      <c r="AR482" s="28"/>
      <c r="AS482" s="28"/>
      <c r="AT482" s="28"/>
      <c r="AU482" s="28"/>
      <c r="AV482" s="28"/>
      <c r="AW482" s="28"/>
      <c r="AX482" s="28"/>
      <c r="AY482" s="28"/>
      <c r="AZ482" s="28"/>
      <c r="BA482" s="28"/>
      <c r="BB482" s="28"/>
      <c r="BC482" s="28"/>
      <c r="BD482" s="28"/>
      <c r="BE482" s="28"/>
      <c r="BF482" s="28"/>
      <c r="BG482" s="28"/>
      <c r="BH482" s="28"/>
      <c r="BI482" s="28"/>
      <c r="BJ482" s="28"/>
      <c r="BK482" s="28"/>
      <c r="BL482" s="28"/>
      <c r="BM482" s="28"/>
      <c r="BN482" s="28"/>
      <c r="BO482" s="28"/>
      <c r="BP482" s="28"/>
      <c r="BQ482" s="28"/>
      <c r="BR482" s="28"/>
      <c r="BS482" s="28"/>
      <c r="BT482" s="28"/>
      <c r="BU482" s="28"/>
      <c r="BV482" s="28"/>
      <c r="BW482" s="28"/>
      <c r="BX482" s="28"/>
      <c r="BY482" s="28"/>
      <c r="BZ482" s="28"/>
      <c r="CA482" s="28"/>
      <c r="CB482" s="28"/>
      <c r="CC482" s="28"/>
      <c r="CD482" s="28"/>
      <c r="CE482" s="28"/>
      <c r="CF482" s="28"/>
      <c r="CG482" s="28"/>
      <c r="CH482" s="28"/>
      <c r="CI482" s="28"/>
      <c r="CJ482" s="28"/>
      <c r="CK482" s="28"/>
      <c r="CL482" s="28"/>
      <c r="CM482" s="28"/>
      <c r="CN482" s="28"/>
      <c r="CO482" s="28"/>
      <c r="CP482" s="28"/>
      <c r="CQ482" s="28"/>
      <c r="CR482" s="28"/>
      <c r="CS482" s="28"/>
      <c r="CT482" s="28"/>
      <c r="CU482" s="28"/>
      <c r="CV482" s="28"/>
      <c r="CW482" s="28"/>
      <c r="CX482" s="28"/>
      <c r="CY482" s="28"/>
      <c r="CZ482" s="28"/>
      <c r="DA482" s="28"/>
      <c r="DB482" s="28"/>
      <c r="DC482" s="28"/>
      <c r="DD482" s="28"/>
      <c r="DE482" s="28"/>
      <c r="DF482" s="28"/>
      <c r="DG482" s="28"/>
      <c r="DH482" s="28"/>
      <c r="DW482" s="5"/>
      <c r="DX482" s="5"/>
      <c r="DY482" s="5"/>
      <c r="DZ482" s="5"/>
      <c r="EA482" s="5"/>
      <c r="EB482" s="5"/>
      <c r="EC482" s="5"/>
      <c r="ED482" s="5"/>
      <c r="EE482" s="5"/>
      <c r="EF482" s="5"/>
      <c r="EG482" s="5"/>
      <c r="EH482" s="5"/>
      <c r="EI482" s="5"/>
      <c r="EJ482" s="5"/>
      <c r="EK482" s="5"/>
      <c r="EL482" s="5"/>
      <c r="EM482" s="5"/>
      <c r="EN482" s="5"/>
      <c r="EO482" s="5"/>
      <c r="EP482" s="5"/>
      <c r="EQ482" s="5"/>
      <c r="ER482" s="5"/>
      <c r="ES482" s="5"/>
      <c r="ET482" s="5"/>
      <c r="EU482" s="5"/>
      <c r="EV482" s="5"/>
      <c r="EW482" s="5"/>
      <c r="EX482" s="5"/>
      <c r="EY482" s="5"/>
      <c r="EZ482" s="5"/>
      <c r="FA482" s="5"/>
      <c r="FB482" s="5"/>
      <c r="FC482" s="5"/>
      <c r="FD482" s="5"/>
      <c r="FE482" s="5"/>
      <c r="FF482" s="5"/>
      <c r="FG482" s="5"/>
      <c r="FH482" s="5"/>
      <c r="FI482" s="5"/>
      <c r="FJ482" s="5"/>
      <c r="FK482" s="5"/>
      <c r="FL482" s="5"/>
      <c r="FM482" s="5"/>
      <c r="FN482" s="5"/>
      <c r="FO482" s="5"/>
      <c r="FP482" s="5"/>
      <c r="FQ482" s="5"/>
      <c r="FR482" s="5"/>
      <c r="FS482" s="5"/>
      <c r="FT482" s="5"/>
      <c r="FU482" s="5"/>
      <c r="FV482" s="5"/>
      <c r="FW482" s="5"/>
      <c r="FX482" s="5"/>
      <c r="FY482" s="5"/>
      <c r="FZ482" s="5"/>
      <c r="GA482" s="5"/>
      <c r="GB482" s="5"/>
      <c r="GC482" s="5"/>
      <c r="GD482" s="5"/>
      <c r="GE482" s="5"/>
      <c r="GF482" s="5"/>
      <c r="GG482" s="5"/>
      <c r="GH482" s="5"/>
      <c r="GI482" s="5"/>
      <c r="GJ482" s="5"/>
      <c r="GK482" s="5"/>
      <c r="GL482" s="5"/>
      <c r="GM482" s="5"/>
      <c r="GN482" s="5"/>
      <c r="GO482" s="5"/>
      <c r="GP482" s="5"/>
      <c r="GQ482" s="5"/>
      <c r="GR482" s="5"/>
      <c r="GS482" s="5"/>
      <c r="GT482" s="5"/>
      <c r="GU482" s="5"/>
      <c r="GV482" s="5"/>
      <c r="GW482" s="5"/>
      <c r="GX482" s="5"/>
      <c r="GY482" s="5"/>
      <c r="GZ482" s="5"/>
      <c r="HA482" s="5"/>
      <c r="HB482" s="5"/>
      <c r="HC482" s="5"/>
      <c r="HD482" s="5"/>
      <c r="HE482" s="5"/>
      <c r="HF482" s="5"/>
      <c r="HG482" s="5"/>
      <c r="HH482" s="5"/>
      <c r="HI482" s="5"/>
      <c r="HJ482" s="5"/>
      <c r="HK482" s="5"/>
      <c r="HL482" s="5"/>
      <c r="HM482" s="5"/>
      <c r="HN482" s="5"/>
      <c r="HO482" s="5"/>
      <c r="HP482" s="5"/>
      <c r="HQ482" s="5"/>
      <c r="HR482" s="5"/>
      <c r="HS482" s="5"/>
      <c r="HT482" s="5"/>
      <c r="HU482" s="5"/>
      <c r="HV482" s="5"/>
      <c r="HW482" s="5"/>
      <c r="HX482" s="5"/>
      <c r="HY482" s="5"/>
      <c r="HZ482" s="5"/>
      <c r="IA482" s="5"/>
      <c r="IB482" s="5"/>
      <c r="IC482" s="5"/>
      <c r="ID482" s="5"/>
      <c r="IE482" s="5"/>
      <c r="IF482" s="5"/>
      <c r="IG482" s="5"/>
      <c r="IH482" s="5"/>
      <c r="II482" s="5"/>
      <c r="IJ482" s="5"/>
      <c r="IK482" s="5"/>
      <c r="IL482" s="5"/>
      <c r="IM482" s="5"/>
      <c r="IN482" s="5"/>
      <c r="IO482" s="5"/>
      <c r="IP482" s="5"/>
      <c r="IQ482" s="5"/>
      <c r="IR482" s="5"/>
      <c r="IS482" s="5"/>
      <c r="IT482" s="5"/>
      <c r="IU482" s="5"/>
      <c r="IV482" s="5"/>
      <c r="IW482" s="5"/>
      <c r="IX482" s="5"/>
      <c r="IY482" s="5"/>
      <c r="IZ482" s="5"/>
      <c r="JA482" s="5"/>
      <c r="JB482" s="5"/>
      <c r="JC482" s="5"/>
      <c r="JD482" s="5"/>
      <c r="JE482" s="5"/>
      <c r="JF482" s="5"/>
      <c r="JG482" s="5"/>
      <c r="JH482" s="5"/>
      <c r="JI482" s="5"/>
      <c r="JJ482" s="5"/>
      <c r="JK482" s="5"/>
      <c r="JL482" s="5"/>
      <c r="JM482" s="5"/>
      <c r="JN482" s="5"/>
      <c r="JO482" s="5"/>
      <c r="JP482" s="5"/>
      <c r="JQ482" s="5"/>
      <c r="JR482" s="5"/>
      <c r="JS482" s="5"/>
      <c r="JT482" s="5"/>
    </row>
    <row r="483" spans="1:280" x14ac:dyDescent="0.25">
      <c r="AM483" s="28"/>
      <c r="AN483" s="28"/>
      <c r="AO483" s="28"/>
      <c r="AP483" s="28"/>
      <c r="AQ483" s="28"/>
      <c r="AR483" s="28"/>
      <c r="AS483" s="28"/>
      <c r="AT483" s="28"/>
      <c r="AU483" s="28"/>
      <c r="AV483" s="28"/>
      <c r="AW483" s="28"/>
      <c r="AX483" s="28"/>
      <c r="AY483" s="28"/>
      <c r="AZ483" s="28"/>
      <c r="BA483" s="28"/>
      <c r="BB483" s="28"/>
      <c r="BC483" s="28"/>
      <c r="BD483" s="28"/>
      <c r="BE483" s="28"/>
      <c r="BF483" s="28"/>
      <c r="BG483" s="28"/>
      <c r="BH483" s="28"/>
      <c r="BI483" s="28"/>
      <c r="BJ483" s="28"/>
      <c r="BK483" s="28"/>
      <c r="BL483" s="28"/>
      <c r="BM483" s="28"/>
      <c r="BN483" s="28"/>
      <c r="BO483" s="28"/>
      <c r="BP483" s="28"/>
      <c r="BQ483" s="28"/>
      <c r="BR483" s="28"/>
      <c r="BS483" s="28"/>
      <c r="BT483" s="28"/>
      <c r="BU483" s="28"/>
      <c r="BV483" s="28"/>
      <c r="BW483" s="28"/>
      <c r="BX483" s="28"/>
      <c r="BY483" s="28"/>
      <c r="BZ483" s="28"/>
      <c r="CA483" s="28"/>
      <c r="CB483" s="28"/>
      <c r="CC483" s="28"/>
      <c r="CD483" s="28"/>
      <c r="CE483" s="28"/>
      <c r="CF483" s="28"/>
      <c r="CG483" s="28"/>
      <c r="CH483" s="28"/>
      <c r="CI483" s="28"/>
      <c r="CJ483" s="28"/>
      <c r="CK483" s="28"/>
      <c r="CL483" s="28"/>
      <c r="CM483" s="28"/>
      <c r="CN483" s="28"/>
      <c r="CO483" s="28"/>
      <c r="CP483" s="28"/>
      <c r="CQ483" s="28"/>
      <c r="CR483" s="28"/>
      <c r="CS483" s="28"/>
      <c r="CT483" s="28"/>
      <c r="CU483" s="28"/>
      <c r="CV483" s="28"/>
      <c r="CW483" s="28"/>
      <c r="CX483" s="28"/>
      <c r="CY483" s="28"/>
      <c r="CZ483" s="28"/>
      <c r="DA483" s="28"/>
      <c r="DB483" s="28"/>
      <c r="DC483" s="28"/>
      <c r="DD483" s="28"/>
      <c r="DE483" s="28"/>
      <c r="DF483" s="28"/>
      <c r="DG483" s="28"/>
      <c r="DH483" s="28"/>
      <c r="DW483" s="5"/>
      <c r="DX483" s="5"/>
      <c r="DY483" s="5"/>
      <c r="DZ483" s="5"/>
      <c r="EA483" s="5"/>
      <c r="EB483" s="5"/>
      <c r="EC483" s="5"/>
      <c r="ED483" s="5"/>
      <c r="EE483" s="5"/>
      <c r="EF483" s="5"/>
      <c r="EG483" s="5"/>
      <c r="EH483" s="5"/>
      <c r="EI483" s="5"/>
      <c r="EJ483" s="5"/>
      <c r="EK483" s="5"/>
      <c r="EL483" s="5"/>
      <c r="EM483" s="5"/>
      <c r="EN483" s="5"/>
      <c r="EO483" s="5"/>
      <c r="EP483" s="5"/>
      <c r="EQ483" s="5"/>
      <c r="ER483" s="5"/>
      <c r="ES483" s="5"/>
      <c r="ET483" s="5"/>
      <c r="EU483" s="5"/>
      <c r="EV483" s="5"/>
      <c r="EW483" s="5"/>
      <c r="EX483" s="5"/>
      <c r="EY483" s="5"/>
      <c r="EZ483" s="5"/>
      <c r="FA483" s="5"/>
      <c r="FB483" s="5"/>
      <c r="FC483" s="5"/>
      <c r="FD483" s="5"/>
      <c r="FE483" s="5"/>
      <c r="FF483" s="5"/>
      <c r="FG483" s="5"/>
      <c r="FH483" s="5"/>
      <c r="FI483" s="5"/>
      <c r="FJ483" s="5"/>
      <c r="FK483" s="5"/>
      <c r="FL483" s="5"/>
      <c r="FM483" s="5"/>
      <c r="FN483" s="5"/>
      <c r="FO483" s="5"/>
      <c r="FP483" s="5"/>
      <c r="FQ483" s="5"/>
      <c r="FR483" s="5"/>
      <c r="FS483" s="5"/>
      <c r="FT483" s="5"/>
      <c r="FU483" s="5"/>
      <c r="FV483" s="5"/>
      <c r="FW483" s="5"/>
      <c r="FX483" s="5"/>
      <c r="FY483" s="5"/>
      <c r="FZ483" s="5"/>
      <c r="GA483" s="5"/>
      <c r="GB483" s="5"/>
      <c r="GC483" s="5"/>
      <c r="GD483" s="5"/>
      <c r="GE483" s="5"/>
      <c r="GF483" s="5"/>
      <c r="GG483" s="5"/>
      <c r="GH483" s="5"/>
      <c r="GI483" s="5"/>
      <c r="GJ483" s="5"/>
      <c r="GK483" s="5"/>
      <c r="GL483" s="5"/>
      <c r="GM483" s="5"/>
      <c r="GN483" s="5"/>
      <c r="GO483" s="5"/>
      <c r="GP483" s="5"/>
      <c r="GQ483" s="5"/>
      <c r="GR483" s="5"/>
      <c r="GS483" s="5"/>
      <c r="GT483" s="5"/>
      <c r="GU483" s="5"/>
      <c r="GV483" s="5"/>
      <c r="GW483" s="5"/>
      <c r="GX483" s="5"/>
      <c r="GY483" s="5"/>
      <c r="GZ483" s="5"/>
      <c r="HA483" s="5"/>
      <c r="HB483" s="5"/>
      <c r="HC483" s="5"/>
      <c r="HD483" s="5"/>
      <c r="HE483" s="5"/>
      <c r="HF483" s="5"/>
      <c r="HG483" s="5"/>
      <c r="HH483" s="5"/>
      <c r="HI483" s="5"/>
      <c r="HJ483" s="5"/>
      <c r="HK483" s="5"/>
      <c r="HL483" s="5"/>
      <c r="HM483" s="5"/>
      <c r="HN483" s="5"/>
      <c r="HO483" s="5"/>
      <c r="HP483" s="5"/>
      <c r="HQ483" s="5"/>
      <c r="HR483" s="5"/>
      <c r="HS483" s="5"/>
      <c r="HT483" s="5"/>
      <c r="HU483" s="5"/>
      <c r="HV483" s="5"/>
      <c r="HW483" s="5"/>
      <c r="HX483" s="5"/>
      <c r="HY483" s="5"/>
      <c r="HZ483" s="5"/>
      <c r="IA483" s="5"/>
      <c r="IB483" s="5"/>
      <c r="IC483" s="5"/>
      <c r="ID483" s="5"/>
      <c r="IE483" s="5"/>
      <c r="IF483" s="5"/>
      <c r="IG483" s="5"/>
      <c r="IH483" s="5"/>
      <c r="II483" s="5"/>
      <c r="IJ483" s="5"/>
      <c r="IK483" s="5"/>
      <c r="IL483" s="5"/>
      <c r="IM483" s="5"/>
      <c r="IN483" s="5"/>
      <c r="IO483" s="5"/>
      <c r="IP483" s="5"/>
      <c r="IQ483" s="5"/>
      <c r="IR483" s="5"/>
      <c r="IS483" s="5"/>
      <c r="IT483" s="5"/>
      <c r="IU483" s="5"/>
      <c r="IV483" s="5"/>
      <c r="IW483" s="5"/>
      <c r="IX483" s="5"/>
      <c r="IY483" s="5"/>
      <c r="IZ483" s="5"/>
      <c r="JA483" s="5"/>
      <c r="JB483" s="5"/>
      <c r="JC483" s="5"/>
      <c r="JD483" s="5"/>
      <c r="JE483" s="5"/>
      <c r="JF483" s="5"/>
      <c r="JG483" s="5"/>
      <c r="JH483" s="5"/>
      <c r="JI483" s="5"/>
      <c r="JJ483" s="5"/>
      <c r="JK483" s="5"/>
      <c r="JL483" s="5"/>
      <c r="JM483" s="5"/>
      <c r="JN483" s="5"/>
      <c r="JO483" s="5"/>
      <c r="JP483" s="5"/>
      <c r="JQ483" s="5"/>
      <c r="JR483" s="5"/>
      <c r="JS483" s="5"/>
      <c r="JT483" s="5"/>
    </row>
    <row r="484" spans="1:280" x14ac:dyDescent="0.25">
      <c r="AM484" s="28"/>
      <c r="AN484" s="28"/>
      <c r="AO484" s="28"/>
      <c r="AP484" s="28"/>
      <c r="AQ484" s="28"/>
      <c r="AR484" s="28"/>
      <c r="AS484" s="28"/>
      <c r="AT484" s="28"/>
      <c r="AU484" s="28"/>
      <c r="AV484" s="28"/>
      <c r="AW484" s="28"/>
      <c r="AX484" s="28"/>
      <c r="AY484" s="28"/>
      <c r="AZ484" s="28"/>
      <c r="BA484" s="28"/>
      <c r="BB484" s="28"/>
      <c r="BC484" s="28"/>
      <c r="BD484" s="28"/>
      <c r="BE484" s="28"/>
      <c r="BF484" s="28"/>
      <c r="BG484" s="28"/>
      <c r="BH484" s="28"/>
      <c r="BI484" s="28"/>
      <c r="BJ484" s="28"/>
      <c r="BK484" s="28"/>
      <c r="BL484" s="28"/>
      <c r="BM484" s="28"/>
      <c r="BN484" s="28"/>
      <c r="BO484" s="28"/>
      <c r="BP484" s="28"/>
      <c r="BQ484" s="28"/>
      <c r="BR484" s="28"/>
      <c r="BS484" s="28"/>
      <c r="BT484" s="28"/>
      <c r="BU484" s="28"/>
      <c r="BV484" s="28"/>
      <c r="BW484" s="28"/>
      <c r="BX484" s="28"/>
      <c r="BY484" s="28"/>
      <c r="BZ484" s="28"/>
      <c r="CA484" s="28"/>
      <c r="CB484" s="28"/>
      <c r="CC484" s="28"/>
      <c r="CD484" s="28"/>
      <c r="CE484" s="28"/>
      <c r="CF484" s="28"/>
      <c r="CG484" s="28"/>
      <c r="CH484" s="28"/>
      <c r="CI484" s="28"/>
      <c r="CJ484" s="28"/>
      <c r="CK484" s="28"/>
      <c r="CL484" s="28"/>
      <c r="CM484" s="28"/>
      <c r="CN484" s="28"/>
      <c r="CO484" s="28"/>
      <c r="CP484" s="28"/>
      <c r="CQ484" s="28"/>
      <c r="CR484" s="28"/>
      <c r="CS484" s="28"/>
      <c r="CT484" s="28"/>
      <c r="CU484" s="28"/>
      <c r="CV484" s="28"/>
      <c r="CW484" s="28"/>
      <c r="CX484" s="28"/>
      <c r="CY484" s="28"/>
      <c r="CZ484" s="28"/>
      <c r="DA484" s="28"/>
      <c r="DB484" s="28"/>
      <c r="DC484" s="28"/>
      <c r="DD484" s="28"/>
      <c r="DE484" s="28"/>
      <c r="DF484" s="28"/>
      <c r="DG484" s="28"/>
      <c r="DH484" s="28"/>
      <c r="DW484" s="5"/>
      <c r="DX484" s="5"/>
      <c r="DY484" s="5"/>
      <c r="DZ484" s="5"/>
      <c r="EA484" s="5"/>
      <c r="EB484" s="5"/>
      <c r="EC484" s="5"/>
      <c r="ED484" s="5"/>
      <c r="EE484" s="5"/>
      <c r="EF484" s="5"/>
      <c r="EG484" s="5"/>
      <c r="EH484" s="5"/>
      <c r="EI484" s="5"/>
      <c r="EJ484" s="5"/>
      <c r="EK484" s="5"/>
      <c r="EL484" s="5"/>
      <c r="EM484" s="5"/>
      <c r="EN484" s="5"/>
      <c r="EO484" s="5"/>
      <c r="EP484" s="5"/>
      <c r="EQ484" s="5"/>
      <c r="ER484" s="5"/>
      <c r="ES484" s="5"/>
      <c r="ET484" s="5"/>
      <c r="EU484" s="5"/>
      <c r="EV484" s="5"/>
      <c r="EW484" s="5"/>
      <c r="EX484" s="5"/>
      <c r="EY484" s="5"/>
      <c r="EZ484" s="5"/>
      <c r="FA484" s="5"/>
      <c r="FB484" s="5"/>
      <c r="FC484" s="5"/>
      <c r="FD484" s="5"/>
      <c r="FE484" s="5"/>
      <c r="FF484" s="5"/>
      <c r="FG484" s="5"/>
      <c r="FH484" s="5"/>
      <c r="FI484" s="5"/>
      <c r="FJ484" s="5"/>
      <c r="FK484" s="5"/>
      <c r="FL484" s="5"/>
      <c r="FM484" s="5"/>
      <c r="FN484" s="5"/>
      <c r="FO484" s="5"/>
      <c r="FP484" s="5"/>
      <c r="FQ484" s="5"/>
      <c r="FR484" s="5"/>
      <c r="FS484" s="5"/>
      <c r="FT484" s="5"/>
      <c r="FU484" s="5"/>
      <c r="FV484" s="5"/>
      <c r="FW484" s="5"/>
      <c r="FX484" s="5"/>
      <c r="FY484" s="5"/>
      <c r="FZ484" s="5"/>
      <c r="GA484" s="5"/>
      <c r="GB484" s="5"/>
      <c r="GC484" s="5"/>
      <c r="GD484" s="5"/>
      <c r="GE484" s="5"/>
      <c r="GF484" s="5"/>
      <c r="GG484" s="5"/>
      <c r="GH484" s="5"/>
      <c r="GI484" s="5"/>
      <c r="GJ484" s="5"/>
      <c r="GK484" s="5"/>
      <c r="GL484" s="5"/>
      <c r="GM484" s="5"/>
      <c r="GN484" s="5"/>
      <c r="GO484" s="5"/>
      <c r="GP484" s="5"/>
      <c r="GQ484" s="5"/>
      <c r="GR484" s="5"/>
      <c r="GS484" s="5"/>
      <c r="GT484" s="5"/>
      <c r="GU484" s="5"/>
      <c r="GV484" s="5"/>
      <c r="GW484" s="5"/>
      <c r="GX484" s="5"/>
      <c r="GY484" s="5"/>
      <c r="GZ484" s="5"/>
      <c r="HA484" s="5"/>
      <c r="HB484" s="5"/>
      <c r="HC484" s="5"/>
      <c r="HD484" s="5"/>
      <c r="HE484" s="5"/>
      <c r="HF484" s="5"/>
      <c r="HG484" s="5"/>
      <c r="HH484" s="5"/>
      <c r="HI484" s="5"/>
      <c r="HJ484" s="5"/>
      <c r="HK484" s="5"/>
      <c r="HL484" s="5"/>
      <c r="HM484" s="5"/>
      <c r="HN484" s="5"/>
      <c r="HO484" s="5"/>
      <c r="HP484" s="5"/>
      <c r="HQ484" s="5"/>
      <c r="HR484" s="5"/>
      <c r="HS484" s="5"/>
      <c r="HT484" s="5"/>
      <c r="HU484" s="5"/>
      <c r="HV484" s="5"/>
      <c r="HW484" s="5"/>
      <c r="HX484" s="5"/>
      <c r="HY484" s="5"/>
      <c r="HZ484" s="5"/>
      <c r="IA484" s="5"/>
      <c r="IB484" s="5"/>
      <c r="IC484" s="5"/>
      <c r="ID484" s="5"/>
      <c r="IE484" s="5"/>
      <c r="IF484" s="5"/>
      <c r="IG484" s="5"/>
      <c r="IH484" s="5"/>
      <c r="II484" s="5"/>
      <c r="IJ484" s="5"/>
      <c r="IK484" s="5"/>
      <c r="IL484" s="5"/>
      <c r="IM484" s="5"/>
      <c r="IN484" s="5"/>
      <c r="IO484" s="5"/>
      <c r="IP484" s="5"/>
      <c r="IQ484" s="5"/>
      <c r="IR484" s="5"/>
      <c r="IS484" s="5"/>
      <c r="IT484" s="5"/>
      <c r="IU484" s="5"/>
      <c r="IV484" s="5"/>
      <c r="IW484" s="5"/>
      <c r="IX484" s="5"/>
      <c r="IY484" s="5"/>
      <c r="IZ484" s="5"/>
      <c r="JA484" s="5"/>
      <c r="JB484" s="5"/>
      <c r="JC484" s="5"/>
      <c r="JD484" s="5"/>
      <c r="JE484" s="5"/>
      <c r="JF484" s="5"/>
      <c r="JG484" s="5"/>
      <c r="JH484" s="5"/>
      <c r="JI484" s="5"/>
      <c r="JJ484" s="5"/>
      <c r="JK484" s="5"/>
      <c r="JL484" s="5"/>
      <c r="JM484" s="5"/>
      <c r="JN484" s="5"/>
      <c r="JO484" s="5"/>
      <c r="JP484" s="5"/>
      <c r="JQ484" s="5"/>
      <c r="JR484" s="5"/>
      <c r="JS484" s="5"/>
      <c r="JT484" s="5"/>
    </row>
    <row r="485" spans="1:280" x14ac:dyDescent="0.25">
      <c r="AM485" s="28"/>
      <c r="AN485" s="28"/>
      <c r="AO485" s="28"/>
      <c r="AP485" s="28"/>
      <c r="AQ485" s="28"/>
      <c r="AR485" s="28"/>
      <c r="AS485" s="28"/>
      <c r="AT485" s="28"/>
      <c r="AU485" s="28"/>
      <c r="AV485" s="28"/>
      <c r="AW485" s="28"/>
      <c r="AX485" s="28"/>
      <c r="AY485" s="28"/>
      <c r="AZ485" s="28"/>
      <c r="BA485" s="28"/>
      <c r="BB485" s="28"/>
      <c r="BC485" s="28"/>
      <c r="BD485" s="28"/>
      <c r="BE485" s="28"/>
      <c r="BF485" s="28"/>
      <c r="BG485" s="28"/>
      <c r="BH485" s="28"/>
      <c r="BI485" s="28"/>
      <c r="BJ485" s="28"/>
      <c r="BK485" s="28"/>
      <c r="BL485" s="28"/>
      <c r="BM485" s="28"/>
      <c r="BN485" s="28"/>
      <c r="BO485" s="28"/>
      <c r="BP485" s="28"/>
      <c r="BQ485" s="28"/>
      <c r="BR485" s="28"/>
      <c r="BS485" s="28"/>
      <c r="BT485" s="28"/>
      <c r="BU485" s="28"/>
      <c r="BV485" s="28"/>
      <c r="BW485" s="28"/>
      <c r="BX485" s="28"/>
      <c r="BY485" s="28"/>
      <c r="BZ485" s="28"/>
      <c r="CA485" s="28"/>
      <c r="CB485" s="28"/>
      <c r="CC485" s="28"/>
      <c r="CD485" s="28"/>
      <c r="CE485" s="28"/>
      <c r="CF485" s="28"/>
      <c r="CG485" s="28"/>
      <c r="CH485" s="28"/>
      <c r="CI485" s="28"/>
      <c r="CJ485" s="28"/>
      <c r="CK485" s="28"/>
      <c r="CL485" s="28"/>
      <c r="CM485" s="28"/>
      <c r="CN485" s="28"/>
      <c r="CO485" s="28"/>
      <c r="CP485" s="28"/>
      <c r="CQ485" s="28"/>
      <c r="CR485" s="28"/>
      <c r="CS485" s="28"/>
      <c r="CT485" s="28"/>
      <c r="CU485" s="28"/>
      <c r="CV485" s="28"/>
      <c r="CW485" s="28"/>
      <c r="CX485" s="28"/>
      <c r="CY485" s="28"/>
      <c r="CZ485" s="28"/>
      <c r="DA485" s="28"/>
      <c r="DB485" s="28"/>
      <c r="DC485" s="28"/>
      <c r="DD485" s="28"/>
      <c r="DE485" s="28"/>
      <c r="DF485" s="28"/>
      <c r="DG485" s="28"/>
      <c r="DH485" s="28"/>
      <c r="DW485" s="5"/>
      <c r="DX485" s="5"/>
      <c r="DY485" s="5"/>
      <c r="DZ485" s="5"/>
      <c r="EA485" s="5"/>
      <c r="EB485" s="5"/>
      <c r="EC485" s="5"/>
      <c r="ED485" s="5"/>
      <c r="EE485" s="5"/>
      <c r="EF485" s="5"/>
      <c r="EG485" s="5"/>
      <c r="EH485" s="5"/>
      <c r="EI485" s="5"/>
      <c r="EJ485" s="5"/>
      <c r="EK485" s="5"/>
      <c r="EL485" s="5"/>
      <c r="EM485" s="5"/>
      <c r="EN485" s="5"/>
      <c r="EO485" s="5"/>
      <c r="EP485" s="5"/>
      <c r="EQ485" s="5"/>
      <c r="ER485" s="5"/>
      <c r="ES485" s="5"/>
      <c r="ET485" s="5"/>
      <c r="EU485" s="5"/>
      <c r="EV485" s="5"/>
      <c r="EW485" s="5"/>
      <c r="EX485" s="5"/>
      <c r="EY485" s="5"/>
      <c r="EZ485" s="5"/>
      <c r="FA485" s="5"/>
      <c r="FB485" s="5"/>
      <c r="FC485" s="5"/>
      <c r="FD485" s="5"/>
      <c r="FE485" s="5"/>
      <c r="FF485" s="5"/>
      <c r="FG485" s="5"/>
      <c r="FH485" s="5"/>
      <c r="FI485" s="5"/>
      <c r="FJ485" s="5"/>
      <c r="FK485" s="5"/>
      <c r="FL485" s="5"/>
      <c r="FM485" s="5"/>
      <c r="FN485" s="5"/>
      <c r="FO485" s="5"/>
      <c r="FP485" s="5"/>
      <c r="FQ485" s="5"/>
      <c r="FR485" s="5"/>
      <c r="FS485" s="5"/>
      <c r="FT485" s="5"/>
      <c r="FU485" s="5"/>
      <c r="FV485" s="5"/>
      <c r="FW485" s="5"/>
      <c r="FX485" s="5"/>
      <c r="FY485" s="5"/>
      <c r="FZ485" s="5"/>
      <c r="GA485" s="5"/>
      <c r="GB485" s="5"/>
      <c r="GC485" s="5"/>
      <c r="GD485" s="5"/>
      <c r="GE485" s="5"/>
      <c r="GF485" s="5"/>
      <c r="GG485" s="5"/>
      <c r="GH485" s="5"/>
      <c r="GI485" s="5"/>
      <c r="GJ485" s="5"/>
      <c r="GK485" s="5"/>
      <c r="GL485" s="5"/>
      <c r="GM485" s="5"/>
      <c r="GN485" s="5"/>
      <c r="GO485" s="5"/>
      <c r="GP485" s="5"/>
      <c r="GQ485" s="5"/>
      <c r="GR485" s="5"/>
      <c r="GS485" s="5"/>
      <c r="GT485" s="5"/>
      <c r="GU485" s="5"/>
      <c r="GV485" s="5"/>
      <c r="GW485" s="5"/>
      <c r="GX485" s="5"/>
      <c r="GY485" s="5"/>
      <c r="GZ485" s="5"/>
      <c r="HA485" s="5"/>
      <c r="HB485" s="5"/>
      <c r="HC485" s="5"/>
      <c r="HD485" s="5"/>
      <c r="HE485" s="5"/>
      <c r="HF485" s="5"/>
      <c r="HG485" s="5"/>
      <c r="HH485" s="5"/>
      <c r="HI485" s="5"/>
      <c r="HJ485" s="5"/>
      <c r="HK485" s="5"/>
      <c r="HL485" s="5"/>
      <c r="HM485" s="5"/>
      <c r="HN485" s="5"/>
      <c r="HO485" s="5"/>
      <c r="HP485" s="5"/>
      <c r="HQ485" s="5"/>
      <c r="HR485" s="5"/>
      <c r="HS485" s="5"/>
      <c r="HT485" s="5"/>
      <c r="HU485" s="5"/>
      <c r="HV485" s="5"/>
      <c r="HW485" s="5"/>
      <c r="HX485" s="5"/>
      <c r="HY485" s="5"/>
      <c r="HZ485" s="5"/>
      <c r="IA485" s="5"/>
      <c r="IB485" s="5"/>
      <c r="IC485" s="5"/>
      <c r="ID485" s="5"/>
      <c r="IE485" s="5"/>
      <c r="IF485" s="5"/>
      <c r="IG485" s="5"/>
      <c r="IH485" s="5"/>
      <c r="II485" s="5"/>
      <c r="IJ485" s="5"/>
      <c r="IK485" s="5"/>
      <c r="IL485" s="5"/>
      <c r="IM485" s="5"/>
      <c r="IN485" s="5"/>
      <c r="IO485" s="5"/>
      <c r="IP485" s="5"/>
      <c r="IQ485" s="5"/>
      <c r="IR485" s="5"/>
      <c r="IS485" s="5"/>
      <c r="IT485" s="5"/>
      <c r="IU485" s="5"/>
      <c r="IV485" s="5"/>
      <c r="IW485" s="5"/>
      <c r="IX485" s="5"/>
      <c r="IY485" s="5"/>
      <c r="IZ485" s="5"/>
      <c r="JA485" s="5"/>
      <c r="JB485" s="5"/>
      <c r="JC485" s="5"/>
      <c r="JD485" s="5"/>
      <c r="JE485" s="5"/>
      <c r="JF485" s="5"/>
      <c r="JG485" s="5"/>
      <c r="JH485" s="5"/>
      <c r="JI485" s="5"/>
      <c r="JJ485" s="5"/>
      <c r="JK485" s="5"/>
      <c r="JL485" s="5"/>
      <c r="JM485" s="5"/>
      <c r="JN485" s="5"/>
      <c r="JO485" s="5"/>
      <c r="JP485" s="5"/>
      <c r="JQ485" s="5"/>
      <c r="JR485" s="5"/>
      <c r="JS485" s="5"/>
      <c r="JT485" s="5"/>
    </row>
    <row r="486" spans="1:280" x14ac:dyDescent="0.25">
      <c r="AM486" s="28"/>
      <c r="AN486" s="28"/>
      <c r="AO486" s="28"/>
      <c r="AP486" s="28"/>
      <c r="AQ486" s="28"/>
      <c r="AR486" s="28"/>
      <c r="AS486" s="28"/>
      <c r="AT486" s="28"/>
      <c r="AU486" s="28"/>
      <c r="AV486" s="28"/>
      <c r="AW486" s="28"/>
      <c r="AX486" s="28"/>
      <c r="AY486" s="28"/>
      <c r="AZ486" s="28"/>
      <c r="BA486" s="28"/>
      <c r="BB486" s="28"/>
      <c r="BC486" s="28"/>
      <c r="BD486" s="28"/>
      <c r="BE486" s="28"/>
      <c r="BF486" s="28"/>
      <c r="BG486" s="28"/>
      <c r="BH486" s="28"/>
      <c r="BI486" s="28"/>
      <c r="BJ486" s="28"/>
      <c r="BK486" s="28"/>
      <c r="BL486" s="28"/>
      <c r="BM486" s="28"/>
      <c r="BN486" s="28"/>
      <c r="BO486" s="28"/>
      <c r="BP486" s="28"/>
      <c r="BQ486" s="28"/>
      <c r="BR486" s="28"/>
      <c r="BS486" s="28"/>
      <c r="BT486" s="28"/>
      <c r="BU486" s="28"/>
      <c r="BV486" s="28"/>
      <c r="BW486" s="28"/>
      <c r="BX486" s="28"/>
      <c r="BY486" s="28"/>
      <c r="BZ486" s="28"/>
      <c r="CA486" s="28"/>
      <c r="CB486" s="28"/>
      <c r="CC486" s="28"/>
      <c r="CD486" s="28"/>
      <c r="CE486" s="28"/>
      <c r="CF486" s="28"/>
      <c r="CG486" s="28"/>
      <c r="CH486" s="28"/>
      <c r="CI486" s="28"/>
      <c r="CJ486" s="28"/>
      <c r="CK486" s="28"/>
      <c r="CL486" s="28"/>
      <c r="CM486" s="28"/>
      <c r="CN486" s="28"/>
      <c r="CO486" s="28"/>
      <c r="CP486" s="28"/>
      <c r="CQ486" s="28"/>
      <c r="CR486" s="28"/>
      <c r="CS486" s="28"/>
      <c r="CT486" s="28"/>
      <c r="CU486" s="28"/>
      <c r="CV486" s="28"/>
      <c r="CW486" s="28"/>
      <c r="CX486" s="28"/>
      <c r="CY486" s="28"/>
      <c r="CZ486" s="28"/>
      <c r="DA486" s="28"/>
      <c r="DB486" s="28"/>
      <c r="DC486" s="28"/>
      <c r="DD486" s="28"/>
      <c r="DE486" s="28"/>
      <c r="DF486" s="28"/>
      <c r="DG486" s="28"/>
      <c r="DH486" s="28"/>
      <c r="DW486" s="5"/>
      <c r="DX486" s="5"/>
      <c r="DY486" s="5"/>
      <c r="DZ486" s="5"/>
      <c r="EA486" s="5"/>
      <c r="EB486" s="5"/>
      <c r="EC486" s="5"/>
      <c r="ED486" s="5"/>
      <c r="EE486" s="5"/>
      <c r="EF486" s="5"/>
      <c r="EG486" s="5"/>
      <c r="EH486" s="5"/>
      <c r="EI486" s="5"/>
      <c r="EJ486" s="5"/>
      <c r="EK486" s="5"/>
      <c r="EL486" s="5"/>
      <c r="EM486" s="5"/>
      <c r="EN486" s="5"/>
      <c r="EO486" s="5"/>
      <c r="EP486" s="5"/>
      <c r="EQ486" s="5"/>
      <c r="ER486" s="5"/>
      <c r="ES486" s="5"/>
      <c r="ET486" s="5"/>
      <c r="EU486" s="5"/>
      <c r="EV486" s="5"/>
      <c r="EW486" s="5"/>
      <c r="EX486" s="5"/>
      <c r="EY486" s="5"/>
      <c r="EZ486" s="5"/>
      <c r="FA486" s="5"/>
      <c r="FB486" s="5"/>
      <c r="FC486" s="5"/>
      <c r="FD486" s="5"/>
      <c r="FE486" s="5"/>
      <c r="FF486" s="5"/>
      <c r="FG486" s="5"/>
      <c r="FH486" s="5"/>
      <c r="FI486" s="5"/>
      <c r="FJ486" s="5"/>
      <c r="FK486" s="5"/>
      <c r="FL486" s="5"/>
      <c r="FM486" s="5"/>
      <c r="FN486" s="5"/>
      <c r="FO486" s="5"/>
      <c r="FP486" s="5"/>
      <c r="FQ486" s="5"/>
      <c r="FR486" s="5"/>
      <c r="FS486" s="5"/>
      <c r="FT486" s="5"/>
      <c r="FU486" s="5"/>
      <c r="FV486" s="5"/>
      <c r="FW486" s="5"/>
      <c r="FX486" s="5"/>
      <c r="FY486" s="5"/>
      <c r="FZ486" s="5"/>
      <c r="GA486" s="5"/>
      <c r="GB486" s="5"/>
      <c r="GC486" s="5"/>
      <c r="GD486" s="5"/>
      <c r="GE486" s="5"/>
      <c r="GF486" s="5"/>
      <c r="GG486" s="5"/>
      <c r="GH486" s="5"/>
      <c r="GI486" s="5"/>
      <c r="GJ486" s="5"/>
      <c r="GK486" s="5"/>
      <c r="GL486" s="5"/>
      <c r="GM486" s="5"/>
      <c r="GN486" s="5"/>
      <c r="GO486" s="5"/>
      <c r="GP486" s="5"/>
      <c r="GQ486" s="5"/>
      <c r="GR486" s="5"/>
      <c r="GS486" s="5"/>
      <c r="GT486" s="5"/>
      <c r="GU486" s="5"/>
      <c r="GV486" s="5"/>
      <c r="GW486" s="5"/>
      <c r="GX486" s="5"/>
      <c r="GY486" s="5"/>
      <c r="GZ486" s="5"/>
      <c r="HA486" s="5"/>
      <c r="HB486" s="5"/>
      <c r="HC486" s="5"/>
      <c r="HD486" s="5"/>
      <c r="HE486" s="5"/>
      <c r="HF486" s="5"/>
      <c r="HG486" s="5"/>
      <c r="HH486" s="5"/>
      <c r="HI486" s="5"/>
      <c r="HJ486" s="5"/>
      <c r="HK486" s="5"/>
      <c r="HL486" s="5"/>
      <c r="HM486" s="5"/>
      <c r="HN486" s="5"/>
      <c r="HO486" s="5"/>
      <c r="HP486" s="5"/>
      <c r="HQ486" s="5"/>
      <c r="HR486" s="5"/>
      <c r="HS486" s="5"/>
      <c r="HT486" s="5"/>
      <c r="HU486" s="5"/>
      <c r="HV486" s="5"/>
      <c r="HW486" s="5"/>
      <c r="HX486" s="5"/>
      <c r="HY486" s="5"/>
      <c r="HZ486" s="5"/>
      <c r="IA486" s="5"/>
      <c r="IB486" s="5"/>
      <c r="IC486" s="5"/>
      <c r="ID486" s="5"/>
      <c r="IE486" s="5"/>
      <c r="IF486" s="5"/>
      <c r="IG486" s="5"/>
      <c r="IH486" s="5"/>
      <c r="II486" s="5"/>
      <c r="IJ486" s="5"/>
      <c r="IK486" s="5"/>
      <c r="IL486" s="5"/>
      <c r="IM486" s="5"/>
      <c r="IN486" s="5"/>
      <c r="IO486" s="5"/>
      <c r="IP486" s="5"/>
      <c r="IQ486" s="5"/>
      <c r="IR486" s="5"/>
      <c r="IS486" s="5"/>
      <c r="IT486" s="5"/>
      <c r="IU486" s="5"/>
      <c r="IV486" s="5"/>
      <c r="IW486" s="5"/>
      <c r="IX486" s="5"/>
      <c r="IY486" s="5"/>
      <c r="IZ486" s="5"/>
      <c r="JA486" s="5"/>
      <c r="JB486" s="5"/>
      <c r="JC486" s="5"/>
      <c r="JD486" s="5"/>
      <c r="JE486" s="5"/>
      <c r="JF486" s="5"/>
      <c r="JG486" s="5"/>
      <c r="JH486" s="5"/>
      <c r="JI486" s="5"/>
      <c r="JJ486" s="5"/>
      <c r="JK486" s="5"/>
      <c r="JL486" s="5"/>
      <c r="JM486" s="5"/>
      <c r="JN486" s="5"/>
      <c r="JO486" s="5"/>
      <c r="JP486" s="5"/>
      <c r="JQ486" s="5"/>
      <c r="JR486" s="5"/>
      <c r="JS486" s="5"/>
      <c r="JT486" s="5"/>
    </row>
    <row r="487" spans="1:280" ht="24.95" customHeight="1" x14ac:dyDescent="0.25">
      <c r="AM487" s="28"/>
      <c r="AN487" s="28"/>
      <c r="AO487" s="28"/>
      <c r="AP487" s="28"/>
      <c r="AQ487" s="28"/>
      <c r="AR487" s="28"/>
      <c r="AS487" s="28"/>
      <c r="AT487" s="28"/>
      <c r="AU487" s="28"/>
      <c r="AV487" s="28"/>
      <c r="AW487" s="28"/>
      <c r="AX487" s="28"/>
      <c r="AY487" s="28"/>
      <c r="AZ487" s="28"/>
      <c r="BA487" s="28"/>
      <c r="BB487" s="28"/>
      <c r="BC487" s="28"/>
      <c r="BD487" s="28"/>
      <c r="BE487" s="28"/>
      <c r="BF487" s="28"/>
      <c r="BG487" s="28"/>
      <c r="BH487" s="28"/>
      <c r="BI487" s="28"/>
      <c r="BJ487" s="28"/>
      <c r="BK487" s="28"/>
      <c r="BL487" s="28"/>
      <c r="BM487" s="28"/>
      <c r="BN487" s="28"/>
      <c r="BO487" s="28"/>
      <c r="BP487" s="28"/>
      <c r="BQ487" s="28"/>
      <c r="BR487" s="28"/>
      <c r="BS487" s="28"/>
      <c r="BT487" s="28"/>
      <c r="BU487" s="28"/>
      <c r="BV487" s="28"/>
      <c r="BW487" s="28"/>
      <c r="BX487" s="28"/>
      <c r="BY487" s="28"/>
      <c r="BZ487" s="28"/>
      <c r="CA487" s="28"/>
      <c r="CB487" s="28"/>
      <c r="CC487" s="28"/>
      <c r="CD487" s="28"/>
      <c r="CE487" s="28"/>
      <c r="CF487" s="28"/>
      <c r="CG487" s="28"/>
      <c r="CH487" s="28"/>
      <c r="CI487" s="28"/>
      <c r="CJ487" s="28"/>
      <c r="CK487" s="28"/>
      <c r="CL487" s="28"/>
      <c r="CM487" s="28"/>
      <c r="CN487" s="28"/>
      <c r="CO487" s="28"/>
      <c r="CP487" s="28"/>
      <c r="CQ487" s="28"/>
      <c r="CR487" s="28"/>
      <c r="CS487" s="28"/>
      <c r="CT487" s="28"/>
      <c r="CU487" s="28"/>
      <c r="CV487" s="28"/>
      <c r="CW487" s="28"/>
      <c r="CX487" s="28"/>
      <c r="CY487" s="28"/>
      <c r="CZ487" s="28"/>
      <c r="DA487" s="28"/>
      <c r="DB487" s="28"/>
      <c r="DC487" s="28"/>
      <c r="DD487" s="28"/>
      <c r="DE487" s="28"/>
      <c r="DF487" s="28"/>
      <c r="DG487" s="28"/>
      <c r="DH487" s="28"/>
      <c r="DW487" s="5"/>
      <c r="DX487" s="5"/>
      <c r="DY487" s="5"/>
      <c r="DZ487" s="5"/>
      <c r="EA487" s="5"/>
      <c r="EB487" s="5"/>
      <c r="EC487" s="5"/>
      <c r="ED487" s="5"/>
      <c r="EE487" s="5"/>
      <c r="EF487" s="5"/>
      <c r="EG487" s="5"/>
      <c r="EH487" s="5"/>
      <c r="EI487" s="5"/>
      <c r="EJ487" s="5"/>
      <c r="EK487" s="5"/>
      <c r="EL487" s="5"/>
      <c r="EM487" s="5"/>
      <c r="EN487" s="5"/>
      <c r="EO487" s="5"/>
      <c r="EP487" s="5"/>
      <c r="EQ487" s="5"/>
      <c r="ER487" s="5"/>
      <c r="ES487" s="5"/>
      <c r="ET487" s="5"/>
      <c r="EU487" s="5"/>
      <c r="EV487" s="5"/>
      <c r="EW487" s="5"/>
      <c r="EX487" s="5"/>
      <c r="EY487" s="5"/>
      <c r="EZ487" s="5"/>
      <c r="FA487" s="5"/>
      <c r="FB487" s="5"/>
      <c r="FC487" s="5"/>
      <c r="FD487" s="5"/>
      <c r="FE487" s="5"/>
      <c r="FF487" s="5"/>
      <c r="FG487" s="5"/>
      <c r="FH487" s="5"/>
      <c r="FI487" s="5"/>
      <c r="FJ487" s="5"/>
      <c r="FK487" s="5"/>
      <c r="FL487" s="5"/>
      <c r="FM487" s="5"/>
      <c r="FN487" s="5"/>
      <c r="FO487" s="5"/>
      <c r="FP487" s="5"/>
      <c r="FQ487" s="5"/>
      <c r="FR487" s="5"/>
      <c r="FS487" s="5"/>
      <c r="FT487" s="5"/>
      <c r="FU487" s="5"/>
      <c r="FV487" s="5"/>
      <c r="FW487" s="5"/>
      <c r="FX487" s="5"/>
      <c r="FY487" s="5"/>
      <c r="FZ487" s="5"/>
      <c r="GA487" s="5"/>
      <c r="GB487" s="5"/>
      <c r="GC487" s="5"/>
      <c r="GD487" s="5"/>
      <c r="GE487" s="5"/>
      <c r="GF487" s="5"/>
      <c r="GG487" s="5"/>
      <c r="GH487" s="5"/>
      <c r="GI487" s="5"/>
      <c r="GJ487" s="5"/>
      <c r="GK487" s="5"/>
      <c r="GL487" s="5"/>
      <c r="GM487" s="5"/>
      <c r="GN487" s="5"/>
      <c r="GO487" s="5"/>
      <c r="GP487" s="5"/>
      <c r="GQ487" s="5"/>
      <c r="GR487" s="5"/>
      <c r="GS487" s="5"/>
      <c r="GT487" s="5"/>
      <c r="GU487" s="5"/>
      <c r="GV487" s="5"/>
      <c r="GW487" s="5"/>
      <c r="GX487" s="5"/>
      <c r="GY487" s="5"/>
      <c r="GZ487" s="5"/>
      <c r="HA487" s="5"/>
      <c r="HB487" s="5"/>
      <c r="HC487" s="5"/>
      <c r="HD487" s="5"/>
      <c r="HE487" s="5"/>
      <c r="HF487" s="5"/>
      <c r="HG487" s="5"/>
      <c r="HH487" s="5"/>
      <c r="HI487" s="5"/>
      <c r="HJ487" s="5"/>
      <c r="HK487" s="5"/>
      <c r="HL487" s="5"/>
      <c r="HM487" s="5"/>
      <c r="HN487" s="5"/>
      <c r="HO487" s="5"/>
      <c r="HP487" s="5"/>
      <c r="HQ487" s="5"/>
      <c r="HR487" s="5"/>
      <c r="HS487" s="5"/>
      <c r="HT487" s="5"/>
      <c r="HU487" s="5"/>
      <c r="HV487" s="5"/>
      <c r="HW487" s="5"/>
      <c r="HX487" s="5"/>
      <c r="HY487" s="5"/>
      <c r="HZ487" s="5"/>
      <c r="IA487" s="5"/>
      <c r="IB487" s="5"/>
      <c r="IC487" s="5"/>
      <c r="ID487" s="5"/>
      <c r="IE487" s="5"/>
      <c r="IF487" s="5"/>
      <c r="IG487" s="5"/>
      <c r="IH487" s="5"/>
      <c r="II487" s="5"/>
      <c r="IJ487" s="5"/>
      <c r="IK487" s="5"/>
      <c r="IL487" s="5"/>
      <c r="IM487" s="5"/>
      <c r="IN487" s="5"/>
      <c r="IO487" s="5"/>
      <c r="IP487" s="5"/>
      <c r="IQ487" s="5"/>
      <c r="IR487" s="5"/>
      <c r="IS487" s="5"/>
      <c r="IT487" s="5"/>
      <c r="IU487" s="5"/>
      <c r="IV487" s="5"/>
      <c r="IW487" s="5"/>
      <c r="IX487" s="5"/>
      <c r="IY487" s="5"/>
      <c r="IZ487" s="5"/>
      <c r="JA487" s="5"/>
      <c r="JB487" s="5"/>
      <c r="JC487" s="5"/>
      <c r="JD487" s="5"/>
      <c r="JE487" s="5"/>
      <c r="JF487" s="5"/>
      <c r="JG487" s="5"/>
      <c r="JH487" s="5"/>
      <c r="JI487" s="5"/>
      <c r="JJ487" s="5"/>
      <c r="JK487" s="5"/>
      <c r="JL487" s="5"/>
      <c r="JM487" s="5"/>
      <c r="JN487" s="5"/>
      <c r="JO487" s="5"/>
      <c r="JP487" s="5"/>
      <c r="JQ487" s="5"/>
      <c r="JR487" s="5"/>
      <c r="JS487" s="5"/>
      <c r="JT487" s="5"/>
    </row>
    <row r="488" spans="1:280" s="5" customFormat="1" x14ac:dyDescent="0.25">
      <c r="A488"/>
      <c r="B488"/>
      <c r="C488" s="32"/>
      <c r="D488"/>
      <c r="E488" s="1"/>
      <c r="F488" s="1"/>
      <c r="G488" s="1"/>
      <c r="H488" s="1"/>
      <c r="I488" s="1"/>
      <c r="J488" s="1"/>
      <c r="K488" s="1"/>
      <c r="AM488" s="28"/>
      <c r="AN488" s="28"/>
      <c r="AO488" s="28"/>
      <c r="AP488" s="28"/>
      <c r="AQ488" s="28"/>
      <c r="AR488" s="28"/>
      <c r="AS488" s="28"/>
      <c r="AT488" s="28"/>
      <c r="AU488" s="28"/>
      <c r="AV488" s="28"/>
      <c r="AW488" s="28"/>
      <c r="AX488" s="28"/>
      <c r="AY488" s="28"/>
      <c r="AZ488" s="28"/>
      <c r="BA488" s="28"/>
      <c r="BB488" s="28"/>
      <c r="BC488" s="28"/>
      <c r="BD488" s="28"/>
      <c r="BE488" s="28"/>
      <c r="BF488" s="28"/>
      <c r="BG488" s="28"/>
      <c r="BH488" s="28"/>
      <c r="BI488" s="28"/>
      <c r="BJ488" s="28"/>
      <c r="BK488" s="28"/>
      <c r="BL488" s="28"/>
      <c r="BM488" s="28"/>
      <c r="BN488" s="28"/>
      <c r="BO488" s="28"/>
      <c r="BP488" s="28"/>
      <c r="BQ488" s="28"/>
      <c r="BR488" s="28"/>
      <c r="BS488" s="28"/>
      <c r="BT488" s="28"/>
      <c r="BU488" s="28"/>
      <c r="BV488" s="28"/>
      <c r="BW488" s="28"/>
      <c r="BX488" s="28"/>
      <c r="BY488" s="28"/>
      <c r="BZ488" s="28"/>
      <c r="CA488" s="28"/>
      <c r="CB488" s="28"/>
      <c r="CC488" s="28"/>
      <c r="CD488" s="28"/>
      <c r="CE488" s="28"/>
      <c r="CF488" s="28"/>
      <c r="CG488" s="28"/>
      <c r="CH488" s="28"/>
      <c r="CI488" s="28"/>
      <c r="CJ488" s="28"/>
      <c r="CK488" s="28"/>
      <c r="CL488" s="28"/>
      <c r="CM488" s="28"/>
      <c r="CN488" s="28"/>
      <c r="CO488" s="28"/>
      <c r="CP488" s="28"/>
      <c r="CQ488" s="28"/>
      <c r="CR488" s="28"/>
      <c r="CS488" s="28"/>
      <c r="CT488" s="28"/>
      <c r="CU488" s="28"/>
      <c r="CV488" s="28"/>
      <c r="CW488" s="28"/>
      <c r="CX488" s="28"/>
      <c r="CY488" s="28"/>
      <c r="CZ488" s="28"/>
      <c r="DA488" s="28"/>
      <c r="DB488" s="28"/>
      <c r="DC488" s="28"/>
      <c r="DD488" s="28"/>
      <c r="DE488" s="28"/>
      <c r="DF488" s="28"/>
      <c r="DG488" s="28"/>
      <c r="DH488" s="28"/>
    </row>
    <row r="489" spans="1:280" s="5" customFormat="1" x14ac:dyDescent="0.25">
      <c r="A489"/>
      <c r="B489"/>
      <c r="C489" s="32"/>
      <c r="D489"/>
      <c r="E489" s="1"/>
      <c r="F489" s="1"/>
      <c r="G489" s="1"/>
      <c r="H489" s="1"/>
      <c r="I489" s="1"/>
      <c r="J489" s="1"/>
      <c r="K489" s="1"/>
      <c r="AM489" s="28"/>
      <c r="AN489" s="28"/>
      <c r="AO489" s="28"/>
      <c r="AP489" s="28"/>
      <c r="AQ489" s="28"/>
      <c r="AR489" s="28"/>
      <c r="AS489" s="28"/>
      <c r="AT489" s="28"/>
      <c r="AU489" s="28"/>
      <c r="AV489" s="28"/>
      <c r="AW489" s="28"/>
      <c r="AX489" s="28"/>
      <c r="AY489" s="28"/>
      <c r="AZ489" s="28"/>
      <c r="BA489" s="28"/>
      <c r="BB489" s="28"/>
      <c r="BC489" s="28"/>
      <c r="BD489" s="28"/>
      <c r="BE489" s="28"/>
      <c r="BF489" s="28"/>
      <c r="BG489" s="28"/>
      <c r="BH489" s="28"/>
      <c r="BI489" s="28"/>
      <c r="BJ489" s="28"/>
      <c r="BK489" s="28"/>
      <c r="BL489" s="28"/>
      <c r="BM489" s="28"/>
      <c r="BN489" s="28"/>
      <c r="BO489" s="28"/>
      <c r="BP489" s="28"/>
      <c r="BQ489" s="28"/>
      <c r="BR489" s="28"/>
      <c r="BS489" s="28"/>
      <c r="BT489" s="28"/>
      <c r="BU489" s="28"/>
      <c r="BV489" s="28"/>
      <c r="BW489" s="28"/>
      <c r="BX489" s="28"/>
      <c r="BY489" s="28"/>
      <c r="BZ489" s="28"/>
      <c r="CA489" s="28"/>
      <c r="CB489" s="28"/>
      <c r="CC489" s="28"/>
      <c r="CD489" s="28"/>
      <c r="CE489" s="28"/>
      <c r="CF489" s="28"/>
      <c r="CG489" s="28"/>
      <c r="CH489" s="28"/>
      <c r="CI489" s="28"/>
      <c r="CJ489" s="28"/>
      <c r="CK489" s="28"/>
      <c r="CL489" s="28"/>
      <c r="CM489" s="28"/>
      <c r="CN489" s="28"/>
      <c r="CO489" s="28"/>
      <c r="CP489" s="28"/>
      <c r="CQ489" s="28"/>
      <c r="CR489" s="28"/>
      <c r="CS489" s="28"/>
      <c r="CT489" s="28"/>
      <c r="CU489" s="28"/>
      <c r="CV489" s="28"/>
      <c r="CW489" s="28"/>
      <c r="CX489" s="28"/>
      <c r="CY489" s="28"/>
      <c r="CZ489" s="28"/>
      <c r="DA489" s="28"/>
      <c r="DB489" s="28"/>
      <c r="DC489" s="28"/>
      <c r="DD489" s="28"/>
      <c r="DE489" s="28"/>
      <c r="DF489" s="28"/>
      <c r="DG489" s="28"/>
      <c r="DH489" s="28"/>
    </row>
    <row r="490" spans="1:280" s="5" customFormat="1" x14ac:dyDescent="0.25">
      <c r="A490"/>
      <c r="B490"/>
      <c r="C490" s="32"/>
      <c r="D490"/>
      <c r="E490" s="1"/>
      <c r="F490" s="1"/>
      <c r="G490" s="1"/>
      <c r="H490" s="1"/>
      <c r="I490" s="1"/>
      <c r="J490" s="1"/>
      <c r="K490" s="1"/>
      <c r="AM490" s="28"/>
      <c r="AN490" s="28"/>
      <c r="AO490" s="28"/>
      <c r="AP490" s="28"/>
      <c r="AQ490" s="28"/>
      <c r="AR490" s="28"/>
      <c r="AS490" s="28"/>
      <c r="AT490" s="28"/>
      <c r="AU490" s="28"/>
      <c r="AV490" s="28"/>
      <c r="AW490" s="28"/>
      <c r="AX490" s="28"/>
      <c r="AY490" s="28"/>
      <c r="AZ490" s="28"/>
      <c r="BA490" s="28"/>
      <c r="BB490" s="28"/>
      <c r="BC490" s="28"/>
      <c r="BD490" s="28"/>
      <c r="BE490" s="28"/>
      <c r="BF490" s="28"/>
      <c r="BG490" s="28"/>
      <c r="BH490" s="28"/>
      <c r="BI490" s="28"/>
      <c r="BJ490" s="28"/>
      <c r="BK490" s="28"/>
      <c r="BL490" s="28"/>
      <c r="BM490" s="28"/>
      <c r="BN490" s="28"/>
      <c r="BO490" s="28"/>
      <c r="BP490" s="28"/>
      <c r="BQ490" s="28"/>
      <c r="BR490" s="28"/>
      <c r="BS490" s="28"/>
      <c r="BT490" s="28"/>
      <c r="BU490" s="28"/>
      <c r="BV490" s="28"/>
      <c r="BW490" s="28"/>
      <c r="BX490" s="28"/>
      <c r="BY490" s="28"/>
      <c r="BZ490" s="28"/>
      <c r="CA490" s="28"/>
      <c r="CB490" s="28"/>
      <c r="CC490" s="28"/>
      <c r="CD490" s="28"/>
      <c r="CE490" s="28"/>
      <c r="CF490" s="28"/>
      <c r="CG490" s="28"/>
      <c r="CH490" s="28"/>
      <c r="CI490" s="28"/>
      <c r="CJ490" s="28"/>
      <c r="CK490" s="28"/>
      <c r="CL490" s="28"/>
      <c r="CM490" s="28"/>
      <c r="CN490" s="28"/>
      <c r="CO490" s="28"/>
      <c r="CP490" s="28"/>
      <c r="CQ490" s="28"/>
      <c r="CR490" s="28"/>
      <c r="CS490" s="28"/>
      <c r="CT490" s="28"/>
      <c r="CU490" s="28"/>
      <c r="CV490" s="28"/>
      <c r="CW490" s="28"/>
      <c r="CX490" s="28"/>
      <c r="CY490" s="28"/>
      <c r="CZ490" s="28"/>
      <c r="DA490" s="28"/>
      <c r="DB490" s="28"/>
      <c r="DC490" s="28"/>
      <c r="DD490" s="28"/>
      <c r="DE490" s="28"/>
      <c r="DF490" s="28"/>
      <c r="DG490" s="28"/>
      <c r="DH490" s="28"/>
    </row>
    <row r="491" spans="1:280" x14ac:dyDescent="0.25">
      <c r="AM491" s="28"/>
      <c r="AN491" s="28"/>
      <c r="AO491" s="28"/>
      <c r="AP491" s="28"/>
      <c r="AQ491" s="28"/>
      <c r="AR491" s="28"/>
      <c r="AS491" s="28"/>
      <c r="AT491" s="28"/>
      <c r="AU491" s="28"/>
      <c r="AV491" s="28"/>
      <c r="AW491" s="28"/>
      <c r="AX491" s="28"/>
      <c r="AY491" s="28"/>
      <c r="AZ491" s="28"/>
      <c r="BA491" s="28"/>
      <c r="BB491" s="28"/>
      <c r="BC491" s="28"/>
      <c r="BD491" s="28"/>
      <c r="BE491" s="28"/>
      <c r="BF491" s="28"/>
      <c r="BG491" s="28"/>
      <c r="BH491" s="28"/>
      <c r="BI491" s="28"/>
      <c r="BJ491" s="28"/>
      <c r="BK491" s="28"/>
      <c r="BL491" s="28"/>
      <c r="BM491" s="28"/>
      <c r="BN491" s="28"/>
      <c r="BO491" s="28"/>
      <c r="BP491" s="28"/>
      <c r="BQ491" s="28"/>
      <c r="BR491" s="28"/>
      <c r="BS491" s="28"/>
      <c r="BT491" s="28"/>
      <c r="BU491" s="28"/>
      <c r="BV491" s="28"/>
      <c r="BW491" s="28"/>
      <c r="BX491" s="28"/>
      <c r="BY491" s="28"/>
      <c r="BZ491" s="28"/>
      <c r="CA491" s="28"/>
      <c r="CB491" s="28"/>
      <c r="CC491" s="28"/>
      <c r="CD491" s="28"/>
      <c r="CE491" s="28"/>
      <c r="CF491" s="28"/>
      <c r="CG491" s="28"/>
      <c r="CH491" s="28"/>
      <c r="CI491" s="28"/>
      <c r="CJ491" s="28"/>
      <c r="CK491" s="28"/>
      <c r="CL491" s="28"/>
      <c r="CM491" s="28"/>
      <c r="CN491" s="28"/>
      <c r="CO491" s="28"/>
      <c r="CP491" s="28"/>
      <c r="CQ491" s="28"/>
      <c r="CR491" s="28"/>
      <c r="CS491" s="28"/>
      <c r="CT491" s="28"/>
      <c r="CU491" s="28"/>
      <c r="CV491" s="28"/>
      <c r="CW491" s="28"/>
      <c r="CX491" s="28"/>
      <c r="CY491" s="28"/>
      <c r="CZ491" s="28"/>
      <c r="DA491" s="28"/>
      <c r="DB491" s="28"/>
      <c r="DC491" s="28"/>
      <c r="DD491" s="28"/>
      <c r="DE491" s="28"/>
      <c r="DF491" s="28"/>
      <c r="DG491" s="28"/>
      <c r="DH491" s="28"/>
      <c r="DI491" s="28"/>
      <c r="DJ491" s="28"/>
      <c r="DK491" s="28"/>
      <c r="DL491" s="28"/>
      <c r="DV491"/>
    </row>
  </sheetData>
  <mergeCells count="44">
    <mergeCell ref="A10:K10"/>
    <mergeCell ref="A53:K53"/>
    <mergeCell ref="A34:K34"/>
    <mergeCell ref="A39:K39"/>
    <mergeCell ref="A99:K99"/>
    <mergeCell ref="A92:K92"/>
    <mergeCell ref="A28:K28"/>
    <mergeCell ref="A48:K48"/>
    <mergeCell ref="A82:K82"/>
    <mergeCell ref="A103:K103"/>
    <mergeCell ref="A280:K280"/>
    <mergeCell ref="A234:K234"/>
    <mergeCell ref="A87:K87"/>
    <mergeCell ref="A173:K173"/>
    <mergeCell ref="A179:K179"/>
    <mergeCell ref="A196:K196"/>
    <mergeCell ref="A164:K164"/>
    <mergeCell ref="A266:K266"/>
    <mergeCell ref="A262:K262"/>
    <mergeCell ref="A270:K270"/>
    <mergeCell ref="A189:K189"/>
    <mergeCell ref="A1:K1"/>
    <mergeCell ref="A2:K2"/>
    <mergeCell ref="A3:K3"/>
    <mergeCell ref="A4:K4"/>
    <mergeCell ref="A5:K5"/>
    <mergeCell ref="A6:K6"/>
    <mergeCell ref="A7:A8"/>
    <mergeCell ref="B7:B8"/>
    <mergeCell ref="E7:E8"/>
    <mergeCell ref="F7:F8"/>
    <mergeCell ref="G7:G8"/>
    <mergeCell ref="H7:H8"/>
    <mergeCell ref="I7:I8"/>
    <mergeCell ref="J7:J8"/>
    <mergeCell ref="K7:K8"/>
    <mergeCell ref="D7:D8"/>
    <mergeCell ref="C7:C8"/>
    <mergeCell ref="A311:K311"/>
    <mergeCell ref="A285:K285"/>
    <mergeCell ref="A292:K292"/>
    <mergeCell ref="A242:K242"/>
    <mergeCell ref="A307:K307"/>
    <mergeCell ref="A255:K255"/>
  </mergeCells>
  <pageMargins left="0.76916666666666667" right="0.53083333333333338" top="0.74803149606299213" bottom="0.74803149606299213" header="0.31496062992125984" footer="0.31496062992125984"/>
  <pageSetup paperSize="5" scale="52" orientation="landscape" r:id="rId1"/>
  <rowBreaks count="5" manualBreakCount="5">
    <brk id="68" max="9" man="1"/>
    <brk id="27" max="9" man="1"/>
    <brk id="172" max="9" man="1"/>
    <brk id="216" max="9" man="1"/>
    <brk id="495" max="9" man="1"/>
  </rowBreaks>
  <colBreaks count="1" manualBreakCount="1">
    <brk id="11" max="1048575" man="1"/>
  </colBreaks>
  <ignoredErrors>
    <ignoredError sqref="J85 F162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2022-12-02T18:46:55Z</cp:lastPrinted>
  <dcterms:created xsi:type="dcterms:W3CDTF">2017-02-23T14:23:40Z</dcterms:created>
  <dcterms:modified xsi:type="dcterms:W3CDTF">2022-12-02T18:47:42Z</dcterms:modified>
</cp:coreProperties>
</file>