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RRHH\SECCIÓN DE REGISTRO, CONTROL Y NÓMINA\NÓMINA\NÓMINAS PORTAL DE TRANSPARENCIA 2022\ABRIL\"/>
    </mc:Choice>
  </mc:AlternateContent>
  <bookViews>
    <workbookView xWindow="-120" yWindow="-120" windowWidth="19440" windowHeight="15000"/>
  </bookViews>
  <sheets>
    <sheet name="New Text Document" sheetId="1" r:id="rId1"/>
  </sheets>
  <definedNames>
    <definedName name="_xlnm.Print_Area" localSheetId="0">'New Text Document'!$A$1:$K$518</definedName>
    <definedName name="_xlnm.Print_Titles" localSheetId="0">'New Text Document'!$1:$8</definedName>
  </definedNames>
  <calcPr calcId="152511" fullPrecision="0"/>
</workbook>
</file>

<file path=xl/calcChain.xml><?xml version="1.0" encoding="utf-8"?>
<calcChain xmlns="http://schemas.openxmlformats.org/spreadsheetml/2006/main">
  <c r="J25" i="1" l="1"/>
  <c r="E25" i="1"/>
  <c r="H495" i="1" l="1"/>
  <c r="I495" i="1"/>
  <c r="K495" i="1"/>
  <c r="K110" i="1"/>
  <c r="J110" i="1"/>
  <c r="I40" i="1"/>
  <c r="F189" i="1" l="1"/>
  <c r="F400" i="1"/>
  <c r="F296" i="1"/>
  <c r="F65" i="1"/>
  <c r="F51" i="1"/>
  <c r="F29" i="1"/>
  <c r="B495" i="1"/>
  <c r="G492" i="1"/>
  <c r="I492" i="1"/>
  <c r="E492" i="1"/>
  <c r="I474" i="1"/>
  <c r="G474" i="1"/>
  <c r="E474" i="1"/>
  <c r="G463" i="1"/>
  <c r="I463" i="1"/>
  <c r="J463" i="1"/>
  <c r="E463" i="1"/>
  <c r="I458" i="1"/>
  <c r="F458" i="1"/>
  <c r="E458" i="1"/>
  <c r="F385" i="1"/>
  <c r="G324" i="1"/>
  <c r="H324" i="1"/>
  <c r="I324" i="1"/>
  <c r="J324" i="1"/>
  <c r="K324" i="1"/>
  <c r="F324" i="1"/>
  <c r="E324" i="1"/>
  <c r="J281" i="1"/>
  <c r="I281" i="1"/>
  <c r="E281" i="1"/>
  <c r="I256" i="1"/>
  <c r="E256" i="1"/>
  <c r="J240" i="1"/>
  <c r="K240" i="1" s="1"/>
  <c r="J241" i="1"/>
  <c r="K241" i="1" s="1"/>
  <c r="J245" i="1"/>
  <c r="K245" i="1" s="1"/>
  <c r="J246" i="1"/>
  <c r="K246" i="1" s="1"/>
  <c r="J247" i="1"/>
  <c r="K247" i="1" s="1"/>
  <c r="I248" i="1"/>
  <c r="F178" i="1"/>
  <c r="K158" i="1"/>
  <c r="K160" i="1"/>
  <c r="K162" i="1"/>
  <c r="K163" i="1"/>
  <c r="K164" i="1"/>
  <c r="K165" i="1"/>
  <c r="K166" i="1"/>
  <c r="K167" i="1"/>
  <c r="K168" i="1"/>
  <c r="J109" i="1" l="1"/>
  <c r="E110" i="1"/>
  <c r="F93" i="1"/>
  <c r="K47" i="1"/>
  <c r="G47" i="1"/>
  <c r="G495" i="1" s="1"/>
  <c r="I47" i="1"/>
  <c r="J47" i="1"/>
  <c r="E47" i="1"/>
  <c r="E248" i="1" l="1"/>
  <c r="G248" i="1"/>
  <c r="H165" i="1"/>
  <c r="H59" i="1"/>
  <c r="K51" i="1"/>
  <c r="K38" i="1" l="1"/>
  <c r="E291" i="1" l="1"/>
  <c r="G291" i="1"/>
  <c r="I291" i="1"/>
  <c r="J291" i="1"/>
  <c r="E275" i="1"/>
  <c r="H275" i="1"/>
  <c r="I275" i="1"/>
  <c r="J275" i="1"/>
  <c r="G275" i="1"/>
  <c r="F274" i="1"/>
  <c r="J51" i="1"/>
  <c r="I51" i="1"/>
  <c r="H51" i="1"/>
  <c r="G51" i="1"/>
  <c r="E51" i="1"/>
  <c r="F472" i="1"/>
  <c r="G458" i="1"/>
  <c r="I450" i="1"/>
  <c r="G450" i="1"/>
  <c r="E450" i="1"/>
  <c r="F449" i="1"/>
  <c r="H449" i="1"/>
  <c r="F448" i="1"/>
  <c r="H448" i="1"/>
  <c r="I431" i="1"/>
  <c r="G431" i="1"/>
  <c r="E431" i="1"/>
  <c r="K417" i="1"/>
  <c r="K400" i="1"/>
  <c r="J400" i="1"/>
  <c r="I400" i="1"/>
  <c r="H400" i="1"/>
  <c r="G400" i="1"/>
  <c r="E400" i="1"/>
  <c r="I374" i="1"/>
  <c r="H373" i="1"/>
  <c r="G374" i="1"/>
  <c r="E374" i="1"/>
  <c r="F336" i="1"/>
  <c r="H336" i="1"/>
  <c r="I302" i="1"/>
  <c r="G302" i="1"/>
  <c r="E302" i="1"/>
  <c r="K296" i="1"/>
  <c r="J296" i="1"/>
  <c r="I296" i="1"/>
  <c r="H296" i="1"/>
  <c r="G296" i="1"/>
  <c r="E296" i="1"/>
  <c r="G256" i="1"/>
  <c r="F244" i="1"/>
  <c r="H244" i="1"/>
  <c r="F243" i="1"/>
  <c r="H243" i="1"/>
  <c r="K189" i="1"/>
  <c r="J189" i="1"/>
  <c r="I189" i="1"/>
  <c r="H189" i="1"/>
  <c r="G189" i="1"/>
  <c r="E189" i="1"/>
  <c r="J244" i="1" l="1"/>
  <c r="K244" i="1" s="1"/>
  <c r="J243" i="1"/>
  <c r="K243" i="1" s="1"/>
  <c r="K178" i="1"/>
  <c r="J178" i="1"/>
  <c r="I178" i="1"/>
  <c r="H178" i="1"/>
  <c r="G178" i="1"/>
  <c r="E178" i="1"/>
  <c r="E169" i="1" l="1"/>
  <c r="I169" i="1"/>
  <c r="G169" i="1"/>
  <c r="F168" i="1"/>
  <c r="H168" i="1"/>
  <c r="F167" i="1"/>
  <c r="H167" i="1"/>
  <c r="F166" i="1"/>
  <c r="F165" i="1"/>
  <c r="F164" i="1"/>
  <c r="H164" i="1"/>
  <c r="F163" i="1"/>
  <c r="H163" i="1"/>
  <c r="I154" i="1" l="1"/>
  <c r="G154" i="1"/>
  <c r="F153" i="1"/>
  <c r="H153" i="1"/>
  <c r="F152" i="1"/>
  <c r="H152" i="1"/>
  <c r="F150" i="1"/>
  <c r="I141" i="1"/>
  <c r="E141" i="1"/>
  <c r="F133" i="1"/>
  <c r="H133" i="1"/>
  <c r="F132" i="1"/>
  <c r="H132" i="1"/>
  <c r="F131" i="1"/>
  <c r="H131" i="1"/>
  <c r="F129" i="1"/>
  <c r="G141" i="1"/>
  <c r="F140" i="1"/>
  <c r="H140" i="1"/>
  <c r="E154" i="1"/>
  <c r="G110" i="1" l="1"/>
  <c r="I110" i="1"/>
  <c r="K93" i="1" l="1"/>
  <c r="J93" i="1"/>
  <c r="I93" i="1"/>
  <c r="H93" i="1"/>
  <c r="G93" i="1"/>
  <c r="E93" i="1"/>
  <c r="I89" i="1"/>
  <c r="G89" i="1"/>
  <c r="E89" i="1"/>
  <c r="H87" i="1"/>
  <c r="H88" i="1"/>
  <c r="F86" i="1"/>
  <c r="H86" i="1"/>
  <c r="I79" i="1"/>
  <c r="K65" i="1"/>
  <c r="E65" i="1"/>
  <c r="J65" i="1"/>
  <c r="I65" i="1"/>
  <c r="H65" i="1"/>
  <c r="G65" i="1"/>
  <c r="E29" i="1"/>
  <c r="K29" i="1"/>
  <c r="J29" i="1"/>
  <c r="I29" i="1"/>
  <c r="H29" i="1"/>
  <c r="G29" i="1"/>
  <c r="J17" i="1" l="1"/>
  <c r="K17" i="1" s="1"/>
  <c r="I318" i="1" l="1"/>
  <c r="G318" i="1"/>
  <c r="E318" i="1"/>
  <c r="J120" i="1"/>
  <c r="I120" i="1"/>
  <c r="G120" i="1"/>
  <c r="K119" i="1"/>
  <c r="K120" i="1" s="1"/>
  <c r="E120" i="1"/>
  <c r="G367" i="1" l="1"/>
  <c r="I359" i="1"/>
  <c r="G359" i="1"/>
  <c r="E359" i="1"/>
  <c r="F358" i="1"/>
  <c r="E308" i="1"/>
  <c r="F307" i="1"/>
  <c r="K307" i="1"/>
  <c r="J358" i="1" l="1"/>
  <c r="G185" i="1"/>
  <c r="I185" i="1"/>
  <c r="E185" i="1"/>
  <c r="K358" i="1" l="1"/>
  <c r="K385" i="1" l="1"/>
  <c r="J385" i="1"/>
  <c r="I385" i="1"/>
  <c r="H385" i="1"/>
  <c r="G385" i="1"/>
  <c r="E385" i="1"/>
  <c r="K24" i="1"/>
  <c r="I25" i="1"/>
  <c r="G25" i="1"/>
  <c r="I441" i="1" l="1"/>
  <c r="G441" i="1"/>
  <c r="E441" i="1"/>
  <c r="J380" i="1" l="1"/>
  <c r="I380" i="1"/>
  <c r="F380" i="1"/>
  <c r="E380" i="1"/>
  <c r="H214" i="1"/>
  <c r="F236" i="1"/>
  <c r="H236" i="1"/>
  <c r="F242" i="1"/>
  <c r="H242" i="1"/>
  <c r="I211" i="1"/>
  <c r="E211" i="1"/>
  <c r="G211" i="1"/>
  <c r="J56" i="1"/>
  <c r="I56" i="1"/>
  <c r="F56" i="1"/>
  <c r="E56" i="1"/>
  <c r="J242" i="1" l="1"/>
  <c r="K242" i="1" s="1"/>
  <c r="J236" i="1"/>
  <c r="K236" i="1" s="1"/>
  <c r="F43" i="1"/>
  <c r="F47" i="1" s="1"/>
  <c r="I308" i="1" l="1"/>
  <c r="F221" i="1"/>
  <c r="F214" i="1"/>
  <c r="J214" i="1" s="1"/>
  <c r="K214" i="1" s="1"/>
  <c r="K77" i="1"/>
  <c r="H77" i="1"/>
  <c r="F77" i="1"/>
  <c r="K54" i="1"/>
  <c r="K56" i="1" s="1"/>
  <c r="F447" i="1" l="1"/>
  <c r="H447" i="1"/>
  <c r="G396" i="1"/>
  <c r="I206" i="1" l="1"/>
  <c r="G206" i="1"/>
  <c r="E206" i="1"/>
  <c r="F205" i="1"/>
  <c r="F416" i="1" l="1"/>
  <c r="G435" i="1"/>
  <c r="I435" i="1"/>
  <c r="E435" i="1"/>
  <c r="H428" i="1"/>
  <c r="F428" i="1"/>
  <c r="H430" i="1"/>
  <c r="F430" i="1"/>
  <c r="H429" i="1"/>
  <c r="F429" i="1"/>
  <c r="H424" i="1"/>
  <c r="F424" i="1"/>
  <c r="H423" i="1"/>
  <c r="F423" i="1"/>
  <c r="H426" i="1"/>
  <c r="F426" i="1"/>
  <c r="H421" i="1"/>
  <c r="F421" i="1"/>
  <c r="F420" i="1"/>
  <c r="H422" i="1"/>
  <c r="F422" i="1"/>
  <c r="H425" i="1"/>
  <c r="F425" i="1"/>
  <c r="H427" i="1"/>
  <c r="F427" i="1"/>
  <c r="H410" i="1"/>
  <c r="F410" i="1"/>
  <c r="H411" i="1"/>
  <c r="F411" i="1"/>
  <c r="H413" i="1"/>
  <c r="F413" i="1"/>
  <c r="H415" i="1"/>
  <c r="F415" i="1"/>
  <c r="F431" i="1" l="1"/>
  <c r="H431" i="1"/>
  <c r="J421" i="1"/>
  <c r="K429" i="1"/>
  <c r="K421" i="1" l="1"/>
  <c r="J431" i="1"/>
  <c r="K420" i="1"/>
  <c r="I417" i="1"/>
  <c r="G417" i="1"/>
  <c r="E417" i="1"/>
  <c r="H409" i="1"/>
  <c r="F409" i="1"/>
  <c r="F408" i="1"/>
  <c r="H412" i="1"/>
  <c r="F412" i="1"/>
  <c r="H414" i="1"/>
  <c r="F414" i="1"/>
  <c r="G405" i="1"/>
  <c r="I405" i="1"/>
  <c r="E405" i="1"/>
  <c r="I396" i="1"/>
  <c r="E396" i="1"/>
  <c r="G380" i="1"/>
  <c r="G479" i="1"/>
  <c r="I479" i="1"/>
  <c r="E479" i="1"/>
  <c r="H471" i="1"/>
  <c r="F471" i="1"/>
  <c r="F468" i="1"/>
  <c r="H469" i="1"/>
  <c r="F469" i="1"/>
  <c r="H466" i="1"/>
  <c r="F466" i="1"/>
  <c r="H467" i="1"/>
  <c r="F467" i="1"/>
  <c r="F470" i="1"/>
  <c r="G308" i="1"/>
  <c r="H300" i="1"/>
  <c r="H302" i="1" s="1"/>
  <c r="F300" i="1"/>
  <c r="F302" i="1" s="1"/>
  <c r="G262" i="1"/>
  <c r="I262" i="1"/>
  <c r="E262" i="1"/>
  <c r="H203" i="1"/>
  <c r="F203" i="1"/>
  <c r="H117" i="1"/>
  <c r="F117" i="1"/>
  <c r="G61" i="1"/>
  <c r="I61" i="1"/>
  <c r="E61" i="1"/>
  <c r="G56" i="1"/>
  <c r="H54" i="1"/>
  <c r="H56" i="1" s="1"/>
  <c r="K21" i="1"/>
  <c r="F20" i="1"/>
  <c r="F19" i="1"/>
  <c r="J19" i="1" s="1"/>
  <c r="K19" i="1" s="1"/>
  <c r="K431" i="1" l="1"/>
  <c r="H417" i="1"/>
  <c r="J467" i="1"/>
  <c r="J469" i="1"/>
  <c r="J471" i="1"/>
  <c r="K471" i="1" s="1"/>
  <c r="F417" i="1"/>
  <c r="K20" i="1"/>
  <c r="J203" i="1"/>
  <c r="J302" i="1"/>
  <c r="H456" i="1"/>
  <c r="K467" i="1" l="1"/>
  <c r="K300" i="1"/>
  <c r="K302" i="1" s="1"/>
  <c r="J417" i="1"/>
  <c r="K456" i="1" l="1"/>
  <c r="H356" i="1"/>
  <c r="F356" i="1"/>
  <c r="E341" i="1"/>
  <c r="G329" i="1"/>
  <c r="I329" i="1"/>
  <c r="E329" i="1"/>
  <c r="H225" i="1"/>
  <c r="F225" i="1"/>
  <c r="H221" i="1"/>
  <c r="J221" i="1" s="1"/>
  <c r="K221" i="1" s="1"/>
  <c r="H259" i="1"/>
  <c r="F259" i="1"/>
  <c r="G281" i="1"/>
  <c r="H76" i="1"/>
  <c r="F76" i="1"/>
  <c r="J18" i="1"/>
  <c r="K18" i="1" s="1"/>
  <c r="H200" i="1"/>
  <c r="F200" i="1"/>
  <c r="G79" i="1"/>
  <c r="E79" i="1"/>
  <c r="J225" i="1" l="1"/>
  <c r="K225" i="1" s="1"/>
  <c r="K76" i="1"/>
  <c r="J356" i="1"/>
  <c r="K356" i="1" s="1"/>
  <c r="K259" i="1"/>
  <c r="J200" i="1"/>
  <c r="K200" i="1" s="1"/>
  <c r="F491" i="1"/>
  <c r="H491" i="1"/>
  <c r="J491" i="1" l="1"/>
  <c r="K491" i="1" s="1"/>
  <c r="F33" i="1" l="1"/>
  <c r="H33" i="1"/>
  <c r="H378" i="1"/>
  <c r="J33" i="1" l="1"/>
  <c r="K33" i="1" s="1"/>
  <c r="H366" i="1"/>
  <c r="F366" i="1"/>
  <c r="G341" i="1"/>
  <c r="J366" i="1" l="1"/>
  <c r="K366" i="1" s="1"/>
  <c r="F124" i="1" l="1"/>
  <c r="F123" i="1"/>
  <c r="F125" i="1"/>
  <c r="F126" i="1"/>
  <c r="F127" i="1"/>
  <c r="F128" i="1"/>
  <c r="F130" i="1"/>
  <c r="H215" i="1"/>
  <c r="H216" i="1"/>
  <c r="H217" i="1"/>
  <c r="H218" i="1"/>
  <c r="H219" i="1"/>
  <c r="H220" i="1"/>
  <c r="H222" i="1"/>
  <c r="H223" i="1"/>
  <c r="H226" i="1"/>
  <c r="H227" i="1"/>
  <c r="H228" i="1"/>
  <c r="H229" i="1"/>
  <c r="J229" i="1" s="1"/>
  <c r="K229" i="1" s="1"/>
  <c r="H230" i="1"/>
  <c r="J230" i="1" s="1"/>
  <c r="K230" i="1" s="1"/>
  <c r="H231" i="1"/>
  <c r="J231" i="1" s="1"/>
  <c r="K231" i="1" s="1"/>
  <c r="H232" i="1"/>
  <c r="H233" i="1"/>
  <c r="H234" i="1"/>
  <c r="H235" i="1"/>
  <c r="H237" i="1"/>
  <c r="H238" i="1"/>
  <c r="H239" i="1"/>
  <c r="F215" i="1"/>
  <c r="F216" i="1"/>
  <c r="F217" i="1"/>
  <c r="F218" i="1"/>
  <c r="F219" i="1"/>
  <c r="F220" i="1"/>
  <c r="F222" i="1"/>
  <c r="F223" i="1"/>
  <c r="F226" i="1"/>
  <c r="F227" i="1"/>
  <c r="F228" i="1"/>
  <c r="F232" i="1"/>
  <c r="F233" i="1"/>
  <c r="F234" i="1"/>
  <c r="J234" i="1" s="1"/>
  <c r="K234" i="1" s="1"/>
  <c r="F235" i="1"/>
  <c r="J235" i="1" s="1"/>
  <c r="K235" i="1" s="1"/>
  <c r="F237" i="1"/>
  <c r="J237" i="1" s="1"/>
  <c r="K237" i="1" s="1"/>
  <c r="F238" i="1"/>
  <c r="J238" i="1" s="1"/>
  <c r="K238" i="1" s="1"/>
  <c r="F239" i="1"/>
  <c r="G267" i="1"/>
  <c r="I267" i="1"/>
  <c r="E267" i="1"/>
  <c r="H284" i="1"/>
  <c r="G286" i="1"/>
  <c r="I286" i="1"/>
  <c r="E286" i="1"/>
  <c r="H113" i="1"/>
  <c r="F113" i="1"/>
  <c r="H71" i="1"/>
  <c r="H72" i="1"/>
  <c r="H73" i="1"/>
  <c r="H75" i="1"/>
  <c r="F71" i="1"/>
  <c r="F72" i="1"/>
  <c r="F73" i="1"/>
  <c r="F74" i="1"/>
  <c r="F75" i="1"/>
  <c r="F15" i="1"/>
  <c r="H60" i="1"/>
  <c r="G40" i="1"/>
  <c r="E40" i="1"/>
  <c r="J233" i="1" l="1"/>
  <c r="K233" i="1" s="1"/>
  <c r="J232" i="1"/>
  <c r="K232" i="1" s="1"/>
  <c r="J239" i="1"/>
  <c r="K239" i="1" s="1"/>
  <c r="J223" i="1"/>
  <c r="K223" i="1" s="1"/>
  <c r="J220" i="1"/>
  <c r="K220" i="1" s="1"/>
  <c r="J216" i="1"/>
  <c r="K216" i="1" s="1"/>
  <c r="J222" i="1"/>
  <c r="K222" i="1" s="1"/>
  <c r="J215" i="1"/>
  <c r="K215" i="1" s="1"/>
  <c r="J218" i="1"/>
  <c r="K218" i="1" s="1"/>
  <c r="J228" i="1"/>
  <c r="K228" i="1" s="1"/>
  <c r="J219" i="1"/>
  <c r="K219" i="1" s="1"/>
  <c r="J227" i="1"/>
  <c r="K227" i="1" s="1"/>
  <c r="J226" i="1"/>
  <c r="K226" i="1" s="1"/>
  <c r="J217" i="1"/>
  <c r="K217" i="1" s="1"/>
  <c r="F438" i="1"/>
  <c r="I367" i="1"/>
  <c r="E367" i="1"/>
  <c r="H332" i="1"/>
  <c r="H333" i="1"/>
  <c r="H334" i="1"/>
  <c r="H335" i="1"/>
  <c r="H337" i="1"/>
  <c r="H338" i="1"/>
  <c r="H339" i="1"/>
  <c r="H340" i="1"/>
  <c r="H183" i="1"/>
  <c r="F183" i="1"/>
  <c r="G196" i="1"/>
  <c r="I196" i="1"/>
  <c r="E196" i="1"/>
  <c r="G97" i="1"/>
  <c r="I97" i="1"/>
  <c r="E97" i="1"/>
  <c r="H96" i="1"/>
  <c r="F96" i="1"/>
  <c r="K97" i="1" l="1"/>
  <c r="H261" i="1" l="1"/>
  <c r="F261" i="1"/>
  <c r="F273" i="1"/>
  <c r="H379" i="1"/>
  <c r="H380" i="1" s="1"/>
  <c r="H313" i="1"/>
  <c r="F313" i="1"/>
  <c r="H289" i="1"/>
  <c r="H291" i="1" s="1"/>
  <c r="F289" i="1"/>
  <c r="F291" i="1" s="1"/>
  <c r="F60" i="1"/>
  <c r="K60" i="1" s="1"/>
  <c r="K289" i="1" l="1"/>
  <c r="K291" i="1" s="1"/>
  <c r="K273" i="1"/>
  <c r="J261" i="1"/>
  <c r="H43" i="1"/>
  <c r="H47" i="1" s="1"/>
  <c r="H61" i="1"/>
  <c r="F59" i="1"/>
  <c r="F39" i="1"/>
  <c r="H39" i="1"/>
  <c r="H38" i="1"/>
  <c r="F38" i="1"/>
  <c r="K379" i="1" l="1"/>
  <c r="K380" i="1" s="1"/>
  <c r="J61" i="1"/>
  <c r="F61" i="1"/>
  <c r="K261" i="1"/>
  <c r="H40" i="1"/>
  <c r="F40" i="1"/>
  <c r="H32" i="1"/>
  <c r="F32" i="1"/>
  <c r="F34" i="1"/>
  <c r="K32" i="1" l="1"/>
  <c r="K34" i="1"/>
  <c r="F329" i="1" l="1"/>
  <c r="H329" i="1"/>
  <c r="H182" i="1"/>
  <c r="H11" i="1"/>
  <c r="H161" i="1"/>
  <c r="F182" i="1"/>
  <c r="F185" i="1" s="1"/>
  <c r="F11" i="1"/>
  <c r="F161" i="1"/>
  <c r="H106" i="1"/>
  <c r="H107" i="1"/>
  <c r="H108" i="1"/>
  <c r="F106" i="1"/>
  <c r="F107" i="1"/>
  <c r="F108" i="1"/>
  <c r="H85" i="1"/>
  <c r="F85" i="1"/>
  <c r="J106" i="1" l="1"/>
  <c r="J108" i="1"/>
  <c r="J107" i="1"/>
  <c r="F110" i="1"/>
  <c r="H110" i="1"/>
  <c r="H185" i="1"/>
  <c r="J185" i="1"/>
  <c r="K85" i="1"/>
  <c r="J11" i="1"/>
  <c r="K182" i="1"/>
  <c r="F14" i="1"/>
  <c r="K185" i="1" l="1"/>
  <c r="K11" i="1"/>
  <c r="H371" i="1"/>
  <c r="H372" i="1"/>
  <c r="H370" i="1"/>
  <c r="F371" i="1"/>
  <c r="F372" i="1"/>
  <c r="F370" i="1"/>
  <c r="F374" i="1" s="1"/>
  <c r="H344" i="1"/>
  <c r="F344" i="1"/>
  <c r="H363" i="1"/>
  <c r="H364" i="1"/>
  <c r="H362" i="1"/>
  <c r="F363" i="1"/>
  <c r="F362" i="1"/>
  <c r="H484" i="1"/>
  <c r="H483" i="1"/>
  <c r="F484" i="1"/>
  <c r="F483" i="1"/>
  <c r="J344" i="1" l="1"/>
  <c r="H374" i="1"/>
  <c r="F367" i="1"/>
  <c r="H367" i="1"/>
  <c r="H487" i="1"/>
  <c r="H488" i="1"/>
  <c r="H489" i="1"/>
  <c r="H490" i="1"/>
  <c r="H486" i="1"/>
  <c r="F487" i="1"/>
  <c r="F488" i="1"/>
  <c r="F489" i="1"/>
  <c r="F490" i="1"/>
  <c r="F486" i="1"/>
  <c r="H477" i="1"/>
  <c r="H478" i="1"/>
  <c r="F477" i="1"/>
  <c r="F478" i="1"/>
  <c r="H461" i="1"/>
  <c r="H463" i="1" s="1"/>
  <c r="H473" i="1"/>
  <c r="H474" i="1" s="1"/>
  <c r="H391" i="1"/>
  <c r="F461" i="1"/>
  <c r="F463" i="1" s="1"/>
  <c r="F473" i="1"/>
  <c r="F474" i="1" s="1"/>
  <c r="F391" i="1"/>
  <c r="H455" i="1"/>
  <c r="H458" i="1" s="1"/>
  <c r="H403" i="1"/>
  <c r="F403" i="1"/>
  <c r="H394" i="1"/>
  <c r="H395" i="1"/>
  <c r="H392" i="1"/>
  <c r="H393" i="1"/>
  <c r="F394" i="1"/>
  <c r="F395" i="1"/>
  <c r="F392" i="1"/>
  <c r="F393" i="1"/>
  <c r="H445" i="1"/>
  <c r="H446" i="1"/>
  <c r="H439" i="1"/>
  <c r="H118" i="1"/>
  <c r="H120" i="1" s="1"/>
  <c r="F445" i="1"/>
  <c r="F446" i="1"/>
  <c r="F439" i="1"/>
  <c r="F441" i="1" s="1"/>
  <c r="F118" i="1"/>
  <c r="F120" i="1" s="1"/>
  <c r="H404" i="1"/>
  <c r="H390" i="1"/>
  <c r="H438" i="1"/>
  <c r="F404" i="1"/>
  <c r="F390" i="1"/>
  <c r="H444" i="1"/>
  <c r="H260" i="1"/>
  <c r="H389" i="1"/>
  <c r="F444" i="1"/>
  <c r="F260" i="1"/>
  <c r="F389" i="1"/>
  <c r="H434" i="1"/>
  <c r="F434" i="1"/>
  <c r="H349" i="1"/>
  <c r="H350" i="1"/>
  <c r="H352" i="1"/>
  <c r="H353" i="1"/>
  <c r="H354" i="1"/>
  <c r="H355" i="1"/>
  <c r="H348" i="1"/>
  <c r="F349" i="1"/>
  <c r="F350" i="1"/>
  <c r="F352" i="1"/>
  <c r="F353" i="1"/>
  <c r="F354" i="1"/>
  <c r="F355" i="1"/>
  <c r="F357" i="1"/>
  <c r="F348" i="1"/>
  <c r="F332" i="1"/>
  <c r="F333" i="1"/>
  <c r="F334" i="1"/>
  <c r="F335" i="1"/>
  <c r="F337" i="1"/>
  <c r="F338" i="1"/>
  <c r="F339" i="1"/>
  <c r="F340" i="1"/>
  <c r="H159" i="1"/>
  <c r="H162" i="1"/>
  <c r="H157" i="1"/>
  <c r="F158" i="1"/>
  <c r="F159" i="1"/>
  <c r="F160" i="1"/>
  <c r="F162" i="1"/>
  <c r="F157" i="1"/>
  <c r="H144" i="1"/>
  <c r="H145" i="1"/>
  <c r="H147" i="1"/>
  <c r="H148" i="1"/>
  <c r="H149" i="1"/>
  <c r="H151" i="1"/>
  <c r="H134" i="1"/>
  <c r="H136" i="1"/>
  <c r="H139" i="1"/>
  <c r="F144" i="1"/>
  <c r="F145" i="1"/>
  <c r="F147" i="1"/>
  <c r="F148" i="1"/>
  <c r="F149" i="1"/>
  <c r="F151" i="1"/>
  <c r="F134" i="1"/>
  <c r="F136" i="1"/>
  <c r="F137" i="1"/>
  <c r="F138" i="1"/>
  <c r="F139" i="1"/>
  <c r="J125" i="1"/>
  <c r="H128" i="1"/>
  <c r="H130" i="1"/>
  <c r="H14" i="1"/>
  <c r="H16" i="1"/>
  <c r="F16" i="1"/>
  <c r="H13" i="1"/>
  <c r="F13" i="1"/>
  <c r="H83" i="1"/>
  <c r="H84" i="1"/>
  <c r="H82" i="1"/>
  <c r="F83" i="1"/>
  <c r="F84" i="1"/>
  <c r="F82" i="1"/>
  <c r="H278" i="1"/>
  <c r="H280" i="1"/>
  <c r="F278" i="1"/>
  <c r="F280" i="1"/>
  <c r="H68" i="1"/>
  <c r="H79" i="1" s="1"/>
  <c r="H311" i="1"/>
  <c r="F68" i="1"/>
  <c r="F79" i="1" s="1"/>
  <c r="F305" i="1"/>
  <c r="F311" i="1"/>
  <c r="H285" i="1"/>
  <c r="F284" i="1"/>
  <c r="F285" i="1"/>
  <c r="H315" i="1"/>
  <c r="H317" i="1"/>
  <c r="F317" i="1"/>
  <c r="H224" i="1"/>
  <c r="H248" i="1" s="1"/>
  <c r="F224" i="1"/>
  <c r="H251" i="1"/>
  <c r="H252" i="1"/>
  <c r="H253" i="1"/>
  <c r="F251" i="1"/>
  <c r="F256" i="1" s="1"/>
  <c r="F265" i="1"/>
  <c r="F271" i="1"/>
  <c r="F272" i="1"/>
  <c r="F270" i="1"/>
  <c r="H266" i="1"/>
  <c r="F266" i="1"/>
  <c r="H100" i="1"/>
  <c r="H101" i="1"/>
  <c r="H102" i="1"/>
  <c r="F100" i="1"/>
  <c r="F101" i="1"/>
  <c r="F102" i="1"/>
  <c r="H195" i="1"/>
  <c r="H193" i="1"/>
  <c r="F195" i="1"/>
  <c r="F193" i="1"/>
  <c r="H209" i="1"/>
  <c r="H211" i="1" s="1"/>
  <c r="H201" i="1"/>
  <c r="H202" i="1"/>
  <c r="H204" i="1"/>
  <c r="H199" i="1"/>
  <c r="F201" i="1"/>
  <c r="F202" i="1"/>
  <c r="F204" i="1"/>
  <c r="F199" i="1"/>
  <c r="F209" i="1"/>
  <c r="F211" i="1" s="1"/>
  <c r="F492" i="1" l="1"/>
  <c r="H492" i="1"/>
  <c r="H359" i="1"/>
  <c r="H256" i="1"/>
  <c r="H281" i="1"/>
  <c r="F248" i="1"/>
  <c r="J224" i="1"/>
  <c r="J157" i="1"/>
  <c r="K157" i="1" s="1"/>
  <c r="F89" i="1"/>
  <c r="F275" i="1"/>
  <c r="H450" i="1"/>
  <c r="F450" i="1"/>
  <c r="F169" i="1"/>
  <c r="H169" i="1"/>
  <c r="H154" i="1"/>
  <c r="F141" i="1"/>
  <c r="H141" i="1"/>
  <c r="H89" i="1"/>
  <c r="H318" i="1"/>
  <c r="F318" i="1"/>
  <c r="F359" i="1"/>
  <c r="F25" i="1"/>
  <c r="H25" i="1"/>
  <c r="H441" i="1"/>
  <c r="F206" i="1"/>
  <c r="H206" i="1"/>
  <c r="J101" i="1"/>
  <c r="F308" i="1"/>
  <c r="H308" i="1"/>
  <c r="F435" i="1"/>
  <c r="H435" i="1"/>
  <c r="F405" i="1"/>
  <c r="H405" i="1"/>
  <c r="F396" i="1"/>
  <c r="H396" i="1"/>
  <c r="F479" i="1"/>
  <c r="H479" i="1"/>
  <c r="F262" i="1"/>
  <c r="H262" i="1"/>
  <c r="F97" i="1"/>
  <c r="H97" i="1"/>
  <c r="F281" i="1"/>
  <c r="J318" i="1"/>
  <c r="J202" i="1"/>
  <c r="K202" i="1" s="1"/>
  <c r="J308" i="1"/>
  <c r="K68" i="1"/>
  <c r="F267" i="1"/>
  <c r="F286" i="1"/>
  <c r="H267" i="1"/>
  <c r="H286" i="1"/>
  <c r="H196" i="1"/>
  <c r="F196" i="1"/>
  <c r="J13" i="1"/>
  <c r="K224" i="1" l="1"/>
  <c r="K248" i="1" s="1"/>
  <c r="J248" i="1"/>
  <c r="K311" i="1"/>
  <c r="K306" i="1"/>
  <c r="K308" i="1" s="1"/>
  <c r="K206" i="1"/>
  <c r="J206" i="1"/>
  <c r="J79" i="1"/>
  <c r="K318" i="1" l="1"/>
  <c r="K195" i="1"/>
  <c r="K73" i="1"/>
  <c r="K393" i="1"/>
  <c r="J251" i="1" l="1"/>
  <c r="J256" i="1" s="1"/>
  <c r="K252" i="1"/>
  <c r="K251" i="1" l="1"/>
  <c r="K256" i="1" s="1"/>
  <c r="J487" i="1"/>
  <c r="K487" i="1" s="1"/>
  <c r="J488" i="1"/>
  <c r="K488" i="1" s="1"/>
  <c r="J490" i="1"/>
  <c r="K490" i="1" s="1"/>
  <c r="J486" i="1"/>
  <c r="K486" i="1" s="1"/>
  <c r="J211" i="1"/>
  <c r="K272" i="1"/>
  <c r="K209" i="1" l="1"/>
  <c r="K211" i="1" s="1"/>
  <c r="J445" i="1"/>
  <c r="J139" i="1"/>
  <c r="J141" i="1" s="1"/>
  <c r="K394" i="1"/>
  <c r="J338" i="1"/>
  <c r="K16" i="1"/>
  <c r="K139" i="1" l="1"/>
  <c r="K75" i="1"/>
  <c r="F154" i="1"/>
  <c r="K137" i="1"/>
  <c r="K484" i="1"/>
  <c r="K396" i="1"/>
  <c r="K403" i="1"/>
  <c r="J193" i="1"/>
  <c r="K193" i="1" l="1"/>
  <c r="F35" i="1"/>
  <c r="G35" i="1"/>
  <c r="H35" i="1"/>
  <c r="I35" i="1"/>
  <c r="E35" i="1"/>
  <c r="K125" i="1"/>
  <c r="J354" i="1"/>
  <c r="K354" i="1" s="1"/>
  <c r="K355" i="1"/>
  <c r="F103" i="1"/>
  <c r="G103" i="1"/>
  <c r="H103" i="1"/>
  <c r="I103" i="1"/>
  <c r="E103" i="1"/>
  <c r="K15" i="1"/>
  <c r="J444" i="1" l="1"/>
  <c r="K444" i="1" s="1"/>
  <c r="J260" i="1"/>
  <c r="J348" i="1"/>
  <c r="J333" i="1"/>
  <c r="J339" i="1"/>
  <c r="K339" i="1" s="1"/>
  <c r="E345" i="1"/>
  <c r="F345" i="1"/>
  <c r="G345" i="1"/>
  <c r="H345" i="1"/>
  <c r="I345" i="1"/>
  <c r="F341" i="1"/>
  <c r="H341" i="1"/>
  <c r="I341" i="1"/>
  <c r="G114" i="1"/>
  <c r="H114" i="1"/>
  <c r="F114" i="1"/>
  <c r="E114" i="1"/>
  <c r="K74" i="1"/>
  <c r="K72" i="1"/>
  <c r="J161" i="1"/>
  <c r="K161" i="1" s="1"/>
  <c r="J159" i="1"/>
  <c r="K159" i="1" s="1"/>
  <c r="K151" i="1"/>
  <c r="J148" i="1"/>
  <c r="K148" i="1" s="1"/>
  <c r="J145" i="1"/>
  <c r="K145" i="1" s="1"/>
  <c r="J144" i="1"/>
  <c r="J455" i="1"/>
  <c r="J458" i="1" s="1"/>
  <c r="J483" i="1"/>
  <c r="J492" i="1" s="1"/>
  <c r="J478" i="1"/>
  <c r="K478" i="1" s="1"/>
  <c r="J473" i="1"/>
  <c r="J474" i="1" s="1"/>
  <c r="J434" i="1"/>
  <c r="J435" i="1" s="1"/>
  <c r="J438" i="1"/>
  <c r="J372" i="1"/>
  <c r="K372" i="1" s="1"/>
  <c r="J371" i="1"/>
  <c r="K371" i="1" s="1"/>
  <c r="J370" i="1"/>
  <c r="J362" i="1"/>
  <c r="J357" i="1"/>
  <c r="J353" i="1"/>
  <c r="K353" i="1" s="1"/>
  <c r="K352" i="1"/>
  <c r="J350" i="1"/>
  <c r="K350" i="1" s="1"/>
  <c r="K344" i="1"/>
  <c r="K345" i="1" s="1"/>
  <c r="K100" i="1"/>
  <c r="J266" i="1"/>
  <c r="K266" i="1" s="1"/>
  <c r="J265" i="1"/>
  <c r="J285" i="1"/>
  <c r="J97" i="1"/>
  <c r="K113" i="1"/>
  <c r="K114" i="1" s="1"/>
  <c r="J39" i="1"/>
  <c r="K39" i="1" s="1"/>
  <c r="K14" i="1"/>
  <c r="K126" i="1"/>
  <c r="K141" i="1" s="1"/>
  <c r="E495" i="1" l="1"/>
  <c r="F495" i="1"/>
  <c r="J450" i="1"/>
  <c r="K473" i="1"/>
  <c r="K474" i="1" s="1"/>
  <c r="K370" i="1"/>
  <c r="K374" i="1" s="1"/>
  <c r="J374" i="1"/>
  <c r="J359" i="1"/>
  <c r="J154" i="1"/>
  <c r="J169" i="1"/>
  <c r="K83" i="1"/>
  <c r="K89" i="1" s="1"/>
  <c r="J89" i="1"/>
  <c r="J341" i="1"/>
  <c r="J495" i="1" s="1"/>
  <c r="K144" i="1"/>
  <c r="K154" i="1" s="1"/>
  <c r="K438" i="1"/>
  <c r="K441" i="1" s="1"/>
  <c r="J441" i="1"/>
  <c r="J479" i="1"/>
  <c r="J396" i="1"/>
  <c r="K405" i="1"/>
  <c r="J405" i="1"/>
  <c r="K461" i="1"/>
  <c r="K463" i="1" s="1"/>
  <c r="K455" i="1"/>
  <c r="K458" i="1" s="1"/>
  <c r="J262" i="1"/>
  <c r="K59" i="1"/>
  <c r="K61" i="1" s="1"/>
  <c r="J329" i="1"/>
  <c r="K278" i="1"/>
  <c r="K281" i="1" s="1"/>
  <c r="K260" i="1"/>
  <c r="J286" i="1"/>
  <c r="K265" i="1"/>
  <c r="K267" i="1" s="1"/>
  <c r="J267" i="1"/>
  <c r="K40" i="1"/>
  <c r="J40" i="1"/>
  <c r="K362" i="1"/>
  <c r="K367" i="1" s="1"/>
  <c r="J367" i="1"/>
  <c r="K333" i="1"/>
  <c r="J196" i="1"/>
  <c r="K483" i="1"/>
  <c r="K492" i="1" s="1"/>
  <c r="K450" i="1"/>
  <c r="J35" i="1"/>
  <c r="K348" i="1"/>
  <c r="K13" i="1"/>
  <c r="K25" i="1" s="1"/>
  <c r="K434" i="1"/>
  <c r="K435" i="1" s="1"/>
  <c r="J103" i="1"/>
  <c r="K270" i="1"/>
  <c r="K275" i="1" s="1"/>
  <c r="K284" i="1"/>
  <c r="K286" i="1" s="1"/>
  <c r="J345" i="1"/>
  <c r="J114" i="1"/>
  <c r="K357" i="1"/>
  <c r="K78" i="1"/>
  <c r="K79" i="1" s="1"/>
  <c r="K101" i="1"/>
  <c r="K169" i="1" l="1"/>
  <c r="K341" i="1"/>
  <c r="K359" i="1"/>
  <c r="K262" i="1"/>
  <c r="K479" i="1"/>
  <c r="K329" i="1"/>
  <c r="K196" i="1"/>
  <c r="K35" i="1"/>
  <c r="K103" i="1"/>
</calcChain>
</file>

<file path=xl/sharedStrings.xml><?xml version="1.0" encoding="utf-8"?>
<sst xmlns="http://schemas.openxmlformats.org/spreadsheetml/2006/main" count="1320" uniqueCount="512">
  <si>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</si>
  <si>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</si>
  <si>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</si>
  <si>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</si>
  <si>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</si>
  <si>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</si>
  <si>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</si>
  <si>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</si>
  <si>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</si>
  <si>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</si>
  <si>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</si>
  <si>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</si>
  <si>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</si>
  <si>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</si>
  <si>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</si>
  <si>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</si>
  <si>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</si>
  <si>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</si>
  <si>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</si>
  <si>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</si>
  <si>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</si>
  <si>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</si>
  <si>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</si>
  <si>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</si>
  <si>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ANALISTA CALIDAD EN LA GESTIO</t>
  </si>
  <si>
    <t>ANA YUDELKA MATEO MATEO</t>
  </si>
  <si>
    <t>ANYELA MELODY DE LEON MEJIA</t>
  </si>
  <si>
    <t>ENC. DIV. CALIDAD EN LA GESTI</t>
  </si>
  <si>
    <t>SERYIRA JOSEFINA DURAN ORTIZ</t>
  </si>
  <si>
    <t>ENC. DIV. DESARROLLO HUMANO Y</t>
  </si>
  <si>
    <t>JULISSA AIMEE CANARIO ACOSTA</t>
  </si>
  <si>
    <t>WENDOLIS MICELI GARCIA</t>
  </si>
  <si>
    <t>DEPARTAMENTO JURIDICO - ONE</t>
  </si>
  <si>
    <t>NERY PEREZ SUBERVI</t>
  </si>
  <si>
    <t>ABOGADO (A) I</t>
  </si>
  <si>
    <t>HECTOR DANILO DUARTE MERCEDES</t>
  </si>
  <si>
    <t>MARIA MIGUELINA PAULINO BOMTTEMPO</t>
  </si>
  <si>
    <t>ROBERT ANTONIO CUSTODIO BAEZ</t>
  </si>
  <si>
    <t>ADMINISTRADOR DE REDES</t>
  </si>
  <si>
    <t>JULIO IVAN PERALTA GUZMAN</t>
  </si>
  <si>
    <t>SOPORTE INFORMATICO</t>
  </si>
  <si>
    <t>SOPORTE TECNICO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</si>
  <si>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</si>
  <si>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</si>
  <si>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</si>
  <si>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</si>
  <si>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</si>
  <si>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</si>
  <si>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</si>
  <si>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</si>
  <si>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</si>
  <si>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</si>
  <si>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</si>
  <si>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</si>
  <si>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</si>
  <si>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</si>
  <si>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</si>
  <si>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</si>
  <si>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</si>
  <si>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</si>
  <si>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</si>
  <si>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</si>
  <si>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</si>
  <si>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</si>
  <si>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</si>
  <si>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</si>
  <si>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</si>
  <si>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</si>
  <si>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</si>
  <si>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</si>
  <si>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</si>
  <si>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</si>
  <si>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</si>
  <si>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</si>
  <si>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RECEPCIONISTA</t>
  </si>
  <si>
    <t>SECCION DE SERVICIOS GENERALES- ONE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</si>
  <si>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</si>
  <si>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</si>
  <si>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</si>
  <si>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</si>
  <si>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</si>
  <si>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</si>
  <si>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</si>
  <si>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</si>
  <si>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</si>
  <si>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</si>
  <si>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</si>
  <si>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</si>
  <si>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</si>
  <si>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</si>
  <si>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</si>
  <si>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</si>
  <si>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</si>
  <si>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</si>
  <si>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</si>
  <si>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</si>
  <si>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</si>
  <si>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</si>
  <si>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</si>
  <si>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</si>
  <si>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</si>
  <si>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</si>
  <si>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COORDINADOR DE LOGISTICA</t>
  </si>
  <si>
    <t>DEPARTAMENTO DE CENSOS- ONE</t>
  </si>
  <si>
    <t>TECNICO ANALISTA</t>
  </si>
  <si>
    <t>LUIS DARIO FELIZ SANTANA</t>
  </si>
  <si>
    <t>SHELILA E DEL C DE JESUS RUIZ SILVE</t>
  </si>
  <si>
    <t>ENCARGADO DIV. DE CENSOS DE P</t>
  </si>
  <si>
    <t>BRAUDILIA MICELANIA GARCIA VICENTE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</si>
  <si>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</si>
  <si>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</si>
  <si>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</si>
  <si>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</si>
  <si>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</si>
  <si>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</si>
  <si>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</si>
  <si>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</si>
  <si>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</si>
  <si>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</si>
  <si>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</si>
  <si>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</si>
  <si>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</si>
  <si>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</si>
  <si>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</si>
  <si>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</si>
  <si>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</si>
  <si>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</si>
  <si>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</si>
  <si>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</si>
  <si>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</si>
  <si>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</si>
  <si>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</si>
  <si>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</si>
  <si>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</si>
  <si>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</si>
  <si>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</si>
  <si>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</si>
  <si>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</si>
  <si>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</si>
  <si>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</si>
  <si>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</si>
  <si>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</si>
  <si>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</si>
  <si>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CECILIA ROSADO GALVA</t>
  </si>
  <si>
    <t>TECNICO I</t>
  </si>
  <si>
    <t>ELBA ALTAGRACIA DE LANCER REYES</t>
  </si>
  <si>
    <t>JUAN DE REGLA ENCARNACION DE AZA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</si>
  <si>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</si>
  <si>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</si>
  <si>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</si>
  <si>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</si>
  <si>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</si>
  <si>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</si>
  <si>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</si>
  <si>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</si>
  <si>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</si>
  <si>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</si>
  <si>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</si>
  <si>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</si>
  <si>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</si>
  <si>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</si>
  <si>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</si>
  <si>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</si>
  <si>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</si>
  <si>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</si>
  <si>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ENMANUEL ALEXANDER HERNANDEZ REYNOS</t>
  </si>
  <si>
    <t>FRANCISCO FLORENCIO SOLIS</t>
  </si>
  <si>
    <t>ANALISTA DE ESTADISTICAS SOCI</t>
  </si>
  <si>
    <t>BENITA PILAR RODRIGUEZ</t>
  </si>
  <si>
    <t>ALEXIS ESTEBAN DE JESUS GOMEZ</t>
  </si>
  <si>
    <t>ANALISTA SECTORIAL DEL SISTEM</t>
  </si>
  <si>
    <t>COORDINADOR DE OFICINA PROVIN</t>
  </si>
  <si>
    <t>APOLONIA ENRIQUETA PEREZ DIAZ</t>
  </si>
  <si>
    <t>HERODITA HERRERA RODRIGUEZ</t>
  </si>
  <si>
    <t>MARIA ALTAGRACIA SANTOS LOPEZ</t>
  </si>
  <si>
    <t>MARINELVA MATEO LANDA</t>
  </si>
  <si>
    <t>SANTIAGO JOSE DE PEﾑA</t>
  </si>
  <si>
    <t>ZENOBIA HORACIO GARCIA</t>
  </si>
  <si>
    <t>TECNICO EN OPERACIONES GEOEST</t>
  </si>
  <si>
    <t>JESUS ANTONIO DIAZ GELL</t>
  </si>
  <si>
    <t>NIURKA MILAURIS FIGUEREO LUCIANO</t>
  </si>
  <si>
    <t>ADMINISTRADOR DE GEODATABASE</t>
  </si>
  <si>
    <t>CRISMARY GARCIA RAMIREZ</t>
  </si>
  <si>
    <t>JOSE ELIAS RODRIGUEZ JIMENEZ</t>
  </si>
  <si>
    <t>COORDINADOR DE LIMITES Y LIND</t>
  </si>
  <si>
    <t>PATRICIA CASTRO ESPINAL</t>
  </si>
  <si>
    <t>TECNICO EN GEOMATICA</t>
  </si>
  <si>
    <t>TECNICO DE LIMITES Y LINDEROS</t>
  </si>
  <si>
    <t>ANTONIO MANUEL ALMONTE</t>
  </si>
  <si>
    <t>CARTOGRAFO</t>
  </si>
  <si>
    <t>FRANCISCO DE LA ROSA ADAMES</t>
  </si>
  <si>
    <t>JAQUELINE HENRIQUEZ CAMPUSANO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</si>
  <si>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</si>
  <si>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</si>
  <si>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</si>
  <si>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</si>
  <si>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</si>
  <si>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</si>
  <si>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</si>
  <si>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</si>
  <si>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</si>
  <si>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</si>
  <si>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</si>
  <si>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</si>
  <si>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</si>
  <si>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</si>
  <si>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</si>
  <si>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</si>
  <si>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</si>
  <si>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</si>
  <si>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</si>
  <si>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</si>
  <si>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</si>
  <si>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DISEﾑADOR GRAFICO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</si>
  <si>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</si>
  <si>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</si>
  <si>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</si>
  <si>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</si>
  <si>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</si>
  <si>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</si>
  <si>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</si>
  <si>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</si>
  <si>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</si>
  <si>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GRESY MARIBEL BAEZ DE LOS SANTOS</t>
  </si>
  <si>
    <t>KISORIS ELOISA SANCHEZ PEÑA</t>
  </si>
  <si>
    <t>EMMANUEL DAVID GATON PEÑA</t>
  </si>
  <si>
    <t>MAYORDOMO</t>
  </si>
  <si>
    <t>NELSON GUILLERMO APONTE SOTO</t>
  </si>
  <si>
    <t>WANDA PASCUAL RICHIEZ</t>
  </si>
  <si>
    <t>DIVISION DE COMPRAS Y CONTRATACIONES- ONE</t>
  </si>
  <si>
    <t>ALFIDA IBELKA SANCHEZ SERRANO</t>
  </si>
  <si>
    <t>GERMAN FRANCISCO MATEO OVALLES</t>
  </si>
  <si>
    <t xml:space="preserve">XIOMARA C DE LOS ANGELES ESPAILLAT </t>
  </si>
  <si>
    <t>JOHN EDUARD ROSA MARTE</t>
  </si>
  <si>
    <t>GEORGE MIGUEL DIAZ MEJIA</t>
  </si>
  <si>
    <t>PERIODISTA</t>
  </si>
  <si>
    <t>ENCARGADO DE TECNOLOGIA DE L</t>
  </si>
  <si>
    <t>TECNICO DE COMPRAS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</si>
  <si>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</si>
  <si>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</si>
  <si>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</si>
  <si>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</si>
  <si>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</si>
  <si>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</si>
  <si>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</si>
  <si>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</si>
  <si>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</si>
  <si>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</si>
  <si>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ANALISTA DE ESTADISTICA DE IN</t>
  </si>
  <si>
    <t>TORIBIA MONTERO MONTERO</t>
  </si>
  <si>
    <t>THEODORE ALEXANDER QUANT MATOS</t>
  </si>
  <si>
    <t>BIANKIS RUSELIS BELLO CARRION</t>
  </si>
  <si>
    <t>ORQUELINA MERAN CASTRO</t>
  </si>
  <si>
    <t>PARQUEADOR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</si>
  <si>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</si>
  <si>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</si>
  <si>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</si>
  <si>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</si>
  <si>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</si>
  <si>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>MINISTERIO DE ECONOMÍA, PLANIFICACIÓN Y DESARROLLO</t>
  </si>
  <si>
    <t>DULCE MARIA CARLOTA MAC DOUGALL PIN</t>
  </si>
  <si>
    <t>ADELA NIKAURY PIÑEIRO MATOS</t>
  </si>
  <si>
    <t>DELFIA MELADYS DE JESUS TORIBIO MEZ</t>
  </si>
  <si>
    <t>JOSE IVAN RODRIGUEZ RAY</t>
  </si>
  <si>
    <t>CARLOS WILSON SANTANA TRINIDAD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</si>
  <si>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</si>
  <si>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</si>
  <si>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</si>
  <si>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</si>
  <si>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</si>
  <si>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MILCIADES ALEJANDRO SILVEN</t>
  </si>
  <si>
    <t>ANALISTA SECTORIAL</t>
  </si>
  <si>
    <t>SHNEIDDER DIEUDONNE RODRIGUEZ</t>
  </si>
  <si>
    <t>DALI JOSE RAMOS DISLA</t>
  </si>
  <si>
    <t>ROBERT ANTONIO LEON RODRIGUEZ</t>
  </si>
  <si>
    <t>LEIDY NATHALI SOTO CASTILLO</t>
  </si>
  <si>
    <t>ROBERTO ANTONIO CASTILLO BRITO</t>
  </si>
  <si>
    <t>SUGEIDY PACHECO</t>
  </si>
  <si>
    <t>EDDIE AMABLE CARVAJAR OVIEDO</t>
  </si>
  <si>
    <t>CARRERA ADM.</t>
  </si>
  <si>
    <t>CARRERA DAM.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</si>
  <si>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</si>
  <si>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</si>
  <si>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</si>
  <si>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</si>
  <si>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</si>
  <si>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</si>
  <si>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</si>
  <si>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MARIANELIS GUERRERO</t>
  </si>
  <si>
    <t>LUIS HENRY GUZMAN CORDERO</t>
  </si>
  <si>
    <t>JOSEFINA DE LOS ANGELES MANZUETA MU</t>
  </si>
  <si>
    <t>JOSE ANTONIO CAMPAÑA MARTIN BOUGH</t>
  </si>
  <si>
    <t>ACTUALIZADOR CARTOGRAFICO</t>
  </si>
  <si>
    <t>DENNIS CHRISTOPHER POLANCO</t>
  </si>
  <si>
    <t>JULIO CESAR DEL CARMEN SORIANO</t>
  </si>
  <si>
    <t>CORRECTOR (A) DE ESTILO</t>
  </si>
  <si>
    <t>MARIA ALICIA DELGADO MESTRES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</si>
  <si>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</si>
  <si>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</si>
  <si>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</si>
  <si>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</si>
  <si>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</si>
  <si>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WINSTON ANTONIO VALDEZ RUMALDO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</si>
  <si>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</si>
  <si>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</si>
  <si>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</si>
  <si>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</si>
  <si>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</si>
  <si>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</si>
  <si>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</si>
  <si>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</si>
  <si>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</si>
  <si>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</si>
  <si>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</si>
  <si>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</si>
  <si>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</si>
  <si>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</si>
  <si>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</si>
  <si>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</si>
  <si>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</si>
  <si>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</si>
  <si>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</si>
  <si>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</si>
  <si>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</si>
  <si>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</si>
  <si>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</si>
  <si>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</si>
  <si>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</si>
  <si>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</si>
  <si>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</si>
  <si>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</si>
  <si>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</si>
  <si>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</si>
  <si>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</si>
  <si>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</si>
  <si>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</si>
  <si>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</si>
  <si>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</si>
  <si>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</si>
  <si>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</si>
  <si>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</si>
  <si>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</si>
  <si>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SANTIAGO ALMADA</t>
  </si>
  <si>
    <t>NANCY BETHANIA SILVERIO MEDINA</t>
  </si>
  <si>
    <t>JUANA ZOBEIDA ESCAÑO GUZMAN</t>
  </si>
  <si>
    <t>VICTORIA TAPIA PEREZ</t>
  </si>
  <si>
    <t>GISELLE MARIA RODRIGUEZ CANDELIER</t>
  </si>
  <si>
    <t>DESARROLLADOR DE SISTEMAS</t>
  </si>
  <si>
    <t>JOSE RAFAEL AQUINO BALBUENA</t>
  </si>
  <si>
    <t>DAQUEILIN ENCARNACION PEÑA</t>
  </si>
  <si>
    <t>SOMMER ANTONIO MENA SOSA</t>
  </si>
  <si>
    <t>GEORGE ALFREDO HILDALGO GENAO</t>
  </si>
  <si>
    <t>ENMANUEL ALBERTO DE LEON REYES</t>
  </si>
  <si>
    <t xml:space="preserve">ANALISTA DE METODOLOGIA </t>
  </si>
  <si>
    <t>RAFAEL EUDYMAR DIAZ ARAUJO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</si>
  <si>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</si>
  <si>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</si>
  <si>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</si>
  <si>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</si>
  <si>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</si>
  <si>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</si>
  <si>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</si>
  <si>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</si>
  <si>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</si>
  <si>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</si>
  <si>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</si>
  <si>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</si>
  <si>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</si>
  <si>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</si>
  <si>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</si>
  <si>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LAURA ALICIA FLORES VILLALOBOS</t>
  </si>
  <si>
    <t>GESTOR DE REDES SOCIALES</t>
  </si>
  <si>
    <t>TECNICO DE RECURSOS HUMANOS</t>
  </si>
  <si>
    <t>ANA VIRGINIA DE LEON GOMEZ</t>
  </si>
  <si>
    <t>ANDREA BAVESTRELLO DIAZ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</si>
  <si>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</si>
  <si>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</si>
  <si>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</si>
  <si>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</si>
  <si>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</si>
  <si>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</si>
  <si>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VICTOR ARLEN ROMERO SOLER</t>
  </si>
  <si>
    <t>JUNIOR DARIAN VARGAS ALMONTE</t>
  </si>
  <si>
    <t>DIVISIﾓN DE DESARROLLO INSTITUCIONAL YCALIDAD EN LA GESTION-ONE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</si>
  <si>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</si>
  <si>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</si>
  <si>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</si>
  <si>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</si>
  <si>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</si>
  <si>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</si>
  <si>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</si>
  <si>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</si>
  <si>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</si>
  <si>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</si>
  <si>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</si>
  <si>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</si>
  <si>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</si>
  <si>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</si>
  <si>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</si>
  <si>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</si>
  <si>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</si>
  <si>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</si>
  <si>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</si>
  <si>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</si>
  <si>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</si>
  <si>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</si>
  <si>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</si>
  <si>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</si>
  <si>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</si>
  <si>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DEPARTAMENTO D ESTADISTICAS MACROECONOMICAS Y SECTORIALES-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</si>
  <si>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</si>
  <si>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</si>
  <si>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</si>
  <si>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</si>
  <si>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</si>
  <si>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>HIRMINIA ERCIRA DOTEL SANCHEZ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</si>
  <si>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</si>
  <si>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</si>
  <si>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</si>
  <si>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</si>
  <si>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</si>
  <si>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</si>
  <si>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t xml:space="preserve">      F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</si>
  <si>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</si>
  <si>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</si>
  <si>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</si>
  <si>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</si>
  <si>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</si>
  <si>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</si>
  <si>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</si>
  <si>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DAYSI UREÑA RAMIREZ</t>
  </si>
  <si>
    <t>ANALISTA DE DISEÑO COCEPTUAL</t>
  </si>
  <si>
    <t>MARIA ELIZABETH NIN PEÑA</t>
  </si>
  <si>
    <t>SECRETARIA l</t>
  </si>
  <si>
    <t>DEPARTAMENTO DE ARTICULACION DEL SISTEMA ESTADISTICO NACIONAL- ONE</t>
  </si>
  <si>
    <t>ZOLAINA CASTILLO PEREZ</t>
  </si>
  <si>
    <t>MARIA DEL CARMEN CONTRERAS REYES</t>
  </si>
  <si>
    <t>MARGARITA LARA LARA</t>
  </si>
  <si>
    <t>Genero</t>
  </si>
  <si>
    <t xml:space="preserve">YANERKIS FERNANDEZ MOLINA 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</si>
  <si>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</si>
  <si>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</si>
  <si>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</si>
  <si>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</si>
  <si>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</si>
  <si>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</si>
  <si>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</si>
  <si>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ADRIANA HENRIQUEZ CAMPUSANO</t>
  </si>
  <si>
    <t xml:space="preserve">TECNICO DE DATOS ESTADISTICOS </t>
  </si>
  <si>
    <t>ENCARGADA INTERINA</t>
  </si>
  <si>
    <t>KATY MORENO CHARLES</t>
  </si>
  <si>
    <t xml:space="preserve">ANALISTA PRESUPUESTO </t>
  </si>
  <si>
    <t>NORVIA LORENA MARTINEZ FERNANDEZ</t>
  </si>
  <si>
    <t>Nómina de Empleados Fijos</t>
  </si>
  <si>
    <t>DIVISION DE ACCESO A LA INFORMACION PUBLICA</t>
  </si>
  <si>
    <t>DIVISION DE INTERINSTITUCIONALES-ONE</t>
  </si>
  <si>
    <t>HUASCAR ESTEBAN VANDERHORST</t>
  </si>
  <si>
    <t>DISEÑADOR GRAFICO</t>
  </si>
  <si>
    <t>DIANA ABUJAROUR PEÑA</t>
  </si>
  <si>
    <t xml:space="preserve">JOSE MIGUEL PEREZ DEL CARMEN </t>
  </si>
  <si>
    <t xml:space="preserve">TECNICO </t>
  </si>
  <si>
    <t xml:space="preserve">CLENDIS PAULINO BRITO </t>
  </si>
  <si>
    <t>INGRID SORAYA CASTILLO NUÑUEZ</t>
  </si>
  <si>
    <t>TECNICO ACTUALIZACION CATOGR</t>
  </si>
  <si>
    <t xml:space="preserve">GIAN CARLO PEZZOTTI SARANGELO </t>
  </si>
  <si>
    <t>MIGUELINA ALTAGRACIA VELEZ SATOS</t>
  </si>
  <si>
    <t>ANALISTA DE OPERACIONES GEOEST</t>
  </si>
  <si>
    <t>MARCELL BIENVENIDO EUSEBIO SAVIÑON</t>
  </si>
  <si>
    <t>ANALISTA DEOPERACIONES GEOES</t>
  </si>
  <si>
    <t xml:space="preserve">YEFFRY STARLING MEJIA LA PAEZ </t>
  </si>
  <si>
    <t>TECNICO DE OPERACIONES GEOEST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</si>
  <si>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</si>
  <si>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</si>
  <si>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</si>
  <si>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</si>
  <si>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</si>
  <si>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</si>
  <si>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</si>
  <si>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</si>
  <si>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</si>
  <si>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</si>
  <si>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 xml:space="preserve">ROSA ADELA CALDERON 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</si>
  <si>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</si>
  <si>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</si>
  <si>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</si>
  <si>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</si>
  <si>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</si>
  <si>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</si>
  <si>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</si>
  <si>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</si>
  <si>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</si>
  <si>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</si>
  <si>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</si>
  <si>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 ELIZABETH RODRIGUEZ PEREZ </t>
  </si>
  <si>
    <t xml:space="preserve">ANALISTA SECTORIAL </t>
  </si>
  <si>
    <t>MILDRED GRABIELA MARTINEZ MEJIA</t>
  </si>
  <si>
    <t>AUXILIAR ADMINISTRATIVA</t>
  </si>
  <si>
    <t xml:space="preserve">FRANCISCO ABREU FLORES </t>
  </si>
  <si>
    <t>DIVISION DE FORMULACION, MONITOREO Y EVALUACIONES DE PLANES, PROGRAMAS Y PROYECTOS-ONE</t>
  </si>
  <si>
    <t>JOSE MIGUEL NUÑEZ SOLANO</t>
  </si>
  <si>
    <t xml:space="preserve">MARIA ANTONIA BRIÑO LEONIDAS </t>
  </si>
  <si>
    <t xml:space="preserve">DANIEL MEJIA CARABALLO </t>
  </si>
  <si>
    <t>SECCION DE ARCHIVO CENTRAL- ONE</t>
  </si>
  <si>
    <t>DIVISION DE ESTADISTICAS CULTURALES Y CULTURALES- ONE</t>
  </si>
  <si>
    <t>MARCIA JOSEFINA CONTRERAS TEJEDA</t>
  </si>
  <si>
    <t>ENRIQUE BATISTA DE LA CRUZ</t>
  </si>
  <si>
    <t xml:space="preserve">YARELYIS ALTAGRACIA ESPINAL LOPEZ </t>
  </si>
  <si>
    <t>LEONEL SANLANTE CARRASCO</t>
  </si>
  <si>
    <t>OLGA CELESTE MUÑOZ PEÑA</t>
  </si>
  <si>
    <t>Mes de Abril 2022</t>
  </si>
  <si>
    <t>SECCION DE REGISTRO, CONTROL Y NOMINAS- ONE</t>
  </si>
  <si>
    <t>DIVISION ENCUESTA ACTIVIDAD ECONOMICA- 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</si>
</sst>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&quot;$&quot;* #,##0.00_-;\-&quot;$&quot;* #,##0.00_-;_-&quot;$&quot;* &quot;-&quot;??_-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2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14" fontId="0" fillId="0" borderId="0" xfId="0" applyNumberFormat="1" applyFill="1"/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14" fontId="0" fillId="0" borderId="0" xfId="0" applyNumberFormat="1" applyFill="1" applyAlignment="1">
      <alignment horizontal="left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/>
    <xf numFmtId="0" fontId="0" fillId="38" borderId="0" xfId="0" applyFill="1"/>
    <xf numFmtId="0" fontId="0" fillId="0" borderId="0" xfId="0" applyFont="1" applyFill="1" applyAlignment="1">
      <alignment horizontal="center"/>
    </xf>
    <xf numFmtId="4" fontId="0" fillId="0" borderId="0" xfId="0" applyNumberFormat="1" applyFont="1" applyFill="1"/>
    <xf numFmtId="0" fontId="0" fillId="33" borderId="0" xfId="0" applyFill="1"/>
    <xf numFmtId="0" fontId="0" fillId="0" borderId="0" xfId="0" applyFill="1" applyBorder="1"/>
    <xf numFmtId="0" fontId="0" fillId="37" borderId="0" xfId="0" applyFill="1" applyBorder="1"/>
    <xf numFmtId="0" fontId="0" fillId="33" borderId="0" xfId="0" applyFill="1" applyBorder="1"/>
    <xf numFmtId="0" fontId="0" fillId="0" borderId="0" xfId="0" applyBorder="1"/>
    <xf numFmtId="0" fontId="0" fillId="0" borderId="23" xfId="0" applyBorder="1"/>
    <xf numFmtId="0" fontId="0" fillId="0" borderId="23" xfId="0" applyFill="1" applyBorder="1"/>
    <xf numFmtId="0" fontId="16" fillId="0" borderId="0" xfId="0" applyFont="1" applyFill="1" applyAlignment="1">
      <alignment horizontal="left" vertical="center"/>
    </xf>
    <xf numFmtId="0" fontId="0" fillId="38" borderId="0" xfId="0" applyFont="1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4" fontId="16" fillId="0" borderId="0" xfId="0" applyNumberFormat="1" applyFont="1"/>
    <xf numFmtId="0" fontId="22" fillId="0" borderId="0" xfId="0" applyFont="1" applyFill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4" fontId="23" fillId="38" borderId="0" xfId="0" applyNumberFormat="1" applyFont="1" applyFill="1"/>
    <xf numFmtId="0" fontId="23" fillId="0" borderId="0" xfId="0" applyFont="1" applyFill="1"/>
    <xf numFmtId="0" fontId="23" fillId="0" borderId="0" xfId="0" applyFont="1" applyFill="1" applyAlignment="1">
      <alignment horizontal="center"/>
    </xf>
    <xf numFmtId="4" fontId="23" fillId="0" borderId="0" xfId="0" applyNumberFormat="1" applyFont="1" applyFill="1"/>
    <xf numFmtId="43" fontId="1" fillId="0" borderId="0" xfId="1" applyFont="1" applyAlignment="1">
      <alignment vertical="center"/>
    </xf>
    <xf numFmtId="43" fontId="1" fillId="0" borderId="0" xfId="1" applyFont="1" applyAlignment="1">
      <alignment horizontal="right" vertical="center"/>
    </xf>
    <xf numFmtId="0" fontId="0" fillId="37" borderId="0" xfId="0" applyFont="1" applyFill="1" applyAlignment="1">
      <alignment horizontal="left" vertical="center"/>
    </xf>
    <xf numFmtId="0" fontId="0" fillId="0" borderId="23" xfId="0" applyFont="1" applyFill="1" applyBorder="1"/>
    <xf numFmtId="0" fontId="16" fillId="0" borderId="0" xfId="0" applyFont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43" fontId="0" fillId="0" borderId="0" xfId="1" applyFont="1" applyAlignment="1"/>
    <xf numFmtId="0" fontId="16" fillId="0" borderId="0" xfId="0" applyFont="1" applyAlignment="1">
      <alignment horizontal="left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23" fillId="0" borderId="0" xfId="0" applyFont="1" applyFill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800100</xdr:colOff>
      <xdr:row>0</xdr:row>
      <xdr:rowOff>152400</xdr:rowOff>
    </xdr:from>
    <xdr:to>
      <xdr:col>0</xdr:col>
      <xdr:colOff>2209800</xdr:colOff>
      <xdr:row>5</xdr:row>
      <xdr:rowOff>17124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152400"/>
          <a:ext cx="1409700" cy="143770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57149</xdr:colOff>
      <xdr:row>1</xdr:row>
      <xdr:rowOff>157162</xdr:rowOff>
    </xdr:from>
    <xdr:to>
      <xdr:col>10</xdr:col>
      <xdr:colOff>659429</xdr:colOff>
      <xdr:row>5</xdr:row>
      <xdr:rowOff>91368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805024" y="347662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1454536</xdr:colOff>
      <xdr:row>500</xdr:row>
      <xdr:rowOff>66441</xdr:rowOff>
    </xdr:from>
    <xdr:to>
      <xdr:col>8</xdr:col>
      <xdr:colOff>1023581</xdr:colOff>
      <xdr:row>522</xdr:row>
      <xdr:rowOff>19557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5286" y="96348316"/>
          <a:ext cx="10856170" cy="4271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514"/>
  <sheetViews>
    <sheetView tabSelected="1" topLeftCell="A463" zoomScale="60" zoomScaleNormal="60" zoomScaleSheetLayoutView="75" zoomScalePageLayoutView="40" workbookViewId="0">
      <selection activeCell="K495" sqref="K495"/>
    </sheetView>
  </sheetViews>
  <sheetFormatPr baseColWidth="10" defaultRowHeight="15" x14ac:dyDescent="0.25"/>
  <cols>
    <col min="1" max="1" width="51.85546875" customWidth="1"/>
    <col min="2" max="2" width="44.28515625" customWidth="1"/>
    <col min="3" max="3" width="8.140625" style="32" customWidth="1"/>
    <col min="4" max="4" width="20.85546875" customWidth="1"/>
    <col min="5" max="5" width="26.140625" style="1" customWidth="1"/>
    <col min="6" max="6" width="23.140625" style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113"/>
      <c r="B1" s="114"/>
      <c r="C1" s="114"/>
      <c r="D1" s="114"/>
      <c r="E1" s="114"/>
      <c r="F1" s="114"/>
      <c r="G1" s="114"/>
      <c r="H1" s="114"/>
      <c r="I1" s="114"/>
      <c r="J1" s="114"/>
      <c r="K1" s="115"/>
    </row>
    <row r="2" spans="1:126" ht="30" x14ac:dyDescent="0.4">
      <c r="A2" s="116" t="s">
        <v>259</v>
      </c>
      <c r="B2" s="117"/>
      <c r="C2" s="117"/>
      <c r="D2" s="117"/>
      <c r="E2" s="117"/>
      <c r="F2" s="117"/>
      <c r="G2" s="117"/>
      <c r="H2" s="117"/>
      <c r="I2" s="117"/>
      <c r="J2" s="117"/>
      <c r="K2" s="118"/>
    </row>
    <row r="3" spans="1:126" ht="30" x14ac:dyDescent="0.4">
      <c r="A3" s="116" t="s">
        <v>219</v>
      </c>
      <c r="B3" s="117"/>
      <c r="C3" s="117"/>
      <c r="D3" s="117"/>
      <c r="E3" s="117"/>
      <c r="F3" s="117"/>
      <c r="G3" s="117"/>
      <c r="H3" s="117"/>
      <c r="I3" s="117"/>
      <c r="J3" s="117"/>
      <c r="K3" s="118"/>
    </row>
    <row r="4" spans="1:126" ht="23.25" x14ac:dyDescent="0.35">
      <c r="A4" s="98" t="s">
        <v>220</v>
      </c>
      <c r="B4" s="99"/>
      <c r="C4" s="99"/>
      <c r="D4" s="99"/>
      <c r="E4" s="99"/>
      <c r="F4" s="99"/>
      <c r="G4" s="99"/>
      <c r="H4" s="99"/>
      <c r="I4" s="99"/>
      <c r="J4" s="99"/>
      <c r="K4" s="100"/>
    </row>
    <row r="5" spans="1:126" ht="23.25" x14ac:dyDescent="0.35">
      <c r="A5" s="98" t="s">
        <v>453</v>
      </c>
      <c r="B5" s="99"/>
      <c r="C5" s="99"/>
      <c r="D5" s="99"/>
      <c r="E5" s="99"/>
      <c r="F5" s="99"/>
      <c r="G5" s="99"/>
      <c r="H5" s="99"/>
      <c r="I5" s="99"/>
      <c r="J5" s="99"/>
      <c r="K5" s="100"/>
    </row>
    <row r="6" spans="1:126" ht="24" thickBot="1" x14ac:dyDescent="0.4">
      <c r="A6" s="98" t="s">
        <v>509</v>
      </c>
      <c r="B6" s="99"/>
      <c r="C6" s="99"/>
      <c r="D6" s="99"/>
      <c r="E6" s="99"/>
      <c r="F6" s="99"/>
      <c r="G6" s="99"/>
      <c r="H6" s="99"/>
      <c r="I6" s="99"/>
      <c r="J6" s="99"/>
      <c r="K6" s="100"/>
    </row>
    <row r="7" spans="1:126" x14ac:dyDescent="0.25">
      <c r="A7" s="101" t="s">
        <v>333</v>
      </c>
      <c r="B7" s="103" t="s">
        <v>0</v>
      </c>
      <c r="C7" s="103" t="s">
        <v>438</v>
      </c>
      <c r="D7" s="111" t="s">
        <v>332</v>
      </c>
      <c r="E7" s="105" t="s">
        <v>217</v>
      </c>
      <c r="F7" s="107" t="s">
        <v>1</v>
      </c>
      <c r="G7" s="105" t="s">
        <v>2</v>
      </c>
      <c r="H7" s="107" t="s">
        <v>3</v>
      </c>
      <c r="I7" s="105" t="s">
        <v>4</v>
      </c>
      <c r="J7" s="105" t="s">
        <v>5</v>
      </c>
      <c r="K7" s="109" t="s">
        <v>6</v>
      </c>
    </row>
    <row r="8" spans="1:126" ht="15.75" thickBot="1" x14ac:dyDescent="0.3">
      <c r="A8" s="102"/>
      <c r="B8" s="104"/>
      <c r="C8" s="104"/>
      <c r="D8" s="112"/>
      <c r="E8" s="106"/>
      <c r="F8" s="108"/>
      <c r="G8" s="106"/>
      <c r="H8" s="108"/>
      <c r="I8" s="106"/>
      <c r="J8" s="106"/>
      <c r="K8" s="110"/>
    </row>
    <row r="10" spans="1:126" x14ac:dyDescent="0.25">
      <c r="A10" s="97" t="s">
        <v>7</v>
      </c>
      <c r="B10" s="97"/>
      <c r="C10" s="97"/>
      <c r="D10" s="97"/>
      <c r="E10" s="97"/>
      <c r="F10" s="97"/>
      <c r="G10" s="97"/>
      <c r="H10" s="97"/>
      <c r="I10" s="97"/>
      <c r="J10" s="97"/>
      <c r="K10" s="97"/>
    </row>
    <row r="11" spans="1:126" x14ac:dyDescent="0.25">
      <c r="A11" s="28" t="s">
        <v>232</v>
      </c>
      <c r="B11" t="s">
        <v>364</v>
      </c>
      <c r="C11" s="32" t="s">
        <v>412</v>
      </c>
      <c r="D11" t="s">
        <v>281</v>
      </c>
      <c r="E11" s="1">
        <v>110000</v>
      </c>
      <c r="F11" s="1">
        <f>E11*0.0287</f>
        <v>3157</v>
      </c>
      <c r="G11" s="1">
        <v>14457.62</v>
      </c>
      <c r="H11" s="30">
        <f>E11*0.0304</f>
        <v>3344</v>
      </c>
      <c r="I11" s="1">
        <v>25</v>
      </c>
      <c r="J11" s="1">
        <f>F11+G11+H11+I11</f>
        <v>20983.62</v>
      </c>
      <c r="K11" s="1">
        <f>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370</v>
      </c>
      <c r="B12" t="s">
        <v>17</v>
      </c>
      <c r="C12" s="32" t="s">
        <v>412</v>
      </c>
      <c r="D12" t="s">
        <v>281</v>
      </c>
      <c r="E12" s="1">
        <v>133000</v>
      </c>
      <c r="F12" s="1">
        <v>3817.1</v>
      </c>
      <c r="G12" s="1">
        <v>19867.79</v>
      </c>
      <c r="H12" s="30">
        <v>4043.2</v>
      </c>
      <c r="I12" s="1">
        <v>25</v>
      </c>
      <c r="J12" s="1">
        <v>27753.09</v>
      </c>
      <c r="K12" s="1">
        <v>105246.91</v>
      </c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</row>
    <row r="13" spans="1:126" x14ac:dyDescent="0.25">
      <c r="A13" s="28" t="s">
        <v>206</v>
      </c>
      <c r="B13" t="s">
        <v>207</v>
      </c>
      <c r="C13" s="32" t="s">
        <v>412</v>
      </c>
      <c r="D13" t="s">
        <v>281</v>
      </c>
      <c r="E13" s="1">
        <v>60000</v>
      </c>
      <c r="F13" s="1">
        <f>E13*0.0287</f>
        <v>1722</v>
      </c>
      <c r="G13" s="1">
        <v>3486.68</v>
      </c>
      <c r="H13" s="30">
        <f>E13*0.0304</f>
        <v>1824</v>
      </c>
      <c r="I13" s="1">
        <v>3535</v>
      </c>
      <c r="J13" s="1">
        <f>F13+G13+H13+I13</f>
        <v>10567.68</v>
      </c>
      <c r="K13" s="1">
        <f>E13-J13</f>
        <v>49432.32</v>
      </c>
    </row>
    <row r="14" spans="1:126" x14ac:dyDescent="0.25">
      <c r="A14" s="28" t="s">
        <v>11</v>
      </c>
      <c r="B14" t="s">
        <v>10</v>
      </c>
      <c r="C14" s="32" t="s">
        <v>412</v>
      </c>
      <c r="D14" t="s">
        <v>279</v>
      </c>
      <c r="E14" s="1">
        <v>71000</v>
      </c>
      <c r="F14" s="1">
        <f>E14*0.0287</f>
        <v>2037.7</v>
      </c>
      <c r="G14" s="1">
        <v>4746.58</v>
      </c>
      <c r="H14" s="30">
        <f t="shared" ref="H14:H16" si="0">E14*0.0304</f>
        <v>2158.4</v>
      </c>
      <c r="I14" s="1">
        <v>4365.3599999999997</v>
      </c>
      <c r="J14" s="1">
        <v>13308.04</v>
      </c>
      <c r="K14" s="1">
        <f t="shared" ref="K14" si="1">E14-J14</f>
        <v>57691.96</v>
      </c>
    </row>
    <row r="15" spans="1:126" s="5" customFormat="1" x14ac:dyDescent="0.25">
      <c r="A15" s="5" t="s">
        <v>260</v>
      </c>
      <c r="B15" s="5" t="s">
        <v>364</v>
      </c>
      <c r="C15" s="39" t="s">
        <v>412</v>
      </c>
      <c r="D15" s="5" t="s">
        <v>281</v>
      </c>
      <c r="E15" s="30">
        <v>133000</v>
      </c>
      <c r="F15" s="30">
        <f t="shared" ref="F15" si="2">E15*0.0287</f>
        <v>3817.1</v>
      </c>
      <c r="G15" s="30">
        <v>19530.259999999998</v>
      </c>
      <c r="H15" s="30">
        <v>4043.2</v>
      </c>
      <c r="I15" s="30">
        <v>1375.12</v>
      </c>
      <c r="J15" s="30">
        <v>28765.68</v>
      </c>
      <c r="K15" s="30">
        <f>E15-J15</f>
        <v>104234.32</v>
      </c>
    </row>
    <row r="16" spans="1:126" x14ac:dyDescent="0.25">
      <c r="A16" s="28" t="s">
        <v>298</v>
      </c>
      <c r="B16" s="11" t="s">
        <v>226</v>
      </c>
      <c r="C16" s="33" t="s">
        <v>413</v>
      </c>
      <c r="D16" t="s">
        <v>281</v>
      </c>
      <c r="E16" s="1">
        <v>23000</v>
      </c>
      <c r="F16" s="1">
        <f t="shared" ref="F16" si="3">E16*0.0287</f>
        <v>660.1</v>
      </c>
      <c r="G16" s="1">
        <v>0</v>
      </c>
      <c r="H16" s="30">
        <f t="shared" si="0"/>
        <v>699.2</v>
      </c>
      <c r="I16" s="1">
        <v>4892.17</v>
      </c>
      <c r="J16" s="1">
        <v>6251.47</v>
      </c>
      <c r="K16" s="1">
        <f>+E16-J16</f>
        <v>16748.53</v>
      </c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</row>
    <row r="17" spans="1:126" x14ac:dyDescent="0.25">
      <c r="A17" s="28" t="s">
        <v>369</v>
      </c>
      <c r="B17" t="s">
        <v>12</v>
      </c>
      <c r="C17" s="33" t="s">
        <v>412</v>
      </c>
      <c r="D17" t="s">
        <v>281</v>
      </c>
      <c r="E17" s="1">
        <v>240000</v>
      </c>
      <c r="F17" s="1">
        <v>6888</v>
      </c>
      <c r="G17" s="1">
        <v>45624.92</v>
      </c>
      <c r="H17" s="30">
        <v>4943.8</v>
      </c>
      <c r="I17" s="1">
        <v>25</v>
      </c>
      <c r="J17" s="1">
        <f>F17+G17+H17+I17</f>
        <v>57481.72</v>
      </c>
      <c r="K17" s="1">
        <f>E17-J17</f>
        <v>182518.28</v>
      </c>
    </row>
    <row r="18" spans="1:126" x14ac:dyDescent="0.25">
      <c r="A18" s="28" t="s">
        <v>373</v>
      </c>
      <c r="B18" t="s">
        <v>364</v>
      </c>
      <c r="C18" s="33" t="s">
        <v>412</v>
      </c>
      <c r="D18" t="s">
        <v>281</v>
      </c>
      <c r="E18" s="1">
        <v>80000</v>
      </c>
      <c r="F18" s="1">
        <v>2296</v>
      </c>
      <c r="G18" s="1">
        <v>7400.87</v>
      </c>
      <c r="H18" s="30">
        <v>2432</v>
      </c>
      <c r="I18" s="1">
        <v>25</v>
      </c>
      <c r="J18" s="1">
        <f t="shared" ref="J18:J19" si="4">F18+G18+H18+I18</f>
        <v>12153.87</v>
      </c>
      <c r="K18" s="1">
        <f t="shared" ref="K18:K20" si="5">E18-J18</f>
        <v>67846.13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35</v>
      </c>
      <c r="B19" t="s">
        <v>364</v>
      </c>
      <c r="C19" s="33" t="s">
        <v>413</v>
      </c>
      <c r="D19" t="s">
        <v>281</v>
      </c>
      <c r="E19" s="1">
        <v>165000</v>
      </c>
      <c r="F19" s="1">
        <f>E19*0.0287</f>
        <v>4735.5</v>
      </c>
      <c r="G19" s="1">
        <v>27413.040000000001</v>
      </c>
      <c r="H19" s="30">
        <v>4943.8</v>
      </c>
      <c r="I19" s="1">
        <v>25</v>
      </c>
      <c r="J19" s="30">
        <f t="shared" si="4"/>
        <v>37117.339999999997</v>
      </c>
      <c r="K19" s="1">
        <f t="shared" si="5"/>
        <v>127882.66</v>
      </c>
    </row>
    <row r="20" spans="1:126" x14ac:dyDescent="0.25">
      <c r="A20" s="28" t="s">
        <v>227</v>
      </c>
      <c r="B20" t="s">
        <v>226</v>
      </c>
      <c r="C20" s="33" t="s">
        <v>413</v>
      </c>
      <c r="D20" t="s">
        <v>281</v>
      </c>
      <c r="E20" s="1">
        <v>26250</v>
      </c>
      <c r="F20" s="1">
        <f t="shared" ref="F20" si="6">E20*0.0287</f>
        <v>753.38</v>
      </c>
      <c r="G20" s="1">
        <v>0</v>
      </c>
      <c r="H20" s="30">
        <v>798</v>
      </c>
      <c r="I20" s="1">
        <v>3951.52</v>
      </c>
      <c r="J20" s="1">
        <v>5502.9</v>
      </c>
      <c r="K20" s="1">
        <f t="shared" si="5"/>
        <v>20747.099999999999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381</v>
      </c>
      <c r="B21" t="s">
        <v>364</v>
      </c>
      <c r="C21" s="33" t="s">
        <v>413</v>
      </c>
      <c r="D21" t="s">
        <v>281</v>
      </c>
      <c r="E21" s="1">
        <v>165000</v>
      </c>
      <c r="F21" s="1">
        <v>4735.5</v>
      </c>
      <c r="G21" s="1">
        <v>27413.040000000001</v>
      </c>
      <c r="H21" s="30">
        <v>4943.8</v>
      </c>
      <c r="I21" s="1">
        <v>25</v>
      </c>
      <c r="J21" s="1">
        <v>37117.339999999997</v>
      </c>
      <c r="K21" s="1">
        <f>+E21-J21</f>
        <v>127882.66</v>
      </c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</row>
    <row r="22" spans="1:126" x14ac:dyDescent="0.25">
      <c r="A22" s="28" t="s">
        <v>382</v>
      </c>
      <c r="B22" t="s">
        <v>364</v>
      </c>
      <c r="C22" s="33" t="s">
        <v>413</v>
      </c>
      <c r="D22" t="s">
        <v>281</v>
      </c>
      <c r="E22" s="1">
        <v>125000</v>
      </c>
      <c r="F22" s="1">
        <v>3587.5</v>
      </c>
      <c r="G22" s="1">
        <v>17985.990000000002</v>
      </c>
      <c r="H22" s="30">
        <v>3800</v>
      </c>
      <c r="I22" s="1">
        <v>25</v>
      </c>
      <c r="J22" s="1">
        <v>25398.49</v>
      </c>
      <c r="K22" s="1">
        <v>99601.51</v>
      </c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</row>
    <row r="23" spans="1:126" x14ac:dyDescent="0.25">
      <c r="A23" s="28" t="s">
        <v>414</v>
      </c>
      <c r="B23" t="s">
        <v>364</v>
      </c>
      <c r="C23" s="33" t="s">
        <v>413</v>
      </c>
      <c r="D23" t="s">
        <v>281</v>
      </c>
      <c r="E23" s="1">
        <v>91000</v>
      </c>
      <c r="F23" s="1">
        <v>2611.6999999999998</v>
      </c>
      <c r="G23" s="1">
        <v>9988.34</v>
      </c>
      <c r="H23" s="30">
        <v>2766.4</v>
      </c>
      <c r="I23" s="1">
        <v>4835.6000000000004</v>
      </c>
      <c r="J23" s="1">
        <v>20202.04</v>
      </c>
      <c r="K23" s="1">
        <v>70797.960000000006</v>
      </c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</row>
    <row r="24" spans="1:126" x14ac:dyDescent="0.25">
      <c r="A24" s="28" t="s">
        <v>439</v>
      </c>
      <c r="B24" t="s">
        <v>364</v>
      </c>
      <c r="C24" s="33" t="s">
        <v>412</v>
      </c>
      <c r="D24" t="s">
        <v>281</v>
      </c>
      <c r="E24" s="1">
        <v>125000</v>
      </c>
      <c r="F24" s="1">
        <v>3587.5</v>
      </c>
      <c r="G24" s="1">
        <v>17985.990000000002</v>
      </c>
      <c r="H24" s="30">
        <v>3800</v>
      </c>
      <c r="I24" s="1">
        <v>25</v>
      </c>
      <c r="J24" s="1">
        <v>25398.49</v>
      </c>
      <c r="K24" s="1">
        <f>E24-J24</f>
        <v>99601.51</v>
      </c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</row>
    <row r="25" spans="1:126" x14ac:dyDescent="0.25">
      <c r="A25" s="3" t="s">
        <v>13</v>
      </c>
      <c r="B25" s="3">
        <v>14</v>
      </c>
      <c r="C25" s="34"/>
      <c r="D25" s="3"/>
      <c r="E25" s="4">
        <f>SUM(E11:E24)</f>
        <v>1547250</v>
      </c>
      <c r="F25" s="4">
        <f>SUM(F11:F24)</f>
        <v>44406.080000000002</v>
      </c>
      <c r="G25" s="4">
        <f>SUM(G11:G24)</f>
        <v>215901.12</v>
      </c>
      <c r="H25" s="4">
        <f>SUM(H11:H24)</f>
        <v>44539.8</v>
      </c>
      <c r="I25" s="4">
        <f>SUM(I11:I24)</f>
        <v>23154.77</v>
      </c>
      <c r="J25" s="4">
        <f>SUM(J11:J22)+J23+J24</f>
        <v>328001.77</v>
      </c>
      <c r="K25" s="4">
        <f>SUM(K11:K24)</f>
        <v>1219248.23</v>
      </c>
    </row>
    <row r="26" spans="1:126" s="5" customFormat="1" x14ac:dyDescent="0.25">
      <c r="A26" s="6"/>
      <c r="B26" s="6"/>
      <c r="C26" s="40"/>
      <c r="D26" s="6"/>
      <c r="E26" s="49"/>
      <c r="F26" s="49"/>
      <c r="G26" s="49"/>
      <c r="H26" s="49"/>
      <c r="I26" s="49"/>
      <c r="J26" s="49"/>
      <c r="K26" s="49"/>
    </row>
    <row r="27" spans="1:126" s="28" customFormat="1" x14ac:dyDescent="0.25">
      <c r="A27" s="6" t="s">
        <v>454</v>
      </c>
      <c r="B27" s="6"/>
      <c r="C27" s="40"/>
      <c r="D27" s="6"/>
      <c r="E27" s="49"/>
      <c r="F27" s="49"/>
      <c r="G27" s="49"/>
      <c r="H27" s="49"/>
      <c r="I27" s="49"/>
      <c r="J27" s="49"/>
      <c r="K27" s="49"/>
    </row>
    <row r="28" spans="1:126" s="61" customFormat="1" x14ac:dyDescent="0.25">
      <c r="A28" s="61" t="s">
        <v>31</v>
      </c>
      <c r="C28" s="69"/>
      <c r="D28" s="61" t="s">
        <v>279</v>
      </c>
      <c r="E28" s="70">
        <v>56000</v>
      </c>
      <c r="F28" s="70">
        <v>1607.2</v>
      </c>
      <c r="G28" s="70">
        <v>2498.29</v>
      </c>
      <c r="H28" s="70">
        <v>1702.4</v>
      </c>
      <c r="I28" s="70">
        <v>1625.12</v>
      </c>
      <c r="J28" s="70">
        <v>7433.01</v>
      </c>
      <c r="K28" s="70">
        <v>48566.99</v>
      </c>
    </row>
    <row r="29" spans="1:126" s="28" customFormat="1" x14ac:dyDescent="0.25">
      <c r="A29" s="65" t="s">
        <v>13</v>
      </c>
      <c r="B29" s="65">
        <v>1</v>
      </c>
      <c r="C29" s="79" t="s">
        <v>412</v>
      </c>
      <c r="D29" s="65"/>
      <c r="E29" s="67">
        <f>E28</f>
        <v>56000</v>
      </c>
      <c r="F29" s="67">
        <f>SUM(F28)</f>
        <v>1607.2</v>
      </c>
      <c r="G29" s="67">
        <f>G28</f>
        <v>2498.29</v>
      </c>
      <c r="H29" s="67">
        <f>H28</f>
        <v>1702.4</v>
      </c>
      <c r="I29" s="67">
        <f>I28</f>
        <v>1625.12</v>
      </c>
      <c r="J29" s="67">
        <f>J28</f>
        <v>7433.01</v>
      </c>
      <c r="K29" s="67">
        <f>K28</f>
        <v>48566.99</v>
      </c>
    </row>
    <row r="31" spans="1:126" x14ac:dyDescent="0.25">
      <c r="A31" s="97" t="s">
        <v>32</v>
      </c>
      <c r="B31" s="97"/>
      <c r="C31" s="97"/>
      <c r="D31" s="97"/>
      <c r="E31" s="97"/>
      <c r="F31" s="97"/>
      <c r="G31" s="97"/>
      <c r="H31" s="97"/>
      <c r="I31" s="97"/>
      <c r="J31" s="97"/>
      <c r="K31" s="97"/>
    </row>
    <row r="32" spans="1:126" x14ac:dyDescent="0.25">
      <c r="A32" t="s">
        <v>22</v>
      </c>
      <c r="B32" t="s">
        <v>423</v>
      </c>
      <c r="C32" s="32" t="s">
        <v>412</v>
      </c>
      <c r="D32" t="s">
        <v>279</v>
      </c>
      <c r="E32" s="1">
        <v>45000</v>
      </c>
      <c r="F32" s="1">
        <f t="shared" ref="F32:F34" si="7">E32*0.0287</f>
        <v>1291.5</v>
      </c>
      <c r="G32" s="1">
        <v>945.81</v>
      </c>
      <c r="H32" s="1">
        <f t="shared" ref="H32" si="8">E32*0.0304</f>
        <v>1368</v>
      </c>
      <c r="I32" s="1">
        <v>1525.12</v>
      </c>
      <c r="J32" s="1">
        <v>5130.43</v>
      </c>
      <c r="K32" s="1">
        <f t="shared" ref="K32:K34" si="9">E32-J32</f>
        <v>39869.57</v>
      </c>
    </row>
    <row r="33" spans="1:126" x14ac:dyDescent="0.25">
      <c r="A33" t="s">
        <v>368</v>
      </c>
      <c r="B33" t="s">
        <v>367</v>
      </c>
      <c r="C33" s="32" t="s">
        <v>412</v>
      </c>
      <c r="D33" t="s">
        <v>281</v>
      </c>
      <c r="E33" s="1">
        <v>23500</v>
      </c>
      <c r="F33" s="1">
        <f t="shared" ref="F33" si="10">E33*0.0287</f>
        <v>674.45</v>
      </c>
      <c r="G33" s="1">
        <v>0</v>
      </c>
      <c r="H33" s="1">
        <f t="shared" ref="H33" si="11">E33*0.0304</f>
        <v>714.4</v>
      </c>
      <c r="I33" s="1">
        <v>175</v>
      </c>
      <c r="J33" s="1">
        <f t="shared" ref="J33" si="12">F33+G33+H33+I33</f>
        <v>1563.85</v>
      </c>
      <c r="K33" s="1">
        <f t="shared" ref="K33" si="13">E33-J33</f>
        <v>21936.15</v>
      </c>
    </row>
    <row r="34" spans="1:126" x14ac:dyDescent="0.25">
      <c r="A34" t="s">
        <v>33</v>
      </c>
      <c r="B34" t="s">
        <v>34</v>
      </c>
      <c r="C34" s="32" t="s">
        <v>412</v>
      </c>
      <c r="D34" t="s">
        <v>279</v>
      </c>
      <c r="E34" s="1">
        <v>50000</v>
      </c>
      <c r="F34" s="1">
        <f t="shared" si="7"/>
        <v>1435</v>
      </c>
      <c r="G34" s="1">
        <v>1854</v>
      </c>
      <c r="H34" s="1">
        <v>1520</v>
      </c>
      <c r="I34" s="1">
        <v>275</v>
      </c>
      <c r="J34" s="1">
        <v>5084</v>
      </c>
      <c r="K34" s="1">
        <f t="shared" si="9"/>
        <v>44916</v>
      </c>
    </row>
    <row r="35" spans="1:126" x14ac:dyDescent="0.25">
      <c r="A35" s="3" t="s">
        <v>13</v>
      </c>
      <c r="B35" s="3">
        <v>3</v>
      </c>
      <c r="C35" s="34"/>
      <c r="D35" s="3"/>
      <c r="E35" s="4">
        <f t="shared" ref="E35:K35" si="14">SUM(E32:E34)</f>
        <v>118500</v>
      </c>
      <c r="F35" s="4">
        <f t="shared" si="14"/>
        <v>3400.95</v>
      </c>
      <c r="G35" s="4">
        <f t="shared" si="14"/>
        <v>2799.81</v>
      </c>
      <c r="H35" s="4">
        <f t="shared" si="14"/>
        <v>3602.4</v>
      </c>
      <c r="I35" s="4">
        <f t="shared" si="14"/>
        <v>1975.12</v>
      </c>
      <c r="J35" s="4">
        <f t="shared" si="14"/>
        <v>11778.28</v>
      </c>
      <c r="K35" s="4">
        <f t="shared" si="14"/>
        <v>106721.72</v>
      </c>
    </row>
    <row r="36" spans="1:126" x14ac:dyDescent="0.25">
      <c r="A36" s="26"/>
      <c r="B36" s="26"/>
      <c r="C36" s="35"/>
      <c r="D36" s="26"/>
      <c r="E36" s="27"/>
      <c r="F36" s="27"/>
      <c r="G36" s="27"/>
      <c r="H36" s="27"/>
      <c r="I36" s="27"/>
      <c r="J36" s="27"/>
      <c r="K36" s="27"/>
    </row>
    <row r="37" spans="1:126" x14ac:dyDescent="0.25">
      <c r="A37" s="97" t="s">
        <v>18</v>
      </c>
      <c r="B37" s="97"/>
      <c r="C37" s="97"/>
      <c r="D37" s="97"/>
      <c r="E37" s="97"/>
      <c r="F37" s="97"/>
      <c r="G37" s="97"/>
      <c r="H37" s="97"/>
      <c r="I37" s="97"/>
      <c r="J37" s="97"/>
      <c r="K37" s="9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</row>
    <row r="38" spans="1:126" x14ac:dyDescent="0.25">
      <c r="A38" t="s">
        <v>20</v>
      </c>
      <c r="B38" t="s">
        <v>19</v>
      </c>
      <c r="C38" s="32" t="s">
        <v>412</v>
      </c>
      <c r="D38" t="s">
        <v>279</v>
      </c>
      <c r="E38" s="1">
        <v>36000</v>
      </c>
      <c r="F38" s="1">
        <f>E38*0.0287</f>
        <v>1033.2</v>
      </c>
      <c r="G38" s="1">
        <v>0</v>
      </c>
      <c r="H38" s="1">
        <f>E38*0.0304</f>
        <v>1094.4000000000001</v>
      </c>
      <c r="I38" s="1">
        <v>2875.24</v>
      </c>
      <c r="J38" s="1">
        <v>5002.84</v>
      </c>
      <c r="K38" s="1">
        <f>E38-J38</f>
        <v>30997.16</v>
      </c>
    </row>
    <row r="39" spans="1:126" s="28" customFormat="1" x14ac:dyDescent="0.25">
      <c r="A39" t="s">
        <v>221</v>
      </c>
      <c r="B39" t="s">
        <v>207</v>
      </c>
      <c r="C39" s="32" t="s">
        <v>412</v>
      </c>
      <c r="D39" t="s">
        <v>279</v>
      </c>
      <c r="E39" s="1">
        <v>41000</v>
      </c>
      <c r="F39" s="1">
        <f>E39*0.0287</f>
        <v>1176.7</v>
      </c>
      <c r="G39" s="1">
        <v>583.79</v>
      </c>
      <c r="H39" s="1">
        <f>E39*0.0304</f>
        <v>1246.4000000000001</v>
      </c>
      <c r="I39" s="1">
        <v>175</v>
      </c>
      <c r="J39" s="1">
        <f>F39+G39+H39+I39</f>
        <v>3181.89</v>
      </c>
      <c r="K39" s="1">
        <f>E39-J39</f>
        <v>37818.11</v>
      </c>
    </row>
    <row r="40" spans="1:126" x14ac:dyDescent="0.25">
      <c r="A40" s="3" t="s">
        <v>13</v>
      </c>
      <c r="B40" s="3">
        <v>2</v>
      </c>
      <c r="C40" s="34"/>
      <c r="D40" s="3"/>
      <c r="E40" s="4">
        <f t="shared" ref="E40:K40" si="15">SUM(E38:E39)</f>
        <v>77000</v>
      </c>
      <c r="F40" s="4">
        <f t="shared" si="15"/>
        <v>2209.9</v>
      </c>
      <c r="G40" s="4">
        <f t="shared" si="15"/>
        <v>583.79</v>
      </c>
      <c r="H40" s="4">
        <f t="shared" si="15"/>
        <v>2340.8000000000002</v>
      </c>
      <c r="I40" s="4">
        <f>SUM(I38:I39)</f>
        <v>3050.24</v>
      </c>
      <c r="J40" s="4">
        <f t="shared" si="15"/>
        <v>8184.73</v>
      </c>
      <c r="K40" s="4">
        <f t="shared" si="15"/>
        <v>68815.27</v>
      </c>
    </row>
    <row r="41" spans="1:126" x14ac:dyDescent="0.25">
      <c r="A41" s="26"/>
      <c r="B41" s="26"/>
      <c r="C41" s="35"/>
      <c r="D41" s="26"/>
      <c r="E41" s="27"/>
      <c r="F41" s="27"/>
      <c r="G41" s="27"/>
      <c r="H41" s="27"/>
      <c r="I41" s="27"/>
      <c r="J41" s="27"/>
      <c r="K41" s="27"/>
    </row>
    <row r="42" spans="1:126" x14ac:dyDescent="0.25">
      <c r="A42" s="97" t="s">
        <v>383</v>
      </c>
      <c r="B42" s="97"/>
      <c r="C42" s="97"/>
      <c r="D42" s="97"/>
      <c r="E42" s="97"/>
      <c r="F42" s="97"/>
      <c r="G42" s="97"/>
      <c r="H42" s="97"/>
      <c r="I42" s="97"/>
      <c r="J42" s="97"/>
      <c r="K42" s="97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</row>
    <row r="43" spans="1:126" x14ac:dyDescent="0.25">
      <c r="A43" s="50" t="s">
        <v>25</v>
      </c>
      <c r="B43" t="s">
        <v>24</v>
      </c>
      <c r="C43" s="32" t="s">
        <v>412</v>
      </c>
      <c r="D43" t="s">
        <v>281</v>
      </c>
      <c r="E43" s="1">
        <v>56000</v>
      </c>
      <c r="F43" s="1">
        <f t="shared" ref="F43" si="16">E43*0.0287</f>
        <v>1607.2</v>
      </c>
      <c r="G43" s="1">
        <v>2733.96</v>
      </c>
      <c r="H43" s="1">
        <f t="shared" ref="H43" si="17">E43*0.0304</f>
        <v>1702.4</v>
      </c>
      <c r="I43" s="1">
        <v>175</v>
      </c>
      <c r="J43" s="1">
        <v>6218.56</v>
      </c>
      <c r="K43" s="1">
        <v>49781.440000000002</v>
      </c>
    </row>
    <row r="44" spans="1:126" s="28" customFormat="1" x14ac:dyDescent="0.25">
      <c r="A44" s="50" t="s">
        <v>436</v>
      </c>
      <c r="B44" t="s">
        <v>121</v>
      </c>
      <c r="C44" s="32" t="s">
        <v>412</v>
      </c>
      <c r="D44" t="s">
        <v>279</v>
      </c>
      <c r="E44" s="1">
        <v>56000</v>
      </c>
      <c r="F44" s="1">
        <v>1607.2</v>
      </c>
      <c r="G44" s="1">
        <v>2733.96</v>
      </c>
      <c r="H44" s="1">
        <v>1702.4</v>
      </c>
      <c r="I44" s="1">
        <v>25</v>
      </c>
      <c r="J44" s="1">
        <v>6068.56</v>
      </c>
      <c r="K44" s="1">
        <v>49931.44</v>
      </c>
    </row>
    <row r="45" spans="1:126" x14ac:dyDescent="0.25">
      <c r="A45" s="50" t="s">
        <v>437</v>
      </c>
      <c r="B45" t="s">
        <v>256</v>
      </c>
      <c r="C45" s="32" t="s">
        <v>412</v>
      </c>
      <c r="D45" t="s">
        <v>279</v>
      </c>
      <c r="E45" s="1">
        <v>89500</v>
      </c>
      <c r="F45" s="1">
        <v>2568.65</v>
      </c>
      <c r="G45" s="1">
        <v>8960.4500000000007</v>
      </c>
      <c r="H45" s="1">
        <v>2720.8</v>
      </c>
      <c r="I45" s="1">
        <v>2725.24</v>
      </c>
      <c r="J45" s="1">
        <v>16975.14</v>
      </c>
      <c r="K45" s="1">
        <v>72524.86</v>
      </c>
    </row>
    <row r="46" spans="1:126" x14ac:dyDescent="0.25">
      <c r="A46" s="50" t="s">
        <v>450</v>
      </c>
      <c r="B46" t="s">
        <v>451</v>
      </c>
      <c r="C46" s="32" t="s">
        <v>412</v>
      </c>
      <c r="D46" s="28" t="s">
        <v>279</v>
      </c>
      <c r="E46" s="1">
        <v>56000</v>
      </c>
      <c r="F46" s="1">
        <v>1607.2</v>
      </c>
      <c r="G46" s="1">
        <v>2733.96</v>
      </c>
      <c r="H46" s="1">
        <v>1702.4</v>
      </c>
      <c r="I46" s="1">
        <v>25</v>
      </c>
      <c r="J46" s="1">
        <v>6068.56</v>
      </c>
      <c r="K46" s="1">
        <v>49931.44</v>
      </c>
    </row>
    <row r="47" spans="1:126" x14ac:dyDescent="0.25">
      <c r="A47" s="3" t="s">
        <v>13</v>
      </c>
      <c r="B47" s="3">
        <v>4</v>
      </c>
      <c r="C47" s="34"/>
      <c r="D47" s="3"/>
      <c r="E47" s="4">
        <f>+E43+E44+E45+E46</f>
        <v>257500</v>
      </c>
      <c r="F47" s="4">
        <f t="shared" ref="F47:J47" si="18">+F43+F44+F45+F46</f>
        <v>7390.25</v>
      </c>
      <c r="G47" s="4">
        <f t="shared" si="18"/>
        <v>17162.330000000002</v>
      </c>
      <c r="H47" s="4">
        <f t="shared" si="18"/>
        <v>7828</v>
      </c>
      <c r="I47" s="4">
        <f t="shared" si="18"/>
        <v>2950.24</v>
      </c>
      <c r="J47" s="4">
        <f t="shared" si="18"/>
        <v>35330.82</v>
      </c>
      <c r="K47" s="4">
        <f>+K43+K44+K45+K46</f>
        <v>222169.18</v>
      </c>
    </row>
    <row r="49" spans="1:126" x14ac:dyDescent="0.25">
      <c r="A49" s="6" t="s">
        <v>498</v>
      </c>
      <c r="B49" s="6"/>
      <c r="C49" s="40"/>
      <c r="D49" s="6"/>
      <c r="E49" s="49"/>
      <c r="F49" s="49"/>
      <c r="G49" s="49"/>
      <c r="H49" s="49"/>
      <c r="I49" s="49"/>
      <c r="J49" s="49"/>
      <c r="K49" s="49"/>
    </row>
    <row r="50" spans="1:126" x14ac:dyDescent="0.25">
      <c r="A50" s="51" t="s">
        <v>419</v>
      </c>
      <c r="B50" s="52" t="s">
        <v>256</v>
      </c>
      <c r="C50" s="52" t="s">
        <v>422</v>
      </c>
      <c r="D50" s="92" t="s">
        <v>279</v>
      </c>
      <c r="E50" s="53">
        <v>89500</v>
      </c>
      <c r="F50" s="90">
        <v>2568.65</v>
      </c>
      <c r="G50" s="53">
        <v>9635.51</v>
      </c>
      <c r="H50" s="91">
        <v>2720.8</v>
      </c>
      <c r="I50" s="56">
        <v>25</v>
      </c>
      <c r="J50" s="53">
        <v>14949.96</v>
      </c>
      <c r="K50" s="53">
        <v>74550.039999999994</v>
      </c>
    </row>
    <row r="51" spans="1:126" x14ac:dyDescent="0.25">
      <c r="A51" s="3" t="s">
        <v>13</v>
      </c>
      <c r="B51" s="3">
        <v>1</v>
      </c>
      <c r="C51" s="34"/>
      <c r="D51" s="3"/>
      <c r="E51" s="4">
        <f>E50</f>
        <v>89500</v>
      </c>
      <c r="F51" s="4">
        <f>SUM(F50)</f>
        <v>2568.65</v>
      </c>
      <c r="G51" s="4">
        <f>G50</f>
        <v>9635.51</v>
      </c>
      <c r="H51" s="4">
        <f>H50</f>
        <v>2720.8</v>
      </c>
      <c r="I51" s="4">
        <f>I50</f>
        <v>25</v>
      </c>
      <c r="J51" s="4">
        <f>J50</f>
        <v>14949.96</v>
      </c>
      <c r="K51" s="4">
        <f>K50</f>
        <v>74550.039999999994</v>
      </c>
    </row>
    <row r="52" spans="1:126" s="5" customFormat="1" x14ac:dyDescent="0.25">
      <c r="A52" s="26"/>
      <c r="B52" s="26"/>
      <c r="C52" s="35"/>
      <c r="D52" s="26"/>
      <c r="E52" s="27"/>
      <c r="F52" s="27"/>
      <c r="G52" s="27"/>
      <c r="H52" s="27"/>
      <c r="I52" s="27"/>
      <c r="J52" s="27"/>
      <c r="K52" s="27"/>
    </row>
    <row r="53" spans="1:126" s="14" customFormat="1" x14ac:dyDescent="0.25">
      <c r="A53" s="97" t="s">
        <v>384</v>
      </c>
      <c r="B53" s="97"/>
      <c r="C53" s="97"/>
      <c r="D53" s="97"/>
      <c r="E53" s="97"/>
      <c r="F53" s="97"/>
      <c r="G53" s="97"/>
      <c r="H53" s="97"/>
      <c r="I53" s="97"/>
      <c r="J53" s="97"/>
      <c r="K53" s="97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  <c r="BM53" s="61"/>
      <c r="BN53" s="61"/>
      <c r="BO53" s="61"/>
      <c r="BP53" s="61"/>
      <c r="BQ53" s="61"/>
      <c r="BR53" s="61"/>
      <c r="BS53" s="61"/>
      <c r="BT53" s="61"/>
      <c r="BU53" s="61"/>
      <c r="BV53" s="61"/>
      <c r="BW53" s="61"/>
      <c r="BX53" s="61"/>
      <c r="BY53" s="61"/>
      <c r="BZ53" s="61"/>
      <c r="CA53" s="61"/>
      <c r="CB53" s="61"/>
      <c r="CC53" s="61"/>
      <c r="CD53" s="61"/>
      <c r="CE53" s="61"/>
      <c r="CF53" s="61"/>
      <c r="CG53" s="61"/>
      <c r="CH53" s="61"/>
      <c r="CI53" s="61"/>
      <c r="CJ53" s="61"/>
      <c r="CK53" s="61"/>
      <c r="CL53" s="61"/>
      <c r="CM53" s="61"/>
      <c r="CN53" s="61"/>
      <c r="CO53" s="61"/>
      <c r="CP53" s="61"/>
      <c r="CQ53" s="61"/>
      <c r="CR53" s="61"/>
      <c r="CS53" s="61"/>
      <c r="CT53" s="61"/>
      <c r="CU53" s="61"/>
      <c r="CV53" s="61"/>
      <c r="CW53" s="61"/>
      <c r="CX53" s="61"/>
      <c r="CY53" s="61"/>
      <c r="CZ53" s="61"/>
      <c r="DA53" s="61"/>
      <c r="DB53" s="61"/>
      <c r="DC53" s="61"/>
      <c r="DD53" s="61"/>
      <c r="DE53" s="61"/>
      <c r="DF53" s="61"/>
      <c r="DG53" s="61"/>
      <c r="DH53" s="61"/>
      <c r="DI53" s="61"/>
      <c r="DJ53" s="61"/>
      <c r="DK53" s="61"/>
      <c r="DL53" s="61"/>
      <c r="DM53" s="61"/>
      <c r="DN53" s="61"/>
      <c r="DO53" s="61"/>
      <c r="DP53" s="61"/>
      <c r="DQ53" s="61"/>
      <c r="DR53" s="61"/>
      <c r="DS53" s="61"/>
      <c r="DT53" s="61"/>
      <c r="DU53" s="61"/>
      <c r="DV53" s="61"/>
    </row>
    <row r="54" spans="1:126" s="3" customFormat="1" x14ac:dyDescent="0.25">
      <c r="A54" t="s">
        <v>16</v>
      </c>
      <c r="B54" t="s">
        <v>17</v>
      </c>
      <c r="C54" s="32" t="s">
        <v>412</v>
      </c>
      <c r="D54" t="s">
        <v>281</v>
      </c>
      <c r="E54" s="1">
        <v>133000</v>
      </c>
      <c r="F54" s="1">
        <v>3817.1</v>
      </c>
      <c r="G54" s="1">
        <v>19867.79</v>
      </c>
      <c r="H54" s="1">
        <f t="shared" ref="H54" si="19">E54*0.0304</f>
        <v>4043.2</v>
      </c>
      <c r="I54" s="1">
        <v>25</v>
      </c>
      <c r="J54" s="1">
        <v>27753.09</v>
      </c>
      <c r="K54" s="1">
        <f>+E54-J54</f>
        <v>105246.91</v>
      </c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</row>
    <row r="55" spans="1:126" s="28" customFormat="1" x14ac:dyDescent="0.25">
      <c r="A55" t="s">
        <v>308</v>
      </c>
      <c r="B55" t="s">
        <v>284</v>
      </c>
      <c r="C55" s="32" t="s">
        <v>412</v>
      </c>
      <c r="D55" t="s">
        <v>281</v>
      </c>
      <c r="E55" s="1">
        <v>26000</v>
      </c>
      <c r="F55" s="1">
        <v>746.2</v>
      </c>
      <c r="G55" s="1">
        <v>0</v>
      </c>
      <c r="H55" s="1">
        <v>790.4</v>
      </c>
      <c r="I55" s="1">
        <v>2917</v>
      </c>
      <c r="J55" s="1">
        <v>4453.6000000000004</v>
      </c>
      <c r="K55" s="1">
        <v>21546.400000000001</v>
      </c>
    </row>
    <row r="56" spans="1:126" x14ac:dyDescent="0.25">
      <c r="A56" s="3" t="s">
        <v>13</v>
      </c>
      <c r="B56" s="3">
        <v>2</v>
      </c>
      <c r="C56" s="34"/>
      <c r="D56" s="3"/>
      <c r="E56" s="4">
        <f>SUM(E54:E54)+E55</f>
        <v>159000</v>
      </c>
      <c r="F56" s="4">
        <f>SUM(F54:F54)+F55</f>
        <v>4563.3</v>
      </c>
      <c r="G56" s="4">
        <f t="shared" ref="G56" si="20">SUM(G54:G54)</f>
        <v>19867.79</v>
      </c>
      <c r="H56" s="4">
        <f>SUM(H54:H54)+H55</f>
        <v>4833.6000000000004</v>
      </c>
      <c r="I56" s="4">
        <f>SUM(I54:I54)+I55</f>
        <v>2942</v>
      </c>
      <c r="J56" s="4">
        <f>SUM(J54:J54)+J55</f>
        <v>32206.69</v>
      </c>
      <c r="K56" s="4">
        <f>SUM(K54:K54)+K55</f>
        <v>126793.31</v>
      </c>
    </row>
    <row r="57" spans="1:126" x14ac:dyDescent="0.25">
      <c r="A57" s="26"/>
      <c r="B57" s="26"/>
      <c r="C57" s="35"/>
      <c r="D57" s="26"/>
      <c r="E57" s="27"/>
      <c r="F57" s="27"/>
      <c r="G57" s="27"/>
      <c r="H57" s="27"/>
      <c r="I57" s="27"/>
      <c r="J57" s="27"/>
      <c r="K57" s="27"/>
    </row>
    <row r="58" spans="1:126" x14ac:dyDescent="0.25">
      <c r="A58" s="97" t="s">
        <v>14</v>
      </c>
      <c r="B58" s="97"/>
      <c r="C58" s="97"/>
      <c r="D58" s="97"/>
      <c r="E58" s="97"/>
      <c r="F58" s="97"/>
      <c r="G58" s="97"/>
      <c r="H58" s="97"/>
      <c r="I58" s="97"/>
      <c r="J58" s="97"/>
      <c r="K58" s="97"/>
    </row>
    <row r="59" spans="1:126" x14ac:dyDescent="0.25">
      <c r="A59" t="s">
        <v>26</v>
      </c>
      <c r="B59" t="s">
        <v>27</v>
      </c>
      <c r="C59" s="32" t="s">
        <v>412</v>
      </c>
      <c r="D59" t="s">
        <v>281</v>
      </c>
      <c r="E59" s="1">
        <v>71000</v>
      </c>
      <c r="F59" s="1">
        <f>E59*0.0287</f>
        <v>2037.7</v>
      </c>
      <c r="G59" s="1">
        <v>5286.63</v>
      </c>
      <c r="H59" s="1">
        <f>E59*0.0304</f>
        <v>2158.4</v>
      </c>
      <c r="I59" s="1">
        <v>1495.12</v>
      </c>
      <c r="J59" s="1">
        <v>10977.85</v>
      </c>
      <c r="K59" s="1">
        <f>E59-J59</f>
        <v>60022.15</v>
      </c>
    </row>
    <row r="60" spans="1:126" s="28" customFormat="1" x14ac:dyDescent="0.25">
      <c r="A60" t="s">
        <v>346</v>
      </c>
      <c r="B60" t="s">
        <v>121</v>
      </c>
      <c r="C60" s="33" t="s">
        <v>412</v>
      </c>
      <c r="D60" t="s">
        <v>281</v>
      </c>
      <c r="E60" s="1">
        <v>35000</v>
      </c>
      <c r="F60" s="1">
        <f>E60*0.0287</f>
        <v>1004.5</v>
      </c>
      <c r="G60" s="1">
        <v>0</v>
      </c>
      <c r="H60" s="1">
        <f t="shared" ref="H60" si="21">E60*0.0304</f>
        <v>1064</v>
      </c>
      <c r="I60" s="1">
        <v>2875.24</v>
      </c>
      <c r="J60" s="1">
        <v>4943.74</v>
      </c>
      <c r="K60" s="1">
        <f>E60-J60</f>
        <v>30056.26</v>
      </c>
    </row>
    <row r="61" spans="1:126" x14ac:dyDescent="0.25">
      <c r="A61" s="3" t="s">
        <v>13</v>
      </c>
      <c r="B61" s="3">
        <v>2</v>
      </c>
      <c r="C61" s="34"/>
      <c r="D61" s="3"/>
      <c r="E61" s="4">
        <f t="shared" ref="E61:K61" si="22">SUM(E59:E60)</f>
        <v>106000</v>
      </c>
      <c r="F61" s="4">
        <f t="shared" si="22"/>
        <v>3042.2</v>
      </c>
      <c r="G61" s="4">
        <f t="shared" si="22"/>
        <v>5286.63</v>
      </c>
      <c r="H61" s="4">
        <f t="shared" si="22"/>
        <v>3222.4</v>
      </c>
      <c r="I61" s="4">
        <f t="shared" si="22"/>
        <v>4370.3599999999997</v>
      </c>
      <c r="J61" s="4">
        <f t="shared" si="22"/>
        <v>15921.59</v>
      </c>
      <c r="K61" s="4">
        <f t="shared" si="22"/>
        <v>90078.41</v>
      </c>
    </row>
    <row r="62" spans="1:126" x14ac:dyDescent="0.25">
      <c r="A62" s="6"/>
      <c r="B62" s="6"/>
      <c r="C62" s="40"/>
      <c r="D62" s="6"/>
      <c r="E62" s="49"/>
      <c r="F62" s="49"/>
      <c r="G62" s="49"/>
      <c r="H62" s="49"/>
      <c r="I62" s="49"/>
      <c r="J62" s="49"/>
      <c r="K62" s="49"/>
    </row>
    <row r="63" spans="1:126" x14ac:dyDescent="0.25">
      <c r="A63" s="6" t="s">
        <v>455</v>
      </c>
      <c r="B63" s="6"/>
      <c r="C63" s="40"/>
      <c r="D63" s="6"/>
      <c r="E63" s="49"/>
      <c r="F63" s="49"/>
      <c r="G63" s="49"/>
      <c r="H63" s="49"/>
      <c r="I63" s="49"/>
      <c r="J63" s="49"/>
      <c r="K63" s="49"/>
    </row>
    <row r="64" spans="1:126" x14ac:dyDescent="0.25">
      <c r="A64" s="61" t="s">
        <v>345</v>
      </c>
      <c r="B64" s="61" t="s">
        <v>121</v>
      </c>
      <c r="C64" s="69" t="s">
        <v>412</v>
      </c>
      <c r="D64" s="61" t="s">
        <v>281</v>
      </c>
      <c r="E64" s="70">
        <v>74000</v>
      </c>
      <c r="F64" s="70">
        <v>2123.8000000000002</v>
      </c>
      <c r="G64" s="70">
        <v>6121.2</v>
      </c>
      <c r="H64" s="70">
        <v>2249.6</v>
      </c>
      <c r="I64" s="70">
        <v>175</v>
      </c>
      <c r="J64" s="70">
        <v>10669.6</v>
      </c>
      <c r="K64" s="70">
        <v>63330.400000000001</v>
      </c>
    </row>
    <row r="65" spans="1:126" s="5" customFormat="1" x14ac:dyDescent="0.25">
      <c r="A65" s="3" t="s">
        <v>13</v>
      </c>
      <c r="B65" s="3">
        <v>1</v>
      </c>
      <c r="C65" s="34"/>
      <c r="D65" s="3"/>
      <c r="E65" s="4">
        <f>E64</f>
        <v>74000</v>
      </c>
      <c r="F65" s="4">
        <f>SUM(F64)</f>
        <v>2123.8000000000002</v>
      </c>
      <c r="G65" s="4">
        <f>G64</f>
        <v>6121.2</v>
      </c>
      <c r="H65" s="4">
        <f>H64</f>
        <v>2249.6</v>
      </c>
      <c r="I65" s="4">
        <f>I64</f>
        <v>175</v>
      </c>
      <c r="J65" s="4">
        <f>J64</f>
        <v>10669.6</v>
      </c>
      <c r="K65" s="4">
        <f>K64</f>
        <v>63330.400000000001</v>
      </c>
    </row>
    <row r="66" spans="1:126" s="5" customFormat="1" x14ac:dyDescent="0.25">
      <c r="A66" s="2"/>
      <c r="B66" s="2"/>
      <c r="C66" s="36"/>
      <c r="D66" s="2"/>
      <c r="E66" s="82"/>
      <c r="F66" s="82"/>
      <c r="G66" s="82"/>
      <c r="H66" s="82"/>
      <c r="I66" s="82"/>
      <c r="J66" s="82"/>
      <c r="K66" s="82"/>
    </row>
    <row r="67" spans="1:126" s="61" customFormat="1" x14ac:dyDescent="0.25">
      <c r="A67" s="10" t="s">
        <v>205</v>
      </c>
      <c r="B67" s="10"/>
      <c r="C67" s="43"/>
      <c r="D67" s="12"/>
      <c r="E67" s="10"/>
      <c r="F67" s="10"/>
      <c r="G67" s="10"/>
      <c r="H67" s="10"/>
      <c r="I67" s="10"/>
      <c r="J67" s="10"/>
      <c r="K67" s="10"/>
    </row>
    <row r="68" spans="1:126" s="2" customFormat="1" x14ac:dyDescent="0.25">
      <c r="A68" s="5" t="s">
        <v>283</v>
      </c>
      <c r="B68" t="s">
        <v>371</v>
      </c>
      <c r="C68" s="32" t="s">
        <v>413</v>
      </c>
      <c r="D68" t="s">
        <v>281</v>
      </c>
      <c r="E68" s="1">
        <v>35000</v>
      </c>
      <c r="F68" s="1">
        <f>E68*0.0287</f>
        <v>1004.5</v>
      </c>
      <c r="G68" s="1">
        <v>0</v>
      </c>
      <c r="H68" s="1">
        <f>E68*0.0304</f>
        <v>1064</v>
      </c>
      <c r="I68" s="1">
        <v>175</v>
      </c>
      <c r="J68" s="1">
        <v>2243.5</v>
      </c>
      <c r="K68" s="1">
        <f>E68-J68</f>
        <v>32756.5</v>
      </c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6"/>
      <c r="CF68" s="6"/>
      <c r="CG68" s="6"/>
      <c r="CH68" s="6"/>
      <c r="CI68" s="6"/>
      <c r="CJ68" s="6"/>
      <c r="CK68" s="6"/>
      <c r="CL68" s="6"/>
      <c r="CM68" s="6"/>
      <c r="CN68" s="6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DL68" s="6"/>
      <c r="DM68" s="6"/>
      <c r="DN68" s="6"/>
      <c r="DO68" s="6"/>
      <c r="DP68" s="6"/>
      <c r="DQ68" s="6"/>
      <c r="DR68" s="6"/>
      <c r="DS68" s="6"/>
      <c r="DT68" s="6"/>
      <c r="DU68" s="6"/>
      <c r="DV68" s="6"/>
    </row>
    <row r="69" spans="1:126" s="2" customFormat="1" x14ac:dyDescent="0.25">
      <c r="A69" s="5" t="s">
        <v>9</v>
      </c>
      <c r="B69" t="s">
        <v>10</v>
      </c>
      <c r="C69" s="32" t="s">
        <v>412</v>
      </c>
      <c r="D69" t="s">
        <v>279</v>
      </c>
      <c r="E69" s="1">
        <v>32000</v>
      </c>
      <c r="F69" s="1">
        <v>918.4</v>
      </c>
      <c r="G69" s="1">
        <v>0</v>
      </c>
      <c r="H69" s="1">
        <v>972.8</v>
      </c>
      <c r="I69" s="1">
        <v>1525.12</v>
      </c>
      <c r="J69" s="1">
        <v>3416.32</v>
      </c>
      <c r="K69" s="1">
        <v>28583.68</v>
      </c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  <c r="AN69" s="6"/>
      <c r="AO69" s="6"/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  <c r="BY69" s="6"/>
      <c r="BZ69" s="6"/>
      <c r="CA69" s="6"/>
      <c r="CB69" s="6"/>
      <c r="CC69" s="6"/>
      <c r="CD69" s="6"/>
      <c r="CE69" s="6"/>
      <c r="CF69" s="6"/>
      <c r="CG69" s="6"/>
      <c r="CH69" s="6"/>
      <c r="CI69" s="6"/>
      <c r="CJ69" s="6"/>
      <c r="CK69" s="6"/>
      <c r="CL69" s="6"/>
      <c r="CM69" s="6"/>
      <c r="CN69" s="6"/>
      <c r="CO69" s="6"/>
      <c r="CP69" s="6"/>
      <c r="CQ69" s="6"/>
      <c r="CR69" s="6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DL69" s="6"/>
      <c r="DM69" s="6"/>
      <c r="DN69" s="6"/>
      <c r="DO69" s="6"/>
      <c r="DP69" s="6"/>
      <c r="DQ69" s="6"/>
      <c r="DR69" s="6"/>
      <c r="DS69" s="6"/>
      <c r="DT69" s="6"/>
      <c r="DU69" s="6"/>
      <c r="DV69" s="6"/>
    </row>
    <row r="70" spans="1:126" x14ac:dyDescent="0.25">
      <c r="A70" s="5" t="s">
        <v>424</v>
      </c>
      <c r="B70" t="s">
        <v>425</v>
      </c>
      <c r="C70" s="32" t="s">
        <v>412</v>
      </c>
      <c r="D70" t="s">
        <v>279</v>
      </c>
      <c r="E70" s="1">
        <v>44000</v>
      </c>
      <c r="F70" s="1">
        <v>1262.8</v>
      </c>
      <c r="G70" s="1">
        <v>602.15</v>
      </c>
      <c r="H70" s="1">
        <v>1337.6</v>
      </c>
      <c r="I70" s="1">
        <v>2995.24</v>
      </c>
      <c r="J70" s="1">
        <v>6197.79</v>
      </c>
      <c r="K70" s="1">
        <v>37802.21</v>
      </c>
    </row>
    <row r="71" spans="1:126" x14ac:dyDescent="0.25">
      <c r="A71" s="5" t="s">
        <v>208</v>
      </c>
      <c r="B71" t="s">
        <v>243</v>
      </c>
      <c r="C71" s="32" t="s">
        <v>413</v>
      </c>
      <c r="D71" t="s">
        <v>279</v>
      </c>
      <c r="E71" s="1">
        <v>40000</v>
      </c>
      <c r="F71" s="1">
        <f t="shared" ref="F71:F75" si="23">E71*0.0287</f>
        <v>1148</v>
      </c>
      <c r="G71" s="1">
        <v>442.65</v>
      </c>
      <c r="H71" s="1">
        <f t="shared" ref="H71:H75" si="24">E71*0.0304</f>
        <v>1216</v>
      </c>
      <c r="I71" s="1">
        <v>2225</v>
      </c>
      <c r="J71" s="1">
        <v>5031.6499999999996</v>
      </c>
      <c r="K71" s="1">
        <v>34968.35</v>
      </c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</row>
    <row r="72" spans="1:126" x14ac:dyDescent="0.25">
      <c r="A72" s="5" t="s">
        <v>209</v>
      </c>
      <c r="B72" t="s">
        <v>210</v>
      </c>
      <c r="C72" s="32" t="s">
        <v>412</v>
      </c>
      <c r="D72" t="s">
        <v>279</v>
      </c>
      <c r="E72" s="1">
        <v>58000</v>
      </c>
      <c r="F72" s="1">
        <f t="shared" si="23"/>
        <v>1664.6</v>
      </c>
      <c r="G72" s="1">
        <v>2578.04</v>
      </c>
      <c r="H72" s="1">
        <f t="shared" si="24"/>
        <v>1763.2</v>
      </c>
      <c r="I72" s="1">
        <v>3415.24</v>
      </c>
      <c r="J72" s="1">
        <v>9421.08</v>
      </c>
      <c r="K72" s="1">
        <f>E72-J72</f>
        <v>48578.92</v>
      </c>
    </row>
    <row r="73" spans="1:126" x14ac:dyDescent="0.25">
      <c r="A73" s="5" t="s">
        <v>340</v>
      </c>
      <c r="B73" s="21" t="s">
        <v>339</v>
      </c>
      <c r="C73" s="32" t="s">
        <v>413</v>
      </c>
      <c r="D73" s="16" t="s">
        <v>281</v>
      </c>
      <c r="E73" s="1">
        <v>36000</v>
      </c>
      <c r="F73" s="1">
        <f t="shared" si="23"/>
        <v>1033.2</v>
      </c>
      <c r="G73" s="1">
        <v>0</v>
      </c>
      <c r="H73" s="1">
        <f t="shared" si="24"/>
        <v>1094.4000000000001</v>
      </c>
      <c r="I73" s="1">
        <v>175</v>
      </c>
      <c r="J73" s="1">
        <v>2302.6</v>
      </c>
      <c r="K73" s="1">
        <f>+E73-J73</f>
        <v>33697.4</v>
      </c>
    </row>
    <row r="74" spans="1:126" x14ac:dyDescent="0.25">
      <c r="A74" s="5" t="s">
        <v>282</v>
      </c>
      <c r="B74" t="s">
        <v>211</v>
      </c>
      <c r="C74" s="32" t="s">
        <v>413</v>
      </c>
      <c r="D74" t="s">
        <v>281</v>
      </c>
      <c r="E74" s="1">
        <v>28350</v>
      </c>
      <c r="F74" s="1">
        <f t="shared" si="23"/>
        <v>813.65</v>
      </c>
      <c r="G74" s="1">
        <v>0</v>
      </c>
      <c r="H74" s="1">
        <v>861.84</v>
      </c>
      <c r="I74" s="1">
        <v>1584</v>
      </c>
      <c r="J74" s="1">
        <v>3259.49</v>
      </c>
      <c r="K74" s="1">
        <f t="shared" ref="K74:K78" si="25">E74-J74</f>
        <v>25090.51</v>
      </c>
    </row>
    <row r="75" spans="1:126" x14ac:dyDescent="0.25">
      <c r="A75" s="5" t="s">
        <v>296</v>
      </c>
      <c r="B75" t="s">
        <v>295</v>
      </c>
      <c r="C75" s="32" t="s">
        <v>412</v>
      </c>
      <c r="D75" t="s">
        <v>281</v>
      </c>
      <c r="E75" s="1">
        <v>61000</v>
      </c>
      <c r="F75" s="1">
        <f t="shared" si="23"/>
        <v>1750.7</v>
      </c>
      <c r="G75" s="1">
        <v>3674.86</v>
      </c>
      <c r="H75" s="1">
        <f t="shared" si="24"/>
        <v>1854.4</v>
      </c>
      <c r="I75" s="1">
        <v>175</v>
      </c>
      <c r="J75" s="1">
        <v>7454.96</v>
      </c>
      <c r="K75" s="1">
        <f t="shared" si="25"/>
        <v>53545.04</v>
      </c>
    </row>
    <row r="76" spans="1:126" x14ac:dyDescent="0.25">
      <c r="A76" s="5" t="s">
        <v>234</v>
      </c>
      <c r="B76" t="s">
        <v>235</v>
      </c>
      <c r="C76" s="32" t="s">
        <v>413</v>
      </c>
      <c r="D76" t="s">
        <v>281</v>
      </c>
      <c r="E76" s="1">
        <v>50000</v>
      </c>
      <c r="F76" s="1">
        <f t="shared" ref="F76:F77" si="26">E76*0.0287</f>
        <v>1435</v>
      </c>
      <c r="G76" s="1">
        <v>1854</v>
      </c>
      <c r="H76" s="1">
        <f t="shared" ref="H76:H77" si="27">E76*0.0304</f>
        <v>1520</v>
      </c>
      <c r="I76" s="1">
        <v>175</v>
      </c>
      <c r="J76" s="1">
        <v>4984</v>
      </c>
      <c r="K76" s="1">
        <f t="shared" ref="K76:K77" si="28">E76-J76</f>
        <v>45016</v>
      </c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</row>
    <row r="77" spans="1:126" x14ac:dyDescent="0.25">
      <c r="A77" s="5" t="s">
        <v>420</v>
      </c>
      <c r="B77" t="s">
        <v>136</v>
      </c>
      <c r="C77" s="32" t="s">
        <v>412</v>
      </c>
      <c r="D77" t="s">
        <v>281</v>
      </c>
      <c r="E77" s="1">
        <v>49000</v>
      </c>
      <c r="F77" s="1">
        <f t="shared" si="26"/>
        <v>1406.3</v>
      </c>
      <c r="G77" s="1">
        <v>1712.87</v>
      </c>
      <c r="H77" s="1">
        <f t="shared" si="27"/>
        <v>1489.6</v>
      </c>
      <c r="I77" s="1">
        <v>175</v>
      </c>
      <c r="J77" s="1">
        <v>4783.7700000000004</v>
      </c>
      <c r="K77" s="1">
        <f t="shared" si="28"/>
        <v>44216.23</v>
      </c>
    </row>
    <row r="78" spans="1:126" x14ac:dyDescent="0.25">
      <c r="A78" s="5" t="s">
        <v>374</v>
      </c>
      <c r="B78" t="s">
        <v>364</v>
      </c>
      <c r="C78" s="32" t="s">
        <v>412</v>
      </c>
      <c r="D78" t="s">
        <v>281</v>
      </c>
      <c r="E78" s="1">
        <v>133000</v>
      </c>
      <c r="F78" s="1">
        <v>3817.1</v>
      </c>
      <c r="G78" s="1">
        <v>19867.79</v>
      </c>
      <c r="H78" s="1">
        <v>4043.2</v>
      </c>
      <c r="I78" s="1">
        <v>1355</v>
      </c>
      <c r="J78" s="1">
        <v>29083.09</v>
      </c>
      <c r="K78" s="1">
        <f t="shared" si="25"/>
        <v>103916.91</v>
      </c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</row>
    <row r="79" spans="1:126" x14ac:dyDescent="0.25">
      <c r="A79" s="3" t="s">
        <v>13</v>
      </c>
      <c r="B79" s="3">
        <v>11</v>
      </c>
      <c r="C79" s="34"/>
      <c r="D79" s="3"/>
      <c r="E79" s="4">
        <f t="shared" ref="E79:K79" si="29">SUM(E68:E78)</f>
        <v>566350</v>
      </c>
      <c r="F79" s="4">
        <f t="shared" si="29"/>
        <v>16254.25</v>
      </c>
      <c r="G79" s="4">
        <f t="shared" si="29"/>
        <v>30732.36</v>
      </c>
      <c r="H79" s="4">
        <f>SUM(H68:H78)</f>
        <v>17217.04</v>
      </c>
      <c r="I79" s="4">
        <f t="shared" si="29"/>
        <v>13974.6</v>
      </c>
      <c r="J79" s="4">
        <f t="shared" si="29"/>
        <v>78178.25</v>
      </c>
      <c r="K79" s="4">
        <f t="shared" si="29"/>
        <v>488171.75</v>
      </c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</row>
    <row r="80" spans="1:126" x14ac:dyDescent="0.25"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</row>
    <row r="81" spans="1:126" s="14" customFormat="1" ht="17.25" customHeight="1" x14ac:dyDescent="0.25">
      <c r="A81" s="10" t="s">
        <v>386</v>
      </c>
      <c r="B81" s="10"/>
      <c r="C81" s="36"/>
      <c r="D81" s="12"/>
      <c r="E81" s="10"/>
      <c r="F81" s="10"/>
      <c r="G81" s="10"/>
      <c r="H81" s="10"/>
      <c r="I81" s="10"/>
      <c r="J81" s="10"/>
      <c r="K81" s="10"/>
      <c r="L81" s="61"/>
      <c r="M81" s="61"/>
      <c r="N81" s="61"/>
      <c r="O81" s="61"/>
      <c r="P81" s="61"/>
      <c r="Q81" s="61"/>
      <c r="R81" s="61"/>
      <c r="S81" s="61"/>
      <c r="T81" s="61"/>
      <c r="U81" s="61"/>
      <c r="V81" s="61"/>
      <c r="W81" s="61"/>
      <c r="X81" s="61"/>
      <c r="Y81" s="61"/>
      <c r="Z81" s="61"/>
      <c r="AA81" s="61"/>
      <c r="AB81" s="61"/>
      <c r="AC81" s="61"/>
      <c r="AD81" s="61"/>
      <c r="AE81" s="61"/>
      <c r="AF81" s="61"/>
      <c r="AG81" s="61"/>
      <c r="AH81" s="61"/>
      <c r="AI81" s="61"/>
      <c r="AJ81" s="61"/>
      <c r="AK81" s="61"/>
      <c r="AL81" s="61"/>
      <c r="AM81" s="61"/>
      <c r="AN81" s="61"/>
      <c r="AO81" s="61"/>
      <c r="AP81" s="61"/>
      <c r="AQ81" s="61"/>
      <c r="AR81" s="61"/>
      <c r="AS81" s="61"/>
      <c r="AT81" s="61"/>
      <c r="AU81" s="61"/>
      <c r="AV81" s="61"/>
      <c r="AW81" s="61"/>
      <c r="AX81" s="61"/>
      <c r="AY81" s="61"/>
      <c r="AZ81" s="61"/>
      <c r="BA81" s="61"/>
      <c r="BB81" s="61"/>
      <c r="BC81" s="61"/>
      <c r="BD81" s="61"/>
      <c r="BE81" s="61"/>
      <c r="BF81" s="61"/>
      <c r="BG81" s="61"/>
      <c r="BH81" s="61"/>
      <c r="BI81" s="61"/>
      <c r="BJ81" s="61"/>
      <c r="BK81" s="61"/>
      <c r="BL81" s="61"/>
      <c r="BM81" s="61"/>
      <c r="BN81" s="61"/>
      <c r="BO81" s="61"/>
      <c r="BP81" s="61"/>
      <c r="BQ81" s="61"/>
      <c r="BR81" s="61"/>
      <c r="BS81" s="61"/>
      <c r="BT81" s="61"/>
      <c r="BU81" s="61"/>
      <c r="BV81" s="61"/>
      <c r="BW81" s="61"/>
      <c r="BX81" s="61"/>
      <c r="BY81" s="61"/>
      <c r="BZ81" s="61"/>
      <c r="CA81" s="61"/>
      <c r="CB81" s="61"/>
      <c r="CC81" s="61"/>
      <c r="CD81" s="61"/>
      <c r="CE81" s="61"/>
      <c r="CF81" s="61"/>
      <c r="CG81" s="61"/>
      <c r="CH81" s="61"/>
      <c r="CI81" s="61"/>
      <c r="CJ81" s="61"/>
      <c r="CK81" s="61"/>
      <c r="CL81" s="61"/>
      <c r="CM81" s="61"/>
      <c r="CN81" s="61"/>
      <c r="CO81" s="61"/>
      <c r="CP81" s="61"/>
      <c r="CQ81" s="61"/>
      <c r="CR81" s="61"/>
      <c r="CS81" s="61"/>
      <c r="CT81" s="61"/>
      <c r="CU81" s="61"/>
      <c r="CV81" s="61"/>
      <c r="CW81" s="61"/>
      <c r="CX81" s="61"/>
      <c r="CY81" s="61"/>
      <c r="CZ81" s="61"/>
      <c r="DA81" s="61"/>
      <c r="DB81" s="61"/>
      <c r="DC81" s="61"/>
      <c r="DD81" s="61"/>
      <c r="DE81" s="61"/>
      <c r="DF81" s="61"/>
      <c r="DG81" s="61"/>
      <c r="DH81" s="61"/>
      <c r="DI81" s="61"/>
      <c r="DJ81" s="61"/>
      <c r="DK81" s="61"/>
      <c r="DL81" s="61"/>
      <c r="DM81" s="61"/>
      <c r="DN81" s="61"/>
      <c r="DO81" s="61"/>
      <c r="DP81" s="61"/>
      <c r="DQ81" s="61"/>
      <c r="DR81" s="61"/>
      <c r="DS81" s="61"/>
      <c r="DT81" s="61"/>
      <c r="DU81" s="61"/>
      <c r="DV81" s="61"/>
    </row>
    <row r="82" spans="1:126" x14ac:dyDescent="0.25">
      <c r="A82" t="s">
        <v>212</v>
      </c>
      <c r="B82" t="s">
        <v>213</v>
      </c>
      <c r="C82" s="32" t="s">
        <v>412</v>
      </c>
      <c r="D82" t="s">
        <v>281</v>
      </c>
      <c r="E82" s="1">
        <v>44000</v>
      </c>
      <c r="F82" s="1">
        <f>E82*0.0287</f>
        <v>1262.8</v>
      </c>
      <c r="G82" s="1">
        <v>1007.19</v>
      </c>
      <c r="H82" s="1">
        <f>E82*0.0304</f>
        <v>1337.6</v>
      </c>
      <c r="I82" s="1">
        <v>1395</v>
      </c>
      <c r="J82" s="1">
        <v>5002.59</v>
      </c>
      <c r="K82" s="1">
        <v>38997.410000000003</v>
      </c>
    </row>
    <row r="83" spans="1:126" x14ac:dyDescent="0.25">
      <c r="A83" t="s">
        <v>215</v>
      </c>
      <c r="B83" t="s">
        <v>213</v>
      </c>
      <c r="C83" s="32" t="s">
        <v>413</v>
      </c>
      <c r="D83" t="s">
        <v>279</v>
      </c>
      <c r="E83" s="1">
        <v>45000</v>
      </c>
      <c r="F83" s="1">
        <f t="shared" ref="F83:F86" si="30">E83*0.0287</f>
        <v>1291.5</v>
      </c>
      <c r="G83" s="1">
        <v>1148.33</v>
      </c>
      <c r="H83" s="1">
        <f t="shared" ref="H83:H88" si="31">E83*0.0304</f>
        <v>1368</v>
      </c>
      <c r="I83" s="1">
        <v>175</v>
      </c>
      <c r="J83" s="1">
        <v>3982.83</v>
      </c>
      <c r="K83" s="1">
        <f t="shared" ref="K83" si="32">E83-J83</f>
        <v>41017.17</v>
      </c>
    </row>
    <row r="84" spans="1:126" x14ac:dyDescent="0.25">
      <c r="A84" t="s">
        <v>216</v>
      </c>
      <c r="B84" t="s">
        <v>17</v>
      </c>
      <c r="C84" s="32" t="s">
        <v>412</v>
      </c>
      <c r="D84" t="s">
        <v>279</v>
      </c>
      <c r="E84" s="1">
        <v>89500</v>
      </c>
      <c r="F84" s="1">
        <f t="shared" si="30"/>
        <v>2568.65</v>
      </c>
      <c r="G84" s="1">
        <v>9635.51</v>
      </c>
      <c r="H84" s="1">
        <f t="shared" si="31"/>
        <v>2720.8</v>
      </c>
      <c r="I84" s="1">
        <v>1617.5</v>
      </c>
      <c r="J84" s="1">
        <v>16542.46</v>
      </c>
      <c r="K84" s="1">
        <v>72957.539999999994</v>
      </c>
    </row>
    <row r="85" spans="1:126" x14ac:dyDescent="0.25">
      <c r="A85" s="17" t="s">
        <v>342</v>
      </c>
      <c r="B85" s="17" t="s">
        <v>295</v>
      </c>
      <c r="C85" s="37" t="s">
        <v>413</v>
      </c>
      <c r="D85" s="22" t="s">
        <v>281</v>
      </c>
      <c r="E85" s="1">
        <v>51000</v>
      </c>
      <c r="F85" s="1">
        <f t="shared" si="30"/>
        <v>1463.7</v>
      </c>
      <c r="G85" s="1">
        <v>1995.14</v>
      </c>
      <c r="H85" s="1">
        <f t="shared" si="31"/>
        <v>1550.4</v>
      </c>
      <c r="I85" s="1">
        <v>175</v>
      </c>
      <c r="J85" s="1">
        <v>5184.24</v>
      </c>
      <c r="K85" s="1">
        <f t="shared" ref="K85" si="33">E85-J85</f>
        <v>45815.76</v>
      </c>
    </row>
    <row r="86" spans="1:126" x14ac:dyDescent="0.25">
      <c r="A86" s="17" t="s">
        <v>456</v>
      </c>
      <c r="B86" s="17" t="s">
        <v>457</v>
      </c>
      <c r="C86" s="37" t="s">
        <v>413</v>
      </c>
      <c r="D86" s="22" t="s">
        <v>281</v>
      </c>
      <c r="E86" s="1">
        <v>44000</v>
      </c>
      <c r="F86" s="1">
        <f t="shared" si="30"/>
        <v>1262.8</v>
      </c>
      <c r="G86" s="1">
        <v>1007.19</v>
      </c>
      <c r="H86" s="1">
        <f t="shared" si="31"/>
        <v>1337.6</v>
      </c>
      <c r="I86" s="1">
        <v>175</v>
      </c>
      <c r="J86" s="1">
        <v>3782.59</v>
      </c>
      <c r="K86" s="1">
        <v>40217.410000000003</v>
      </c>
    </row>
    <row r="87" spans="1:126" x14ac:dyDescent="0.25">
      <c r="A87" s="17" t="s">
        <v>458</v>
      </c>
      <c r="B87" s="17" t="s">
        <v>457</v>
      </c>
      <c r="C87" s="37" t="s">
        <v>412</v>
      </c>
      <c r="D87" s="22" t="s">
        <v>281</v>
      </c>
      <c r="E87" s="1">
        <v>44000</v>
      </c>
      <c r="F87" s="1">
        <v>1262.8</v>
      </c>
      <c r="G87" s="1">
        <v>1007.19</v>
      </c>
      <c r="H87" s="1">
        <f t="shared" si="31"/>
        <v>1337.6</v>
      </c>
      <c r="I87" s="1">
        <v>175</v>
      </c>
      <c r="J87" s="1">
        <v>3782.59</v>
      </c>
      <c r="K87" s="1">
        <v>40217.410000000003</v>
      </c>
    </row>
    <row r="88" spans="1:126" s="14" customFormat="1" x14ac:dyDescent="0.25">
      <c r="A88" s="17" t="s">
        <v>459</v>
      </c>
      <c r="B88" s="17" t="s">
        <v>457</v>
      </c>
      <c r="C88" s="37" t="s">
        <v>413</v>
      </c>
      <c r="D88" s="22" t="s">
        <v>281</v>
      </c>
      <c r="E88" s="1">
        <v>44000</v>
      </c>
      <c r="F88" s="1">
        <v>1262.8</v>
      </c>
      <c r="G88" s="1">
        <v>1007.19</v>
      </c>
      <c r="H88" s="1">
        <f t="shared" si="31"/>
        <v>1337.6</v>
      </c>
      <c r="I88" s="1">
        <v>175</v>
      </c>
      <c r="J88" s="1">
        <v>3782.59</v>
      </c>
      <c r="K88" s="1">
        <v>40217.410000000003</v>
      </c>
    </row>
    <row r="89" spans="1:126" s="14" customFormat="1" x14ac:dyDescent="0.25">
      <c r="A89" s="3" t="s">
        <v>13</v>
      </c>
      <c r="B89" s="3">
        <v>7</v>
      </c>
      <c r="C89" s="34"/>
      <c r="D89" s="3"/>
      <c r="E89" s="4">
        <f>SUM(E82:E85)+E86+E87+E88</f>
        <v>361500</v>
      </c>
      <c r="F89" s="4">
        <f t="shared" ref="F89:K89" si="34">SUM(F82:F88)</f>
        <v>10375.049999999999</v>
      </c>
      <c r="G89" s="4">
        <f t="shared" si="34"/>
        <v>16807.740000000002</v>
      </c>
      <c r="H89" s="4">
        <f t="shared" si="34"/>
        <v>10989.6</v>
      </c>
      <c r="I89" s="4">
        <f t="shared" si="34"/>
        <v>3887.5</v>
      </c>
      <c r="J89" s="4">
        <f t="shared" si="34"/>
        <v>42059.89</v>
      </c>
      <c r="K89" s="4">
        <f t="shared" si="34"/>
        <v>319440.11</v>
      </c>
    </row>
    <row r="90" spans="1:126" s="14" customFormat="1" x14ac:dyDescent="0.25">
      <c r="A90"/>
      <c r="B90"/>
      <c r="C90" s="32"/>
      <c r="D90"/>
      <c r="E90" s="1"/>
      <c r="F90" s="1"/>
      <c r="G90" s="1"/>
      <c r="H90" s="1"/>
      <c r="I90" s="1"/>
      <c r="J90" s="1"/>
      <c r="K90" s="1"/>
    </row>
    <row r="91" spans="1:126" x14ac:dyDescent="0.25">
      <c r="A91" s="10" t="s">
        <v>385</v>
      </c>
      <c r="B91" s="10"/>
      <c r="C91" s="36"/>
      <c r="D91" s="12"/>
      <c r="E91" s="10"/>
      <c r="F91" s="10"/>
      <c r="G91" s="10"/>
      <c r="H91" s="10"/>
      <c r="I91" s="10"/>
      <c r="J91" s="10"/>
      <c r="K91" s="10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</row>
    <row r="92" spans="1:126" x14ac:dyDescent="0.25">
      <c r="A92" s="52" t="s">
        <v>214</v>
      </c>
      <c r="B92" s="52" t="s">
        <v>114</v>
      </c>
      <c r="C92" s="43" t="s">
        <v>412</v>
      </c>
      <c r="D92" s="52" t="s">
        <v>281</v>
      </c>
      <c r="E92" s="55">
        <v>51000</v>
      </c>
      <c r="F92" s="96">
        <v>1463.7</v>
      </c>
      <c r="G92" s="54">
        <v>1995.14</v>
      </c>
      <c r="H92" s="55">
        <v>1550.4</v>
      </c>
      <c r="I92" s="55">
        <v>175</v>
      </c>
      <c r="J92" s="55">
        <v>5184.24</v>
      </c>
      <c r="K92" s="55">
        <v>45815.76</v>
      </c>
    </row>
    <row r="93" spans="1:126" x14ac:dyDescent="0.25">
      <c r="A93" s="3" t="s">
        <v>13</v>
      </c>
      <c r="B93" s="3">
        <v>1</v>
      </c>
      <c r="C93" s="34"/>
      <c r="D93" s="3"/>
      <c r="E93" s="4">
        <f>E92</f>
        <v>51000</v>
      </c>
      <c r="F93" s="4">
        <f>+F92</f>
        <v>1463.7</v>
      </c>
      <c r="G93" s="4">
        <f>G92</f>
        <v>1995.14</v>
      </c>
      <c r="H93" s="4">
        <f>H92</f>
        <v>1550.4</v>
      </c>
      <c r="I93" s="4">
        <f>I92</f>
        <v>175</v>
      </c>
      <c r="J93" s="4">
        <f>J92</f>
        <v>5184.24</v>
      </c>
      <c r="K93" s="4">
        <f>K92</f>
        <v>45815.76</v>
      </c>
    </row>
    <row r="94" spans="1:126" s="14" customFormat="1" x14ac:dyDescent="0.25">
      <c r="A94"/>
      <c r="B94"/>
      <c r="C94" s="32"/>
      <c r="D94"/>
      <c r="E94" s="1"/>
      <c r="F94" s="1"/>
      <c r="G94" s="1"/>
      <c r="H94" s="1"/>
      <c r="I94" s="1"/>
      <c r="J94" s="1"/>
      <c r="K94" s="1"/>
    </row>
    <row r="95" spans="1:126" s="14" customFormat="1" x14ac:dyDescent="0.25">
      <c r="A95" s="97" t="s">
        <v>222</v>
      </c>
      <c r="B95" s="97"/>
      <c r="C95" s="97"/>
      <c r="D95" s="97"/>
      <c r="E95" s="97"/>
      <c r="F95" s="97"/>
      <c r="G95" s="97"/>
      <c r="H95" s="97"/>
      <c r="I95" s="97"/>
      <c r="J95" s="97"/>
      <c r="K95" s="97"/>
    </row>
    <row r="96" spans="1:126" x14ac:dyDescent="0.25">
      <c r="A96" t="s">
        <v>357</v>
      </c>
      <c r="B96" s="21" t="s">
        <v>21</v>
      </c>
      <c r="C96" s="32" t="s">
        <v>412</v>
      </c>
      <c r="D96" t="s">
        <v>281</v>
      </c>
      <c r="E96" s="1">
        <v>27500</v>
      </c>
      <c r="F96" s="1">
        <f>E96*0.0287</f>
        <v>789.25</v>
      </c>
      <c r="G96" s="1">
        <v>0</v>
      </c>
      <c r="H96" s="1">
        <f>E96*0.0304</f>
        <v>836</v>
      </c>
      <c r="I96" s="1">
        <v>1175</v>
      </c>
      <c r="J96" s="1">
        <v>2800.25</v>
      </c>
      <c r="K96" s="1">
        <v>24699.75</v>
      </c>
    </row>
    <row r="97" spans="1:126" x14ac:dyDescent="0.25">
      <c r="A97" s="3" t="s">
        <v>13</v>
      </c>
      <c r="B97" s="3">
        <v>1</v>
      </c>
      <c r="C97" s="34"/>
      <c r="D97" s="3"/>
      <c r="E97" s="4">
        <f t="shared" ref="E97:K97" si="35">SUM(E96:E96)</f>
        <v>27500</v>
      </c>
      <c r="F97" s="4">
        <f t="shared" si="35"/>
        <v>789.25</v>
      </c>
      <c r="G97" s="4">
        <f t="shared" si="35"/>
        <v>0</v>
      </c>
      <c r="H97" s="4">
        <f t="shared" si="35"/>
        <v>836</v>
      </c>
      <c r="I97" s="4">
        <f t="shared" si="35"/>
        <v>1175</v>
      </c>
      <c r="J97" s="4">
        <f t="shared" si="35"/>
        <v>2800.25</v>
      </c>
      <c r="K97" s="4">
        <f t="shared" si="35"/>
        <v>24699.75</v>
      </c>
    </row>
    <row r="98" spans="1:126" x14ac:dyDescent="0.25">
      <c r="L98"/>
      <c r="M98"/>
      <c r="N98"/>
      <c r="O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</row>
    <row r="99" spans="1:126" x14ac:dyDescent="0.25">
      <c r="A99" s="97" t="s">
        <v>510</v>
      </c>
      <c r="B99" s="97"/>
      <c r="C99" s="97"/>
      <c r="D99" s="97"/>
      <c r="E99" s="97"/>
      <c r="F99" s="97"/>
      <c r="G99" s="97"/>
      <c r="H99" s="97"/>
      <c r="I99" s="97"/>
      <c r="J99" s="97"/>
      <c r="K99" s="97"/>
      <c r="L99"/>
      <c r="M99"/>
      <c r="N99"/>
      <c r="O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</row>
    <row r="100" spans="1:126" x14ac:dyDescent="0.25">
      <c r="A100" t="s">
        <v>63</v>
      </c>
      <c r="B100" t="s">
        <v>426</v>
      </c>
      <c r="C100" s="32" t="s">
        <v>412</v>
      </c>
      <c r="D100" t="s">
        <v>279</v>
      </c>
      <c r="E100" s="1">
        <v>45000</v>
      </c>
      <c r="F100" s="1">
        <f t="shared" ref="F100:F102" si="36">E100*0.0287</f>
        <v>1291.5</v>
      </c>
      <c r="G100" s="1">
        <v>0</v>
      </c>
      <c r="H100" s="1">
        <f t="shared" ref="H100:H102" si="37">E100*0.0304</f>
        <v>1368</v>
      </c>
      <c r="I100" s="1">
        <v>2845.24</v>
      </c>
      <c r="J100" s="1">
        <v>5504.74</v>
      </c>
      <c r="K100" s="1">
        <f t="shared" ref="K100" si="38">E100-J100</f>
        <v>39495.26</v>
      </c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</row>
    <row r="101" spans="1:126" x14ac:dyDescent="0.25">
      <c r="A101" t="s">
        <v>64</v>
      </c>
      <c r="B101" t="s">
        <v>426</v>
      </c>
      <c r="C101" s="32" t="s">
        <v>412</v>
      </c>
      <c r="D101" t="s">
        <v>279</v>
      </c>
      <c r="E101" s="1">
        <v>76000</v>
      </c>
      <c r="F101" s="1">
        <f t="shared" si="36"/>
        <v>2181.1999999999998</v>
      </c>
      <c r="G101" s="1">
        <v>6497.56</v>
      </c>
      <c r="H101" s="1">
        <f t="shared" si="37"/>
        <v>2310.4</v>
      </c>
      <c r="I101" s="1">
        <v>145</v>
      </c>
      <c r="J101" s="1">
        <f>F101+G101+H101+I101</f>
        <v>11134.16</v>
      </c>
      <c r="K101" s="1">
        <f>E101-J101</f>
        <v>64865.84</v>
      </c>
    </row>
    <row r="102" spans="1:126" x14ac:dyDescent="0.25">
      <c r="A102" t="s">
        <v>263</v>
      </c>
      <c r="B102" t="s">
        <v>426</v>
      </c>
      <c r="C102" s="32" t="s">
        <v>413</v>
      </c>
      <c r="D102" t="s">
        <v>281</v>
      </c>
      <c r="E102" s="1">
        <v>44000</v>
      </c>
      <c r="F102" s="1">
        <f t="shared" si="36"/>
        <v>1262.8</v>
      </c>
      <c r="G102" s="1">
        <v>1007.19</v>
      </c>
      <c r="H102" s="1">
        <f t="shared" si="37"/>
        <v>1337.6</v>
      </c>
      <c r="I102" s="1">
        <v>411</v>
      </c>
      <c r="J102" s="1">
        <v>4018.59</v>
      </c>
      <c r="K102" s="1">
        <v>39981.410000000003</v>
      </c>
    </row>
    <row r="103" spans="1:126" x14ac:dyDescent="0.25">
      <c r="A103" s="3" t="s">
        <v>13</v>
      </c>
      <c r="B103" s="3">
        <v>3</v>
      </c>
      <c r="C103" s="34"/>
      <c r="D103" s="3"/>
      <c r="E103" s="4">
        <f t="shared" ref="E103:K103" si="39">SUM(E100:E102)</f>
        <v>165000</v>
      </c>
      <c r="F103" s="4">
        <f t="shared" si="39"/>
        <v>4735.5</v>
      </c>
      <c r="G103" s="4">
        <f t="shared" si="39"/>
        <v>7504.75</v>
      </c>
      <c r="H103" s="4">
        <f t="shared" si="39"/>
        <v>5016</v>
      </c>
      <c r="I103" s="4">
        <f t="shared" si="39"/>
        <v>3401.24</v>
      </c>
      <c r="J103" s="4">
        <f t="shared" si="39"/>
        <v>20657.490000000002</v>
      </c>
      <c r="K103" s="4">
        <f t="shared" si="39"/>
        <v>144342.51</v>
      </c>
    </row>
    <row r="105" spans="1:126" x14ac:dyDescent="0.25">
      <c r="A105" s="97" t="s">
        <v>387</v>
      </c>
      <c r="B105" s="97"/>
      <c r="C105" s="97"/>
      <c r="D105" s="97"/>
      <c r="E105" s="97"/>
      <c r="F105" s="97"/>
      <c r="G105" s="97"/>
      <c r="H105" s="97"/>
      <c r="I105" s="97"/>
      <c r="J105" s="97"/>
      <c r="K105" s="97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</row>
    <row r="106" spans="1:126" x14ac:dyDescent="0.25">
      <c r="A106" t="s">
        <v>30</v>
      </c>
      <c r="B106" t="s">
        <v>325</v>
      </c>
      <c r="C106" s="32" t="s">
        <v>412</v>
      </c>
      <c r="D106" t="s">
        <v>279</v>
      </c>
      <c r="E106" s="1">
        <v>89500</v>
      </c>
      <c r="F106" s="1">
        <f t="shared" ref="F106" si="40">E106*0.0287</f>
        <v>2568.65</v>
      </c>
      <c r="G106" s="1">
        <v>9297.98</v>
      </c>
      <c r="H106" s="1">
        <f t="shared" ref="H106" si="41">E106*0.0304</f>
        <v>2720.8</v>
      </c>
      <c r="I106" s="1">
        <v>6110.02</v>
      </c>
      <c r="J106" s="1">
        <f>+F106+G106+H106+I106</f>
        <v>20697.45</v>
      </c>
      <c r="K106" s="1">
        <v>68802.55</v>
      </c>
    </row>
    <row r="107" spans="1:126" x14ac:dyDescent="0.25">
      <c r="A107" t="s">
        <v>262</v>
      </c>
      <c r="B107" t="s">
        <v>114</v>
      </c>
      <c r="C107" s="32" t="s">
        <v>412</v>
      </c>
      <c r="D107" t="s">
        <v>281</v>
      </c>
      <c r="E107" s="1">
        <v>66000</v>
      </c>
      <c r="F107" s="1">
        <f>E107*0.0287</f>
        <v>1894.2</v>
      </c>
      <c r="G107" s="1">
        <v>4615.76</v>
      </c>
      <c r="H107" s="1">
        <f>E107*0.0304</f>
        <v>2006.4</v>
      </c>
      <c r="I107" s="1">
        <v>7082.17</v>
      </c>
      <c r="J107" s="1">
        <f t="shared" ref="J107:J109" si="42">+F107+G107+H107+I107</f>
        <v>15598.53</v>
      </c>
      <c r="K107" s="1">
        <v>50401.47</v>
      </c>
    </row>
    <row r="108" spans="1:126" x14ac:dyDescent="0.25">
      <c r="A108" s="17" t="s">
        <v>343</v>
      </c>
      <c r="B108" s="17" t="s">
        <v>372</v>
      </c>
      <c r="C108" s="37" t="s">
        <v>412</v>
      </c>
      <c r="D108" s="22" t="s">
        <v>281</v>
      </c>
      <c r="E108" s="1">
        <v>44000</v>
      </c>
      <c r="F108" s="1">
        <f>E108*0.0287</f>
        <v>1262.8</v>
      </c>
      <c r="G108" s="1">
        <v>1007.19</v>
      </c>
      <c r="H108" s="1">
        <f>E108*0.0304</f>
        <v>1337.6</v>
      </c>
      <c r="I108" s="1">
        <v>275</v>
      </c>
      <c r="J108" s="1">
        <f t="shared" si="42"/>
        <v>3882.59</v>
      </c>
      <c r="K108" s="1">
        <v>40117.410000000003</v>
      </c>
    </row>
    <row r="109" spans="1:126" s="14" customFormat="1" x14ac:dyDescent="0.25">
      <c r="A109" t="s">
        <v>223</v>
      </c>
      <c r="B109" t="s">
        <v>372</v>
      </c>
      <c r="C109" s="32" t="s">
        <v>412</v>
      </c>
      <c r="D109" t="s">
        <v>279</v>
      </c>
      <c r="E109" s="1">
        <v>44000</v>
      </c>
      <c r="F109" s="1">
        <v>1262.8</v>
      </c>
      <c r="G109" s="1">
        <v>1007.19</v>
      </c>
      <c r="H109" s="1">
        <v>1337.6</v>
      </c>
      <c r="I109" s="1">
        <v>175</v>
      </c>
      <c r="J109" s="1">
        <f t="shared" si="42"/>
        <v>3782.59</v>
      </c>
      <c r="K109" s="1">
        <v>40217.410000000003</v>
      </c>
    </row>
    <row r="110" spans="1:126" x14ac:dyDescent="0.25">
      <c r="A110" s="3" t="s">
        <v>13</v>
      </c>
      <c r="B110" s="3">
        <v>4</v>
      </c>
      <c r="C110" s="34"/>
      <c r="D110" s="3"/>
      <c r="E110" s="4">
        <f>SUM(E106:E109)</f>
        <v>243500</v>
      </c>
      <c r="F110" s="4">
        <f>+F108+F106+F107+F109</f>
        <v>6988.45</v>
      </c>
      <c r="G110" s="4">
        <f>SUM(G105:G109)</f>
        <v>15928.12</v>
      </c>
      <c r="H110" s="4">
        <f>SUM(H105:H109)</f>
        <v>7402.4</v>
      </c>
      <c r="I110" s="4">
        <f>SUM(I105:I109)</f>
        <v>13642.19</v>
      </c>
      <c r="J110" s="4">
        <f>SUM(J106:J109)</f>
        <v>43961.16</v>
      </c>
      <c r="K110" s="4">
        <f>SUM(K106:K109)</f>
        <v>199538.84</v>
      </c>
    </row>
    <row r="111" spans="1:126" x14ac:dyDescent="0.25"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</row>
    <row r="112" spans="1:126" x14ac:dyDescent="0.25">
      <c r="A112" s="97" t="s">
        <v>388</v>
      </c>
      <c r="B112" s="97"/>
      <c r="C112" s="97"/>
      <c r="D112" s="97"/>
      <c r="E112" s="97"/>
      <c r="F112" s="97"/>
      <c r="G112" s="97"/>
      <c r="H112" s="97"/>
      <c r="I112" s="97"/>
      <c r="J112" s="97"/>
      <c r="K112" s="97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</row>
    <row r="113" spans="1:126" x14ac:dyDescent="0.25">
      <c r="A113" t="s">
        <v>28</v>
      </c>
      <c r="B113" t="s">
        <v>29</v>
      </c>
      <c r="C113" s="32" t="s">
        <v>412</v>
      </c>
      <c r="D113" t="s">
        <v>279</v>
      </c>
      <c r="E113" s="1">
        <v>89500</v>
      </c>
      <c r="F113" s="1">
        <f>E113*0.0287</f>
        <v>2568.65</v>
      </c>
      <c r="G113" s="1">
        <v>9297.98</v>
      </c>
      <c r="H113" s="1">
        <f>E113*0.0304</f>
        <v>2720.8</v>
      </c>
      <c r="I113" s="1">
        <v>7889.26</v>
      </c>
      <c r="J113" s="1">
        <v>22476.69</v>
      </c>
      <c r="K113" s="1">
        <f>E113-J113</f>
        <v>67023.31</v>
      </c>
    </row>
    <row r="114" spans="1:126" x14ac:dyDescent="0.25">
      <c r="A114" s="3" t="s">
        <v>13</v>
      </c>
      <c r="B114" s="3">
        <v>1</v>
      </c>
      <c r="C114" s="34"/>
      <c r="D114" s="3"/>
      <c r="E114" s="4">
        <f t="shared" ref="E114:K114" si="43">SUM(E113)</f>
        <v>89500</v>
      </c>
      <c r="F114" s="4">
        <f t="shared" si="43"/>
        <v>2568.65</v>
      </c>
      <c r="G114" s="4">
        <f t="shared" si="43"/>
        <v>9297.98</v>
      </c>
      <c r="H114" s="4">
        <f t="shared" si="43"/>
        <v>2720.8</v>
      </c>
      <c r="I114" s="4">
        <v>7889.26</v>
      </c>
      <c r="J114" s="4">
        <f t="shared" si="43"/>
        <v>22476.69</v>
      </c>
      <c r="K114" s="4">
        <f t="shared" si="43"/>
        <v>67023.31</v>
      </c>
    </row>
    <row r="116" spans="1:126" x14ac:dyDescent="0.25">
      <c r="A116" s="97" t="s">
        <v>389</v>
      </c>
      <c r="B116" s="97"/>
      <c r="C116" s="97"/>
      <c r="D116" s="97"/>
      <c r="E116" s="97"/>
      <c r="F116" s="97"/>
      <c r="G116" s="97"/>
      <c r="H116" s="97"/>
      <c r="I116" s="97"/>
      <c r="J116" s="97"/>
      <c r="K116" s="97"/>
    </row>
    <row r="117" spans="1:126" x14ac:dyDescent="0.25">
      <c r="A117" t="s">
        <v>261</v>
      </c>
      <c r="B117" t="s">
        <v>121</v>
      </c>
      <c r="C117" s="32" t="s">
        <v>412</v>
      </c>
      <c r="D117" t="s">
        <v>281</v>
      </c>
      <c r="E117" s="1">
        <v>76000</v>
      </c>
      <c r="F117" s="1">
        <f>E117*0.0287</f>
        <v>2181.1999999999998</v>
      </c>
      <c r="G117" s="1">
        <v>6497.56</v>
      </c>
      <c r="H117" s="1">
        <f>E117*0.0304</f>
        <v>2310.4</v>
      </c>
      <c r="I117" s="1">
        <v>16373.57</v>
      </c>
      <c r="J117" s="1">
        <v>27362.73</v>
      </c>
      <c r="K117" s="1">
        <v>48637.27</v>
      </c>
    </row>
    <row r="118" spans="1:126" x14ac:dyDescent="0.25">
      <c r="A118" t="s">
        <v>143</v>
      </c>
      <c r="B118" t="s">
        <v>372</v>
      </c>
      <c r="C118" s="32" t="s">
        <v>412</v>
      </c>
      <c r="D118" t="s">
        <v>279</v>
      </c>
      <c r="E118" s="1">
        <v>44000</v>
      </c>
      <c r="F118" s="1">
        <f>E118*0.0287</f>
        <v>1262.8</v>
      </c>
      <c r="G118" s="1">
        <v>1007.19</v>
      </c>
      <c r="H118" s="1">
        <f>E118*0.0304</f>
        <v>1337.6</v>
      </c>
      <c r="I118" s="1">
        <v>1495</v>
      </c>
      <c r="J118" s="1">
        <v>5102.59</v>
      </c>
      <c r="K118" s="1">
        <v>38897.410000000003</v>
      </c>
    </row>
    <row r="119" spans="1:126" x14ac:dyDescent="0.25">
      <c r="A119" t="s">
        <v>452</v>
      </c>
      <c r="B119" t="s">
        <v>121</v>
      </c>
      <c r="C119" s="32" t="s">
        <v>412</v>
      </c>
      <c r="D119" t="s">
        <v>279</v>
      </c>
      <c r="E119" s="1">
        <v>56000</v>
      </c>
      <c r="F119" s="1">
        <v>1607.2</v>
      </c>
      <c r="G119" s="1">
        <v>0</v>
      </c>
      <c r="H119" s="1">
        <v>1702.4</v>
      </c>
      <c r="I119" s="1">
        <v>2107.4</v>
      </c>
      <c r="J119" s="1">
        <v>5417</v>
      </c>
      <c r="K119" s="1">
        <f>E119-J119</f>
        <v>50583</v>
      </c>
    </row>
    <row r="120" spans="1:126" x14ac:dyDescent="0.25">
      <c r="A120" s="3" t="s">
        <v>13</v>
      </c>
      <c r="B120" s="3">
        <v>3</v>
      </c>
      <c r="C120" s="34"/>
      <c r="D120" s="3"/>
      <c r="E120" s="4">
        <f>E117+E118+E119</f>
        <v>176000</v>
      </c>
      <c r="F120" s="4">
        <f>SUM(F117:F119)</f>
        <v>5051.2</v>
      </c>
      <c r="G120" s="4">
        <f>SUM(G116:G118)+G119</f>
        <v>7504.75</v>
      </c>
      <c r="H120" s="4">
        <f>SUM(H116:H118)+H119</f>
        <v>5350.4</v>
      </c>
      <c r="I120" s="4">
        <f>SUM(I116:I118)+I119</f>
        <v>19975.97</v>
      </c>
      <c r="J120" s="4">
        <f>SUM(J116:J118)+J119</f>
        <v>37882.32</v>
      </c>
      <c r="K120" s="4">
        <f>SUM(K116:K118)+K119</f>
        <v>138117.68</v>
      </c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</row>
    <row r="122" spans="1:126" x14ac:dyDescent="0.25">
      <c r="A122" s="10" t="s">
        <v>390</v>
      </c>
      <c r="B122" s="10"/>
      <c r="C122" s="36"/>
      <c r="D122" s="12"/>
      <c r="E122" s="10"/>
      <c r="F122" s="10"/>
      <c r="G122" s="10"/>
      <c r="H122" s="10"/>
      <c r="I122" s="10"/>
      <c r="J122" s="10"/>
      <c r="K122" s="10"/>
    </row>
    <row r="123" spans="1:126" x14ac:dyDescent="0.25">
      <c r="A123" t="s">
        <v>276</v>
      </c>
      <c r="B123" t="s">
        <v>198</v>
      </c>
      <c r="C123" s="32" t="s">
        <v>413</v>
      </c>
      <c r="D123" t="s">
        <v>281</v>
      </c>
      <c r="E123" s="1">
        <v>36000</v>
      </c>
      <c r="F123" s="1">
        <f>E123*0.0287</f>
        <v>1033.2</v>
      </c>
      <c r="G123" s="1">
        <v>0</v>
      </c>
      <c r="H123" s="1">
        <v>1094.4000000000001</v>
      </c>
      <c r="I123" s="1">
        <v>3425.12</v>
      </c>
      <c r="J123" s="1">
        <v>5552.72</v>
      </c>
      <c r="K123" s="1">
        <v>30447.279999999999</v>
      </c>
    </row>
    <row r="124" spans="1:126" x14ac:dyDescent="0.25">
      <c r="A124" t="s">
        <v>275</v>
      </c>
      <c r="B124" t="s">
        <v>198</v>
      </c>
      <c r="C124" s="32" t="s">
        <v>412</v>
      </c>
      <c r="D124" t="s">
        <v>281</v>
      </c>
      <c r="E124" s="1">
        <v>36000</v>
      </c>
      <c r="F124" s="1">
        <f>E124*0.0287</f>
        <v>1033.2</v>
      </c>
      <c r="G124" s="1">
        <v>0</v>
      </c>
      <c r="H124" s="1">
        <v>1094.4000000000001</v>
      </c>
      <c r="I124" s="1">
        <v>2875.24</v>
      </c>
      <c r="J124" s="1">
        <v>5002.84</v>
      </c>
      <c r="K124" s="1">
        <v>30997.16</v>
      </c>
    </row>
    <row r="125" spans="1:126" x14ac:dyDescent="0.25">
      <c r="A125" t="s">
        <v>277</v>
      </c>
      <c r="B125" t="s">
        <v>60</v>
      </c>
      <c r="C125" s="32" t="s">
        <v>412</v>
      </c>
      <c r="D125" t="s">
        <v>281</v>
      </c>
      <c r="E125" s="1">
        <v>33000</v>
      </c>
      <c r="F125" s="1">
        <f t="shared" ref="F125:F140" si="44">E125*0.0287</f>
        <v>947.1</v>
      </c>
      <c r="G125" s="1">
        <v>0</v>
      </c>
      <c r="H125" s="1">
        <v>1003.2</v>
      </c>
      <c r="I125" s="1">
        <v>1475.12</v>
      </c>
      <c r="J125" s="1">
        <f t="shared" ref="J125" si="45">+F125+G125+H125+I125</f>
        <v>3425.42</v>
      </c>
      <c r="K125" s="1">
        <f t="shared" ref="K125:K126" si="46">+E125-J125</f>
        <v>29574.58</v>
      </c>
    </row>
    <row r="126" spans="1:126" x14ac:dyDescent="0.25">
      <c r="A126" t="s">
        <v>8</v>
      </c>
      <c r="B126" t="s">
        <v>295</v>
      </c>
      <c r="C126" s="32" t="s">
        <v>412</v>
      </c>
      <c r="D126" t="s">
        <v>281</v>
      </c>
      <c r="E126" s="1">
        <v>71000</v>
      </c>
      <c r="F126" s="1">
        <f t="shared" si="44"/>
        <v>2037.7</v>
      </c>
      <c r="G126" s="1">
        <v>5556.66</v>
      </c>
      <c r="H126" s="1">
        <v>2158.4</v>
      </c>
      <c r="I126" s="1">
        <v>175</v>
      </c>
      <c r="J126" s="1">
        <v>9927.76</v>
      </c>
      <c r="K126" s="1">
        <f t="shared" si="46"/>
        <v>61072.24</v>
      </c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</row>
    <row r="127" spans="1:126" x14ac:dyDescent="0.25">
      <c r="A127" t="s">
        <v>179</v>
      </c>
      <c r="B127" t="s">
        <v>258</v>
      </c>
      <c r="C127" s="32" t="s">
        <v>413</v>
      </c>
      <c r="D127" t="s">
        <v>279</v>
      </c>
      <c r="E127" s="1">
        <v>76000</v>
      </c>
      <c r="F127" s="1">
        <f t="shared" si="44"/>
        <v>2181.1999999999998</v>
      </c>
      <c r="G127" s="1">
        <v>6497.56</v>
      </c>
      <c r="H127" s="1">
        <v>2310.4</v>
      </c>
      <c r="I127" s="1">
        <v>2315</v>
      </c>
      <c r="J127" s="1">
        <v>13304.16</v>
      </c>
      <c r="K127" s="1">
        <v>62695.839999999997</v>
      </c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</row>
    <row r="128" spans="1:126" x14ac:dyDescent="0.25">
      <c r="A128" t="s">
        <v>278</v>
      </c>
      <c r="B128" t="s">
        <v>114</v>
      </c>
      <c r="C128" s="32" t="s">
        <v>413</v>
      </c>
      <c r="D128" t="s">
        <v>281</v>
      </c>
      <c r="E128" s="1">
        <v>75000</v>
      </c>
      <c r="F128" s="1">
        <f t="shared" si="44"/>
        <v>2152.5</v>
      </c>
      <c r="G128" s="1">
        <v>6309.38</v>
      </c>
      <c r="H128" s="1">
        <f t="shared" ref="H128:H140" si="47">E128*0.0304</f>
        <v>2280</v>
      </c>
      <c r="I128" s="1">
        <v>1775</v>
      </c>
      <c r="J128" s="1">
        <v>12516.88</v>
      </c>
      <c r="K128" s="1">
        <v>62483.12</v>
      </c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</row>
    <row r="129" spans="1:126" x14ac:dyDescent="0.25">
      <c r="A129" t="s">
        <v>336</v>
      </c>
      <c r="B129" t="s">
        <v>17</v>
      </c>
      <c r="C129" s="32" t="s">
        <v>413</v>
      </c>
      <c r="D129" t="s">
        <v>281</v>
      </c>
      <c r="E129" s="1">
        <v>100000</v>
      </c>
      <c r="F129" s="1">
        <f t="shared" si="44"/>
        <v>2870</v>
      </c>
      <c r="G129" s="1">
        <v>12105.37</v>
      </c>
      <c r="H129" s="1">
        <v>3040</v>
      </c>
      <c r="I129" s="1">
        <v>25</v>
      </c>
      <c r="J129" s="1">
        <v>18040.37</v>
      </c>
      <c r="K129" s="1">
        <v>81959.63</v>
      </c>
    </row>
    <row r="130" spans="1:126" x14ac:dyDescent="0.25">
      <c r="A130" t="s">
        <v>185</v>
      </c>
      <c r="B130" t="s">
        <v>19</v>
      </c>
      <c r="C130" s="32" t="s">
        <v>412</v>
      </c>
      <c r="D130" t="s">
        <v>281</v>
      </c>
      <c r="E130" s="1">
        <v>46000</v>
      </c>
      <c r="F130" s="1">
        <f t="shared" si="44"/>
        <v>1320.2</v>
      </c>
      <c r="G130" s="1">
        <v>1289.46</v>
      </c>
      <c r="H130" s="1">
        <f t="shared" si="47"/>
        <v>1398.4</v>
      </c>
      <c r="I130" s="1">
        <v>1425</v>
      </c>
      <c r="J130" s="1">
        <v>5433.06</v>
      </c>
      <c r="K130" s="1">
        <v>40566.94</v>
      </c>
    </row>
    <row r="131" spans="1:126" x14ac:dyDescent="0.25">
      <c r="A131" t="s">
        <v>319</v>
      </c>
      <c r="B131" t="s">
        <v>460</v>
      </c>
      <c r="C131" s="32" t="s">
        <v>412</v>
      </c>
      <c r="D131" t="s">
        <v>281</v>
      </c>
      <c r="E131" s="1">
        <v>36000</v>
      </c>
      <c r="F131" s="1">
        <f t="shared" si="44"/>
        <v>1033.2</v>
      </c>
      <c r="G131" s="1">
        <v>0</v>
      </c>
      <c r="H131" s="1">
        <f t="shared" si="47"/>
        <v>1094.4000000000001</v>
      </c>
      <c r="I131" s="1">
        <v>1075</v>
      </c>
      <c r="J131" s="1">
        <v>3202.6</v>
      </c>
      <c r="K131" s="1">
        <v>32797.4</v>
      </c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  <c r="DV131"/>
    </row>
    <row r="132" spans="1:126" x14ac:dyDescent="0.25">
      <c r="A132" t="s">
        <v>291</v>
      </c>
      <c r="B132" t="s">
        <v>114</v>
      </c>
      <c r="C132" s="32" t="s">
        <v>413</v>
      </c>
      <c r="D132" t="s">
        <v>281</v>
      </c>
      <c r="E132" s="1">
        <v>61000</v>
      </c>
      <c r="F132" s="1">
        <f t="shared" si="44"/>
        <v>1750.7</v>
      </c>
      <c r="G132" s="1">
        <v>3674.86</v>
      </c>
      <c r="H132" s="1">
        <f t="shared" si="47"/>
        <v>1854.4</v>
      </c>
      <c r="I132" s="1">
        <v>3175</v>
      </c>
      <c r="J132" s="1">
        <v>10454.959999999999</v>
      </c>
      <c r="K132" s="1">
        <v>50545.04</v>
      </c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  <c r="DV132"/>
    </row>
    <row r="133" spans="1:126" x14ac:dyDescent="0.25">
      <c r="A133" t="s">
        <v>461</v>
      </c>
      <c r="B133" t="s">
        <v>23</v>
      </c>
      <c r="C133" s="32" t="s">
        <v>412</v>
      </c>
      <c r="D133" t="s">
        <v>281</v>
      </c>
      <c r="E133" s="1">
        <v>33000</v>
      </c>
      <c r="F133" s="1">
        <f t="shared" si="44"/>
        <v>947.1</v>
      </c>
      <c r="G133" s="1">
        <v>0</v>
      </c>
      <c r="H133" s="1">
        <f t="shared" si="47"/>
        <v>1003.2</v>
      </c>
      <c r="I133" s="1">
        <v>1900</v>
      </c>
      <c r="J133" s="1">
        <v>3850.3</v>
      </c>
      <c r="K133" s="1">
        <v>29149.7</v>
      </c>
    </row>
    <row r="134" spans="1:126" x14ac:dyDescent="0.25">
      <c r="A134" t="s">
        <v>293</v>
      </c>
      <c r="B134" t="s">
        <v>292</v>
      </c>
      <c r="C134" s="32" t="s">
        <v>413</v>
      </c>
      <c r="D134" t="s">
        <v>281</v>
      </c>
      <c r="E134" s="1">
        <v>45000</v>
      </c>
      <c r="F134" s="1">
        <f>E134*0.0287</f>
        <v>1291.5</v>
      </c>
      <c r="G134" s="1">
        <v>945.81</v>
      </c>
      <c r="H134" s="1">
        <f>E134*0.0304</f>
        <v>1368</v>
      </c>
      <c r="I134" s="1">
        <v>6150.12</v>
      </c>
      <c r="J134" s="1">
        <v>9755.43</v>
      </c>
      <c r="K134" s="1">
        <v>35244.57</v>
      </c>
    </row>
    <row r="135" spans="1:126" x14ac:dyDescent="0.25">
      <c r="A135" t="s">
        <v>321</v>
      </c>
      <c r="B135" t="s">
        <v>23</v>
      </c>
      <c r="C135" s="32" t="s">
        <v>413</v>
      </c>
      <c r="D135" t="s">
        <v>281</v>
      </c>
      <c r="E135" s="1">
        <v>33000</v>
      </c>
      <c r="F135" s="1">
        <v>947.1</v>
      </c>
      <c r="G135" s="1">
        <v>0</v>
      </c>
      <c r="H135" s="1">
        <v>1003.2</v>
      </c>
      <c r="I135" s="1">
        <v>3700.24</v>
      </c>
      <c r="J135" s="1">
        <v>5650.54</v>
      </c>
      <c r="K135" s="1">
        <v>27349.46</v>
      </c>
    </row>
    <row r="136" spans="1:126" x14ac:dyDescent="0.25">
      <c r="A136" t="s">
        <v>320</v>
      </c>
      <c r="B136" t="s">
        <v>60</v>
      </c>
      <c r="C136" s="32" t="s">
        <v>413</v>
      </c>
      <c r="D136" t="s">
        <v>281</v>
      </c>
      <c r="E136" s="1">
        <v>33000</v>
      </c>
      <c r="F136" s="1">
        <f>E136*0.0287</f>
        <v>947.1</v>
      </c>
      <c r="G136" s="1">
        <v>0</v>
      </c>
      <c r="H136" s="1">
        <f>E136*0.0304</f>
        <v>1003.2</v>
      </c>
      <c r="I136" s="1">
        <v>1000</v>
      </c>
      <c r="J136" s="1">
        <v>2950.3</v>
      </c>
      <c r="K136" s="1">
        <v>30049.7</v>
      </c>
    </row>
    <row r="137" spans="1:126" x14ac:dyDescent="0.25">
      <c r="A137" t="s">
        <v>294</v>
      </c>
      <c r="B137" t="s">
        <v>60</v>
      </c>
      <c r="C137" s="32" t="s">
        <v>413</v>
      </c>
      <c r="D137" t="s">
        <v>281</v>
      </c>
      <c r="E137" s="1">
        <v>46000</v>
      </c>
      <c r="F137" s="1">
        <f>E137*0.0287</f>
        <v>1320.2</v>
      </c>
      <c r="G137" s="1">
        <v>1289.46</v>
      </c>
      <c r="H137" s="1">
        <v>1398.4</v>
      </c>
      <c r="I137" s="1">
        <v>175</v>
      </c>
      <c r="J137" s="1">
        <v>4183.0600000000004</v>
      </c>
      <c r="K137" s="1">
        <f>E137-J137</f>
        <v>41816.94</v>
      </c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</row>
    <row r="138" spans="1:126" x14ac:dyDescent="0.25">
      <c r="A138" t="s">
        <v>323</v>
      </c>
      <c r="B138" t="s">
        <v>199</v>
      </c>
      <c r="C138" s="32" t="s">
        <v>412</v>
      </c>
      <c r="D138" t="s">
        <v>281</v>
      </c>
      <c r="E138" s="1">
        <v>46000</v>
      </c>
      <c r="F138" s="1">
        <f>E138*0.0287</f>
        <v>1320.2</v>
      </c>
      <c r="G138" s="1">
        <v>1289.46</v>
      </c>
      <c r="H138" s="1">
        <v>1398.4</v>
      </c>
      <c r="I138" s="1">
        <v>2425</v>
      </c>
      <c r="J138" s="1">
        <v>6433.06</v>
      </c>
      <c r="K138" s="1">
        <v>39566.94</v>
      </c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</row>
    <row r="139" spans="1:126" x14ac:dyDescent="0.25">
      <c r="A139" t="s">
        <v>322</v>
      </c>
      <c r="B139" t="s">
        <v>127</v>
      </c>
      <c r="C139" s="32" t="s">
        <v>413</v>
      </c>
      <c r="D139" t="s">
        <v>281</v>
      </c>
      <c r="E139" s="1">
        <v>46000</v>
      </c>
      <c r="F139" s="1">
        <f>E139*0.0287</f>
        <v>1320.2</v>
      </c>
      <c r="G139" s="1">
        <v>1289.46</v>
      </c>
      <c r="H139" s="1">
        <f>E139*0.0304</f>
        <v>1398.4</v>
      </c>
      <c r="I139" s="1">
        <v>175</v>
      </c>
      <c r="J139" s="1">
        <f>F139+G139+H139+I139</f>
        <v>4183.0600000000004</v>
      </c>
      <c r="K139" s="1">
        <f>E139-J139</f>
        <v>41816.94</v>
      </c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</row>
    <row r="140" spans="1:126" x14ac:dyDescent="0.25">
      <c r="A140" t="s">
        <v>105</v>
      </c>
      <c r="B140" t="s">
        <v>15</v>
      </c>
      <c r="C140" s="32" t="s">
        <v>413</v>
      </c>
      <c r="D140" t="s">
        <v>281</v>
      </c>
      <c r="E140" s="1">
        <v>21338.85</v>
      </c>
      <c r="F140" s="1">
        <f t="shared" si="44"/>
        <v>612.41999999999996</v>
      </c>
      <c r="G140" s="1">
        <v>0</v>
      </c>
      <c r="H140" s="1">
        <f t="shared" si="47"/>
        <v>648.70000000000005</v>
      </c>
      <c r="I140" s="1">
        <v>175</v>
      </c>
      <c r="J140" s="1">
        <v>1436.12</v>
      </c>
      <c r="K140" s="1">
        <v>19902.73</v>
      </c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  <c r="DV140"/>
    </row>
    <row r="141" spans="1:126" x14ac:dyDescent="0.25">
      <c r="A141" s="3" t="s">
        <v>13</v>
      </c>
      <c r="B141" s="3">
        <v>18</v>
      </c>
      <c r="C141" s="34"/>
      <c r="D141" s="3"/>
      <c r="E141" s="4">
        <f>SUM(E123:E138)+E140+E139</f>
        <v>873338.85</v>
      </c>
      <c r="F141" s="4">
        <f t="shared" ref="F141:J141" si="48">SUM(F123:F140)</f>
        <v>25064.82</v>
      </c>
      <c r="G141" s="4">
        <f t="shared" si="48"/>
        <v>40247.480000000003</v>
      </c>
      <c r="H141" s="4">
        <f t="shared" si="48"/>
        <v>26549.5</v>
      </c>
      <c r="I141" s="4">
        <f t="shared" si="48"/>
        <v>33440.839999999997</v>
      </c>
      <c r="J141" s="4">
        <f t="shared" si="48"/>
        <v>125302.64</v>
      </c>
      <c r="K141" s="4">
        <f>SUM(K123:K140)</f>
        <v>748036.21</v>
      </c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S141"/>
      <c r="CT141"/>
      <c r="CU141"/>
      <c r="CV141"/>
      <c r="CW141"/>
      <c r="CX141"/>
      <c r="CY141"/>
      <c r="CZ141"/>
      <c r="DA141"/>
      <c r="DB141"/>
      <c r="DC141"/>
      <c r="DD141"/>
      <c r="DE141"/>
      <c r="DF141"/>
      <c r="DG141"/>
      <c r="DH141"/>
      <c r="DI141"/>
      <c r="DJ141"/>
      <c r="DK141"/>
      <c r="DL141"/>
      <c r="DM141"/>
      <c r="DN141"/>
      <c r="DO141"/>
      <c r="DP141"/>
      <c r="DQ141"/>
      <c r="DR141"/>
      <c r="DS141"/>
      <c r="DT141"/>
      <c r="DU141"/>
      <c r="DV141"/>
    </row>
    <row r="142" spans="1:126" x14ac:dyDescent="0.25"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S142"/>
      <c r="CT142"/>
      <c r="CU142"/>
      <c r="CV142"/>
      <c r="CW142"/>
      <c r="CX142"/>
      <c r="CY142"/>
      <c r="CZ142"/>
      <c r="DA142"/>
      <c r="DB142"/>
      <c r="DC142"/>
      <c r="DD142"/>
      <c r="DE142"/>
      <c r="DF142"/>
      <c r="DG142"/>
      <c r="DH142"/>
      <c r="DI142"/>
      <c r="DJ142"/>
      <c r="DK142"/>
      <c r="DL142"/>
      <c r="DM142"/>
      <c r="DN142"/>
      <c r="DO142"/>
      <c r="DP142"/>
      <c r="DQ142"/>
      <c r="DR142"/>
      <c r="DS142"/>
      <c r="DT142"/>
      <c r="DU142"/>
      <c r="DV142"/>
    </row>
    <row r="143" spans="1:126" x14ac:dyDescent="0.25">
      <c r="A143" s="10" t="s">
        <v>391</v>
      </c>
      <c r="B143" s="10"/>
      <c r="C143" s="36"/>
      <c r="D143" s="12"/>
      <c r="E143" s="10"/>
      <c r="F143" s="10"/>
      <c r="G143" s="10"/>
      <c r="H143" s="10"/>
      <c r="I143" s="10"/>
      <c r="J143" s="10"/>
      <c r="K143" s="10"/>
    </row>
    <row r="144" spans="1:126" x14ac:dyDescent="0.25">
      <c r="A144" t="s">
        <v>188</v>
      </c>
      <c r="B144" t="s">
        <v>187</v>
      </c>
      <c r="C144" s="32" t="s">
        <v>413</v>
      </c>
      <c r="D144" t="s">
        <v>279</v>
      </c>
      <c r="E144" s="1">
        <v>36000</v>
      </c>
      <c r="F144" s="1">
        <f t="shared" ref="F144:F153" si="49">E144*0.0287</f>
        <v>1033.2</v>
      </c>
      <c r="G144" s="1">
        <v>0</v>
      </c>
      <c r="H144" s="1">
        <f t="shared" ref="H144:H153" si="50">E144*0.0304</f>
        <v>1094.4000000000001</v>
      </c>
      <c r="I144" s="1">
        <v>1175</v>
      </c>
      <c r="J144" s="1">
        <f t="shared" ref="J144:J148" si="51">F144+G144+H144+I144</f>
        <v>3302.6</v>
      </c>
      <c r="K144" s="1">
        <f t="shared" ref="K144:K148" si="52">E144-J144</f>
        <v>32697.4</v>
      </c>
    </row>
    <row r="145" spans="1:11" x14ac:dyDescent="0.25">
      <c r="A145" t="s">
        <v>190</v>
      </c>
      <c r="B145" t="s">
        <v>189</v>
      </c>
      <c r="C145" s="32" t="s">
        <v>413</v>
      </c>
      <c r="D145" t="s">
        <v>281</v>
      </c>
      <c r="E145" s="1">
        <v>36000</v>
      </c>
      <c r="F145" s="1">
        <f t="shared" si="49"/>
        <v>1033.2</v>
      </c>
      <c r="G145" s="1">
        <v>0</v>
      </c>
      <c r="H145" s="1">
        <f t="shared" si="50"/>
        <v>1094.4000000000001</v>
      </c>
      <c r="I145" s="1">
        <v>225</v>
      </c>
      <c r="J145" s="1">
        <f t="shared" si="51"/>
        <v>2352.6</v>
      </c>
      <c r="K145" s="1">
        <f t="shared" si="52"/>
        <v>33647.4</v>
      </c>
    </row>
    <row r="146" spans="1:11" x14ac:dyDescent="0.25">
      <c r="A146" t="s">
        <v>462</v>
      </c>
      <c r="B146" t="s">
        <v>463</v>
      </c>
      <c r="C146" s="32" t="s">
        <v>412</v>
      </c>
      <c r="D146" t="s">
        <v>281</v>
      </c>
      <c r="E146" s="1">
        <v>36000</v>
      </c>
      <c r="F146" s="1">
        <v>1033.2</v>
      </c>
      <c r="G146" s="1">
        <v>0</v>
      </c>
      <c r="H146" s="1">
        <v>1094.4000000000001</v>
      </c>
      <c r="I146" s="1">
        <v>1125</v>
      </c>
      <c r="J146" s="1">
        <v>3252.6</v>
      </c>
      <c r="K146" s="1">
        <v>32747.4</v>
      </c>
    </row>
    <row r="147" spans="1:11" x14ac:dyDescent="0.25">
      <c r="A147" t="s">
        <v>191</v>
      </c>
      <c r="B147" t="s">
        <v>17</v>
      </c>
      <c r="C147" s="32" t="s">
        <v>412</v>
      </c>
      <c r="D147" t="s">
        <v>279</v>
      </c>
      <c r="E147" s="1">
        <v>81000</v>
      </c>
      <c r="F147" s="1">
        <f t="shared" si="49"/>
        <v>2324.6999999999998</v>
      </c>
      <c r="G147" s="1">
        <v>6628.38</v>
      </c>
      <c r="H147" s="1">
        <f t="shared" si="50"/>
        <v>2462.4</v>
      </c>
      <c r="I147" s="1">
        <v>6235.36</v>
      </c>
      <c r="J147" s="1">
        <v>17650.84</v>
      </c>
      <c r="K147" s="1">
        <v>63349.16</v>
      </c>
    </row>
    <row r="148" spans="1:11" x14ac:dyDescent="0.25">
      <c r="A148" t="s">
        <v>192</v>
      </c>
      <c r="B148" t="s">
        <v>160</v>
      </c>
      <c r="C148" s="32" t="s">
        <v>413</v>
      </c>
      <c r="D148" t="s">
        <v>281</v>
      </c>
      <c r="E148" s="1">
        <v>36000</v>
      </c>
      <c r="F148" s="1">
        <f t="shared" si="49"/>
        <v>1033.2</v>
      </c>
      <c r="G148" s="1">
        <v>0</v>
      </c>
      <c r="H148" s="1">
        <f t="shared" si="50"/>
        <v>1094.4000000000001</v>
      </c>
      <c r="I148" s="1">
        <v>3275</v>
      </c>
      <c r="J148" s="1">
        <f t="shared" si="51"/>
        <v>5402.6</v>
      </c>
      <c r="K148" s="1">
        <f t="shared" si="52"/>
        <v>30597.4</v>
      </c>
    </row>
    <row r="149" spans="1:11" x14ac:dyDescent="0.25">
      <c r="A149" t="s">
        <v>193</v>
      </c>
      <c r="B149" t="s">
        <v>189</v>
      </c>
      <c r="C149" s="32" t="s">
        <v>412</v>
      </c>
      <c r="D149" t="s">
        <v>281</v>
      </c>
      <c r="E149" s="1">
        <v>36000</v>
      </c>
      <c r="F149" s="1">
        <f t="shared" si="49"/>
        <v>1033.2</v>
      </c>
      <c r="G149" s="1">
        <v>0</v>
      </c>
      <c r="H149" s="1">
        <f t="shared" si="50"/>
        <v>1094.4000000000001</v>
      </c>
      <c r="I149" s="1">
        <v>4645.12</v>
      </c>
      <c r="J149" s="1">
        <v>6772.72</v>
      </c>
      <c r="K149" s="1">
        <v>29227.279999999999</v>
      </c>
    </row>
    <row r="150" spans="1:11" x14ac:dyDescent="0.25">
      <c r="A150" t="s">
        <v>274</v>
      </c>
      <c r="B150" t="s">
        <v>463</v>
      </c>
      <c r="C150" s="32" t="s">
        <v>413</v>
      </c>
      <c r="D150" t="s">
        <v>281</v>
      </c>
      <c r="E150" s="1">
        <v>45000</v>
      </c>
      <c r="F150" s="1">
        <f t="shared" si="49"/>
        <v>1291.5</v>
      </c>
      <c r="G150" s="1">
        <v>1148.33</v>
      </c>
      <c r="H150" s="1">
        <v>1368</v>
      </c>
      <c r="I150" s="1">
        <v>5300</v>
      </c>
      <c r="J150" s="1">
        <v>9107.83</v>
      </c>
      <c r="K150" s="1">
        <v>35892.17</v>
      </c>
    </row>
    <row r="151" spans="1:11" x14ac:dyDescent="0.25">
      <c r="A151" t="s">
        <v>194</v>
      </c>
      <c r="B151" t="s">
        <v>187</v>
      </c>
      <c r="C151" s="32" t="s">
        <v>413</v>
      </c>
      <c r="D151" t="s">
        <v>281</v>
      </c>
      <c r="E151" s="1">
        <v>44000</v>
      </c>
      <c r="F151" s="1">
        <f t="shared" si="49"/>
        <v>1262.8</v>
      </c>
      <c r="G151" s="1">
        <v>804.67</v>
      </c>
      <c r="H151" s="1">
        <f t="shared" si="50"/>
        <v>1337.6</v>
      </c>
      <c r="I151" s="1">
        <v>3525.12</v>
      </c>
      <c r="J151" s="1">
        <v>6930.19</v>
      </c>
      <c r="K151" s="1">
        <f t="shared" ref="K151" si="53">E151-J151</f>
        <v>37069.81</v>
      </c>
    </row>
    <row r="152" spans="1:11" x14ac:dyDescent="0.25">
      <c r="A152" t="s">
        <v>183</v>
      </c>
      <c r="B152" t="s">
        <v>184</v>
      </c>
      <c r="C152" s="32" t="s">
        <v>413</v>
      </c>
      <c r="D152" t="s">
        <v>281</v>
      </c>
      <c r="E152" s="1">
        <v>61000</v>
      </c>
      <c r="F152" s="1">
        <f t="shared" si="49"/>
        <v>1750.7</v>
      </c>
      <c r="G152" s="1">
        <v>3674.86</v>
      </c>
      <c r="H152" s="1">
        <f t="shared" si="50"/>
        <v>1854.4</v>
      </c>
      <c r="I152" s="1">
        <v>175</v>
      </c>
      <c r="J152" s="1">
        <v>7454.96</v>
      </c>
      <c r="K152" s="1">
        <v>53545.04</v>
      </c>
    </row>
    <row r="153" spans="1:11" x14ac:dyDescent="0.25">
      <c r="A153" t="s">
        <v>464</v>
      </c>
      <c r="B153" t="s">
        <v>463</v>
      </c>
      <c r="C153" s="32" t="s">
        <v>413</v>
      </c>
      <c r="D153" t="s">
        <v>281</v>
      </c>
      <c r="E153" s="1">
        <v>45000</v>
      </c>
      <c r="F153" s="1">
        <f t="shared" si="49"/>
        <v>1291.5</v>
      </c>
      <c r="G153" s="1">
        <v>1148.33</v>
      </c>
      <c r="H153" s="1">
        <f t="shared" si="50"/>
        <v>1368</v>
      </c>
      <c r="I153" s="1">
        <v>175</v>
      </c>
      <c r="J153" s="1">
        <v>3982.83</v>
      </c>
      <c r="K153" s="1">
        <v>41017.17</v>
      </c>
    </row>
    <row r="154" spans="1:11" x14ac:dyDescent="0.25">
      <c r="A154" s="3" t="s">
        <v>13</v>
      </c>
      <c r="B154" s="3">
        <v>10</v>
      </c>
      <c r="C154" s="34"/>
      <c r="D154" s="3"/>
      <c r="E154" s="4">
        <f t="shared" ref="E154:J154" si="54">SUM(E144:E153)</f>
        <v>456000</v>
      </c>
      <c r="F154" s="4">
        <f t="shared" si="54"/>
        <v>13087.2</v>
      </c>
      <c r="G154" s="4">
        <f t="shared" si="54"/>
        <v>13404.57</v>
      </c>
      <c r="H154" s="4">
        <f t="shared" si="54"/>
        <v>13862.4</v>
      </c>
      <c r="I154" s="4">
        <f t="shared" si="54"/>
        <v>25855.599999999999</v>
      </c>
      <c r="J154" s="4">
        <f t="shared" si="54"/>
        <v>66209.77</v>
      </c>
      <c r="K154" s="4">
        <f>K144+K145+K146+K147+K148+K149+K150+K151+K152+K153</f>
        <v>389790.23</v>
      </c>
    </row>
    <row r="155" spans="1:11" x14ac:dyDescent="0.25">
      <c r="A155" s="5"/>
      <c r="B155" s="5"/>
      <c r="C155" s="39"/>
      <c r="D155" s="5"/>
      <c r="E155" s="30"/>
      <c r="F155" s="30"/>
      <c r="G155" s="30"/>
      <c r="H155" s="30"/>
      <c r="I155" s="30"/>
      <c r="J155" s="30"/>
      <c r="K155" s="30"/>
    </row>
    <row r="156" spans="1:11" x14ac:dyDescent="0.25">
      <c r="A156" s="10" t="s">
        <v>195</v>
      </c>
      <c r="B156" s="10"/>
      <c r="C156" s="36"/>
      <c r="D156" s="12"/>
      <c r="E156" s="10"/>
      <c r="F156" s="10"/>
      <c r="G156" s="10"/>
      <c r="H156" s="10"/>
      <c r="I156" s="10"/>
      <c r="J156" s="10"/>
      <c r="K156" s="10"/>
    </row>
    <row r="157" spans="1:11" x14ac:dyDescent="0.25">
      <c r="A157" t="s">
        <v>203</v>
      </c>
      <c r="B157" t="s">
        <v>204</v>
      </c>
      <c r="C157" s="32" t="s">
        <v>412</v>
      </c>
      <c r="D157" t="s">
        <v>281</v>
      </c>
      <c r="E157" s="1">
        <v>81000</v>
      </c>
      <c r="F157" s="1">
        <f>E157*0.0287</f>
        <v>2324.6999999999998</v>
      </c>
      <c r="G157" s="1">
        <v>7636.09</v>
      </c>
      <c r="H157" s="1">
        <f>E157*0.0304</f>
        <v>2462.4</v>
      </c>
      <c r="I157" s="1">
        <v>25</v>
      </c>
      <c r="J157" s="1">
        <f>+F157+G157+H157+I157</f>
        <v>12448.19</v>
      </c>
      <c r="K157" s="1">
        <f>+E157-J157</f>
        <v>68551.81</v>
      </c>
    </row>
    <row r="158" spans="1:11" s="5" customFormat="1" x14ac:dyDescent="0.25">
      <c r="A158" t="s">
        <v>196</v>
      </c>
      <c r="B158" t="s">
        <v>15</v>
      </c>
      <c r="C158" s="32" t="s">
        <v>413</v>
      </c>
      <c r="D158" t="s">
        <v>281</v>
      </c>
      <c r="E158" s="1">
        <v>45000</v>
      </c>
      <c r="F158" s="1">
        <f t="shared" ref="F158:F168" si="55">E158*0.0287</f>
        <v>1291.5</v>
      </c>
      <c r="G158" s="1">
        <v>1148.33</v>
      </c>
      <c r="H158" s="1">
        <v>1368</v>
      </c>
      <c r="I158" s="1">
        <v>4684.34</v>
      </c>
      <c r="J158" s="1">
        <v>8492.17</v>
      </c>
      <c r="K158" s="1">
        <f t="shared" ref="K158:K168" si="56">+E158-J158</f>
        <v>36507.83</v>
      </c>
    </row>
    <row r="159" spans="1:11" x14ac:dyDescent="0.25">
      <c r="A159" t="s">
        <v>197</v>
      </c>
      <c r="B159" t="s">
        <v>198</v>
      </c>
      <c r="C159" s="32" t="s">
        <v>413</v>
      </c>
      <c r="D159" t="s">
        <v>281</v>
      </c>
      <c r="E159" s="1">
        <v>33000</v>
      </c>
      <c r="F159" s="1">
        <f t="shared" si="55"/>
        <v>947.1</v>
      </c>
      <c r="G159" s="1">
        <v>0</v>
      </c>
      <c r="H159" s="1">
        <f t="shared" ref="H159:H168" si="57">E159*0.0304</f>
        <v>1003.2</v>
      </c>
      <c r="I159" s="1">
        <v>715</v>
      </c>
      <c r="J159" s="1">
        <f t="shared" ref="J159:J161" si="58">F159+G159+H159+I159</f>
        <v>2665.3</v>
      </c>
      <c r="K159" s="1">
        <f t="shared" si="56"/>
        <v>30334.7</v>
      </c>
    </row>
    <row r="160" spans="1:11" x14ac:dyDescent="0.25">
      <c r="A160" t="s">
        <v>200</v>
      </c>
      <c r="B160" t="s">
        <v>127</v>
      </c>
      <c r="C160" s="32" t="s">
        <v>413</v>
      </c>
      <c r="D160" t="s">
        <v>279</v>
      </c>
      <c r="E160" s="1">
        <v>30450</v>
      </c>
      <c r="F160" s="1">
        <f t="shared" si="55"/>
        <v>873.92</v>
      </c>
      <c r="G160" s="1">
        <v>0</v>
      </c>
      <c r="H160" s="1">
        <v>925.68</v>
      </c>
      <c r="I160" s="1">
        <v>1525.12</v>
      </c>
      <c r="J160" s="1">
        <v>3324.72</v>
      </c>
      <c r="K160" s="1">
        <f t="shared" si="56"/>
        <v>27125.279999999999</v>
      </c>
    </row>
    <row r="161" spans="1:126" x14ac:dyDescent="0.25">
      <c r="A161" t="s">
        <v>201</v>
      </c>
      <c r="B161" t="s">
        <v>202</v>
      </c>
      <c r="C161" s="32" t="s">
        <v>413</v>
      </c>
      <c r="D161" t="s">
        <v>281</v>
      </c>
      <c r="E161" s="1">
        <v>33000</v>
      </c>
      <c r="F161" s="1">
        <f>E161*0.0287</f>
        <v>947.1</v>
      </c>
      <c r="G161" s="1">
        <v>0</v>
      </c>
      <c r="H161" s="1">
        <f>E161*0.0304</f>
        <v>1003.2</v>
      </c>
      <c r="I161" s="1">
        <v>315</v>
      </c>
      <c r="J161" s="1">
        <f t="shared" si="58"/>
        <v>2265.3000000000002</v>
      </c>
      <c r="K161" s="1">
        <f t="shared" si="56"/>
        <v>30734.7</v>
      </c>
    </row>
    <row r="162" spans="1:126" x14ac:dyDescent="0.25">
      <c r="A162" t="s">
        <v>233</v>
      </c>
      <c r="B162" t="s">
        <v>199</v>
      </c>
      <c r="C162" s="32" t="s">
        <v>413</v>
      </c>
      <c r="D162" t="s">
        <v>281</v>
      </c>
      <c r="E162" s="1">
        <v>31500</v>
      </c>
      <c r="F162" s="1">
        <f t="shared" si="55"/>
        <v>904.05</v>
      </c>
      <c r="G162" s="1">
        <v>0</v>
      </c>
      <c r="H162" s="1">
        <f t="shared" si="57"/>
        <v>957.6</v>
      </c>
      <c r="I162" s="1">
        <v>1776</v>
      </c>
      <c r="J162" s="1">
        <v>3637.65</v>
      </c>
      <c r="K162" s="1">
        <f t="shared" si="56"/>
        <v>27862.35</v>
      </c>
    </row>
    <row r="163" spans="1:126" x14ac:dyDescent="0.25">
      <c r="A163" t="s">
        <v>465</v>
      </c>
      <c r="B163" t="s">
        <v>178</v>
      </c>
      <c r="C163" s="32" t="s">
        <v>412</v>
      </c>
      <c r="D163" t="s">
        <v>281</v>
      </c>
      <c r="E163" s="1">
        <v>41000</v>
      </c>
      <c r="F163" s="1">
        <f t="shared" si="55"/>
        <v>1176.7</v>
      </c>
      <c r="G163" s="1">
        <v>381.27</v>
      </c>
      <c r="H163" s="1">
        <f t="shared" si="57"/>
        <v>1246.4000000000001</v>
      </c>
      <c r="I163" s="1">
        <v>1949.92</v>
      </c>
      <c r="J163" s="1">
        <v>4754.29</v>
      </c>
      <c r="K163" s="1">
        <f t="shared" si="56"/>
        <v>36245.71</v>
      </c>
    </row>
    <row r="164" spans="1:126" x14ac:dyDescent="0.25">
      <c r="A164" t="s">
        <v>180</v>
      </c>
      <c r="B164" t="s">
        <v>466</v>
      </c>
      <c r="C164" s="32" t="s">
        <v>412</v>
      </c>
      <c r="D164" t="s">
        <v>281</v>
      </c>
      <c r="E164" s="1">
        <v>46000</v>
      </c>
      <c r="F164" s="1">
        <f t="shared" si="55"/>
        <v>1320.2</v>
      </c>
      <c r="G164" s="1">
        <v>1289.46</v>
      </c>
      <c r="H164" s="1">
        <f t="shared" si="57"/>
        <v>1398.4</v>
      </c>
      <c r="I164" s="1">
        <v>2335</v>
      </c>
      <c r="J164" s="1">
        <v>6343.06</v>
      </c>
      <c r="K164" s="1">
        <f t="shared" si="56"/>
        <v>39656.94</v>
      </c>
    </row>
    <row r="165" spans="1:126" x14ac:dyDescent="0.25">
      <c r="A165" t="s">
        <v>467</v>
      </c>
      <c r="B165" t="s">
        <v>181</v>
      </c>
      <c r="C165" s="32" t="s">
        <v>412</v>
      </c>
      <c r="D165" t="s">
        <v>281</v>
      </c>
      <c r="E165" s="1">
        <v>61000</v>
      </c>
      <c r="F165" s="1">
        <f t="shared" si="55"/>
        <v>1750.7</v>
      </c>
      <c r="G165" s="1">
        <v>3674.86</v>
      </c>
      <c r="H165" s="1">
        <f>E165*0.0304</f>
        <v>1854.4</v>
      </c>
      <c r="I165" s="1">
        <v>2815</v>
      </c>
      <c r="J165" s="1">
        <v>10094.959999999999</v>
      </c>
      <c r="K165" s="1">
        <f t="shared" si="56"/>
        <v>50905.04</v>
      </c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  <c r="DR165"/>
      <c r="DS165"/>
      <c r="DT165"/>
      <c r="DU165"/>
      <c r="DV165"/>
    </row>
    <row r="166" spans="1:126" x14ac:dyDescent="0.25">
      <c r="A166" t="s">
        <v>182</v>
      </c>
      <c r="B166" t="s">
        <v>468</v>
      </c>
      <c r="C166" s="32" t="s">
        <v>412</v>
      </c>
      <c r="D166" t="s">
        <v>281</v>
      </c>
      <c r="E166" s="1">
        <v>46000</v>
      </c>
      <c r="F166" s="1">
        <f t="shared" si="55"/>
        <v>1320.2</v>
      </c>
      <c r="G166" s="1">
        <v>1289.46</v>
      </c>
      <c r="H166" s="1">
        <v>1398.4</v>
      </c>
      <c r="I166" s="1">
        <v>2355</v>
      </c>
      <c r="J166" s="1">
        <v>6363.06</v>
      </c>
      <c r="K166" s="1">
        <f t="shared" si="56"/>
        <v>39636.94</v>
      </c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  <c r="DV166"/>
    </row>
    <row r="167" spans="1:126" x14ac:dyDescent="0.25">
      <c r="A167" t="s">
        <v>469</v>
      </c>
      <c r="B167" t="s">
        <v>470</v>
      </c>
      <c r="C167" s="32" t="s">
        <v>413</v>
      </c>
      <c r="D167" t="s">
        <v>281</v>
      </c>
      <c r="E167" s="1">
        <v>45000</v>
      </c>
      <c r="F167" s="1">
        <f t="shared" si="55"/>
        <v>1291.5</v>
      </c>
      <c r="G167" s="1">
        <v>743.29</v>
      </c>
      <c r="H167" s="1">
        <f t="shared" si="57"/>
        <v>1368</v>
      </c>
      <c r="I167" s="1">
        <v>2875.24</v>
      </c>
      <c r="J167" s="1">
        <v>6278.03</v>
      </c>
      <c r="K167" s="1">
        <f t="shared" si="56"/>
        <v>38721.97</v>
      </c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  <c r="DV167"/>
    </row>
    <row r="168" spans="1:126" x14ac:dyDescent="0.25">
      <c r="A168" t="s">
        <v>471</v>
      </c>
      <c r="B168" t="s">
        <v>186</v>
      </c>
      <c r="C168" s="32" t="s">
        <v>413</v>
      </c>
      <c r="D168" t="s">
        <v>281</v>
      </c>
      <c r="E168" s="1">
        <v>45000</v>
      </c>
      <c r="F168" s="1">
        <f t="shared" si="55"/>
        <v>1291.5</v>
      </c>
      <c r="G168" s="1">
        <v>1148.33</v>
      </c>
      <c r="H168" s="1">
        <f t="shared" si="57"/>
        <v>1368</v>
      </c>
      <c r="I168" s="1">
        <v>2670</v>
      </c>
      <c r="J168" s="1">
        <v>6477.83</v>
      </c>
      <c r="K168" s="1">
        <f t="shared" si="56"/>
        <v>38522.17</v>
      </c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  <c r="DV168"/>
    </row>
    <row r="169" spans="1:126" s="5" customFormat="1" x14ac:dyDescent="0.25">
      <c r="A169" s="65" t="s">
        <v>13</v>
      </c>
      <c r="B169" s="65">
        <v>12</v>
      </c>
      <c r="C169" s="66"/>
      <c r="D169" s="65"/>
      <c r="E169" s="67">
        <f t="shared" ref="E169:J169" si="59">SUM(E157:E168)</f>
        <v>537950</v>
      </c>
      <c r="F169" s="67">
        <f t="shared" si="59"/>
        <v>15439.17</v>
      </c>
      <c r="G169" s="67">
        <f t="shared" si="59"/>
        <v>17311.09</v>
      </c>
      <c r="H169" s="67">
        <f t="shared" si="59"/>
        <v>16353.68</v>
      </c>
      <c r="I169" s="67">
        <f t="shared" si="59"/>
        <v>24040.62</v>
      </c>
      <c r="J169" s="67">
        <f t="shared" si="59"/>
        <v>73144.56</v>
      </c>
      <c r="K169" s="67">
        <f>SUM(K157:K162)+K163+K164+K165+K166+K167+K168</f>
        <v>464805.44</v>
      </c>
    </row>
    <row r="170" spans="1:126" x14ac:dyDescent="0.25">
      <c r="A170" s="6"/>
      <c r="B170" s="6"/>
      <c r="C170" s="40"/>
      <c r="D170" s="6"/>
      <c r="E170" s="49"/>
      <c r="F170" s="49"/>
      <c r="G170" s="49"/>
      <c r="H170" s="49"/>
      <c r="I170" s="49"/>
      <c r="J170" s="49"/>
      <c r="K170" s="49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  <c r="CW170"/>
      <c r="CX170"/>
      <c r="CY170"/>
      <c r="CZ170"/>
      <c r="DA170"/>
      <c r="DB170"/>
      <c r="DC170"/>
      <c r="DD170"/>
      <c r="DE170"/>
      <c r="DF170"/>
      <c r="DG170"/>
      <c r="DH170"/>
      <c r="DI170"/>
      <c r="DJ170"/>
      <c r="DK170"/>
      <c r="DL170"/>
      <c r="DM170"/>
      <c r="DN170"/>
      <c r="DO170"/>
      <c r="DP170"/>
      <c r="DQ170"/>
      <c r="DR170"/>
      <c r="DS170"/>
      <c r="DT170"/>
      <c r="DU170"/>
      <c r="DV170"/>
    </row>
    <row r="171" spans="1:126" x14ac:dyDescent="0.25">
      <c r="A171" s="6" t="s">
        <v>472</v>
      </c>
      <c r="B171" s="6"/>
      <c r="C171" s="40"/>
      <c r="D171" s="6"/>
      <c r="E171" s="49"/>
      <c r="F171" s="49"/>
      <c r="G171" s="49"/>
      <c r="H171" s="49"/>
      <c r="I171" s="49"/>
      <c r="J171" s="49"/>
      <c r="K171" s="49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  <c r="DV171"/>
    </row>
    <row r="172" spans="1:126" s="68" customFormat="1" x14ac:dyDescent="0.25">
      <c r="A172" s="61" t="s">
        <v>473</v>
      </c>
      <c r="B172" s="61" t="s">
        <v>474</v>
      </c>
      <c r="C172" s="69" t="s">
        <v>412</v>
      </c>
      <c r="D172" s="61" t="s">
        <v>281</v>
      </c>
      <c r="E172" s="70">
        <v>45000</v>
      </c>
      <c r="F172" s="70">
        <v>1291.5</v>
      </c>
      <c r="G172" s="70">
        <v>1148.33</v>
      </c>
      <c r="H172" s="70">
        <v>1368</v>
      </c>
      <c r="I172" s="70">
        <v>125</v>
      </c>
      <c r="J172" s="70">
        <v>3932.83</v>
      </c>
      <c r="K172" s="70">
        <v>41067.17</v>
      </c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</row>
    <row r="173" spans="1:126" s="5" customFormat="1" x14ac:dyDescent="0.25">
      <c r="A173" s="61" t="s">
        <v>475</v>
      </c>
      <c r="B173" s="61" t="s">
        <v>476</v>
      </c>
      <c r="C173" s="69" t="s">
        <v>412</v>
      </c>
      <c r="D173" s="61" t="s">
        <v>281</v>
      </c>
      <c r="E173" s="70">
        <v>32000</v>
      </c>
      <c r="F173" s="70">
        <v>918.4</v>
      </c>
      <c r="G173" s="70">
        <v>0</v>
      </c>
      <c r="H173" s="70">
        <v>972.8</v>
      </c>
      <c r="I173" s="70">
        <v>1525.12</v>
      </c>
      <c r="J173" s="70">
        <v>3416.32</v>
      </c>
      <c r="K173" s="70">
        <v>28583.68</v>
      </c>
    </row>
    <row r="174" spans="1:126" s="5" customFormat="1" x14ac:dyDescent="0.25">
      <c r="A174" s="61" t="s">
        <v>477</v>
      </c>
      <c r="B174" s="61" t="s">
        <v>476</v>
      </c>
      <c r="C174" s="69" t="s">
        <v>413</v>
      </c>
      <c r="D174" s="61" t="s">
        <v>279</v>
      </c>
      <c r="E174" s="70">
        <v>31500</v>
      </c>
      <c r="F174" s="70">
        <v>904.05</v>
      </c>
      <c r="G174" s="70">
        <v>0</v>
      </c>
      <c r="H174" s="70">
        <v>957.6</v>
      </c>
      <c r="I174" s="70">
        <v>1625.12</v>
      </c>
      <c r="J174" s="70">
        <v>3486.77</v>
      </c>
      <c r="K174" s="70">
        <v>28013.23</v>
      </c>
    </row>
    <row r="175" spans="1:126" s="61" customFormat="1" x14ac:dyDescent="0.25">
      <c r="A175" s="61" t="s">
        <v>478</v>
      </c>
      <c r="B175" s="61" t="s">
        <v>479</v>
      </c>
      <c r="C175" s="69" t="s">
        <v>412</v>
      </c>
      <c r="D175" s="61" t="s">
        <v>281</v>
      </c>
      <c r="E175" s="70">
        <v>26250</v>
      </c>
      <c r="F175" s="70">
        <v>753.38</v>
      </c>
      <c r="G175" s="70">
        <v>0</v>
      </c>
      <c r="H175" s="70">
        <v>798</v>
      </c>
      <c r="I175" s="70">
        <v>315</v>
      </c>
      <c r="J175" s="70">
        <v>1866.38</v>
      </c>
      <c r="K175" s="70">
        <v>24383.62</v>
      </c>
    </row>
    <row r="176" spans="1:126" s="61" customFormat="1" x14ac:dyDescent="0.25">
      <c r="A176" s="61" t="s">
        <v>480</v>
      </c>
      <c r="B176" s="61" t="s">
        <v>121</v>
      </c>
      <c r="C176" s="69" t="s">
        <v>412</v>
      </c>
      <c r="D176" s="61" t="s">
        <v>279</v>
      </c>
      <c r="E176" s="70">
        <v>41000</v>
      </c>
      <c r="F176" s="70">
        <v>1176.7</v>
      </c>
      <c r="G176" s="70">
        <v>583.79</v>
      </c>
      <c r="H176" s="70">
        <v>1246.4000000000001</v>
      </c>
      <c r="I176" s="70">
        <v>1320</v>
      </c>
      <c r="J176" s="70">
        <v>4326.8900000000003</v>
      </c>
      <c r="K176" s="70">
        <v>36673.11</v>
      </c>
    </row>
    <row r="177" spans="1:126" s="61" customFormat="1" x14ac:dyDescent="0.25">
      <c r="A177" s="61" t="s">
        <v>481</v>
      </c>
      <c r="B177" s="61" t="s">
        <v>17</v>
      </c>
      <c r="C177" s="69" t="s">
        <v>412</v>
      </c>
      <c r="D177" s="61" t="s">
        <v>416</v>
      </c>
      <c r="E177" s="70">
        <v>75000</v>
      </c>
      <c r="F177" s="70">
        <v>2152.5</v>
      </c>
      <c r="G177" s="70">
        <v>6309.38</v>
      </c>
      <c r="H177" s="70">
        <v>2280</v>
      </c>
      <c r="I177" s="70">
        <v>25</v>
      </c>
      <c r="J177" s="70">
        <v>10766.88</v>
      </c>
      <c r="K177" s="70">
        <v>64233.120000000003</v>
      </c>
    </row>
    <row r="178" spans="1:126" s="61" customFormat="1" x14ac:dyDescent="0.25">
      <c r="A178" s="84" t="s">
        <v>13</v>
      </c>
      <c r="B178" s="84">
        <v>6</v>
      </c>
      <c r="C178" s="85"/>
      <c r="D178" s="84"/>
      <c r="E178" s="86">
        <f>E172+E173+E174+E175+E176+E177</f>
        <v>250750</v>
      </c>
      <c r="F178" s="86">
        <f>SUM(F172:F177)</f>
        <v>7196.53</v>
      </c>
      <c r="G178" s="86">
        <f>G172+G173+G174+G175+G176+G177</f>
        <v>8041.5</v>
      </c>
      <c r="H178" s="86">
        <f>H172+H173+H174+H175+H176+H177</f>
        <v>7622.8</v>
      </c>
      <c r="I178" s="86">
        <f>I172+I173+I174+I175+I176+I177</f>
        <v>4935.24</v>
      </c>
      <c r="J178" s="86">
        <f>J173+J172+J174+J175+J176+J177</f>
        <v>27796.07</v>
      </c>
      <c r="K178" s="86">
        <f>K172+K173+K174+K175+K176+K177</f>
        <v>222953.93</v>
      </c>
    </row>
    <row r="180" spans="1:126" s="29" customFormat="1" x14ac:dyDescent="0.25">
      <c r="A180" s="95"/>
      <c r="B180" s="95"/>
      <c r="C180" s="95"/>
      <c r="D180" s="95"/>
      <c r="E180" s="95"/>
      <c r="F180" s="95"/>
      <c r="G180" s="95"/>
      <c r="H180" s="95"/>
      <c r="I180" s="95"/>
      <c r="J180" s="95"/>
      <c r="K180" s="95"/>
    </row>
    <row r="181" spans="1:126" s="29" customFormat="1" x14ac:dyDescent="0.25">
      <c r="A181" s="120" t="s">
        <v>94</v>
      </c>
      <c r="B181" s="120"/>
      <c r="C181" s="120"/>
      <c r="D181" s="120"/>
      <c r="E181" s="120"/>
      <c r="F181" s="120"/>
      <c r="G181" s="120"/>
      <c r="H181" s="120"/>
      <c r="I181" s="120"/>
      <c r="J181" s="120"/>
      <c r="K181" s="120"/>
    </row>
    <row r="182" spans="1:126" s="29" customFormat="1" x14ac:dyDescent="0.25">
      <c r="A182" t="s">
        <v>97</v>
      </c>
      <c r="B182" t="s">
        <v>98</v>
      </c>
      <c r="C182" s="32" t="s">
        <v>413</v>
      </c>
      <c r="D182" t="s">
        <v>281</v>
      </c>
      <c r="E182" s="1">
        <v>60000</v>
      </c>
      <c r="F182" s="1">
        <f t="shared" ref="F182" si="60">E182*0.0287</f>
        <v>1722</v>
      </c>
      <c r="G182" s="1">
        <v>3486.68</v>
      </c>
      <c r="H182" s="1">
        <f t="shared" ref="H182" si="61">E182*0.0304</f>
        <v>1824</v>
      </c>
      <c r="I182" s="1">
        <v>175</v>
      </c>
      <c r="J182" s="1">
        <v>7207.68</v>
      </c>
      <c r="K182" s="1">
        <f t="shared" ref="K182" si="62">E182-J182</f>
        <v>52792.32</v>
      </c>
    </row>
    <row r="183" spans="1:126" s="84" customFormat="1" x14ac:dyDescent="0.25">
      <c r="A183" t="s">
        <v>359</v>
      </c>
      <c r="B183" s="21" t="s">
        <v>121</v>
      </c>
      <c r="C183" s="32" t="s">
        <v>412</v>
      </c>
      <c r="D183" t="s">
        <v>281</v>
      </c>
      <c r="E183" s="1">
        <v>42000</v>
      </c>
      <c r="F183" s="1">
        <f>E183*0.0287</f>
        <v>1205.4000000000001</v>
      </c>
      <c r="G183" s="1">
        <v>724.92</v>
      </c>
      <c r="H183" s="1">
        <f>E183*0.0304</f>
        <v>1276.8</v>
      </c>
      <c r="I183" s="1">
        <v>25</v>
      </c>
      <c r="J183" s="1">
        <v>3232.12</v>
      </c>
      <c r="K183" s="1">
        <v>38767.879999999997</v>
      </c>
      <c r="L183" s="87"/>
      <c r="M183" s="87"/>
      <c r="N183" s="87"/>
      <c r="O183" s="87"/>
      <c r="P183" s="87"/>
      <c r="Q183" s="87"/>
      <c r="R183" s="87"/>
      <c r="S183" s="87"/>
      <c r="T183" s="87"/>
      <c r="U183" s="87"/>
      <c r="V183" s="87"/>
      <c r="W183" s="87"/>
      <c r="X183" s="87"/>
      <c r="Y183" s="87"/>
      <c r="Z183" s="87"/>
      <c r="AA183" s="87"/>
      <c r="AB183" s="87"/>
      <c r="AC183" s="87"/>
      <c r="AD183" s="87"/>
      <c r="AE183" s="87"/>
      <c r="AF183" s="87"/>
      <c r="AG183" s="87"/>
      <c r="AH183" s="87"/>
      <c r="AI183" s="87"/>
      <c r="AJ183" s="87"/>
      <c r="AK183" s="87"/>
      <c r="AL183" s="87"/>
      <c r="AM183" s="87"/>
      <c r="AN183" s="87"/>
      <c r="AO183" s="87"/>
      <c r="AP183" s="87"/>
      <c r="AQ183" s="87"/>
      <c r="AR183" s="87"/>
      <c r="AS183" s="87"/>
      <c r="AT183" s="87"/>
      <c r="AU183" s="87"/>
      <c r="AV183" s="87"/>
      <c r="AW183" s="87"/>
    </row>
    <row r="184" spans="1:126" x14ac:dyDescent="0.25">
      <c r="A184" t="s">
        <v>50</v>
      </c>
      <c r="B184" s="21" t="s">
        <v>339</v>
      </c>
      <c r="C184" s="32" t="s">
        <v>412</v>
      </c>
      <c r="D184" t="s">
        <v>279</v>
      </c>
      <c r="E184" s="1">
        <v>31500</v>
      </c>
      <c r="F184" s="1">
        <v>904.05</v>
      </c>
      <c r="G184" s="1">
        <v>0</v>
      </c>
      <c r="H184" s="1">
        <v>957.6</v>
      </c>
      <c r="I184" s="1">
        <v>1024.5999999999999</v>
      </c>
      <c r="J184" s="1">
        <v>2886.25</v>
      </c>
      <c r="K184" s="1">
        <v>28613.75</v>
      </c>
    </row>
    <row r="185" spans="1:126" x14ac:dyDescent="0.25">
      <c r="A185" s="3" t="s">
        <v>13</v>
      </c>
      <c r="B185" s="3">
        <v>3</v>
      </c>
      <c r="C185" s="34"/>
      <c r="D185" s="3"/>
      <c r="E185" s="4">
        <f>SUM(E182:E184)</f>
        <v>133500</v>
      </c>
      <c r="F185" s="4">
        <f>SUM(F182:F184)</f>
        <v>3831.45</v>
      </c>
      <c r="G185" s="4">
        <f>SUM(G182:G184)</f>
        <v>4211.6000000000004</v>
      </c>
      <c r="H185" s="4">
        <f>SUM(H182:H183)+H184</f>
        <v>4058.4</v>
      </c>
      <c r="I185" s="4">
        <f>SUM(I182:I184)</f>
        <v>1224.5999999999999</v>
      </c>
      <c r="J185" s="4">
        <f>SUM(J182:J183)+J184</f>
        <v>13326.05</v>
      </c>
      <c r="K185" s="4">
        <f>SUM(K182:K183)+K184</f>
        <v>120173.95</v>
      </c>
    </row>
    <row r="186" spans="1:126" x14ac:dyDescent="0.25">
      <c r="A186" s="6"/>
      <c r="B186" s="6"/>
      <c r="C186" s="40"/>
      <c r="D186" s="6"/>
      <c r="E186" s="49"/>
      <c r="F186" s="49"/>
      <c r="G186" s="49"/>
      <c r="H186" s="49"/>
      <c r="I186" s="49"/>
      <c r="J186" s="49"/>
      <c r="K186" s="49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  <c r="CW186"/>
      <c r="CX186"/>
      <c r="CY186"/>
      <c r="CZ186"/>
      <c r="DA186"/>
      <c r="DB186"/>
      <c r="DC186"/>
      <c r="DD186"/>
      <c r="DE186"/>
      <c r="DF186"/>
      <c r="DG186"/>
      <c r="DH186"/>
      <c r="DI186"/>
      <c r="DJ186"/>
      <c r="DK186"/>
      <c r="DL186"/>
      <c r="DM186"/>
      <c r="DN186"/>
      <c r="DO186"/>
      <c r="DP186"/>
      <c r="DQ186"/>
      <c r="DR186"/>
      <c r="DS186"/>
      <c r="DT186"/>
      <c r="DU186"/>
      <c r="DV186"/>
    </row>
    <row r="187" spans="1:126" x14ac:dyDescent="0.25">
      <c r="A187" s="6" t="s">
        <v>485</v>
      </c>
      <c r="B187" s="6"/>
      <c r="C187" s="40"/>
      <c r="D187" s="6"/>
      <c r="E187" s="49"/>
      <c r="F187" s="49"/>
      <c r="G187" s="49"/>
      <c r="H187" s="49"/>
      <c r="I187" s="49"/>
      <c r="J187" s="49"/>
      <c r="K187" s="49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  <c r="CX187"/>
      <c r="CY187"/>
      <c r="CZ187"/>
      <c r="DA187"/>
      <c r="DB187"/>
      <c r="DC187"/>
      <c r="DD187"/>
      <c r="DE187"/>
      <c r="DF187"/>
      <c r="DG187"/>
      <c r="DH187"/>
      <c r="DI187"/>
      <c r="DJ187"/>
      <c r="DK187"/>
      <c r="DL187"/>
      <c r="DM187"/>
      <c r="DN187"/>
      <c r="DO187"/>
      <c r="DP187"/>
      <c r="DQ187"/>
      <c r="DR187"/>
      <c r="DS187"/>
      <c r="DT187"/>
      <c r="DU187"/>
      <c r="DV187"/>
    </row>
    <row r="188" spans="1:126" x14ac:dyDescent="0.25">
      <c r="A188" s="61" t="s">
        <v>95</v>
      </c>
      <c r="B188" s="61" t="s">
        <v>96</v>
      </c>
      <c r="C188" s="69" t="s">
        <v>412</v>
      </c>
      <c r="D188" s="61" t="s">
        <v>279</v>
      </c>
      <c r="E188" s="70">
        <v>101000</v>
      </c>
      <c r="F188" s="70">
        <v>2898.7</v>
      </c>
      <c r="G188" s="70">
        <v>12340.59</v>
      </c>
      <c r="H188" s="70">
        <v>3070.4</v>
      </c>
      <c r="I188" s="70">
        <v>175</v>
      </c>
      <c r="J188" s="70">
        <v>18484.689999999999</v>
      </c>
      <c r="K188" s="70">
        <v>82515.31</v>
      </c>
    </row>
    <row r="189" spans="1:126" s="6" customFormat="1" x14ac:dyDescent="0.25">
      <c r="A189" s="65" t="s">
        <v>13</v>
      </c>
      <c r="B189" s="65">
        <v>1</v>
      </c>
      <c r="C189" s="66"/>
      <c r="D189" s="65"/>
      <c r="E189" s="67">
        <f>E188</f>
        <v>101000</v>
      </c>
      <c r="F189" s="67">
        <f>SUM(F188)</f>
        <v>2898.7</v>
      </c>
      <c r="G189" s="67">
        <f>G188</f>
        <v>12340.59</v>
      </c>
      <c r="H189" s="67">
        <f>H188</f>
        <v>3070.4</v>
      </c>
      <c r="I189" s="67">
        <f>I188</f>
        <v>175</v>
      </c>
      <c r="J189" s="67">
        <f>J188</f>
        <v>18484.689999999999</v>
      </c>
      <c r="K189" s="67">
        <f>K188</f>
        <v>82515.31</v>
      </c>
    </row>
    <row r="191" spans="1:126" s="5" customFormat="1" x14ac:dyDescent="0.25">
      <c r="A191" s="94"/>
      <c r="B191" s="94"/>
      <c r="C191" s="94"/>
      <c r="D191" s="94"/>
      <c r="E191" s="94"/>
      <c r="F191" s="94"/>
      <c r="G191" s="94"/>
      <c r="H191" s="94"/>
      <c r="I191" s="94"/>
      <c r="J191" s="94"/>
      <c r="K191" s="94"/>
    </row>
    <row r="192" spans="1:126" s="5" customFormat="1" x14ac:dyDescent="0.25">
      <c r="A192" s="97" t="s">
        <v>392</v>
      </c>
      <c r="B192" s="97"/>
      <c r="C192" s="97"/>
      <c r="D192" s="97"/>
      <c r="E192" s="97"/>
      <c r="F192" s="97"/>
      <c r="G192" s="97"/>
      <c r="H192" s="97"/>
      <c r="I192" s="97"/>
      <c r="J192" s="97"/>
      <c r="K192" s="97"/>
    </row>
    <row r="193" spans="1:126" s="61" customFormat="1" x14ac:dyDescent="0.25">
      <c r="A193" t="s">
        <v>286</v>
      </c>
      <c r="B193" t="s">
        <v>74</v>
      </c>
      <c r="C193" s="32" t="s">
        <v>412</v>
      </c>
      <c r="D193" t="s">
        <v>281</v>
      </c>
      <c r="E193" s="1">
        <v>19800</v>
      </c>
      <c r="F193" s="1">
        <f>E193*0.0287</f>
        <v>568.26</v>
      </c>
      <c r="G193" s="1">
        <v>0</v>
      </c>
      <c r="H193" s="1">
        <f>E193*0.0304</f>
        <v>601.91999999999996</v>
      </c>
      <c r="I193" s="1">
        <v>175</v>
      </c>
      <c r="J193" s="1">
        <f>F193+G193+H193+I193</f>
        <v>1345.18</v>
      </c>
      <c r="K193" s="1">
        <f>E193-J193</f>
        <v>18454.82</v>
      </c>
    </row>
    <row r="194" spans="1:126" x14ac:dyDescent="0.25">
      <c r="A194" t="s">
        <v>421</v>
      </c>
      <c r="B194" t="s">
        <v>74</v>
      </c>
      <c r="C194" s="32" t="s">
        <v>412</v>
      </c>
      <c r="D194" t="s">
        <v>281</v>
      </c>
      <c r="E194" s="1">
        <v>25544</v>
      </c>
      <c r="F194" s="1">
        <v>733.11</v>
      </c>
      <c r="G194" s="1">
        <v>0</v>
      </c>
      <c r="H194" s="1">
        <v>776.54</v>
      </c>
      <c r="I194" s="1">
        <v>25</v>
      </c>
      <c r="J194" s="1">
        <v>1534.65</v>
      </c>
      <c r="K194" s="1">
        <v>24009.35</v>
      </c>
    </row>
    <row r="195" spans="1:126" x14ac:dyDescent="0.25">
      <c r="A195" t="s">
        <v>393</v>
      </c>
      <c r="B195" t="s">
        <v>74</v>
      </c>
      <c r="C195" s="32" t="s">
        <v>412</v>
      </c>
      <c r="D195" t="s">
        <v>281</v>
      </c>
      <c r="E195" s="1">
        <v>19800</v>
      </c>
      <c r="F195" s="1">
        <f t="shared" ref="F195" si="63">E195*0.0287</f>
        <v>568.26</v>
      </c>
      <c r="G195" s="1">
        <v>0</v>
      </c>
      <c r="H195" s="1">
        <f t="shared" ref="H195" si="64">E195*0.0304</f>
        <v>601.91999999999996</v>
      </c>
      <c r="I195" s="1">
        <v>769</v>
      </c>
      <c r="J195" s="1">
        <v>1939.18</v>
      </c>
      <c r="K195" s="1">
        <f>+E195-J195</f>
        <v>17860.82</v>
      </c>
    </row>
    <row r="196" spans="1:126" x14ac:dyDescent="0.25">
      <c r="A196" s="3" t="s">
        <v>13</v>
      </c>
      <c r="B196" s="3">
        <v>3</v>
      </c>
      <c r="C196" s="34"/>
      <c r="D196" s="3"/>
      <c r="E196" s="4">
        <f t="shared" ref="E196:K196" si="65">SUM(E193:E195)</f>
        <v>65144</v>
      </c>
      <c r="F196" s="4">
        <f t="shared" si="65"/>
        <v>1869.63</v>
      </c>
      <c r="G196" s="4">
        <f t="shared" si="65"/>
        <v>0</v>
      </c>
      <c r="H196" s="4">
        <f t="shared" si="65"/>
        <v>1980.38</v>
      </c>
      <c r="I196" s="4">
        <f t="shared" si="65"/>
        <v>969</v>
      </c>
      <c r="J196" s="4">
        <f t="shared" si="65"/>
        <v>4819.01</v>
      </c>
      <c r="K196" s="4">
        <f t="shared" si="65"/>
        <v>60324.99</v>
      </c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  <c r="DV196"/>
    </row>
    <row r="197" spans="1:126" x14ac:dyDescent="0.25"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  <c r="DU197"/>
      <c r="DV197"/>
    </row>
    <row r="198" spans="1:126" x14ac:dyDescent="0.25">
      <c r="A198" s="97" t="s">
        <v>65</v>
      </c>
      <c r="B198" s="97"/>
      <c r="C198" s="97"/>
      <c r="D198" s="97"/>
      <c r="E198" s="97"/>
      <c r="F198" s="97"/>
      <c r="G198" s="97"/>
      <c r="H198" s="97"/>
      <c r="I198" s="97"/>
      <c r="J198" s="97"/>
      <c r="K198" s="97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  <c r="DU198"/>
      <c r="DV198"/>
    </row>
    <row r="199" spans="1:126" x14ac:dyDescent="0.25">
      <c r="A199" t="s">
        <v>66</v>
      </c>
      <c r="B199" t="s">
        <v>67</v>
      </c>
      <c r="C199" s="32" t="s">
        <v>412</v>
      </c>
      <c r="D199" t="s">
        <v>281</v>
      </c>
      <c r="E199" s="1">
        <v>23000</v>
      </c>
      <c r="F199" s="1">
        <f>E199*0.0287</f>
        <v>660.1</v>
      </c>
      <c r="G199" s="1">
        <v>0</v>
      </c>
      <c r="H199" s="1">
        <f>E199*0.0304</f>
        <v>699.2</v>
      </c>
      <c r="I199" s="1">
        <v>4698.17</v>
      </c>
      <c r="J199" s="1">
        <v>6057.47</v>
      </c>
      <c r="K199" s="1">
        <v>16942.53</v>
      </c>
    </row>
    <row r="200" spans="1:126" x14ac:dyDescent="0.25">
      <c r="A200" t="s">
        <v>53</v>
      </c>
      <c r="B200" t="s">
        <v>54</v>
      </c>
      <c r="C200" s="32" t="s">
        <v>413</v>
      </c>
      <c r="D200" t="s">
        <v>280</v>
      </c>
      <c r="E200" s="1">
        <v>24150</v>
      </c>
      <c r="F200" s="1">
        <f>E200*0.0287</f>
        <v>693.11</v>
      </c>
      <c r="G200" s="1">
        <v>0</v>
      </c>
      <c r="H200" s="1">
        <f>E200*0.0304</f>
        <v>734.16</v>
      </c>
      <c r="I200" s="1">
        <v>225</v>
      </c>
      <c r="J200" s="1">
        <f t="shared" ref="J200" si="66">F200+G200+H200+I200</f>
        <v>1652.27</v>
      </c>
      <c r="K200" s="1">
        <f t="shared" ref="K200" si="67">E200-J200</f>
        <v>22497.73</v>
      </c>
    </row>
    <row r="201" spans="1:126" x14ac:dyDescent="0.25">
      <c r="A201" t="s">
        <v>68</v>
      </c>
      <c r="B201" t="s">
        <v>69</v>
      </c>
      <c r="C201" s="32" t="s">
        <v>413</v>
      </c>
      <c r="D201" t="s">
        <v>279</v>
      </c>
      <c r="E201" s="1">
        <v>23100</v>
      </c>
      <c r="F201" s="1">
        <f t="shared" ref="F201:F205" si="68">E201*0.0287</f>
        <v>662.97</v>
      </c>
      <c r="G201" s="1">
        <v>0</v>
      </c>
      <c r="H201" s="1">
        <f t="shared" ref="H201:H204" si="69">E201*0.0304</f>
        <v>702.24</v>
      </c>
      <c r="I201" s="1">
        <v>9002.17</v>
      </c>
      <c r="J201" s="1">
        <v>10367.379999999999</v>
      </c>
      <c r="K201" s="1">
        <v>12732.62</v>
      </c>
    </row>
    <row r="202" spans="1:126" x14ac:dyDescent="0.25">
      <c r="A202" t="s">
        <v>70</v>
      </c>
      <c r="B202" t="s">
        <v>71</v>
      </c>
      <c r="C202" s="32" t="s">
        <v>412</v>
      </c>
      <c r="D202" t="s">
        <v>281</v>
      </c>
      <c r="E202" s="1">
        <v>22942.5</v>
      </c>
      <c r="F202" s="1">
        <f t="shared" si="68"/>
        <v>658.45</v>
      </c>
      <c r="G202" s="1">
        <v>0</v>
      </c>
      <c r="H202" s="1">
        <f t="shared" si="69"/>
        <v>697.45</v>
      </c>
      <c r="I202" s="1">
        <v>275</v>
      </c>
      <c r="J202" s="1">
        <f t="shared" ref="J202" si="70">F202+G202+H202+I202</f>
        <v>1630.9</v>
      </c>
      <c r="K202" s="1">
        <f t="shared" ref="K202" si="71">E202-J202</f>
        <v>21311.599999999999</v>
      </c>
    </row>
    <row r="203" spans="1:126" s="2" customFormat="1" x14ac:dyDescent="0.25">
      <c r="A203" t="s">
        <v>72</v>
      </c>
      <c r="B203" t="s">
        <v>73</v>
      </c>
      <c r="C203" s="32" t="s">
        <v>412</v>
      </c>
      <c r="D203" t="s">
        <v>281</v>
      </c>
      <c r="E203" s="1">
        <v>18700</v>
      </c>
      <c r="F203" s="1">
        <f t="shared" ref="F203" si="72">E203*0.0287</f>
        <v>536.69000000000005</v>
      </c>
      <c r="G203" s="1">
        <v>0</v>
      </c>
      <c r="H203" s="1">
        <f t="shared" ref="H203" si="73">E203*0.0304</f>
        <v>568.48</v>
      </c>
      <c r="I203" s="1">
        <v>125</v>
      </c>
      <c r="J203" s="1">
        <f t="shared" ref="J203" si="74">F203+G203+H203+I203</f>
        <v>1230.17</v>
      </c>
      <c r="K203" s="1">
        <v>17469.830000000002</v>
      </c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  <c r="AN203" s="6"/>
      <c r="AO203" s="6"/>
      <c r="AP203" s="6"/>
      <c r="AQ203" s="6"/>
      <c r="AR203" s="6"/>
      <c r="AS203" s="6"/>
      <c r="AT203" s="6"/>
      <c r="AU203" s="6"/>
      <c r="AV203" s="6"/>
      <c r="AW203" s="6"/>
      <c r="AX203" s="6"/>
      <c r="AY203" s="6"/>
      <c r="AZ203" s="6"/>
      <c r="BA203" s="6"/>
      <c r="BB203" s="6"/>
      <c r="BC203" s="6"/>
      <c r="BD203" s="6"/>
      <c r="BE203" s="6"/>
      <c r="BF203" s="6"/>
      <c r="BG203" s="6"/>
      <c r="BH203" s="6"/>
      <c r="BI203" s="6"/>
      <c r="BJ203" s="6"/>
      <c r="BK203" s="6"/>
      <c r="BL203" s="6"/>
      <c r="BM203" s="6"/>
      <c r="BN203" s="6"/>
      <c r="BO203" s="6"/>
      <c r="BP203" s="6"/>
      <c r="BQ203" s="6"/>
      <c r="BR203" s="6"/>
      <c r="BS203" s="6"/>
      <c r="BT203" s="6"/>
      <c r="BU203" s="6"/>
      <c r="BV203" s="6"/>
      <c r="BW203" s="6"/>
      <c r="BX203" s="6"/>
      <c r="BY203" s="6"/>
      <c r="BZ203" s="6"/>
      <c r="CA203" s="6"/>
      <c r="CB203" s="6"/>
      <c r="CC203" s="6"/>
      <c r="CD203" s="6"/>
      <c r="CE203" s="6"/>
      <c r="CF203" s="6"/>
      <c r="CG203" s="6"/>
      <c r="CH203" s="6"/>
      <c r="CI203" s="6"/>
      <c r="CJ203" s="6"/>
      <c r="CK203" s="6"/>
      <c r="CL203" s="6"/>
      <c r="CM203" s="6"/>
      <c r="CN203" s="6"/>
      <c r="CO203" s="6"/>
      <c r="CP203" s="6"/>
      <c r="CQ203" s="6"/>
      <c r="CR203" s="6"/>
      <c r="CS203" s="6"/>
      <c r="CT203" s="6"/>
      <c r="CU203" s="6"/>
      <c r="CV203" s="6"/>
      <c r="CW203" s="6"/>
      <c r="CX203" s="6"/>
      <c r="CY203" s="6"/>
      <c r="CZ203" s="6"/>
      <c r="DA203" s="6"/>
      <c r="DB203" s="6"/>
      <c r="DC203" s="6"/>
      <c r="DD203" s="6"/>
      <c r="DE203" s="6"/>
      <c r="DF203" s="6"/>
      <c r="DG203" s="6"/>
      <c r="DH203" s="6"/>
      <c r="DI203" s="6"/>
      <c r="DJ203" s="6"/>
      <c r="DK203" s="6"/>
      <c r="DL203" s="6"/>
      <c r="DM203" s="6"/>
      <c r="DN203" s="6"/>
      <c r="DO203" s="6"/>
      <c r="DP203" s="6"/>
      <c r="DQ203" s="6"/>
      <c r="DR203" s="6"/>
      <c r="DS203" s="6"/>
      <c r="DT203" s="6"/>
      <c r="DU203" s="6"/>
      <c r="DV203" s="6"/>
    </row>
    <row r="204" spans="1:126" x14ac:dyDescent="0.25">
      <c r="A204" t="s">
        <v>394</v>
      </c>
      <c r="B204" t="s">
        <v>69</v>
      </c>
      <c r="C204" s="32" t="s">
        <v>413</v>
      </c>
      <c r="D204" t="s">
        <v>281</v>
      </c>
      <c r="E204" s="1">
        <v>20000</v>
      </c>
      <c r="F204" s="1">
        <f t="shared" si="68"/>
        <v>574</v>
      </c>
      <c r="G204" s="1">
        <v>0</v>
      </c>
      <c r="H204" s="1">
        <f t="shared" si="69"/>
        <v>608</v>
      </c>
      <c r="I204" s="1">
        <v>775</v>
      </c>
      <c r="J204" s="1">
        <v>1957</v>
      </c>
      <c r="K204" s="1">
        <v>18043</v>
      </c>
    </row>
    <row r="205" spans="1:126" x14ac:dyDescent="0.25">
      <c r="A205" t="s">
        <v>415</v>
      </c>
      <c r="B205" t="s">
        <v>284</v>
      </c>
      <c r="C205" s="32" t="s">
        <v>412</v>
      </c>
      <c r="D205" t="s">
        <v>279</v>
      </c>
      <c r="E205" s="1">
        <v>21945</v>
      </c>
      <c r="F205" s="1">
        <f t="shared" si="68"/>
        <v>629.82000000000005</v>
      </c>
      <c r="G205" s="1">
        <v>0</v>
      </c>
      <c r="H205" s="1">
        <v>667.13</v>
      </c>
      <c r="I205" s="1">
        <v>9345.1200000000008</v>
      </c>
      <c r="J205" s="1">
        <v>10642.07</v>
      </c>
      <c r="K205" s="1">
        <v>11302.93</v>
      </c>
    </row>
    <row r="206" spans="1:126" x14ac:dyDescent="0.25">
      <c r="A206" s="3" t="s">
        <v>13</v>
      </c>
      <c r="B206" s="3">
        <v>7</v>
      </c>
      <c r="C206" s="34"/>
      <c r="D206" s="3"/>
      <c r="E206" s="4">
        <f t="shared" ref="E206:K206" si="75">SUM(E199:E205)</f>
        <v>153837.5</v>
      </c>
      <c r="F206" s="4">
        <f t="shared" si="75"/>
        <v>4415.1400000000003</v>
      </c>
      <c r="G206" s="4">
        <f t="shared" si="75"/>
        <v>0</v>
      </c>
      <c r="H206" s="4">
        <f t="shared" si="75"/>
        <v>4676.66</v>
      </c>
      <c r="I206" s="4">
        <f t="shared" si="75"/>
        <v>24445.46</v>
      </c>
      <c r="J206" s="4">
        <f t="shared" si="75"/>
        <v>33537.26</v>
      </c>
      <c r="K206" s="4">
        <f t="shared" si="75"/>
        <v>120300.24</v>
      </c>
    </row>
    <row r="208" spans="1:126" x14ac:dyDescent="0.25">
      <c r="A208" s="120" t="s">
        <v>502</v>
      </c>
      <c r="B208" s="120"/>
      <c r="C208" s="120"/>
      <c r="D208" s="120"/>
      <c r="E208" s="120"/>
      <c r="F208" s="120"/>
      <c r="G208" s="120"/>
      <c r="H208" s="120"/>
      <c r="I208" s="120"/>
      <c r="J208" s="120"/>
      <c r="K208" s="120"/>
    </row>
    <row r="209" spans="1:126" x14ac:dyDescent="0.25">
      <c r="A209" s="5" t="s">
        <v>327</v>
      </c>
      <c r="B209" s="57" t="s">
        <v>285</v>
      </c>
      <c r="C209" s="58" t="s">
        <v>413</v>
      </c>
      <c r="D209" s="59" t="s">
        <v>281</v>
      </c>
      <c r="E209" s="30">
        <v>26000</v>
      </c>
      <c r="F209" s="30">
        <f>E209*0.0287</f>
        <v>746.2</v>
      </c>
      <c r="G209" s="30">
        <v>0</v>
      </c>
      <c r="H209" s="30">
        <f>E209*0.0304</f>
        <v>790.4</v>
      </c>
      <c r="I209" s="30">
        <v>175</v>
      </c>
      <c r="J209" s="30">
        <v>1711.6</v>
      </c>
      <c r="K209" s="30">
        <f>+E209-J209</f>
        <v>24288.400000000001</v>
      </c>
    </row>
    <row r="210" spans="1:126" x14ac:dyDescent="0.25">
      <c r="A210" s="5" t="s">
        <v>427</v>
      </c>
      <c r="B210" s="57" t="s">
        <v>17</v>
      </c>
      <c r="C210" s="58" t="s">
        <v>412</v>
      </c>
      <c r="D210" t="s">
        <v>279</v>
      </c>
      <c r="E210" s="30">
        <v>50000</v>
      </c>
      <c r="F210" s="30">
        <v>1435</v>
      </c>
      <c r="G210" s="30">
        <v>1651.48</v>
      </c>
      <c r="H210" s="30">
        <v>1520</v>
      </c>
      <c r="I210" s="30">
        <v>1475.12</v>
      </c>
      <c r="J210" s="30">
        <v>6081.6</v>
      </c>
      <c r="K210" s="30">
        <v>43918.400000000001</v>
      </c>
    </row>
    <row r="211" spans="1:126" x14ac:dyDescent="0.25">
      <c r="A211" s="65" t="s">
        <v>13</v>
      </c>
      <c r="B211" s="65">
        <v>2</v>
      </c>
      <c r="C211" s="66"/>
      <c r="D211" s="65"/>
      <c r="E211" s="67">
        <f t="shared" ref="E211:K211" si="76">SUM(E209)+E210</f>
        <v>76000</v>
      </c>
      <c r="F211" s="67">
        <f t="shared" si="76"/>
        <v>2181.1999999999998</v>
      </c>
      <c r="G211" s="67">
        <f t="shared" si="76"/>
        <v>1651.48</v>
      </c>
      <c r="H211" s="67">
        <f t="shared" si="76"/>
        <v>2310.4</v>
      </c>
      <c r="I211" s="67">
        <f t="shared" si="76"/>
        <v>1650.12</v>
      </c>
      <c r="J211" s="67">
        <f t="shared" si="76"/>
        <v>7793.2</v>
      </c>
      <c r="K211" s="67">
        <f t="shared" si="76"/>
        <v>68206.8</v>
      </c>
    </row>
    <row r="212" spans="1:126" x14ac:dyDescent="0.25"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  <c r="DV212"/>
    </row>
    <row r="213" spans="1:126" x14ac:dyDescent="0.25">
      <c r="A213" s="97" t="s">
        <v>75</v>
      </c>
      <c r="B213" s="97"/>
      <c r="C213" s="97"/>
      <c r="D213" s="97"/>
      <c r="E213" s="97"/>
      <c r="F213" s="97"/>
      <c r="G213" s="97"/>
      <c r="H213" s="97"/>
      <c r="I213" s="97"/>
      <c r="J213" s="97"/>
      <c r="K213" s="97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  <c r="DV213"/>
    </row>
    <row r="214" spans="1:126" x14ac:dyDescent="0.25">
      <c r="A214" s="5" t="s">
        <v>76</v>
      </c>
      <c r="B214" t="s">
        <v>77</v>
      </c>
      <c r="C214" s="32" t="s">
        <v>413</v>
      </c>
      <c r="D214" t="s">
        <v>281</v>
      </c>
      <c r="E214" s="48">
        <v>24500</v>
      </c>
      <c r="F214" s="1">
        <f>E214*0.0287</f>
        <v>703.15</v>
      </c>
      <c r="G214" s="1">
        <v>0</v>
      </c>
      <c r="H214" s="1">
        <f>E214*0.0304</f>
        <v>744.8</v>
      </c>
      <c r="I214" s="1">
        <v>275</v>
      </c>
      <c r="J214" s="1">
        <f>+F214+G214+H214+I214</f>
        <v>1722.95</v>
      </c>
      <c r="K214" s="1">
        <f>+E214-J214</f>
        <v>22777.05</v>
      </c>
    </row>
    <row r="215" spans="1:126" x14ac:dyDescent="0.25">
      <c r="A215" s="5" t="s">
        <v>78</v>
      </c>
      <c r="B215" t="s">
        <v>77</v>
      </c>
      <c r="C215" s="32" t="s">
        <v>412</v>
      </c>
      <c r="D215" t="s">
        <v>281</v>
      </c>
      <c r="E215" s="30">
        <v>16500</v>
      </c>
      <c r="F215" s="1">
        <f t="shared" ref="F215:F238" si="77">E215*0.0287</f>
        <v>473.55</v>
      </c>
      <c r="G215" s="1">
        <v>0</v>
      </c>
      <c r="H215" s="1">
        <f t="shared" ref="H215:H238" si="78">E215*0.0304</f>
        <v>501.6</v>
      </c>
      <c r="I215" s="1">
        <v>1350</v>
      </c>
      <c r="J215" s="1">
        <f t="shared" ref="J215:J247" si="79">+F215+G215+H215+I215</f>
        <v>2325.15</v>
      </c>
      <c r="K215" s="1">
        <f t="shared" ref="K215:K247" si="80">+E215-J215</f>
        <v>14174.85</v>
      </c>
    </row>
    <row r="216" spans="1:126" x14ac:dyDescent="0.25">
      <c r="A216" s="5" t="s">
        <v>231</v>
      </c>
      <c r="B216" t="s">
        <v>93</v>
      </c>
      <c r="C216" s="32" t="s">
        <v>412</v>
      </c>
      <c r="D216" t="s">
        <v>281</v>
      </c>
      <c r="E216" s="30">
        <v>23000</v>
      </c>
      <c r="F216" s="1">
        <f t="shared" si="77"/>
        <v>660.1</v>
      </c>
      <c r="G216" s="1">
        <v>0</v>
      </c>
      <c r="H216" s="1">
        <f t="shared" si="78"/>
        <v>699.2</v>
      </c>
      <c r="I216" s="1">
        <v>275</v>
      </c>
      <c r="J216" s="1">
        <f t="shared" si="79"/>
        <v>1634.3</v>
      </c>
      <c r="K216" s="1">
        <f t="shared" si="80"/>
        <v>21365.7</v>
      </c>
    </row>
    <row r="217" spans="1:126" x14ac:dyDescent="0.25">
      <c r="A217" s="5" t="s">
        <v>79</v>
      </c>
      <c r="B217" t="s">
        <v>253</v>
      </c>
      <c r="C217" s="32" t="s">
        <v>413</v>
      </c>
      <c r="D217" t="s">
        <v>281</v>
      </c>
      <c r="E217" s="30">
        <v>25000</v>
      </c>
      <c r="F217" s="1">
        <f t="shared" si="77"/>
        <v>717.5</v>
      </c>
      <c r="G217" s="1">
        <v>0</v>
      </c>
      <c r="H217" s="1">
        <f t="shared" si="78"/>
        <v>760</v>
      </c>
      <c r="I217" s="1">
        <v>165</v>
      </c>
      <c r="J217" s="1">
        <f t="shared" si="79"/>
        <v>1642.5</v>
      </c>
      <c r="K217" s="1">
        <f t="shared" si="80"/>
        <v>23357.5</v>
      </c>
    </row>
    <row r="218" spans="1:126" s="5" customFormat="1" x14ac:dyDescent="0.25">
      <c r="A218" s="5" t="s">
        <v>80</v>
      </c>
      <c r="B218" s="5" t="s">
        <v>77</v>
      </c>
      <c r="C218" s="39" t="s">
        <v>412</v>
      </c>
      <c r="D218" s="5" t="s">
        <v>279</v>
      </c>
      <c r="E218" s="30">
        <v>20000</v>
      </c>
      <c r="F218" s="30">
        <f>E218*0.0287</f>
        <v>574</v>
      </c>
      <c r="G218" s="30">
        <v>0</v>
      </c>
      <c r="H218" s="30">
        <f>E218*0.0304</f>
        <v>608</v>
      </c>
      <c r="I218" s="30">
        <v>1415</v>
      </c>
      <c r="J218" s="1">
        <f t="shared" si="79"/>
        <v>2597</v>
      </c>
      <c r="K218" s="1">
        <f t="shared" si="80"/>
        <v>17403</v>
      </c>
    </row>
    <row r="219" spans="1:126" x14ac:dyDescent="0.25">
      <c r="A219" s="5" t="s">
        <v>349</v>
      </c>
      <c r="B219" s="21" t="s">
        <v>77</v>
      </c>
      <c r="C219" s="32" t="s">
        <v>412</v>
      </c>
      <c r="D219" s="20" t="s">
        <v>281</v>
      </c>
      <c r="E219" s="30">
        <v>20000</v>
      </c>
      <c r="F219" s="1">
        <f t="shared" si="77"/>
        <v>574</v>
      </c>
      <c r="G219" s="1">
        <v>0</v>
      </c>
      <c r="H219" s="1">
        <f t="shared" si="78"/>
        <v>608</v>
      </c>
      <c r="I219" s="1">
        <v>175</v>
      </c>
      <c r="J219" s="1">
        <f t="shared" si="79"/>
        <v>1357</v>
      </c>
      <c r="K219" s="1">
        <f t="shared" si="80"/>
        <v>18643</v>
      </c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  <c r="DV219"/>
    </row>
    <row r="220" spans="1:126" x14ac:dyDescent="0.25">
      <c r="A220" s="5" t="s">
        <v>358</v>
      </c>
      <c r="B220" s="21" t="s">
        <v>93</v>
      </c>
      <c r="C220" s="32" t="s">
        <v>413</v>
      </c>
      <c r="D220" s="20" t="s">
        <v>281</v>
      </c>
      <c r="E220" s="30">
        <v>23000</v>
      </c>
      <c r="F220" s="1">
        <f t="shared" si="77"/>
        <v>660.1</v>
      </c>
      <c r="G220" s="1">
        <v>0</v>
      </c>
      <c r="H220" s="1">
        <f t="shared" si="78"/>
        <v>699.2</v>
      </c>
      <c r="I220" s="1">
        <v>175</v>
      </c>
      <c r="J220" s="1">
        <f t="shared" si="79"/>
        <v>1534.3</v>
      </c>
      <c r="K220" s="1">
        <f t="shared" si="80"/>
        <v>21465.7</v>
      </c>
    </row>
    <row r="221" spans="1:126" x14ac:dyDescent="0.25">
      <c r="A221" s="5" t="s">
        <v>375</v>
      </c>
      <c r="B221" s="21" t="s">
        <v>376</v>
      </c>
      <c r="C221" s="32" t="s">
        <v>413</v>
      </c>
      <c r="D221" s="20" t="s">
        <v>281</v>
      </c>
      <c r="E221" s="30">
        <v>32000</v>
      </c>
      <c r="F221" s="1">
        <f>E221*0.0287</f>
        <v>918.4</v>
      </c>
      <c r="G221" s="1">
        <v>0</v>
      </c>
      <c r="H221" s="1">
        <f t="shared" ref="H221" si="81">E221*0.0304</f>
        <v>972.8</v>
      </c>
      <c r="I221" s="1">
        <v>175</v>
      </c>
      <c r="J221" s="1">
        <f t="shared" si="79"/>
        <v>2066.1999999999998</v>
      </c>
      <c r="K221" s="1">
        <f t="shared" si="80"/>
        <v>29933.8</v>
      </c>
    </row>
    <row r="222" spans="1:126" x14ac:dyDescent="0.25">
      <c r="A222" s="5" t="s">
        <v>81</v>
      </c>
      <c r="B222" t="s">
        <v>82</v>
      </c>
      <c r="C222" s="32" t="s">
        <v>412</v>
      </c>
      <c r="D222" t="s">
        <v>279</v>
      </c>
      <c r="E222" s="30">
        <v>55000</v>
      </c>
      <c r="F222" s="1">
        <f t="shared" si="77"/>
        <v>1578.5</v>
      </c>
      <c r="G222" s="1">
        <v>2559.6799999999998</v>
      </c>
      <c r="H222" s="1">
        <f t="shared" si="78"/>
        <v>1672</v>
      </c>
      <c r="I222" s="1">
        <v>275</v>
      </c>
      <c r="J222" s="1">
        <f t="shared" si="79"/>
        <v>6085.18</v>
      </c>
      <c r="K222" s="1">
        <f t="shared" si="80"/>
        <v>48914.82</v>
      </c>
    </row>
    <row r="223" spans="1:126" x14ac:dyDescent="0.25">
      <c r="A223" s="5" t="s">
        <v>83</v>
      </c>
      <c r="B223" t="s">
        <v>84</v>
      </c>
      <c r="C223" s="32" t="s">
        <v>413</v>
      </c>
      <c r="D223" t="s">
        <v>281</v>
      </c>
      <c r="E223" s="30">
        <v>20000</v>
      </c>
      <c r="F223" s="1">
        <f t="shared" si="77"/>
        <v>574</v>
      </c>
      <c r="G223" s="1">
        <v>0</v>
      </c>
      <c r="H223" s="1">
        <f t="shared" si="78"/>
        <v>608</v>
      </c>
      <c r="I223" s="1">
        <v>5002.17</v>
      </c>
      <c r="J223" s="1">
        <f t="shared" si="79"/>
        <v>6184.17</v>
      </c>
      <c r="K223" s="1">
        <f t="shared" si="80"/>
        <v>13815.83</v>
      </c>
    </row>
    <row r="224" spans="1:126" x14ac:dyDescent="0.25">
      <c r="A224" s="5" t="s">
        <v>228</v>
      </c>
      <c r="B224" t="s">
        <v>21</v>
      </c>
      <c r="C224" s="32" t="s">
        <v>412</v>
      </c>
      <c r="D224" t="s">
        <v>281</v>
      </c>
      <c r="E224" s="30">
        <v>23000</v>
      </c>
      <c r="F224" s="1">
        <f>E224*0.0287</f>
        <v>660.1</v>
      </c>
      <c r="G224" s="1">
        <v>0</v>
      </c>
      <c r="H224" s="1">
        <f>E224*0.0304</f>
        <v>699.2</v>
      </c>
      <c r="I224" s="1">
        <v>125</v>
      </c>
      <c r="J224" s="1">
        <f t="shared" si="79"/>
        <v>1484.3</v>
      </c>
      <c r="K224" s="1">
        <f t="shared" si="80"/>
        <v>21515.7</v>
      </c>
    </row>
    <row r="225" spans="1:126" x14ac:dyDescent="0.25">
      <c r="A225" s="5" t="s">
        <v>377</v>
      </c>
      <c r="B225" t="s">
        <v>378</v>
      </c>
      <c r="C225" s="32" t="s">
        <v>413</v>
      </c>
      <c r="D225" t="s">
        <v>281</v>
      </c>
      <c r="E225" s="30">
        <v>20000</v>
      </c>
      <c r="F225" s="1">
        <f>E225*0.0287</f>
        <v>574</v>
      </c>
      <c r="G225" s="1">
        <v>0</v>
      </c>
      <c r="H225" s="1">
        <f>E225*0.0304</f>
        <v>608</v>
      </c>
      <c r="I225" s="1">
        <v>4752.17</v>
      </c>
      <c r="J225" s="1">
        <f t="shared" si="79"/>
        <v>5934.17</v>
      </c>
      <c r="K225" s="1">
        <f t="shared" si="80"/>
        <v>14065.83</v>
      </c>
    </row>
    <row r="226" spans="1:126" x14ac:dyDescent="0.25">
      <c r="A226" s="5" t="s">
        <v>430</v>
      </c>
      <c r="B226" t="s">
        <v>77</v>
      </c>
      <c r="C226" s="32" t="s">
        <v>412</v>
      </c>
      <c r="D226" t="s">
        <v>281</v>
      </c>
      <c r="E226" s="30">
        <v>11209</v>
      </c>
      <c r="F226" s="1">
        <f t="shared" si="77"/>
        <v>321.7</v>
      </c>
      <c r="G226" s="1">
        <v>0</v>
      </c>
      <c r="H226" s="1">
        <f t="shared" si="78"/>
        <v>340.75</v>
      </c>
      <c r="I226" s="1">
        <v>75</v>
      </c>
      <c r="J226" s="1">
        <f t="shared" si="79"/>
        <v>737.45</v>
      </c>
      <c r="K226" s="1">
        <f t="shared" si="80"/>
        <v>10471.549999999999</v>
      </c>
    </row>
    <row r="227" spans="1:126" x14ac:dyDescent="0.25">
      <c r="A227" s="5" t="s">
        <v>85</v>
      </c>
      <c r="B227" t="s">
        <v>21</v>
      </c>
      <c r="C227" s="32" t="s">
        <v>412</v>
      </c>
      <c r="D227" t="s">
        <v>279</v>
      </c>
      <c r="E227" s="30">
        <v>26250</v>
      </c>
      <c r="F227" s="1">
        <f t="shared" si="77"/>
        <v>753.38</v>
      </c>
      <c r="G227" s="1">
        <v>0</v>
      </c>
      <c r="H227" s="1">
        <f t="shared" si="78"/>
        <v>798</v>
      </c>
      <c r="I227" s="1">
        <v>295</v>
      </c>
      <c r="J227" s="1">
        <f t="shared" si="79"/>
        <v>1846.38</v>
      </c>
      <c r="K227" s="1">
        <f t="shared" si="80"/>
        <v>24403.62</v>
      </c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</row>
    <row r="228" spans="1:126" x14ac:dyDescent="0.25">
      <c r="A228" s="5" t="s">
        <v>86</v>
      </c>
      <c r="B228" t="s">
        <v>77</v>
      </c>
      <c r="C228" s="32" t="s">
        <v>412</v>
      </c>
      <c r="D228" t="s">
        <v>279</v>
      </c>
      <c r="E228" s="30">
        <v>16500</v>
      </c>
      <c r="F228" s="1">
        <f t="shared" si="77"/>
        <v>473.55</v>
      </c>
      <c r="G228" s="1">
        <v>0</v>
      </c>
      <c r="H228" s="1">
        <f t="shared" si="78"/>
        <v>501.6</v>
      </c>
      <c r="I228" s="1">
        <v>25</v>
      </c>
      <c r="J228" s="1">
        <f t="shared" si="79"/>
        <v>1000.15</v>
      </c>
      <c r="K228" s="1">
        <f t="shared" si="80"/>
        <v>15499.85</v>
      </c>
    </row>
    <row r="229" spans="1:126" x14ac:dyDescent="0.25">
      <c r="A229" s="5" t="s">
        <v>428</v>
      </c>
      <c r="B229" t="s">
        <v>77</v>
      </c>
      <c r="C229" s="32" t="s">
        <v>412</v>
      </c>
      <c r="D229" t="s">
        <v>279</v>
      </c>
      <c r="E229" s="30">
        <v>20000</v>
      </c>
      <c r="F229" s="1">
        <v>574</v>
      </c>
      <c r="G229" s="1">
        <v>0</v>
      </c>
      <c r="H229" s="1">
        <f t="shared" si="78"/>
        <v>608</v>
      </c>
      <c r="I229" s="1">
        <v>275</v>
      </c>
      <c r="J229" s="1">
        <f t="shared" si="79"/>
        <v>1457</v>
      </c>
      <c r="K229" s="1">
        <f t="shared" si="80"/>
        <v>18543</v>
      </c>
    </row>
    <row r="230" spans="1:126" x14ac:dyDescent="0.25">
      <c r="A230" s="5" t="s">
        <v>87</v>
      </c>
      <c r="B230" t="s">
        <v>88</v>
      </c>
      <c r="C230" s="32" t="s">
        <v>413</v>
      </c>
      <c r="D230" t="s">
        <v>279</v>
      </c>
      <c r="E230" s="30">
        <v>23467.5</v>
      </c>
      <c r="F230" s="1">
        <v>673.52</v>
      </c>
      <c r="G230" s="1">
        <v>0</v>
      </c>
      <c r="H230" s="1">
        <f t="shared" si="78"/>
        <v>713.41</v>
      </c>
      <c r="I230" s="1">
        <v>250</v>
      </c>
      <c r="J230" s="1">
        <f t="shared" si="79"/>
        <v>1636.93</v>
      </c>
      <c r="K230" s="1">
        <f t="shared" si="80"/>
        <v>21830.57</v>
      </c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</row>
    <row r="231" spans="1:126" x14ac:dyDescent="0.25">
      <c r="A231" s="5" t="s">
        <v>89</v>
      </c>
      <c r="B231" t="s">
        <v>17</v>
      </c>
      <c r="C231" s="32" t="s">
        <v>412</v>
      </c>
      <c r="D231" t="s">
        <v>281</v>
      </c>
      <c r="E231" s="30">
        <v>22312.5</v>
      </c>
      <c r="F231" s="1">
        <v>640.37</v>
      </c>
      <c r="G231" s="1">
        <v>0</v>
      </c>
      <c r="H231" s="1">
        <f t="shared" si="78"/>
        <v>678.3</v>
      </c>
      <c r="I231" s="1">
        <v>275</v>
      </c>
      <c r="J231" s="1">
        <f t="shared" si="79"/>
        <v>1593.67</v>
      </c>
      <c r="K231" s="1">
        <f t="shared" si="80"/>
        <v>20718.830000000002</v>
      </c>
    </row>
    <row r="232" spans="1:126" x14ac:dyDescent="0.25">
      <c r="A232" s="5" t="s">
        <v>91</v>
      </c>
      <c r="B232" t="s">
        <v>77</v>
      </c>
      <c r="C232" s="32" t="s">
        <v>412</v>
      </c>
      <c r="D232" t="s">
        <v>281</v>
      </c>
      <c r="E232" s="30">
        <v>20000</v>
      </c>
      <c r="F232" s="1">
        <f t="shared" si="77"/>
        <v>574</v>
      </c>
      <c r="G232" s="1">
        <v>0</v>
      </c>
      <c r="H232" s="1">
        <f t="shared" si="78"/>
        <v>608</v>
      </c>
      <c r="I232" s="1">
        <v>1875</v>
      </c>
      <c r="J232" s="1">
        <f t="shared" si="79"/>
        <v>3057</v>
      </c>
      <c r="K232" s="1">
        <f t="shared" si="80"/>
        <v>16943</v>
      </c>
    </row>
    <row r="233" spans="1:126" x14ac:dyDescent="0.25">
      <c r="A233" s="5" t="s">
        <v>92</v>
      </c>
      <c r="B233" t="s">
        <v>93</v>
      </c>
      <c r="C233" s="32" t="s">
        <v>413</v>
      </c>
      <c r="D233" t="s">
        <v>281</v>
      </c>
      <c r="E233" s="30">
        <v>23000</v>
      </c>
      <c r="F233" s="1">
        <f t="shared" si="77"/>
        <v>660.1</v>
      </c>
      <c r="G233" s="1">
        <v>0</v>
      </c>
      <c r="H233" s="1">
        <f t="shared" si="78"/>
        <v>699.2</v>
      </c>
      <c r="I233" s="1">
        <v>275</v>
      </c>
      <c r="J233" s="1">
        <f t="shared" si="79"/>
        <v>1634.3</v>
      </c>
      <c r="K233" s="1">
        <f t="shared" si="80"/>
        <v>21365.7</v>
      </c>
    </row>
    <row r="234" spans="1:126" x14ac:dyDescent="0.25">
      <c r="A234" s="5" t="s">
        <v>302</v>
      </c>
      <c r="B234" t="s">
        <v>93</v>
      </c>
      <c r="C234" s="32" t="s">
        <v>413</v>
      </c>
      <c r="D234" t="s">
        <v>281</v>
      </c>
      <c r="E234" s="30">
        <v>23000</v>
      </c>
      <c r="F234" s="1">
        <f t="shared" si="77"/>
        <v>660.1</v>
      </c>
      <c r="G234" s="1">
        <v>0</v>
      </c>
      <c r="H234" s="1">
        <f t="shared" si="78"/>
        <v>699.2</v>
      </c>
      <c r="I234" s="1">
        <v>175</v>
      </c>
      <c r="J234" s="1">
        <f t="shared" si="79"/>
        <v>1534.3</v>
      </c>
      <c r="K234" s="1">
        <f t="shared" si="80"/>
        <v>21465.7</v>
      </c>
    </row>
    <row r="235" spans="1:126" x14ac:dyDescent="0.25">
      <c r="A235" s="5" t="s">
        <v>331</v>
      </c>
      <c r="B235" s="11" t="s">
        <v>330</v>
      </c>
      <c r="C235" s="33" t="s">
        <v>413</v>
      </c>
      <c r="D235" s="16" t="s">
        <v>281</v>
      </c>
      <c r="E235" s="30">
        <v>23000</v>
      </c>
      <c r="F235" s="1">
        <f t="shared" si="77"/>
        <v>660.1</v>
      </c>
      <c r="G235" s="1">
        <v>0</v>
      </c>
      <c r="H235" s="1">
        <f t="shared" si="78"/>
        <v>699.2</v>
      </c>
      <c r="I235" s="1">
        <v>355</v>
      </c>
      <c r="J235" s="1">
        <f t="shared" si="79"/>
        <v>1714.3</v>
      </c>
      <c r="K235" s="1">
        <f t="shared" si="80"/>
        <v>21285.7</v>
      </c>
    </row>
    <row r="236" spans="1:126" x14ac:dyDescent="0.25">
      <c r="A236" s="5" t="s">
        <v>329</v>
      </c>
      <c r="B236" s="11" t="s">
        <v>328</v>
      </c>
      <c r="C236" s="33" t="s">
        <v>413</v>
      </c>
      <c r="D236" s="16" t="s">
        <v>281</v>
      </c>
      <c r="E236" s="30">
        <v>20000</v>
      </c>
      <c r="F236" s="1">
        <f t="shared" si="77"/>
        <v>574</v>
      </c>
      <c r="G236" s="1">
        <v>0</v>
      </c>
      <c r="H236" s="1">
        <f t="shared" si="78"/>
        <v>608</v>
      </c>
      <c r="I236" s="1">
        <v>4952.17</v>
      </c>
      <c r="J236" s="1">
        <f t="shared" si="79"/>
        <v>6134.17</v>
      </c>
      <c r="K236" s="1">
        <f t="shared" si="80"/>
        <v>13865.83</v>
      </c>
    </row>
    <row r="237" spans="1:126" x14ac:dyDescent="0.25">
      <c r="A237" s="60" t="s">
        <v>341</v>
      </c>
      <c r="B237" s="17" t="s">
        <v>77</v>
      </c>
      <c r="C237" s="37" t="s">
        <v>412</v>
      </c>
      <c r="D237" s="19" t="s">
        <v>281</v>
      </c>
      <c r="E237" s="30">
        <v>20000</v>
      </c>
      <c r="F237" s="1">
        <f t="shared" si="77"/>
        <v>574</v>
      </c>
      <c r="G237" s="1">
        <v>0</v>
      </c>
      <c r="H237" s="1">
        <f t="shared" si="78"/>
        <v>608</v>
      </c>
      <c r="I237" s="1">
        <v>2375.12</v>
      </c>
      <c r="J237" s="1">
        <f t="shared" si="79"/>
        <v>3557.12</v>
      </c>
      <c r="K237" s="1">
        <f t="shared" si="80"/>
        <v>16442.88</v>
      </c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  <c r="DV237"/>
    </row>
    <row r="238" spans="1:126" x14ac:dyDescent="0.25">
      <c r="A238" s="5" t="s">
        <v>301</v>
      </c>
      <c r="B238" t="s">
        <v>84</v>
      </c>
      <c r="C238" s="32" t="s">
        <v>413</v>
      </c>
      <c r="D238" t="s">
        <v>281</v>
      </c>
      <c r="E238" s="30">
        <v>20000</v>
      </c>
      <c r="F238" s="1">
        <f t="shared" si="77"/>
        <v>574</v>
      </c>
      <c r="G238" s="1">
        <v>0</v>
      </c>
      <c r="H238" s="1">
        <f t="shared" si="78"/>
        <v>608</v>
      </c>
      <c r="I238" s="1">
        <v>5002.17</v>
      </c>
      <c r="J238" s="1">
        <f t="shared" si="79"/>
        <v>6184.17</v>
      </c>
      <c r="K238" s="1">
        <f t="shared" si="80"/>
        <v>13815.83</v>
      </c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</row>
    <row r="239" spans="1:126" x14ac:dyDescent="0.25">
      <c r="A239" s="5" t="s">
        <v>264</v>
      </c>
      <c r="B239" t="s">
        <v>93</v>
      </c>
      <c r="C239" s="32" t="s">
        <v>413</v>
      </c>
      <c r="D239" t="s">
        <v>281</v>
      </c>
      <c r="E239" s="30">
        <v>23000</v>
      </c>
      <c r="F239" s="1">
        <f>E239*0.0287</f>
        <v>660.1</v>
      </c>
      <c r="G239" s="1">
        <v>0</v>
      </c>
      <c r="H239" s="1">
        <f>E239*0.0304</f>
        <v>699.2</v>
      </c>
      <c r="I239" s="1">
        <v>1865</v>
      </c>
      <c r="J239" s="1">
        <f t="shared" si="79"/>
        <v>3224.3</v>
      </c>
      <c r="K239" s="1">
        <f t="shared" si="80"/>
        <v>19775.7</v>
      </c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</row>
    <row r="240" spans="1:126" x14ac:dyDescent="0.25">
      <c r="A240" s="5" t="s">
        <v>300</v>
      </c>
      <c r="B240" t="s">
        <v>93</v>
      </c>
      <c r="C240" s="32" t="s">
        <v>413</v>
      </c>
      <c r="D240" t="s">
        <v>281</v>
      </c>
      <c r="E240" s="30">
        <v>18370</v>
      </c>
      <c r="F240" s="1">
        <v>527.22</v>
      </c>
      <c r="G240" s="1">
        <v>0</v>
      </c>
      <c r="H240" s="1">
        <v>558.45000000000005</v>
      </c>
      <c r="I240" s="1">
        <v>295</v>
      </c>
      <c r="J240" s="1">
        <f t="shared" si="79"/>
        <v>1380.67</v>
      </c>
      <c r="K240" s="1">
        <f t="shared" si="80"/>
        <v>16989.330000000002</v>
      </c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</row>
    <row r="241" spans="1:126" x14ac:dyDescent="0.25">
      <c r="A241" s="5" t="s">
        <v>90</v>
      </c>
      <c r="B241" t="s">
        <v>77</v>
      </c>
      <c r="C241" s="32" t="s">
        <v>412</v>
      </c>
      <c r="D241" t="s">
        <v>279</v>
      </c>
      <c r="E241" s="30">
        <v>16280</v>
      </c>
      <c r="F241" s="1">
        <v>467.24</v>
      </c>
      <c r="G241" s="1">
        <v>0</v>
      </c>
      <c r="H241" s="1">
        <v>494.91</v>
      </c>
      <c r="I241" s="1">
        <v>663.88</v>
      </c>
      <c r="J241" s="1">
        <f t="shared" si="79"/>
        <v>1626.03</v>
      </c>
      <c r="K241" s="1">
        <f t="shared" si="80"/>
        <v>14653.97</v>
      </c>
    </row>
    <row r="242" spans="1:126" s="5" customFormat="1" x14ac:dyDescent="0.25">
      <c r="A242" s="5" t="s">
        <v>429</v>
      </c>
      <c r="B242" s="5" t="s">
        <v>297</v>
      </c>
      <c r="C242" s="39" t="s">
        <v>413</v>
      </c>
      <c r="D242" s="5" t="s">
        <v>281</v>
      </c>
      <c r="E242" s="30">
        <v>25000</v>
      </c>
      <c r="F242" s="30">
        <f>E242*0.0287</f>
        <v>717.5</v>
      </c>
      <c r="G242" s="30">
        <v>0</v>
      </c>
      <c r="H242" s="30">
        <f>E242*0.0304</f>
        <v>760</v>
      </c>
      <c r="I242" s="30">
        <v>2925</v>
      </c>
      <c r="J242" s="1">
        <f t="shared" si="79"/>
        <v>4402.5</v>
      </c>
      <c r="K242" s="1">
        <f t="shared" si="80"/>
        <v>20597.5</v>
      </c>
    </row>
    <row r="243" spans="1:126" x14ac:dyDescent="0.25">
      <c r="A243" s="5" t="s">
        <v>486</v>
      </c>
      <c r="B243" s="11" t="s">
        <v>93</v>
      </c>
      <c r="C243" s="33" t="s">
        <v>413</v>
      </c>
      <c r="D243" s="16" t="s">
        <v>281</v>
      </c>
      <c r="E243" s="30">
        <v>36000</v>
      </c>
      <c r="F243" s="1">
        <f>E243*0.0287</f>
        <v>1033.2</v>
      </c>
      <c r="G243" s="1">
        <v>0</v>
      </c>
      <c r="H243" s="1">
        <f>E243*0.0304</f>
        <v>1094.4000000000001</v>
      </c>
      <c r="I243" s="1">
        <v>175</v>
      </c>
      <c r="J243" s="1">
        <f t="shared" si="79"/>
        <v>2302.6</v>
      </c>
      <c r="K243" s="1">
        <f t="shared" si="80"/>
        <v>33697.4</v>
      </c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</row>
    <row r="244" spans="1:126" s="14" customFormat="1" x14ac:dyDescent="0.25">
      <c r="A244" s="5" t="s">
        <v>487</v>
      </c>
      <c r="B244" t="s">
        <v>88</v>
      </c>
      <c r="C244" s="32" t="s">
        <v>413</v>
      </c>
      <c r="D244" t="s">
        <v>281</v>
      </c>
      <c r="E244" s="30">
        <v>20075</v>
      </c>
      <c r="F244" s="1">
        <f>E244*0.0287</f>
        <v>576.15</v>
      </c>
      <c r="G244" s="1">
        <v>0</v>
      </c>
      <c r="H244" s="1">
        <f>E244*0.0304</f>
        <v>610.28</v>
      </c>
      <c r="I244" s="1">
        <v>175</v>
      </c>
      <c r="J244" s="1">
        <f t="shared" si="79"/>
        <v>1361.43</v>
      </c>
      <c r="K244" s="1">
        <f t="shared" si="80"/>
        <v>18713.57</v>
      </c>
    </row>
    <row r="245" spans="1:126" x14ac:dyDescent="0.25">
      <c r="A245" s="5" t="s">
        <v>505</v>
      </c>
      <c r="B245" t="s">
        <v>253</v>
      </c>
      <c r="C245" s="32" t="s">
        <v>413</v>
      </c>
      <c r="D245" t="s">
        <v>281</v>
      </c>
      <c r="E245" s="30">
        <v>25000</v>
      </c>
      <c r="F245" s="1">
        <v>717.5</v>
      </c>
      <c r="G245" s="1">
        <v>0</v>
      </c>
      <c r="H245" s="1">
        <v>760</v>
      </c>
      <c r="I245" s="1">
        <v>1525</v>
      </c>
      <c r="J245" s="1">
        <f t="shared" si="79"/>
        <v>3002.5</v>
      </c>
      <c r="K245" s="1">
        <f t="shared" si="80"/>
        <v>21997.5</v>
      </c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</row>
    <row r="246" spans="1:126" x14ac:dyDescent="0.25">
      <c r="A246" s="5" t="s">
        <v>506</v>
      </c>
      <c r="B246" t="s">
        <v>160</v>
      </c>
      <c r="C246" s="32" t="s">
        <v>412</v>
      </c>
      <c r="D246" t="s">
        <v>281</v>
      </c>
      <c r="E246" s="30">
        <v>26000</v>
      </c>
      <c r="F246" s="1">
        <v>746.2</v>
      </c>
      <c r="G246" s="1">
        <v>0</v>
      </c>
      <c r="H246" s="1">
        <v>790.4</v>
      </c>
      <c r="I246" s="1">
        <v>25</v>
      </c>
      <c r="J246" s="1">
        <f t="shared" si="79"/>
        <v>1561.6</v>
      </c>
      <c r="K246" s="1">
        <f t="shared" si="80"/>
        <v>24438.400000000001</v>
      </c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</row>
    <row r="247" spans="1:126" x14ac:dyDescent="0.25">
      <c r="A247" s="5" t="s">
        <v>417</v>
      </c>
      <c r="B247" t="s">
        <v>77</v>
      </c>
      <c r="C247" s="32" t="s">
        <v>412</v>
      </c>
      <c r="D247" t="s">
        <v>281</v>
      </c>
      <c r="E247" s="30">
        <v>16500</v>
      </c>
      <c r="F247" s="1">
        <v>473.55</v>
      </c>
      <c r="G247" s="1">
        <v>0</v>
      </c>
      <c r="H247" s="1">
        <v>501.6</v>
      </c>
      <c r="I247" s="1">
        <v>1020</v>
      </c>
      <c r="J247" s="1">
        <f t="shared" si="79"/>
        <v>1995.15</v>
      </c>
      <c r="K247" s="1">
        <f t="shared" si="80"/>
        <v>14504.85</v>
      </c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</row>
    <row r="248" spans="1:126" x14ac:dyDescent="0.25">
      <c r="A248" s="3" t="s">
        <v>13</v>
      </c>
      <c r="B248" s="3">
        <v>34</v>
      </c>
      <c r="C248" s="34"/>
      <c r="D248" s="3"/>
      <c r="E248" s="4">
        <f t="shared" ref="E248:K248" si="82">SUM(E214:E247)</f>
        <v>776964</v>
      </c>
      <c r="F248" s="4">
        <f t="shared" si="82"/>
        <v>22298.880000000001</v>
      </c>
      <c r="G248" s="4">
        <f t="shared" si="82"/>
        <v>2559.6799999999998</v>
      </c>
      <c r="H248" s="4">
        <f t="shared" si="82"/>
        <v>23619.7</v>
      </c>
      <c r="I248" s="4">
        <f t="shared" si="82"/>
        <v>39032.68</v>
      </c>
      <c r="J248" s="4">
        <f t="shared" si="82"/>
        <v>87510.94</v>
      </c>
      <c r="K248" s="4">
        <f t="shared" si="82"/>
        <v>689453.06</v>
      </c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</row>
    <row r="249" spans="1:126" x14ac:dyDescent="0.25"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  <c r="DV249"/>
    </row>
    <row r="250" spans="1:126" x14ac:dyDescent="0.25">
      <c r="A250" s="119" t="s">
        <v>229</v>
      </c>
      <c r="B250" s="119"/>
      <c r="C250" s="119"/>
      <c r="D250" s="119"/>
      <c r="E250" s="119"/>
      <c r="F250" s="119"/>
      <c r="G250" s="119"/>
      <c r="H250" s="119"/>
      <c r="I250" s="119"/>
      <c r="J250" s="119"/>
      <c r="K250" s="119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  <c r="DV250"/>
    </row>
    <row r="251" spans="1:126" s="71" customFormat="1" x14ac:dyDescent="0.25">
      <c r="A251" s="13" t="s">
        <v>335</v>
      </c>
      <c r="B251" s="17" t="s">
        <v>21</v>
      </c>
      <c r="C251" s="37" t="s">
        <v>412</v>
      </c>
      <c r="D251" t="s">
        <v>281</v>
      </c>
      <c r="E251" s="1">
        <v>33000</v>
      </c>
      <c r="F251" s="1">
        <f t="shared" ref="F251" si="83">E251*0.0287</f>
        <v>947.1</v>
      </c>
      <c r="G251" s="1">
        <v>0</v>
      </c>
      <c r="H251" s="1">
        <f t="shared" ref="H251:H252" si="84">E251*0.0304</f>
        <v>1003.2</v>
      </c>
      <c r="I251" s="1">
        <v>175</v>
      </c>
      <c r="J251" s="1">
        <f>+F251+G251+H251+I251</f>
        <v>2125.3000000000002</v>
      </c>
      <c r="K251" s="1">
        <f>+E251-J251</f>
        <v>30874.7</v>
      </c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</row>
    <row r="252" spans="1:126" s="14" customFormat="1" x14ac:dyDescent="0.25">
      <c r="A252" t="s">
        <v>334</v>
      </c>
      <c r="B252" s="18" t="s">
        <v>121</v>
      </c>
      <c r="C252" s="33" t="s">
        <v>412</v>
      </c>
      <c r="D252" t="s">
        <v>281</v>
      </c>
      <c r="E252" s="1">
        <v>56000</v>
      </c>
      <c r="F252" s="1">
        <v>1607.2</v>
      </c>
      <c r="G252" s="1">
        <v>2733.96</v>
      </c>
      <c r="H252" s="1">
        <f t="shared" si="84"/>
        <v>1702.4</v>
      </c>
      <c r="I252" s="1">
        <v>175</v>
      </c>
      <c r="J252" s="1">
        <v>6218.56</v>
      </c>
      <c r="K252" s="1">
        <f>+E252-J252</f>
        <v>49781.440000000002</v>
      </c>
    </row>
    <row r="253" spans="1:126" s="14" customFormat="1" x14ac:dyDescent="0.25">
      <c r="A253" t="s">
        <v>230</v>
      </c>
      <c r="B253" t="s">
        <v>237</v>
      </c>
      <c r="C253" s="32" t="s">
        <v>412</v>
      </c>
      <c r="D253" t="s">
        <v>281</v>
      </c>
      <c r="E253" s="1">
        <v>44000</v>
      </c>
      <c r="F253" s="1">
        <v>1262.8</v>
      </c>
      <c r="G253" s="1">
        <v>804.67</v>
      </c>
      <c r="H253" s="1">
        <f>E253*0.0304</f>
        <v>1337.6</v>
      </c>
      <c r="I253" s="1">
        <v>4111.92</v>
      </c>
      <c r="J253" s="1">
        <v>7516.99</v>
      </c>
      <c r="K253" s="1">
        <v>36483.01</v>
      </c>
    </row>
    <row r="254" spans="1:126" x14ac:dyDescent="0.25">
      <c r="A254" s="13" t="s">
        <v>499</v>
      </c>
      <c r="B254" s="17" t="s">
        <v>237</v>
      </c>
      <c r="C254" s="37" t="s">
        <v>413</v>
      </c>
      <c r="D254" t="s">
        <v>279</v>
      </c>
      <c r="E254" s="1">
        <v>44000</v>
      </c>
      <c r="F254" s="1">
        <v>1262.8</v>
      </c>
      <c r="G254" s="1">
        <v>1007.19</v>
      </c>
      <c r="H254" s="1">
        <v>1337.6</v>
      </c>
      <c r="I254" s="1">
        <v>175</v>
      </c>
      <c r="J254" s="1">
        <v>3782.59</v>
      </c>
      <c r="K254" s="1">
        <v>40217.410000000003</v>
      </c>
    </row>
    <row r="255" spans="1:126" x14ac:dyDescent="0.25">
      <c r="A255" s="13" t="s">
        <v>500</v>
      </c>
      <c r="B255" s="17" t="s">
        <v>121</v>
      </c>
      <c r="C255" s="37" t="s">
        <v>412</v>
      </c>
      <c r="D255" t="s">
        <v>279</v>
      </c>
      <c r="E255" s="1">
        <v>56000</v>
      </c>
      <c r="F255" s="1">
        <v>1607.2</v>
      </c>
      <c r="G255" s="1">
        <v>0</v>
      </c>
      <c r="H255" s="1">
        <v>1702.4</v>
      </c>
      <c r="I255" s="1">
        <v>175</v>
      </c>
      <c r="J255" s="1">
        <v>3484.6</v>
      </c>
      <c r="K255" s="1">
        <v>52515.4</v>
      </c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  <c r="DV255"/>
    </row>
    <row r="256" spans="1:126" s="14" customFormat="1" x14ac:dyDescent="0.25">
      <c r="A256" s="3" t="s">
        <v>13</v>
      </c>
      <c r="B256" s="3">
        <v>5</v>
      </c>
      <c r="C256" s="34"/>
      <c r="D256" s="3"/>
      <c r="E256" s="4">
        <f>SUM(E251:E255)</f>
        <v>233000</v>
      </c>
      <c r="F256" s="4">
        <f>SUM(F251:F255)</f>
        <v>6687.1</v>
      </c>
      <c r="G256" s="4">
        <f>SUM(G251:G254)</f>
        <v>4545.82</v>
      </c>
      <c r="H256" s="4">
        <f>SUM(H251:H255)</f>
        <v>7083.2</v>
      </c>
      <c r="I256" s="4">
        <f>SUM(I251:I255)</f>
        <v>4811.92</v>
      </c>
      <c r="J256" s="4">
        <f>SUM(J251:J255)</f>
        <v>23128.04</v>
      </c>
      <c r="K256" s="4">
        <f>SUM(K251:K255)</f>
        <v>209871.96</v>
      </c>
    </row>
    <row r="257" spans="1:126" x14ac:dyDescent="0.25"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  <c r="DV257"/>
    </row>
    <row r="258" spans="1:126" x14ac:dyDescent="0.25">
      <c r="A258" s="97" t="s">
        <v>395</v>
      </c>
      <c r="B258" s="97"/>
      <c r="C258" s="97"/>
      <c r="D258" s="97"/>
      <c r="E258" s="97"/>
      <c r="F258" s="97"/>
      <c r="G258" s="97"/>
      <c r="H258" s="97"/>
      <c r="I258" s="97"/>
      <c r="J258" s="97"/>
      <c r="K258" s="97"/>
      <c r="L258"/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  <c r="DV258"/>
    </row>
    <row r="259" spans="1:126" x14ac:dyDescent="0.25">
      <c r="A259" s="17" t="s">
        <v>344</v>
      </c>
      <c r="B259" s="17" t="s">
        <v>17</v>
      </c>
      <c r="C259" s="37" t="s">
        <v>412</v>
      </c>
      <c r="D259" s="22" t="s">
        <v>281</v>
      </c>
      <c r="E259" s="1">
        <v>120000</v>
      </c>
      <c r="F259" s="1">
        <f>E259*0.0287</f>
        <v>3444</v>
      </c>
      <c r="G259" s="1">
        <v>16809.87</v>
      </c>
      <c r="H259" s="1">
        <f>E259*0.0304</f>
        <v>3648</v>
      </c>
      <c r="I259" s="1">
        <v>25</v>
      </c>
      <c r="J259" s="1">
        <v>23926.87</v>
      </c>
      <c r="K259" s="1">
        <f>E259-J259</f>
        <v>96073.13</v>
      </c>
    </row>
    <row r="260" spans="1:126" x14ac:dyDescent="0.25">
      <c r="A260" t="s">
        <v>249</v>
      </c>
      <c r="B260" t="s">
        <v>248</v>
      </c>
      <c r="C260" s="32" t="s">
        <v>412</v>
      </c>
      <c r="D260" t="s">
        <v>281</v>
      </c>
      <c r="E260" s="1">
        <v>40000</v>
      </c>
      <c r="F260" s="1">
        <f>E260*0.0287</f>
        <v>1148</v>
      </c>
      <c r="G260" s="1">
        <v>442.65</v>
      </c>
      <c r="H260" s="1">
        <f>E260*0.0304</f>
        <v>1216</v>
      </c>
      <c r="I260" s="1">
        <v>175</v>
      </c>
      <c r="J260" s="1">
        <f>F260+G260+H260+I260</f>
        <v>2981.65</v>
      </c>
      <c r="K260" s="1">
        <f>E260-J260</f>
        <v>37018.35</v>
      </c>
    </row>
    <row r="261" spans="1:126" x14ac:dyDescent="0.25">
      <c r="A261" s="17" t="s">
        <v>356</v>
      </c>
      <c r="B261" s="17" t="s">
        <v>58</v>
      </c>
      <c r="C261" s="37" t="s">
        <v>413</v>
      </c>
      <c r="D261" s="20" t="s">
        <v>281</v>
      </c>
      <c r="E261" s="1">
        <v>50000</v>
      </c>
      <c r="F261" s="1">
        <f>E261*0.0287</f>
        <v>1435</v>
      </c>
      <c r="G261" s="1">
        <v>1854</v>
      </c>
      <c r="H261" s="1">
        <f>E261*0.0304</f>
        <v>1520</v>
      </c>
      <c r="I261" s="1">
        <v>2925</v>
      </c>
      <c r="J261" s="1">
        <f>+F261+G261+H261+I261</f>
        <v>7734</v>
      </c>
      <c r="K261" s="1">
        <f>+E261-J261</f>
        <v>42266</v>
      </c>
    </row>
    <row r="262" spans="1:126" x14ac:dyDescent="0.25">
      <c r="A262" s="3" t="s">
        <v>13</v>
      </c>
      <c r="B262" s="3">
        <v>3</v>
      </c>
      <c r="C262" s="34"/>
      <c r="D262" s="3"/>
      <c r="E262" s="4">
        <f t="shared" ref="E262:K262" si="85">SUM(E259:E261)</f>
        <v>210000</v>
      </c>
      <c r="F262" s="4">
        <f t="shared" si="85"/>
        <v>6027</v>
      </c>
      <c r="G262" s="4">
        <f t="shared" si="85"/>
        <v>19106.52</v>
      </c>
      <c r="H262" s="4">
        <f t="shared" si="85"/>
        <v>6384</v>
      </c>
      <c r="I262" s="4">
        <f t="shared" si="85"/>
        <v>3125</v>
      </c>
      <c r="J262" s="4">
        <f t="shared" si="85"/>
        <v>34642.519999999997</v>
      </c>
      <c r="K262" s="4">
        <f t="shared" si="85"/>
        <v>175357.48</v>
      </c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</row>
    <row r="263" spans="1:126" x14ac:dyDescent="0.25"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  <c r="DV263"/>
    </row>
    <row r="264" spans="1:126" x14ac:dyDescent="0.25">
      <c r="A264" s="97" t="s">
        <v>61</v>
      </c>
      <c r="B264" s="97"/>
      <c r="C264" s="97"/>
      <c r="D264" s="97"/>
      <c r="E264" s="97"/>
      <c r="F264" s="97"/>
      <c r="G264" s="97"/>
      <c r="H264" s="97"/>
      <c r="I264" s="97"/>
      <c r="J264" s="97"/>
      <c r="K264" s="97"/>
    </row>
    <row r="265" spans="1:126" x14ac:dyDescent="0.25">
      <c r="A265" t="s">
        <v>57</v>
      </c>
      <c r="B265" t="s">
        <v>58</v>
      </c>
      <c r="C265" s="32" t="s">
        <v>412</v>
      </c>
      <c r="D265" t="s">
        <v>281</v>
      </c>
      <c r="E265" s="1">
        <v>50000</v>
      </c>
      <c r="F265" s="1">
        <f>E265*0.0287</f>
        <v>1435</v>
      </c>
      <c r="G265" s="1">
        <v>1854</v>
      </c>
      <c r="H265" s="1">
        <v>1520</v>
      </c>
      <c r="I265" s="1">
        <v>125</v>
      </c>
      <c r="J265" s="1">
        <f>F265+G265+H265+I265</f>
        <v>4934</v>
      </c>
      <c r="K265" s="1">
        <f>E265-J265</f>
        <v>45066</v>
      </c>
    </row>
    <row r="266" spans="1:126" x14ac:dyDescent="0.25">
      <c r="A266" t="s">
        <v>62</v>
      </c>
      <c r="B266" t="s">
        <v>60</v>
      </c>
      <c r="C266" s="32" t="s">
        <v>412</v>
      </c>
      <c r="D266" t="s">
        <v>279</v>
      </c>
      <c r="E266" s="1">
        <v>36500</v>
      </c>
      <c r="F266" s="1">
        <f>E266*0.0287</f>
        <v>1047.55</v>
      </c>
      <c r="G266" s="1">
        <v>0</v>
      </c>
      <c r="H266" s="1">
        <f>E266*0.0304</f>
        <v>1109.5999999999999</v>
      </c>
      <c r="I266" s="1">
        <v>3370</v>
      </c>
      <c r="J266" s="1">
        <f>F266+G266+H266+I266</f>
        <v>5527.15</v>
      </c>
      <c r="K266" s="1">
        <f>E266-J266</f>
        <v>30972.85</v>
      </c>
    </row>
    <row r="267" spans="1:126" x14ac:dyDescent="0.25">
      <c r="A267" s="3" t="s">
        <v>13</v>
      </c>
      <c r="B267" s="3">
        <v>2</v>
      </c>
      <c r="C267" s="34"/>
      <c r="D267" s="3"/>
      <c r="E267" s="4">
        <f>SUM(E265:E266)</f>
        <v>86500</v>
      </c>
      <c r="F267" s="4">
        <f t="shared" ref="F267:K267" si="86">SUM(F265:F266)</f>
        <v>2482.5500000000002</v>
      </c>
      <c r="G267" s="4">
        <f t="shared" si="86"/>
        <v>1854</v>
      </c>
      <c r="H267" s="4">
        <f t="shared" si="86"/>
        <v>2629.6</v>
      </c>
      <c r="I267" s="4">
        <f t="shared" si="86"/>
        <v>3495</v>
      </c>
      <c r="J267" s="4">
        <f t="shared" si="86"/>
        <v>10461.15</v>
      </c>
      <c r="K267" s="4">
        <f t="shared" si="86"/>
        <v>76038.850000000006</v>
      </c>
    </row>
    <row r="269" spans="1:126" s="2" customFormat="1" x14ac:dyDescent="0.25">
      <c r="A269" s="97" t="s">
        <v>396</v>
      </c>
      <c r="B269" s="97"/>
      <c r="C269" s="97"/>
      <c r="D269" s="97"/>
      <c r="E269" s="97"/>
      <c r="F269" s="97"/>
      <c r="G269" s="97"/>
      <c r="H269" s="97"/>
      <c r="I269" s="97"/>
      <c r="J269" s="97"/>
      <c r="K269" s="97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  <c r="BD269" s="6"/>
      <c r="BE269" s="6"/>
      <c r="BF269" s="6"/>
      <c r="BG269" s="6"/>
      <c r="BH269" s="6"/>
      <c r="BI269" s="6"/>
      <c r="BJ269" s="6"/>
      <c r="BK269" s="6"/>
      <c r="BL269" s="6"/>
      <c r="BM269" s="6"/>
      <c r="BN269" s="6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</row>
    <row r="270" spans="1:126" x14ac:dyDescent="0.25">
      <c r="A270" t="s">
        <v>55</v>
      </c>
      <c r="B270" t="s">
        <v>56</v>
      </c>
      <c r="C270" s="32" t="s">
        <v>412</v>
      </c>
      <c r="D270" t="s">
        <v>279</v>
      </c>
      <c r="E270" s="1">
        <v>57000</v>
      </c>
      <c r="F270" s="1">
        <f>E270*0.0287</f>
        <v>1635.9</v>
      </c>
      <c r="G270" s="1">
        <v>2652.11</v>
      </c>
      <c r="H270" s="1">
        <v>1732.8</v>
      </c>
      <c r="I270" s="1">
        <v>1745.12</v>
      </c>
      <c r="J270" s="1">
        <v>7765.93</v>
      </c>
      <c r="K270" s="1">
        <f>E270-J270</f>
        <v>49234.07</v>
      </c>
    </row>
    <row r="271" spans="1:126" x14ac:dyDescent="0.25">
      <c r="A271" t="s">
        <v>59</v>
      </c>
      <c r="B271" t="s">
        <v>60</v>
      </c>
      <c r="C271" s="32" t="s">
        <v>413</v>
      </c>
      <c r="D271" t="s">
        <v>279</v>
      </c>
      <c r="E271" s="1">
        <v>57000</v>
      </c>
      <c r="F271" s="1">
        <f t="shared" ref="F271:F272" si="87">E271*0.0287</f>
        <v>1635.9</v>
      </c>
      <c r="G271" s="1">
        <v>0</v>
      </c>
      <c r="H271" s="1">
        <v>1732.8</v>
      </c>
      <c r="I271" s="1">
        <v>1315</v>
      </c>
      <c r="J271" s="1">
        <v>4683.7</v>
      </c>
      <c r="K271" s="1">
        <v>52316.3</v>
      </c>
    </row>
    <row r="272" spans="1:126" x14ac:dyDescent="0.25">
      <c r="A272" t="s">
        <v>326</v>
      </c>
      <c r="B272" s="11" t="s">
        <v>58</v>
      </c>
      <c r="C272" s="33" t="s">
        <v>413</v>
      </c>
      <c r="D272" s="16" t="s">
        <v>281</v>
      </c>
      <c r="E272" s="1">
        <v>40000</v>
      </c>
      <c r="F272" s="1">
        <f t="shared" si="87"/>
        <v>1148</v>
      </c>
      <c r="G272" s="1">
        <v>442.65</v>
      </c>
      <c r="H272" s="1">
        <v>1216</v>
      </c>
      <c r="I272" s="1">
        <v>175</v>
      </c>
      <c r="J272" s="1">
        <v>2981.65</v>
      </c>
      <c r="K272" s="1">
        <f>+E272-J272</f>
        <v>37018.35</v>
      </c>
    </row>
    <row r="273" spans="1:126" x14ac:dyDescent="0.25">
      <c r="A273" s="17" t="s">
        <v>354</v>
      </c>
      <c r="B273" s="17" t="s">
        <v>355</v>
      </c>
      <c r="C273" s="37" t="s">
        <v>413</v>
      </c>
      <c r="D273" s="20" t="s">
        <v>281</v>
      </c>
      <c r="E273" s="1">
        <v>44000</v>
      </c>
      <c r="F273" s="1">
        <f>E273*0.0287</f>
        <v>1262.8</v>
      </c>
      <c r="G273" s="1">
        <v>1007.19</v>
      </c>
      <c r="H273" s="1">
        <v>1337.6</v>
      </c>
      <c r="I273" s="1">
        <v>1275</v>
      </c>
      <c r="J273" s="1">
        <v>4882.59</v>
      </c>
      <c r="K273" s="1">
        <f>+E273-J273</f>
        <v>39117.410000000003</v>
      </c>
    </row>
    <row r="274" spans="1:126" x14ac:dyDescent="0.25">
      <c r="A274" s="17" t="s">
        <v>441</v>
      </c>
      <c r="B274" s="17" t="s">
        <v>17</v>
      </c>
      <c r="C274" s="37" t="s">
        <v>412</v>
      </c>
      <c r="D274" s="20" t="s">
        <v>279</v>
      </c>
      <c r="E274" s="1">
        <v>89500</v>
      </c>
      <c r="F274" s="1">
        <f>E274*0.0287</f>
        <v>2568.65</v>
      </c>
      <c r="G274" s="1">
        <v>9635.51</v>
      </c>
      <c r="H274" s="1">
        <v>2720.8</v>
      </c>
      <c r="I274" s="1">
        <v>25</v>
      </c>
      <c r="J274" s="1">
        <v>14949.96</v>
      </c>
      <c r="K274" s="1">
        <v>74550.039999999994</v>
      </c>
    </row>
    <row r="275" spans="1:126" x14ac:dyDescent="0.25">
      <c r="A275" s="3" t="s">
        <v>13</v>
      </c>
      <c r="B275" s="3">
        <v>5</v>
      </c>
      <c r="C275" s="34"/>
      <c r="D275" s="3"/>
      <c r="E275" s="4">
        <f t="shared" ref="E275:J275" si="88">SUM(E270:E274)</f>
        <v>287500</v>
      </c>
      <c r="F275" s="4">
        <f t="shared" si="88"/>
        <v>8251.25</v>
      </c>
      <c r="G275" s="4">
        <f t="shared" si="88"/>
        <v>13737.46</v>
      </c>
      <c r="H275" s="4">
        <f t="shared" si="88"/>
        <v>8740</v>
      </c>
      <c r="I275" s="4">
        <f t="shared" si="88"/>
        <v>4535.12</v>
      </c>
      <c r="J275" s="4">
        <f t="shared" si="88"/>
        <v>35263.83</v>
      </c>
      <c r="K275" s="4">
        <f>SUM(K270:K273)+K274</f>
        <v>252236.17</v>
      </c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</row>
    <row r="276" spans="1:126" x14ac:dyDescent="0.25"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  <c r="DV276"/>
    </row>
    <row r="277" spans="1:126" x14ac:dyDescent="0.25">
      <c r="A277" s="97" t="s">
        <v>397</v>
      </c>
      <c r="B277" s="97"/>
      <c r="C277" s="97"/>
      <c r="D277" s="97"/>
      <c r="E277" s="97"/>
      <c r="F277" s="97"/>
      <c r="G277" s="97"/>
      <c r="H277" s="97"/>
      <c r="I277" s="97"/>
      <c r="J277" s="97"/>
      <c r="K277" s="97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  <c r="DV277"/>
    </row>
    <row r="278" spans="1:126" x14ac:dyDescent="0.25">
      <c r="A278" t="s">
        <v>36</v>
      </c>
      <c r="B278" t="s">
        <v>10</v>
      </c>
      <c r="C278" s="32" t="s">
        <v>413</v>
      </c>
      <c r="D278" t="s">
        <v>279</v>
      </c>
      <c r="E278" s="1">
        <v>34000</v>
      </c>
      <c r="F278" s="1">
        <f t="shared" ref="F278" si="89">E278*0.0287</f>
        <v>975.8</v>
      </c>
      <c r="G278" s="1">
        <v>0</v>
      </c>
      <c r="H278" s="1">
        <f t="shared" ref="H278" si="90">E278*0.0304</f>
        <v>1033.5999999999999</v>
      </c>
      <c r="I278" s="1">
        <v>225</v>
      </c>
      <c r="J278" s="1">
        <v>2234.4</v>
      </c>
      <c r="K278" s="1">
        <f>E278-J278</f>
        <v>31765.599999999999</v>
      </c>
    </row>
    <row r="279" spans="1:126" x14ac:dyDescent="0.25">
      <c r="A279" t="s">
        <v>442</v>
      </c>
      <c r="B279" t="s">
        <v>284</v>
      </c>
      <c r="C279" s="32" t="s">
        <v>412</v>
      </c>
      <c r="D279" t="s">
        <v>279</v>
      </c>
      <c r="E279" s="1">
        <v>26250</v>
      </c>
      <c r="F279" s="1">
        <v>753.38</v>
      </c>
      <c r="G279" s="1">
        <v>0</v>
      </c>
      <c r="H279" s="1">
        <v>798</v>
      </c>
      <c r="I279" s="1">
        <v>3482.22</v>
      </c>
      <c r="J279" s="1">
        <v>5033.6000000000004</v>
      </c>
      <c r="K279" s="1">
        <v>21216.400000000001</v>
      </c>
    </row>
    <row r="280" spans="1:126" x14ac:dyDescent="0.25">
      <c r="A280" t="s">
        <v>299</v>
      </c>
      <c r="B280" t="s">
        <v>23</v>
      </c>
      <c r="C280" s="32" t="s">
        <v>413</v>
      </c>
      <c r="D280" t="s">
        <v>281</v>
      </c>
      <c r="E280" s="1">
        <v>32000</v>
      </c>
      <c r="F280" s="1">
        <f>E280*0.0287</f>
        <v>918.4</v>
      </c>
      <c r="G280" s="1">
        <v>0</v>
      </c>
      <c r="H280" s="1">
        <f>E280*0.0304</f>
        <v>972.8</v>
      </c>
      <c r="I280" s="1">
        <v>3098.2</v>
      </c>
      <c r="J280" s="1">
        <v>4989.3999999999996</v>
      </c>
      <c r="K280" s="1">
        <v>27010.6</v>
      </c>
    </row>
    <row r="281" spans="1:126" x14ac:dyDescent="0.25">
      <c r="A281" s="3" t="s">
        <v>13</v>
      </c>
      <c r="B281" s="3">
        <v>3</v>
      </c>
      <c r="C281" s="34"/>
      <c r="D281" s="3"/>
      <c r="E281" s="4">
        <f t="shared" ref="E281:K281" si="91">SUM(E278:E280)</f>
        <v>92250</v>
      </c>
      <c r="F281" s="4">
        <f t="shared" si="91"/>
        <v>2647.58</v>
      </c>
      <c r="G281" s="4">
        <f t="shared" si="91"/>
        <v>0</v>
      </c>
      <c r="H281" s="4">
        <f t="shared" si="91"/>
        <v>2804.4</v>
      </c>
      <c r="I281" s="4">
        <f t="shared" si="91"/>
        <v>6805.42</v>
      </c>
      <c r="J281" s="4">
        <f t="shared" si="91"/>
        <v>12257.4</v>
      </c>
      <c r="K281" s="4">
        <f t="shared" si="91"/>
        <v>79992.600000000006</v>
      </c>
    </row>
    <row r="282" spans="1:126" x14ac:dyDescent="0.25"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  <c r="DV282"/>
    </row>
    <row r="283" spans="1:126" x14ac:dyDescent="0.25">
      <c r="A283" s="97" t="s">
        <v>398</v>
      </c>
      <c r="B283" s="97"/>
      <c r="C283" s="97"/>
      <c r="D283" s="97"/>
      <c r="E283" s="97"/>
      <c r="F283" s="97"/>
      <c r="G283" s="97"/>
      <c r="H283" s="97"/>
      <c r="I283" s="97"/>
      <c r="J283" s="97"/>
      <c r="K283" s="97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  <c r="DV283"/>
    </row>
    <row r="284" spans="1:126" x14ac:dyDescent="0.25">
      <c r="A284" t="s">
        <v>46</v>
      </c>
      <c r="B284" t="s">
        <v>236</v>
      </c>
      <c r="C284" s="32" t="s">
        <v>413</v>
      </c>
      <c r="D284" t="s">
        <v>279</v>
      </c>
      <c r="E284" s="1">
        <v>51000</v>
      </c>
      <c r="F284" s="1">
        <f t="shared" ref="F284:F285" si="92">E284*0.0287</f>
        <v>1463.7</v>
      </c>
      <c r="G284" s="1">
        <v>1792.62</v>
      </c>
      <c r="H284" s="1">
        <f t="shared" ref="H284:H285" si="93">E284*0.0304</f>
        <v>1550.4</v>
      </c>
      <c r="I284" s="1">
        <v>1475.12</v>
      </c>
      <c r="J284" s="1">
        <v>6281.84</v>
      </c>
      <c r="K284" s="1">
        <f t="shared" ref="K284" si="94">E284-J284</f>
        <v>44718.16</v>
      </c>
    </row>
    <row r="285" spans="1:126" x14ac:dyDescent="0.25">
      <c r="A285" t="s">
        <v>47</v>
      </c>
      <c r="B285" t="s">
        <v>40</v>
      </c>
      <c r="C285" s="32" t="s">
        <v>413</v>
      </c>
      <c r="D285" t="s">
        <v>279</v>
      </c>
      <c r="E285" s="1">
        <v>41000</v>
      </c>
      <c r="F285" s="1">
        <f t="shared" si="92"/>
        <v>1176.7</v>
      </c>
      <c r="G285" s="1">
        <v>583.79</v>
      </c>
      <c r="H285" s="1">
        <f t="shared" si="93"/>
        <v>1246.4000000000001</v>
      </c>
      <c r="I285" s="1">
        <v>175</v>
      </c>
      <c r="J285" s="1">
        <f t="shared" ref="J285" si="95">F285+G285+H285+I285</f>
        <v>3181.89</v>
      </c>
      <c r="K285" s="1">
        <v>37818.11</v>
      </c>
    </row>
    <row r="286" spans="1:126" s="2" customFormat="1" x14ac:dyDescent="0.25">
      <c r="A286" s="3" t="s">
        <v>13</v>
      </c>
      <c r="B286" s="3">
        <v>2</v>
      </c>
      <c r="C286" s="34"/>
      <c r="D286" s="3"/>
      <c r="E286" s="4">
        <f t="shared" ref="E286:K286" si="96">SUM(E284:E285)</f>
        <v>92000</v>
      </c>
      <c r="F286" s="4">
        <f t="shared" si="96"/>
        <v>2640.4</v>
      </c>
      <c r="G286" s="4">
        <f t="shared" si="96"/>
        <v>2376.41</v>
      </c>
      <c r="H286" s="4">
        <f t="shared" si="96"/>
        <v>2796.8</v>
      </c>
      <c r="I286" s="4">
        <f t="shared" si="96"/>
        <v>1650.12</v>
      </c>
      <c r="J286" s="4">
        <f t="shared" si="96"/>
        <v>9463.73</v>
      </c>
      <c r="K286" s="4">
        <f t="shared" si="96"/>
        <v>82536.27</v>
      </c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  <c r="BE286" s="6"/>
      <c r="BF286" s="6"/>
      <c r="BG286" s="6"/>
      <c r="BH286" s="6"/>
      <c r="BI286" s="6"/>
      <c r="BJ286" s="6"/>
      <c r="BK286" s="6"/>
      <c r="BL286" s="6"/>
      <c r="BM286" s="6"/>
      <c r="BN286" s="6"/>
      <c r="BO286" s="6"/>
      <c r="BP286" s="6"/>
      <c r="BQ286" s="6"/>
      <c r="BR286" s="6"/>
      <c r="BS286" s="6"/>
      <c r="BT286" s="6"/>
      <c r="BU286" s="6"/>
      <c r="BV286" s="6"/>
      <c r="BW286" s="6"/>
      <c r="BX286" s="6"/>
      <c r="BY286" s="6"/>
      <c r="BZ286" s="6"/>
      <c r="CA286" s="6"/>
      <c r="CB286" s="6"/>
      <c r="CC286" s="6"/>
      <c r="CD286" s="6"/>
      <c r="CE286" s="6"/>
      <c r="CF286" s="6"/>
      <c r="CG286" s="6"/>
      <c r="CH286" s="6"/>
      <c r="CI286" s="6"/>
      <c r="CJ286" s="6"/>
      <c r="CK286" s="6"/>
      <c r="CL286" s="6"/>
      <c r="CM286" s="6"/>
      <c r="CN286" s="6"/>
      <c r="CO286" s="6"/>
      <c r="CP286" s="6"/>
      <c r="CQ286" s="6"/>
      <c r="CR286" s="6"/>
      <c r="CS286" s="6"/>
      <c r="CT286" s="6"/>
      <c r="CU286" s="6"/>
      <c r="CV286" s="6"/>
      <c r="CW286" s="6"/>
      <c r="CX286" s="6"/>
      <c r="CY286" s="6"/>
      <c r="CZ286" s="6"/>
      <c r="DA286" s="6"/>
      <c r="DB286" s="6"/>
      <c r="DC286" s="6"/>
      <c r="DD286" s="6"/>
      <c r="DE286" s="6"/>
      <c r="DF286" s="6"/>
      <c r="DG286" s="6"/>
      <c r="DH286" s="6"/>
      <c r="DI286" s="6"/>
      <c r="DJ286" s="6"/>
      <c r="DK286" s="6"/>
      <c r="DL286" s="6"/>
      <c r="DM286" s="6"/>
      <c r="DN286" s="6"/>
      <c r="DO286" s="6"/>
      <c r="DP286" s="6"/>
      <c r="DQ286" s="6"/>
      <c r="DR286" s="6"/>
      <c r="DS286" s="6"/>
      <c r="DT286" s="6"/>
      <c r="DU286" s="6"/>
      <c r="DV286" s="6"/>
    </row>
    <row r="287" spans="1:126" s="2" customFormat="1" x14ac:dyDescent="0.25">
      <c r="A287"/>
      <c r="B287"/>
      <c r="C287" s="32"/>
      <c r="D287"/>
      <c r="E287" s="1"/>
      <c r="F287" s="1"/>
      <c r="G287" s="1"/>
      <c r="H287" s="1"/>
      <c r="I287" s="1"/>
      <c r="J287" s="1"/>
      <c r="K287" s="1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  <c r="AR287" s="6"/>
      <c r="AS287" s="6"/>
      <c r="AT287" s="6"/>
      <c r="AU287" s="6"/>
      <c r="AV287" s="6"/>
      <c r="AW287" s="6"/>
      <c r="AX287" s="6"/>
      <c r="AY287" s="6"/>
      <c r="AZ287" s="6"/>
      <c r="BA287" s="6"/>
      <c r="BB287" s="6"/>
      <c r="BC287" s="6"/>
      <c r="BD287" s="6"/>
      <c r="BE287" s="6"/>
      <c r="BF287" s="6"/>
      <c r="BG287" s="6"/>
      <c r="BH287" s="6"/>
      <c r="BI287" s="6"/>
      <c r="BJ287" s="6"/>
      <c r="BK287" s="6"/>
      <c r="BL287" s="6"/>
      <c r="BM287" s="6"/>
      <c r="BN287" s="6"/>
      <c r="BO287" s="6"/>
      <c r="BP287" s="6"/>
      <c r="BQ287" s="6"/>
      <c r="BR287" s="6"/>
      <c r="BS287" s="6"/>
      <c r="BT287" s="6"/>
      <c r="BU287" s="6"/>
      <c r="BV287" s="6"/>
      <c r="BW287" s="6"/>
      <c r="BX287" s="6"/>
      <c r="BY287" s="6"/>
      <c r="BZ287" s="6"/>
      <c r="CA287" s="6"/>
      <c r="CB287" s="6"/>
      <c r="CC287" s="6"/>
      <c r="CD287" s="6"/>
      <c r="CE287" s="6"/>
      <c r="CF287" s="6"/>
      <c r="CG287" s="6"/>
      <c r="CH287" s="6"/>
      <c r="CI287" s="6"/>
      <c r="CJ287" s="6"/>
      <c r="CK287" s="6"/>
      <c r="CL287" s="6"/>
      <c r="CM287" s="6"/>
      <c r="CN287" s="6"/>
      <c r="CO287" s="6"/>
      <c r="CP287" s="6"/>
      <c r="CQ287" s="6"/>
      <c r="CR287" s="6"/>
      <c r="CS287" s="6"/>
      <c r="CT287" s="6"/>
      <c r="CU287" s="6"/>
      <c r="CV287" s="6"/>
      <c r="CW287" s="6"/>
      <c r="CX287" s="6"/>
      <c r="CY287" s="6"/>
      <c r="CZ287" s="6"/>
      <c r="DA287" s="6"/>
      <c r="DB287" s="6"/>
      <c r="DC287" s="6"/>
      <c r="DD287" s="6"/>
      <c r="DE287" s="6"/>
      <c r="DF287" s="6"/>
      <c r="DG287" s="6"/>
      <c r="DH287" s="6"/>
      <c r="DI287" s="6"/>
      <c r="DJ287" s="6"/>
      <c r="DK287" s="6"/>
      <c r="DL287" s="6"/>
      <c r="DM287" s="6"/>
      <c r="DN287" s="6"/>
      <c r="DO287" s="6"/>
      <c r="DP287" s="6"/>
      <c r="DQ287" s="6"/>
      <c r="DR287" s="6"/>
      <c r="DS287" s="6"/>
      <c r="DT287" s="6"/>
      <c r="DU287" s="6"/>
      <c r="DV287" s="6"/>
    </row>
    <row r="288" spans="1:126" s="2" customFormat="1" x14ac:dyDescent="0.25">
      <c r="A288" s="97" t="s">
        <v>399</v>
      </c>
      <c r="B288" s="97"/>
      <c r="C288" s="97"/>
      <c r="D288" s="97"/>
      <c r="E288" s="97"/>
      <c r="F288" s="97"/>
      <c r="G288" s="97"/>
      <c r="H288" s="97"/>
      <c r="I288" s="97"/>
      <c r="J288" s="97"/>
      <c r="K288" s="97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</row>
    <row r="289" spans="1:126" x14ac:dyDescent="0.25">
      <c r="A289" t="s">
        <v>348</v>
      </c>
      <c r="B289" s="18" t="s">
        <v>347</v>
      </c>
      <c r="C289" s="33" t="s">
        <v>413</v>
      </c>
      <c r="D289" s="16" t="s">
        <v>281</v>
      </c>
      <c r="E289" s="1">
        <v>90000</v>
      </c>
      <c r="F289" s="1">
        <f>E289*0.0287</f>
        <v>2583</v>
      </c>
      <c r="G289" s="1">
        <v>9753.1200000000008</v>
      </c>
      <c r="H289" s="1">
        <f>E289*0.0304</f>
        <v>2736</v>
      </c>
      <c r="I289" s="1">
        <v>175</v>
      </c>
      <c r="J289" s="1">
        <v>15247.12</v>
      </c>
      <c r="K289" s="1">
        <f>E289-J289</f>
        <v>74752.88</v>
      </c>
    </row>
    <row r="290" spans="1:126" x14ac:dyDescent="0.25">
      <c r="A290" t="s">
        <v>501</v>
      </c>
      <c r="B290" s="18" t="s">
        <v>17</v>
      </c>
      <c r="C290" s="33" t="s">
        <v>413</v>
      </c>
      <c r="D290" t="s">
        <v>279</v>
      </c>
      <c r="E290" s="1">
        <v>115000</v>
      </c>
      <c r="F290" s="1">
        <v>3300.5</v>
      </c>
      <c r="G290" s="1">
        <v>14958.68</v>
      </c>
      <c r="H290" s="1">
        <v>3496</v>
      </c>
      <c r="I290" s="1">
        <v>2725.24</v>
      </c>
      <c r="J290" s="1">
        <v>24480.42</v>
      </c>
      <c r="K290" s="1">
        <v>90519.58</v>
      </c>
    </row>
    <row r="291" spans="1:126" s="2" customFormat="1" x14ac:dyDescent="0.25">
      <c r="A291" s="3" t="s">
        <v>13</v>
      </c>
      <c r="B291" s="3">
        <v>2</v>
      </c>
      <c r="C291" s="34"/>
      <c r="D291" s="3"/>
      <c r="E291" s="4">
        <f>SUM(E289:E289)+E290</f>
        <v>205000</v>
      </c>
      <c r="F291" s="4">
        <f>SUM(F289:F290)</f>
        <v>5883.5</v>
      </c>
      <c r="G291" s="4">
        <f>SUM(G289:G289)+G290</f>
        <v>24711.8</v>
      </c>
      <c r="H291" s="4">
        <f>SUM(H289:H289)+H290</f>
        <v>6232</v>
      </c>
      <c r="I291" s="4">
        <f>SUM(I289:I289)+I290</f>
        <v>2900.24</v>
      </c>
      <c r="J291" s="4">
        <f>SUM(J289:J289)+J290</f>
        <v>39727.54</v>
      </c>
      <c r="K291" s="4">
        <f>SUM(K289:K289)+K290</f>
        <v>165272.46</v>
      </c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  <c r="BD291" s="6"/>
      <c r="BE291" s="6"/>
      <c r="BF291" s="6"/>
      <c r="BG291" s="6"/>
      <c r="BH291" s="6"/>
      <c r="BI291" s="6"/>
      <c r="BJ291" s="6"/>
      <c r="BK291" s="6"/>
      <c r="BL291" s="6"/>
      <c r="BM291" s="6"/>
      <c r="BN291" s="6"/>
      <c r="BO291" s="6"/>
      <c r="BP291" s="6"/>
      <c r="BQ291" s="6"/>
      <c r="BR291" s="6"/>
      <c r="BS291" s="6"/>
      <c r="BT291" s="6"/>
      <c r="BU291" s="6"/>
      <c r="BV291" s="6"/>
      <c r="BW291" s="6"/>
      <c r="BX291" s="6"/>
      <c r="BY291" s="6"/>
      <c r="BZ291" s="6"/>
      <c r="CA291" s="6"/>
      <c r="CB291" s="6"/>
      <c r="CC291" s="6"/>
      <c r="CD291" s="6"/>
      <c r="CE291" s="6"/>
      <c r="CF291" s="6"/>
      <c r="CG291" s="6"/>
      <c r="CH291" s="6"/>
      <c r="CI291" s="6"/>
      <c r="CJ291" s="6"/>
      <c r="CK291" s="6"/>
      <c r="CL291" s="6"/>
      <c r="CM291" s="6"/>
      <c r="CN291" s="6"/>
      <c r="CO291" s="6"/>
      <c r="CP291" s="6"/>
      <c r="CQ291" s="6"/>
      <c r="CR291" s="6"/>
      <c r="CS291" s="6"/>
      <c r="CT291" s="6"/>
      <c r="CU291" s="6"/>
      <c r="CV291" s="6"/>
      <c r="CW291" s="6"/>
      <c r="CX291" s="6"/>
      <c r="CY291" s="6"/>
      <c r="CZ291" s="6"/>
      <c r="DA291" s="6"/>
      <c r="DB291" s="6"/>
      <c r="DC291" s="6"/>
      <c r="DD291" s="6"/>
      <c r="DE291" s="6"/>
      <c r="DF291" s="6"/>
      <c r="DG291" s="6"/>
      <c r="DH291" s="6"/>
      <c r="DI291" s="6"/>
      <c r="DJ291" s="6"/>
      <c r="DK291" s="6"/>
      <c r="DL291" s="6"/>
      <c r="DM291" s="6"/>
      <c r="DN291" s="6"/>
      <c r="DO291" s="6"/>
      <c r="DP291" s="6"/>
      <c r="DQ291" s="6"/>
      <c r="DR291" s="6"/>
      <c r="DS291" s="6"/>
      <c r="DT291" s="6"/>
      <c r="DU291" s="6"/>
      <c r="DV291" s="6"/>
    </row>
    <row r="292" spans="1:126" x14ac:dyDescent="0.25">
      <c r="A292" s="6"/>
      <c r="B292" s="6"/>
      <c r="C292" s="40"/>
      <c r="D292" s="6"/>
      <c r="E292" s="49"/>
      <c r="F292" s="49"/>
      <c r="G292" s="49"/>
      <c r="H292" s="49"/>
      <c r="I292" s="49"/>
      <c r="J292" s="49"/>
      <c r="K292" s="49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  <c r="DV292"/>
    </row>
    <row r="293" spans="1:126" x14ac:dyDescent="0.25">
      <c r="A293" s="6" t="s">
        <v>488</v>
      </c>
      <c r="B293" s="6"/>
      <c r="C293" s="40"/>
      <c r="D293" s="6"/>
      <c r="E293" s="49"/>
      <c r="F293" s="49"/>
      <c r="G293" s="49"/>
      <c r="H293" s="49"/>
      <c r="I293" s="49"/>
      <c r="J293" s="49"/>
      <c r="K293" s="49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  <c r="DV293"/>
    </row>
    <row r="294" spans="1:126" s="2" customFormat="1" x14ac:dyDescent="0.25">
      <c r="A294" s="44" t="s">
        <v>443</v>
      </c>
      <c r="B294" s="44" t="s">
        <v>45</v>
      </c>
      <c r="C294" s="45" t="s">
        <v>413</v>
      </c>
      <c r="D294" s="44" t="s">
        <v>281</v>
      </c>
      <c r="E294" s="46">
        <v>44000</v>
      </c>
      <c r="F294" s="46">
        <v>1262.8</v>
      </c>
      <c r="G294" s="46">
        <v>1007.19</v>
      </c>
      <c r="H294" s="46">
        <v>1337.6</v>
      </c>
      <c r="I294" s="46">
        <v>175</v>
      </c>
      <c r="J294" s="46">
        <v>3782.59</v>
      </c>
      <c r="K294" s="46">
        <v>40217.410000000003</v>
      </c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</row>
    <row r="295" spans="1:126" s="6" customFormat="1" x14ac:dyDescent="0.25">
      <c r="A295" s="44" t="s">
        <v>445</v>
      </c>
      <c r="B295" s="44" t="s">
        <v>45</v>
      </c>
      <c r="C295" s="45" t="s">
        <v>413</v>
      </c>
      <c r="D295" s="44" t="s">
        <v>416</v>
      </c>
      <c r="E295" s="46">
        <v>44000</v>
      </c>
      <c r="F295" s="46">
        <v>1262.8</v>
      </c>
      <c r="G295" s="46">
        <v>1007.19</v>
      </c>
      <c r="H295" s="46">
        <v>1337.6</v>
      </c>
      <c r="I295" s="46">
        <v>175</v>
      </c>
      <c r="J295" s="46">
        <v>3782.59</v>
      </c>
      <c r="K295" s="46">
        <v>40217.410000000003</v>
      </c>
    </row>
    <row r="296" spans="1:126" s="6" customFormat="1" x14ac:dyDescent="0.25">
      <c r="A296" s="84" t="s">
        <v>13</v>
      </c>
      <c r="B296" s="84">
        <v>2</v>
      </c>
      <c r="C296" s="85"/>
      <c r="D296" s="84"/>
      <c r="E296" s="86">
        <f>E294+E295</f>
        <v>88000</v>
      </c>
      <c r="F296" s="86">
        <f>SUM(F294:F295)</f>
        <v>2525.6</v>
      </c>
      <c r="G296" s="86">
        <f>G294+G295</f>
        <v>2014.38</v>
      </c>
      <c r="H296" s="86">
        <f>H294+H295</f>
        <v>2675.2</v>
      </c>
      <c r="I296" s="86">
        <f>I294+I295</f>
        <v>350</v>
      </c>
      <c r="J296" s="86">
        <f>J294+J295</f>
        <v>7565.18</v>
      </c>
      <c r="K296" s="86">
        <f>K294+K295</f>
        <v>80434.820000000007</v>
      </c>
    </row>
    <row r="298" spans="1:126" s="26" customFormat="1" x14ac:dyDescent="0.25">
      <c r="A298" s="94"/>
      <c r="B298" s="94"/>
      <c r="C298" s="94"/>
      <c r="D298" s="94"/>
      <c r="E298" s="94"/>
      <c r="F298" s="94"/>
      <c r="G298" s="94"/>
      <c r="H298" s="94"/>
      <c r="I298" s="94"/>
      <c r="J298" s="94"/>
      <c r="K298" s="94"/>
    </row>
    <row r="299" spans="1:126" s="26" customFormat="1" x14ac:dyDescent="0.25">
      <c r="A299" s="97" t="s">
        <v>400</v>
      </c>
      <c r="B299" s="97"/>
      <c r="C299" s="97"/>
      <c r="D299" s="97"/>
      <c r="E299" s="97"/>
      <c r="F299" s="97"/>
      <c r="G299" s="97"/>
      <c r="H299" s="97"/>
      <c r="I299" s="97"/>
      <c r="J299" s="97"/>
      <c r="K299" s="97"/>
    </row>
    <row r="300" spans="1:126" s="26" customFormat="1" x14ac:dyDescent="0.25">
      <c r="A300" s="44" t="s">
        <v>44</v>
      </c>
      <c r="B300" s="44" t="s">
        <v>444</v>
      </c>
      <c r="C300" s="45" t="s">
        <v>413</v>
      </c>
      <c r="D300" s="44" t="s">
        <v>281</v>
      </c>
      <c r="E300" s="46">
        <v>91000</v>
      </c>
      <c r="F300" s="46">
        <f>E300*0.0287</f>
        <v>2611.6999999999998</v>
      </c>
      <c r="G300" s="46">
        <v>9988.34</v>
      </c>
      <c r="H300" s="46">
        <f>E300*0.0304</f>
        <v>2766.4</v>
      </c>
      <c r="I300" s="46">
        <v>2300</v>
      </c>
      <c r="J300" s="46">
        <v>17666.439999999999</v>
      </c>
      <c r="K300" s="46">
        <f>E300-J300</f>
        <v>73333.56</v>
      </c>
    </row>
    <row r="301" spans="1:126" s="26" customFormat="1" x14ac:dyDescent="0.25">
      <c r="A301" s="44" t="s">
        <v>446</v>
      </c>
      <c r="B301" s="44" t="s">
        <v>45</v>
      </c>
      <c r="C301" s="45" t="s">
        <v>413</v>
      </c>
      <c r="D301" s="44" t="s">
        <v>281</v>
      </c>
      <c r="E301" s="46">
        <v>44000</v>
      </c>
      <c r="F301" s="46">
        <v>1262.8</v>
      </c>
      <c r="G301" s="46">
        <v>1007.19</v>
      </c>
      <c r="H301" s="46">
        <v>1337.6</v>
      </c>
      <c r="I301" s="46">
        <v>175</v>
      </c>
      <c r="J301" s="46">
        <v>3782.59</v>
      </c>
      <c r="K301" s="46">
        <v>40217.410000000003</v>
      </c>
    </row>
    <row r="302" spans="1:126" x14ac:dyDescent="0.25">
      <c r="A302" s="3" t="s">
        <v>13</v>
      </c>
      <c r="B302" s="3">
        <v>2</v>
      </c>
      <c r="C302" s="34"/>
      <c r="D302" s="3"/>
      <c r="E302" s="4">
        <f>SUM(E300:E300)+E301</f>
        <v>135000</v>
      </c>
      <c r="F302" s="4">
        <f>SUM(F300:F301)</f>
        <v>3874.5</v>
      </c>
      <c r="G302" s="4">
        <f>SUM(G300:G300)+G301</f>
        <v>10995.53</v>
      </c>
      <c r="H302" s="4">
        <f>SUM(H300:H300)+H301</f>
        <v>4104</v>
      </c>
      <c r="I302" s="4">
        <f>SUM(I300:I300)+I301</f>
        <v>2475</v>
      </c>
      <c r="J302" s="4">
        <f>SUM(J300:J300)+J301</f>
        <v>21449.03</v>
      </c>
      <c r="K302" s="4">
        <f>SUM(K300:K300)+K301</f>
        <v>113550.97</v>
      </c>
    </row>
    <row r="303" spans="1:126" s="26" customFormat="1" x14ac:dyDescent="0.25">
      <c r="A303"/>
      <c r="B303"/>
      <c r="C303" s="32"/>
      <c r="D303"/>
      <c r="E303" s="1"/>
      <c r="F303" s="1"/>
      <c r="G303" s="1"/>
      <c r="H303" s="1"/>
      <c r="I303" s="1"/>
      <c r="J303" s="1"/>
      <c r="K303" s="1"/>
    </row>
    <row r="304" spans="1:126" s="26" customFormat="1" x14ac:dyDescent="0.25">
      <c r="A304" s="97" t="s">
        <v>401</v>
      </c>
      <c r="B304" s="97"/>
      <c r="C304" s="97"/>
      <c r="D304" s="97"/>
      <c r="E304" s="97"/>
      <c r="F304" s="97"/>
      <c r="G304" s="97"/>
      <c r="H304" s="97"/>
      <c r="I304" s="97"/>
      <c r="J304" s="97"/>
      <c r="K304" s="97"/>
    </row>
    <row r="305" spans="1:126" x14ac:dyDescent="0.25">
      <c r="A305" s="29" t="s">
        <v>39</v>
      </c>
      <c r="B305" t="s">
        <v>43</v>
      </c>
      <c r="C305" s="32" t="s">
        <v>413</v>
      </c>
      <c r="D305" t="s">
        <v>279</v>
      </c>
      <c r="E305" s="1">
        <v>45000</v>
      </c>
      <c r="F305" s="1">
        <f t="shared" ref="F305" si="97">E305*0.0287</f>
        <v>1291.5</v>
      </c>
      <c r="G305" s="1">
        <v>945.81</v>
      </c>
      <c r="H305" s="1">
        <v>1368</v>
      </c>
      <c r="I305" s="1">
        <v>1525.12</v>
      </c>
      <c r="J305" s="30">
        <v>5130.43</v>
      </c>
      <c r="K305" s="1">
        <v>39869.57</v>
      </c>
    </row>
    <row r="306" spans="1:126" x14ac:dyDescent="0.25">
      <c r="A306" t="s">
        <v>42</v>
      </c>
      <c r="B306" t="s">
        <v>43</v>
      </c>
      <c r="C306" s="32" t="s">
        <v>413</v>
      </c>
      <c r="D306" t="s">
        <v>281</v>
      </c>
      <c r="E306" s="1">
        <v>45000</v>
      </c>
      <c r="F306" s="1">
        <v>1291.5</v>
      </c>
      <c r="G306" s="1">
        <v>1148.33</v>
      </c>
      <c r="H306" s="1">
        <v>1368</v>
      </c>
      <c r="I306" s="1">
        <v>175</v>
      </c>
      <c r="J306" s="30">
        <v>3982.83</v>
      </c>
      <c r="K306" s="1">
        <f>E306-J306</f>
        <v>41017.17</v>
      </c>
    </row>
    <row r="307" spans="1:126" s="2" customFormat="1" x14ac:dyDescent="0.25">
      <c r="A307" s="5" t="s">
        <v>37</v>
      </c>
      <c r="B307" t="s">
        <v>38</v>
      </c>
      <c r="C307" s="32" t="s">
        <v>413</v>
      </c>
      <c r="D307" t="s">
        <v>279</v>
      </c>
      <c r="E307" s="1">
        <v>91000</v>
      </c>
      <c r="F307" s="1">
        <f>E307*0.0287</f>
        <v>2611.6999999999998</v>
      </c>
      <c r="G307" s="1">
        <v>9313.2800000000007</v>
      </c>
      <c r="H307" s="1">
        <v>2766.4</v>
      </c>
      <c r="I307" s="1">
        <v>4690.24</v>
      </c>
      <c r="J307" s="30">
        <v>19381.62</v>
      </c>
      <c r="K307" s="1">
        <f>E307-J307</f>
        <v>71618.38</v>
      </c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  <c r="BS307" s="6"/>
      <c r="BT307" s="6"/>
      <c r="BU307" s="6"/>
      <c r="BV307" s="6"/>
      <c r="BW307" s="6"/>
      <c r="BX307" s="6"/>
      <c r="BY307" s="6"/>
      <c r="BZ307" s="6"/>
      <c r="CA307" s="6"/>
      <c r="CB307" s="6"/>
      <c r="CC307" s="6"/>
      <c r="CD307" s="6"/>
      <c r="CE307" s="6"/>
      <c r="CF307" s="6"/>
      <c r="CG307" s="6"/>
      <c r="CH307" s="6"/>
      <c r="CI307" s="6"/>
      <c r="CJ307" s="6"/>
      <c r="CK307" s="6"/>
      <c r="CL307" s="6"/>
      <c r="CM307" s="6"/>
      <c r="CN307" s="6"/>
      <c r="CO307" s="6"/>
      <c r="CP307" s="6"/>
      <c r="CQ307" s="6"/>
      <c r="CR307" s="6"/>
      <c r="CS307" s="6"/>
      <c r="CT307" s="6"/>
      <c r="CU307" s="6"/>
      <c r="CV307" s="6"/>
      <c r="CW307" s="6"/>
      <c r="CX307" s="6"/>
      <c r="CY307" s="6"/>
      <c r="CZ307" s="6"/>
      <c r="DA307" s="6"/>
      <c r="DB307" s="6"/>
      <c r="DC307" s="6"/>
      <c r="DD307" s="6"/>
      <c r="DE307" s="6"/>
      <c r="DF307" s="6"/>
      <c r="DG307" s="6"/>
      <c r="DH307" s="6"/>
      <c r="DI307" s="6"/>
      <c r="DJ307" s="6"/>
      <c r="DK307" s="6"/>
      <c r="DL307" s="6"/>
      <c r="DM307" s="6"/>
      <c r="DN307" s="6"/>
      <c r="DO307" s="6"/>
      <c r="DP307" s="6"/>
      <c r="DQ307" s="6"/>
      <c r="DR307" s="6"/>
      <c r="DS307" s="6"/>
      <c r="DT307" s="6"/>
      <c r="DU307" s="6"/>
      <c r="DV307" s="6"/>
    </row>
    <row r="308" spans="1:126" x14ac:dyDescent="0.25">
      <c r="A308" s="3" t="s">
        <v>13</v>
      </c>
      <c r="B308" s="3">
        <v>3</v>
      </c>
      <c r="C308" s="34"/>
      <c r="D308" s="3"/>
      <c r="E308" s="4">
        <f t="shared" ref="E308:K308" si="98">SUM(E305:E307)</f>
        <v>181000</v>
      </c>
      <c r="F308" s="4">
        <f t="shared" si="98"/>
        <v>5194.7</v>
      </c>
      <c r="G308" s="4">
        <f t="shared" si="98"/>
        <v>11407.42</v>
      </c>
      <c r="H308" s="4">
        <f t="shared" si="98"/>
        <v>5502.4</v>
      </c>
      <c r="I308" s="4">
        <f t="shared" si="98"/>
        <v>6390.36</v>
      </c>
      <c r="J308" s="4">
        <f t="shared" si="98"/>
        <v>28494.880000000001</v>
      </c>
      <c r="K308" s="4">
        <f t="shared" si="98"/>
        <v>152505.12</v>
      </c>
    </row>
    <row r="310" spans="1:126" s="2" customFormat="1" x14ac:dyDescent="0.25">
      <c r="A310" s="97" t="s">
        <v>402</v>
      </c>
      <c r="B310" s="97"/>
      <c r="C310" s="97"/>
      <c r="D310" s="97"/>
      <c r="E310" s="97"/>
      <c r="F310" s="97"/>
      <c r="G310" s="97"/>
      <c r="H310" s="97"/>
      <c r="I310" s="97"/>
      <c r="J310" s="97"/>
      <c r="K310" s="97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  <c r="BS310" s="6"/>
      <c r="BT310" s="6"/>
      <c r="BU310" s="6"/>
      <c r="BV310" s="6"/>
      <c r="BW310" s="6"/>
      <c r="BX310" s="6"/>
      <c r="BY310" s="6"/>
      <c r="BZ310" s="6"/>
      <c r="CA310" s="6"/>
      <c r="CB310" s="6"/>
      <c r="CC310" s="6"/>
      <c r="CD310" s="6"/>
      <c r="CE310" s="6"/>
      <c r="CF310" s="6"/>
      <c r="CG310" s="6"/>
      <c r="CH310" s="6"/>
      <c r="CI310" s="6"/>
      <c r="CJ310" s="6"/>
      <c r="CK310" s="6"/>
      <c r="CL310" s="6"/>
      <c r="CM310" s="6"/>
      <c r="CN310" s="6"/>
      <c r="CO310" s="6"/>
      <c r="CP310" s="6"/>
      <c r="CQ310" s="6"/>
      <c r="CR310" s="6"/>
      <c r="CS310" s="6"/>
      <c r="CT310" s="6"/>
      <c r="CU310" s="6"/>
      <c r="CV310" s="6"/>
      <c r="CW310" s="6"/>
      <c r="CX310" s="6"/>
      <c r="CY310" s="6"/>
      <c r="CZ310" s="6"/>
      <c r="DA310" s="6"/>
      <c r="DB310" s="6"/>
      <c r="DC310" s="6"/>
      <c r="DD310" s="6"/>
      <c r="DE310" s="6"/>
      <c r="DF310" s="6"/>
      <c r="DG310" s="6"/>
      <c r="DH310" s="6"/>
      <c r="DI310" s="6"/>
      <c r="DJ310" s="6"/>
      <c r="DK310" s="6"/>
      <c r="DL310" s="6"/>
      <c r="DM310" s="6"/>
      <c r="DN310" s="6"/>
      <c r="DO310" s="6"/>
      <c r="DP310" s="6"/>
      <c r="DQ310" s="6"/>
      <c r="DR310" s="6"/>
      <c r="DS310" s="6"/>
      <c r="DT310" s="6"/>
      <c r="DU310" s="6"/>
      <c r="DV310" s="6"/>
    </row>
    <row r="311" spans="1:126" s="2" customFormat="1" x14ac:dyDescent="0.25">
      <c r="A311" s="17" t="s">
        <v>48</v>
      </c>
      <c r="B311" s="17" t="s">
        <v>337</v>
      </c>
      <c r="C311" s="37" t="s">
        <v>413</v>
      </c>
      <c r="D311" s="19" t="s">
        <v>281</v>
      </c>
      <c r="E311" s="1">
        <v>89500</v>
      </c>
      <c r="F311" s="1">
        <f>E311*0.0287</f>
        <v>2568.65</v>
      </c>
      <c r="G311" s="1">
        <v>8389.18</v>
      </c>
      <c r="H311" s="30">
        <f>E311*0.0304</f>
        <v>2720.8</v>
      </c>
      <c r="I311" s="30">
        <v>1525.12</v>
      </c>
      <c r="J311" s="30">
        <v>15203.75</v>
      </c>
      <c r="K311" s="30">
        <f>E311-J311</f>
        <v>74296.25</v>
      </c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  <c r="DV311" s="6"/>
    </row>
    <row r="312" spans="1:126" s="2" customFormat="1" x14ac:dyDescent="0.25">
      <c r="A312" s="17" t="s">
        <v>350</v>
      </c>
      <c r="B312" s="17" t="s">
        <v>41</v>
      </c>
      <c r="C312" s="37" t="s">
        <v>412</v>
      </c>
      <c r="D312" s="19" t="s">
        <v>281</v>
      </c>
      <c r="E312" s="1">
        <v>44000</v>
      </c>
      <c r="F312" s="1">
        <v>1262.8</v>
      </c>
      <c r="G312" s="1">
        <v>1007.19</v>
      </c>
      <c r="H312" s="30">
        <v>1337.6</v>
      </c>
      <c r="I312" s="30">
        <v>175</v>
      </c>
      <c r="J312" s="30">
        <v>3782.59</v>
      </c>
      <c r="K312" s="30">
        <v>40217.410000000003</v>
      </c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  <c r="DU312" s="6"/>
      <c r="DV312" s="6"/>
    </row>
    <row r="313" spans="1:126" s="2" customFormat="1" x14ac:dyDescent="0.25">
      <c r="A313" t="s">
        <v>351</v>
      </c>
      <c r="B313" s="23" t="s">
        <v>15</v>
      </c>
      <c r="C313" s="32" t="s">
        <v>413</v>
      </c>
      <c r="D313" s="20" t="s">
        <v>281</v>
      </c>
      <c r="E313" s="1">
        <v>44000</v>
      </c>
      <c r="F313" s="1">
        <f>E313*0.0287</f>
        <v>1262.8</v>
      </c>
      <c r="G313" s="1">
        <v>1007.19</v>
      </c>
      <c r="H313" s="30">
        <f>E313*0.0304</f>
        <v>1337.6</v>
      </c>
      <c r="I313" s="30">
        <v>3573.6</v>
      </c>
      <c r="J313" s="30">
        <v>7181.19</v>
      </c>
      <c r="K313" s="30">
        <v>36818.81</v>
      </c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  <c r="BE313" s="6"/>
      <c r="BF313" s="6"/>
      <c r="BG313" s="6"/>
      <c r="BH313" s="6"/>
      <c r="BI313" s="6"/>
      <c r="BJ313" s="6"/>
      <c r="BK313" s="6"/>
      <c r="BL313" s="6"/>
      <c r="BM313" s="6"/>
      <c r="BN313" s="6"/>
      <c r="BO313" s="6"/>
      <c r="BP313" s="6"/>
      <c r="BQ313" s="6"/>
      <c r="BR313" s="6"/>
      <c r="BS313" s="6"/>
      <c r="BT313" s="6"/>
      <c r="BU313" s="6"/>
      <c r="BV313" s="6"/>
      <c r="BW313" s="6"/>
      <c r="BX313" s="6"/>
      <c r="BY313" s="6"/>
      <c r="BZ313" s="6"/>
      <c r="CA313" s="6"/>
      <c r="CB313" s="6"/>
      <c r="CC313" s="6"/>
      <c r="CD313" s="6"/>
      <c r="CE313" s="6"/>
      <c r="CF313" s="6"/>
      <c r="CG313" s="6"/>
      <c r="CH313" s="6"/>
      <c r="CI313" s="6"/>
      <c r="CJ313" s="6"/>
      <c r="CK313" s="6"/>
      <c r="CL313" s="6"/>
      <c r="CM313" s="6"/>
      <c r="CN313" s="6"/>
      <c r="CO313" s="6"/>
      <c r="CP313" s="6"/>
      <c r="CQ313" s="6"/>
      <c r="CR313" s="6"/>
      <c r="CS313" s="6"/>
      <c r="CT313" s="6"/>
      <c r="CU313" s="6"/>
      <c r="CV313" s="6"/>
      <c r="CW313" s="6"/>
      <c r="CX313" s="6"/>
      <c r="CY313" s="6"/>
      <c r="CZ313" s="6"/>
      <c r="DA313" s="6"/>
      <c r="DB313" s="6"/>
      <c r="DC313" s="6"/>
      <c r="DD313" s="6"/>
      <c r="DE313" s="6"/>
      <c r="DF313" s="6"/>
      <c r="DG313" s="6"/>
      <c r="DH313" s="6"/>
      <c r="DI313" s="6"/>
      <c r="DJ313" s="6"/>
      <c r="DK313" s="6"/>
      <c r="DL313" s="6"/>
      <c r="DM313" s="6"/>
      <c r="DN313" s="6"/>
      <c r="DO313" s="6"/>
      <c r="DP313" s="6"/>
      <c r="DQ313" s="6"/>
      <c r="DR313" s="6"/>
      <c r="DS313" s="6"/>
      <c r="DT313" s="6"/>
      <c r="DU313" s="6"/>
      <c r="DV313" s="6"/>
    </row>
    <row r="314" spans="1:126" s="2" customFormat="1" x14ac:dyDescent="0.25">
      <c r="A314" t="s">
        <v>507</v>
      </c>
      <c r="B314" s="23" t="s">
        <v>256</v>
      </c>
      <c r="C314" s="32" t="s">
        <v>413</v>
      </c>
      <c r="D314" t="s">
        <v>279</v>
      </c>
      <c r="E314" s="1">
        <v>115000</v>
      </c>
      <c r="F314" s="1">
        <v>3300.5</v>
      </c>
      <c r="G314" s="1">
        <v>15633.74</v>
      </c>
      <c r="H314" s="30">
        <v>3496</v>
      </c>
      <c r="I314" s="30">
        <v>75</v>
      </c>
      <c r="J314" s="30">
        <v>22505.24</v>
      </c>
      <c r="K314" s="30">
        <v>92494.76</v>
      </c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  <c r="BD314" s="6"/>
      <c r="BE314" s="6"/>
      <c r="BF314" s="6"/>
      <c r="BG314" s="6"/>
      <c r="BH314" s="6"/>
      <c r="BI314" s="6"/>
      <c r="BJ314" s="6"/>
      <c r="BK314" s="6"/>
      <c r="BL314" s="6"/>
      <c r="BM314" s="6"/>
      <c r="BN314" s="6"/>
      <c r="BO314" s="6"/>
      <c r="BP314" s="6"/>
      <c r="BQ314" s="6"/>
      <c r="BR314" s="6"/>
      <c r="BS314" s="6"/>
      <c r="BT314" s="6"/>
      <c r="BU314" s="6"/>
      <c r="BV314" s="6"/>
      <c r="BW314" s="6"/>
      <c r="BX314" s="6"/>
      <c r="BY314" s="6"/>
      <c r="BZ314" s="6"/>
      <c r="CA314" s="6"/>
      <c r="CB314" s="6"/>
      <c r="CC314" s="6"/>
      <c r="CD314" s="6"/>
      <c r="CE314" s="6"/>
      <c r="CF314" s="6"/>
      <c r="CG314" s="6"/>
      <c r="CH314" s="6"/>
      <c r="CI314" s="6"/>
      <c r="CJ314" s="6"/>
      <c r="CK314" s="6"/>
      <c r="CL314" s="6"/>
      <c r="CM314" s="6"/>
      <c r="CN314" s="6"/>
      <c r="CO314" s="6"/>
      <c r="CP314" s="6"/>
      <c r="CQ314" s="6"/>
      <c r="CR314" s="6"/>
      <c r="CS314" s="6"/>
      <c r="CT314" s="6"/>
      <c r="CU314" s="6"/>
      <c r="CV314" s="6"/>
      <c r="CW314" s="6"/>
      <c r="CX314" s="6"/>
      <c r="CY314" s="6"/>
      <c r="CZ314" s="6"/>
      <c r="DA314" s="6"/>
      <c r="DB314" s="6"/>
      <c r="DC314" s="6"/>
      <c r="DD314" s="6"/>
      <c r="DE314" s="6"/>
      <c r="DF314" s="6"/>
      <c r="DG314" s="6"/>
      <c r="DH314" s="6"/>
      <c r="DI314" s="6"/>
      <c r="DJ314" s="6"/>
      <c r="DK314" s="6"/>
      <c r="DL314" s="6"/>
      <c r="DM314" s="6"/>
      <c r="DN314" s="6"/>
      <c r="DO314" s="6"/>
      <c r="DP314" s="6"/>
      <c r="DQ314" s="6"/>
      <c r="DR314" s="6"/>
      <c r="DS314" s="6"/>
      <c r="DT314" s="6"/>
      <c r="DU314" s="6"/>
      <c r="DV314" s="6"/>
    </row>
    <row r="315" spans="1:126" s="14" customFormat="1" x14ac:dyDescent="0.25">
      <c r="A315" t="s">
        <v>49</v>
      </c>
      <c r="B315" t="s">
        <v>15</v>
      </c>
      <c r="C315" s="32" t="s">
        <v>412</v>
      </c>
      <c r="D315" t="s">
        <v>279</v>
      </c>
      <c r="E315" s="1">
        <v>46000</v>
      </c>
      <c r="F315" s="1">
        <v>1320.2</v>
      </c>
      <c r="G315" s="1">
        <v>884.42</v>
      </c>
      <c r="H315" s="30">
        <f t="shared" ref="H315:H317" si="99">E315*0.0304</f>
        <v>1398.4</v>
      </c>
      <c r="I315" s="30">
        <v>4165.24</v>
      </c>
      <c r="J315" s="30">
        <v>7768.26</v>
      </c>
      <c r="K315" s="30">
        <v>38231.74</v>
      </c>
    </row>
    <row r="316" spans="1:126" s="14" customFormat="1" x14ac:dyDescent="0.25">
      <c r="A316" t="s">
        <v>489</v>
      </c>
      <c r="B316" s="23" t="s">
        <v>40</v>
      </c>
      <c r="C316" s="32" t="s">
        <v>412</v>
      </c>
      <c r="D316" t="s">
        <v>281</v>
      </c>
      <c r="E316" s="1">
        <v>44000</v>
      </c>
      <c r="F316" s="1">
        <v>1262.8</v>
      </c>
      <c r="G316" s="1">
        <v>1007.19</v>
      </c>
      <c r="H316" s="30">
        <v>1337.6</v>
      </c>
      <c r="I316" s="30">
        <v>1487.4</v>
      </c>
      <c r="J316" s="30">
        <v>5094.99</v>
      </c>
      <c r="K316" s="30">
        <v>38905.01</v>
      </c>
    </row>
    <row r="317" spans="1:126" s="2" customFormat="1" x14ac:dyDescent="0.25">
      <c r="A317" t="s">
        <v>52</v>
      </c>
      <c r="B317" t="s">
        <v>23</v>
      </c>
      <c r="C317" s="32" t="s">
        <v>412</v>
      </c>
      <c r="D317" t="s">
        <v>279</v>
      </c>
      <c r="E317" s="1">
        <v>32000</v>
      </c>
      <c r="F317" s="1">
        <f t="shared" ref="F317" si="100">E317*0.0287</f>
        <v>918.4</v>
      </c>
      <c r="G317" s="1">
        <v>0</v>
      </c>
      <c r="H317" s="30">
        <f t="shared" si="99"/>
        <v>972.8</v>
      </c>
      <c r="I317" s="30">
        <v>1625.12</v>
      </c>
      <c r="J317" s="30">
        <v>3516.32</v>
      </c>
      <c r="K317" s="30">
        <v>28483.68</v>
      </c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  <c r="DU317" s="6"/>
      <c r="DV317" s="6"/>
    </row>
    <row r="318" spans="1:126" s="2" customFormat="1" x14ac:dyDescent="0.25">
      <c r="A318" s="3" t="s">
        <v>13</v>
      </c>
      <c r="B318" s="3">
        <v>7</v>
      </c>
      <c r="C318" s="34"/>
      <c r="D318" s="3"/>
      <c r="E318" s="4">
        <f t="shared" ref="E318:K318" si="101">SUM(E311:E317)</f>
        <v>414500</v>
      </c>
      <c r="F318" s="4">
        <f t="shared" si="101"/>
        <v>11896.15</v>
      </c>
      <c r="G318" s="4">
        <f t="shared" si="101"/>
        <v>27928.91</v>
      </c>
      <c r="H318" s="4">
        <f t="shared" si="101"/>
        <v>12600.8</v>
      </c>
      <c r="I318" s="4">
        <f t="shared" si="101"/>
        <v>12626.48</v>
      </c>
      <c r="J318" s="4">
        <f t="shared" si="101"/>
        <v>65052.34</v>
      </c>
      <c r="K318" s="4">
        <f t="shared" si="101"/>
        <v>349447.66</v>
      </c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  <c r="DU318" s="6"/>
      <c r="DV318" s="6"/>
    </row>
    <row r="319" spans="1:126" s="2" customFormat="1" ht="17.25" customHeight="1" x14ac:dyDescent="0.25">
      <c r="A319"/>
      <c r="B319"/>
      <c r="C319" s="32"/>
      <c r="D319"/>
      <c r="E319" s="1"/>
      <c r="F319" s="1"/>
      <c r="G319" s="1"/>
      <c r="H319" s="1"/>
      <c r="I319" s="1"/>
      <c r="J319" s="1"/>
      <c r="K319" s="1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  <c r="DU319" s="6"/>
      <c r="DV319" s="6"/>
    </row>
    <row r="320" spans="1:126" s="61" customFormat="1" x14ac:dyDescent="0.25">
      <c r="A320" s="87" t="s">
        <v>482</v>
      </c>
      <c r="B320" s="87"/>
      <c r="C320" s="88"/>
      <c r="D320" s="87"/>
      <c r="E320" s="89"/>
      <c r="F320" s="89"/>
      <c r="G320" s="89"/>
      <c r="H320" s="89"/>
      <c r="I320" s="89"/>
      <c r="J320" s="89"/>
      <c r="K320" s="89"/>
    </row>
    <row r="321" spans="1:126" s="61" customFormat="1" x14ac:dyDescent="0.25">
      <c r="A321" s="29" t="s">
        <v>483</v>
      </c>
      <c r="B321" s="29" t="s">
        <v>284</v>
      </c>
      <c r="C321" s="83" t="s">
        <v>412</v>
      </c>
      <c r="D321" s="29" t="s">
        <v>281</v>
      </c>
      <c r="E321" s="48">
        <v>32000</v>
      </c>
      <c r="F321" s="48">
        <v>918.4</v>
      </c>
      <c r="G321" s="48">
        <v>0</v>
      </c>
      <c r="H321" s="48">
        <v>972.8</v>
      </c>
      <c r="I321" s="48">
        <v>2175</v>
      </c>
      <c r="J321" s="48">
        <v>4066.2</v>
      </c>
      <c r="K321" s="48">
        <v>27933.8</v>
      </c>
    </row>
    <row r="322" spans="1:126" s="84" customFormat="1" x14ac:dyDescent="0.25">
      <c r="A322" s="29" t="s">
        <v>168</v>
      </c>
      <c r="B322" s="29" t="s">
        <v>484</v>
      </c>
      <c r="C322" s="83" t="s">
        <v>412</v>
      </c>
      <c r="D322" s="29" t="s">
        <v>279</v>
      </c>
      <c r="E322" s="48">
        <v>45000</v>
      </c>
      <c r="F322" s="48">
        <v>1291.5</v>
      </c>
      <c r="G322" s="48">
        <v>1148.33</v>
      </c>
      <c r="H322" s="48">
        <v>1368</v>
      </c>
      <c r="I322" s="48">
        <v>1650</v>
      </c>
      <c r="J322" s="48">
        <v>5457.83</v>
      </c>
      <c r="K322" s="48">
        <v>39542.17</v>
      </c>
      <c r="L322" s="87"/>
      <c r="M322" s="87"/>
      <c r="N322" s="87"/>
      <c r="O322" s="87"/>
      <c r="P322" s="87"/>
      <c r="Q322" s="87"/>
      <c r="R322" s="87"/>
      <c r="S322" s="87"/>
      <c r="T322" s="87"/>
      <c r="U322" s="87"/>
      <c r="V322" s="87"/>
      <c r="W322" s="87"/>
      <c r="X322" s="87"/>
      <c r="Y322" s="87"/>
      <c r="Z322" s="87"/>
      <c r="AA322" s="87"/>
      <c r="AB322" s="87"/>
      <c r="AC322" s="87"/>
      <c r="AD322" s="87"/>
      <c r="AE322" s="87"/>
      <c r="AF322" s="87"/>
      <c r="AG322" s="87"/>
      <c r="AH322" s="87"/>
      <c r="AI322" s="87"/>
      <c r="AJ322" s="87"/>
      <c r="AK322" s="87"/>
      <c r="AL322" s="87"/>
      <c r="AM322" s="87"/>
      <c r="AN322" s="87"/>
      <c r="AO322" s="87"/>
      <c r="AP322" s="87"/>
      <c r="AQ322" s="87"/>
      <c r="AR322" s="87"/>
      <c r="AS322" s="87"/>
      <c r="AT322" s="87"/>
      <c r="AU322" s="87"/>
      <c r="AV322" s="87"/>
      <c r="AW322" s="87"/>
    </row>
    <row r="323" spans="1:126" s="29" customFormat="1" x14ac:dyDescent="0.25">
      <c r="A323" s="29" t="s">
        <v>504</v>
      </c>
      <c r="B323" s="29" t="s">
        <v>17</v>
      </c>
      <c r="C323" s="83" t="s">
        <v>412</v>
      </c>
      <c r="D323" s="29" t="s">
        <v>279</v>
      </c>
      <c r="E323" s="48">
        <v>123500</v>
      </c>
      <c r="F323" s="48">
        <v>3544.45</v>
      </c>
      <c r="G323" s="48">
        <v>17633.16</v>
      </c>
      <c r="H323" s="48">
        <v>3754.4</v>
      </c>
      <c r="I323" s="48">
        <v>25</v>
      </c>
      <c r="J323" s="48">
        <v>24957.01</v>
      </c>
      <c r="K323" s="48">
        <v>98542.99</v>
      </c>
    </row>
    <row r="324" spans="1:126" s="44" customFormat="1" x14ac:dyDescent="0.25">
      <c r="A324" s="84" t="s">
        <v>13</v>
      </c>
      <c r="B324" s="84">
        <v>3</v>
      </c>
      <c r="C324" s="85"/>
      <c r="D324" s="84"/>
      <c r="E324" s="86">
        <f>SUM(E321:E323)</f>
        <v>200500</v>
      </c>
      <c r="F324" s="86">
        <f>SUM(F321:F323)</f>
        <v>5754.35</v>
      </c>
      <c r="G324" s="86">
        <f t="shared" ref="G324:K324" si="102">SUM(G321:G323)</f>
        <v>18781.490000000002</v>
      </c>
      <c r="H324" s="86">
        <f t="shared" si="102"/>
        <v>6095.2</v>
      </c>
      <c r="I324" s="86">
        <f t="shared" si="102"/>
        <v>3850</v>
      </c>
      <c r="J324" s="86">
        <f t="shared" si="102"/>
        <v>34481.040000000001</v>
      </c>
      <c r="K324" s="86">
        <f t="shared" si="102"/>
        <v>166018.96</v>
      </c>
    </row>
    <row r="325" spans="1:126" s="2" customFormat="1" x14ac:dyDescent="0.25">
      <c r="A325"/>
      <c r="B325"/>
      <c r="C325" s="32"/>
      <c r="D325"/>
      <c r="E325" s="1"/>
      <c r="F325" s="1"/>
      <c r="G325" s="1"/>
      <c r="H325" s="1"/>
      <c r="I325" s="1"/>
      <c r="J325" s="1"/>
      <c r="K325" s="1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6"/>
      <c r="AQ325" s="6"/>
      <c r="AR325" s="6"/>
      <c r="AS325" s="6"/>
      <c r="AT325" s="6"/>
      <c r="AU325" s="6"/>
      <c r="AV325" s="6"/>
      <c r="AW325" s="6"/>
      <c r="AX325" s="6"/>
      <c r="AY325" s="6"/>
      <c r="AZ325" s="6"/>
      <c r="BA325" s="6"/>
      <c r="BB325" s="6"/>
      <c r="BC325" s="6"/>
      <c r="BD325" s="6"/>
      <c r="BE325" s="6"/>
      <c r="BF325" s="6"/>
      <c r="BG325" s="6"/>
      <c r="BH325" s="6"/>
      <c r="BI325" s="6"/>
      <c r="BJ325" s="6"/>
      <c r="BK325" s="6"/>
      <c r="BL325" s="6"/>
      <c r="BM325" s="6"/>
      <c r="BN325" s="6"/>
      <c r="BO325" s="6"/>
      <c r="BP325" s="6"/>
      <c r="BQ325" s="6"/>
      <c r="BR325" s="6"/>
      <c r="BS325" s="6"/>
      <c r="BT325" s="6"/>
      <c r="BU325" s="6"/>
      <c r="BV325" s="6"/>
      <c r="BW325" s="6"/>
      <c r="BX325" s="6"/>
      <c r="BY325" s="6"/>
      <c r="BZ325" s="6"/>
      <c r="CA325" s="6"/>
      <c r="CB325" s="6"/>
      <c r="CC325" s="6"/>
      <c r="CD325" s="6"/>
      <c r="CE325" s="6"/>
      <c r="CF325" s="6"/>
      <c r="CG325" s="6"/>
      <c r="CH325" s="6"/>
      <c r="CI325" s="6"/>
      <c r="CJ325" s="6"/>
      <c r="CK325" s="6"/>
      <c r="CL325" s="6"/>
      <c r="CM325" s="6"/>
      <c r="CN325" s="6"/>
      <c r="CO325" s="6"/>
      <c r="CP325" s="6"/>
      <c r="CQ325" s="6"/>
      <c r="CR325" s="6"/>
      <c r="CS325" s="6"/>
      <c r="CT325" s="6"/>
      <c r="CU325" s="6"/>
      <c r="CV325" s="6"/>
      <c r="CW325" s="6"/>
      <c r="CX325" s="6"/>
      <c r="CY325" s="6"/>
      <c r="CZ325" s="6"/>
      <c r="DA325" s="6"/>
      <c r="DB325" s="6"/>
      <c r="DC325" s="6"/>
      <c r="DD325" s="6"/>
      <c r="DE325" s="6"/>
      <c r="DF325" s="6"/>
      <c r="DG325" s="6"/>
      <c r="DH325" s="6"/>
      <c r="DI325" s="6"/>
      <c r="DJ325" s="6"/>
      <c r="DK325" s="6"/>
      <c r="DL325" s="6"/>
      <c r="DM325" s="6"/>
      <c r="DN325" s="6"/>
      <c r="DO325" s="6"/>
      <c r="DP325" s="6"/>
      <c r="DQ325" s="6"/>
      <c r="DR325" s="6"/>
      <c r="DS325" s="6"/>
      <c r="DT325" s="6"/>
      <c r="DU325" s="6"/>
      <c r="DV325" s="6"/>
    </row>
    <row r="326" spans="1:126" s="2" customFormat="1" x14ac:dyDescent="0.25">
      <c r="A326"/>
      <c r="B326"/>
      <c r="C326" s="32"/>
      <c r="D326"/>
      <c r="E326" s="1"/>
      <c r="F326" s="1"/>
      <c r="G326" s="1"/>
      <c r="H326" s="1"/>
      <c r="I326" s="1"/>
      <c r="J326" s="1"/>
      <c r="K326" s="1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  <c r="AR326" s="6"/>
      <c r="AS326" s="6"/>
      <c r="AT326" s="6"/>
      <c r="AU326" s="6"/>
      <c r="AV326" s="6"/>
      <c r="AW326" s="6"/>
      <c r="AX326" s="6"/>
      <c r="AY326" s="6"/>
      <c r="AZ326" s="6"/>
      <c r="BA326" s="6"/>
      <c r="BB326" s="6"/>
      <c r="BC326" s="6"/>
      <c r="BD326" s="6"/>
      <c r="BE326" s="6"/>
      <c r="BF326" s="6"/>
      <c r="BG326" s="6"/>
      <c r="BH326" s="6"/>
      <c r="BI326" s="6"/>
      <c r="BJ326" s="6"/>
      <c r="BK326" s="6"/>
      <c r="BL326" s="6"/>
      <c r="BM326" s="6"/>
      <c r="BN326" s="6"/>
      <c r="BO326" s="6"/>
      <c r="BP326" s="6"/>
      <c r="BQ326" s="6"/>
      <c r="BR326" s="6"/>
      <c r="BS326" s="6"/>
      <c r="BT326" s="6"/>
      <c r="BU326" s="6"/>
      <c r="BV326" s="6"/>
      <c r="BW326" s="6"/>
      <c r="BX326" s="6"/>
      <c r="BY326" s="6"/>
      <c r="BZ326" s="6"/>
      <c r="CA326" s="6"/>
      <c r="CB326" s="6"/>
      <c r="CC326" s="6"/>
      <c r="CD326" s="6"/>
      <c r="CE326" s="6"/>
      <c r="CF326" s="6"/>
      <c r="CG326" s="6"/>
      <c r="CH326" s="6"/>
      <c r="CI326" s="6"/>
      <c r="CJ326" s="6"/>
      <c r="CK326" s="6"/>
      <c r="CL326" s="6"/>
      <c r="CM326" s="6"/>
      <c r="CN326" s="6"/>
      <c r="CO326" s="6"/>
      <c r="CP326" s="6"/>
      <c r="CQ326" s="6"/>
      <c r="CR326" s="6"/>
      <c r="CS326" s="6"/>
      <c r="CT326" s="6"/>
      <c r="CU326" s="6"/>
      <c r="CV326" s="6"/>
      <c r="CW326" s="6"/>
      <c r="CX326" s="6"/>
      <c r="CY326" s="6"/>
      <c r="CZ326" s="6"/>
      <c r="DA326" s="6"/>
      <c r="DB326" s="6"/>
      <c r="DC326" s="6"/>
      <c r="DD326" s="6"/>
      <c r="DE326" s="6"/>
      <c r="DF326" s="6"/>
      <c r="DG326" s="6"/>
      <c r="DH326" s="6"/>
      <c r="DI326" s="6"/>
      <c r="DJ326" s="6"/>
      <c r="DK326" s="6"/>
      <c r="DL326" s="6"/>
      <c r="DM326" s="6"/>
      <c r="DN326" s="6"/>
      <c r="DO326" s="6"/>
      <c r="DP326" s="6"/>
      <c r="DQ326" s="6"/>
      <c r="DR326" s="6"/>
      <c r="DS326" s="6"/>
      <c r="DT326" s="6"/>
      <c r="DU326" s="6"/>
      <c r="DV326" s="6"/>
    </row>
    <row r="327" spans="1:126" s="2" customFormat="1" x14ac:dyDescent="0.25">
      <c r="A327" s="97" t="s">
        <v>101</v>
      </c>
      <c r="B327" s="97"/>
      <c r="C327" s="97"/>
      <c r="D327" s="97"/>
      <c r="E327" s="97"/>
      <c r="F327" s="97"/>
      <c r="G327" s="97"/>
      <c r="H327" s="97"/>
      <c r="I327" s="97"/>
      <c r="J327" s="97"/>
      <c r="K327" s="97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  <c r="AR327" s="6"/>
      <c r="AS327" s="6"/>
      <c r="AT327" s="6"/>
      <c r="AU327" s="6"/>
      <c r="AV327" s="6"/>
      <c r="AW327" s="6"/>
      <c r="AX327" s="6"/>
      <c r="AY327" s="6"/>
      <c r="AZ327" s="6"/>
      <c r="BA327" s="6"/>
      <c r="BB327" s="6"/>
      <c r="BC327" s="6"/>
      <c r="BD327" s="6"/>
      <c r="BE327" s="6"/>
      <c r="BF327" s="6"/>
      <c r="BG327" s="6"/>
      <c r="BH327" s="6"/>
      <c r="BI327" s="6"/>
      <c r="BJ327" s="6"/>
      <c r="BK327" s="6"/>
      <c r="BL327" s="6"/>
      <c r="BM327" s="6"/>
      <c r="BN327" s="6"/>
      <c r="BO327" s="6"/>
      <c r="BP327" s="6"/>
      <c r="BQ327" s="6"/>
      <c r="BR327" s="6"/>
      <c r="BS327" s="6"/>
      <c r="BT327" s="6"/>
      <c r="BU327" s="6"/>
      <c r="BV327" s="6"/>
      <c r="BW327" s="6"/>
      <c r="BX327" s="6"/>
      <c r="BY327" s="6"/>
      <c r="BZ327" s="6"/>
      <c r="CA327" s="6"/>
      <c r="CB327" s="6"/>
      <c r="CC327" s="6"/>
      <c r="CD327" s="6"/>
      <c r="CE327" s="6"/>
      <c r="CF327" s="6"/>
      <c r="CG327" s="6"/>
      <c r="CH327" s="6"/>
      <c r="CI327" s="6"/>
      <c r="CJ327" s="6"/>
      <c r="CK327" s="6"/>
      <c r="CL327" s="6"/>
      <c r="CM327" s="6"/>
      <c r="CN327" s="6"/>
      <c r="CO327" s="6"/>
      <c r="CP327" s="6"/>
      <c r="CQ327" s="6"/>
      <c r="CR327" s="6"/>
      <c r="CS327" s="6"/>
      <c r="CT327" s="6"/>
      <c r="CU327" s="6"/>
      <c r="CV327" s="6"/>
      <c r="CW327" s="6"/>
      <c r="CX327" s="6"/>
      <c r="CY327" s="6"/>
      <c r="CZ327" s="6"/>
      <c r="DA327" s="6"/>
      <c r="DB327" s="6"/>
      <c r="DC327" s="6"/>
      <c r="DD327" s="6"/>
      <c r="DE327" s="6"/>
      <c r="DF327" s="6"/>
      <c r="DG327" s="6"/>
      <c r="DH327" s="6"/>
      <c r="DI327" s="6"/>
      <c r="DJ327" s="6"/>
      <c r="DK327" s="6"/>
      <c r="DL327" s="6"/>
      <c r="DM327" s="6"/>
      <c r="DN327" s="6"/>
      <c r="DO327" s="6"/>
      <c r="DP327" s="6"/>
      <c r="DQ327" s="6"/>
      <c r="DR327" s="6"/>
      <c r="DS327" s="6"/>
      <c r="DT327" s="6"/>
      <c r="DU327" s="6"/>
      <c r="DV327" s="6"/>
    </row>
    <row r="328" spans="1:126" s="2" customFormat="1" x14ac:dyDescent="0.25">
      <c r="A328" t="s">
        <v>99</v>
      </c>
      <c r="B328" t="s">
        <v>100</v>
      </c>
      <c r="C328" s="32" t="s">
        <v>413</v>
      </c>
      <c r="D328" t="s">
        <v>279</v>
      </c>
      <c r="E328" s="1">
        <v>165000</v>
      </c>
      <c r="F328" s="1">
        <v>4735.5</v>
      </c>
      <c r="G328" s="1">
        <v>27413.040000000001</v>
      </c>
      <c r="H328" s="1">
        <v>4943.8</v>
      </c>
      <c r="I328" s="1">
        <v>25</v>
      </c>
      <c r="J328" s="1">
        <v>37117.339999999997</v>
      </c>
      <c r="K328" s="1">
        <v>127882.66</v>
      </c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6"/>
      <c r="AQ328" s="6"/>
      <c r="AR328" s="6"/>
      <c r="AS328" s="6"/>
      <c r="AT328" s="6"/>
      <c r="AU328" s="6"/>
      <c r="AV328" s="6"/>
      <c r="AW328" s="6"/>
      <c r="AX328" s="6"/>
      <c r="AY328" s="6"/>
      <c r="AZ328" s="6"/>
      <c r="BA328" s="6"/>
      <c r="BB328" s="6"/>
      <c r="BC328" s="6"/>
      <c r="BD328" s="6"/>
      <c r="BE328" s="6"/>
      <c r="BF328" s="6"/>
      <c r="BG328" s="6"/>
      <c r="BH328" s="6"/>
      <c r="BI328" s="6"/>
      <c r="BJ328" s="6"/>
      <c r="BK328" s="6"/>
      <c r="BL328" s="6"/>
      <c r="BM328" s="6"/>
      <c r="BN328" s="6"/>
      <c r="BO328" s="6"/>
      <c r="BP328" s="6"/>
      <c r="BQ328" s="6"/>
      <c r="BR328" s="6"/>
      <c r="BS328" s="6"/>
      <c r="BT328" s="6"/>
      <c r="BU328" s="6"/>
      <c r="BV328" s="6"/>
      <c r="BW328" s="6"/>
      <c r="BX328" s="6"/>
      <c r="BY328" s="6"/>
      <c r="BZ328" s="6"/>
      <c r="CA328" s="6"/>
      <c r="CB328" s="6"/>
      <c r="CC328" s="6"/>
      <c r="CD328" s="6"/>
      <c r="CE328" s="6"/>
      <c r="CF328" s="6"/>
      <c r="CG328" s="6"/>
      <c r="CH328" s="6"/>
      <c r="CI328" s="6"/>
      <c r="CJ328" s="6"/>
      <c r="CK328" s="6"/>
      <c r="CL328" s="6"/>
      <c r="CM328" s="6"/>
      <c r="CN328" s="6"/>
      <c r="CO328" s="6"/>
      <c r="CP328" s="6"/>
      <c r="CQ328" s="6"/>
      <c r="CR328" s="6"/>
      <c r="CS328" s="6"/>
      <c r="CT328" s="6"/>
      <c r="CU328" s="6"/>
      <c r="CV328" s="6"/>
      <c r="CW328" s="6"/>
      <c r="CX328" s="6"/>
      <c r="CY328" s="6"/>
      <c r="CZ328" s="6"/>
      <c r="DA328" s="6"/>
      <c r="DB328" s="6"/>
      <c r="DC328" s="6"/>
      <c r="DD328" s="6"/>
      <c r="DE328" s="6"/>
      <c r="DF328" s="6"/>
      <c r="DG328" s="6"/>
      <c r="DH328" s="6"/>
      <c r="DI328" s="6"/>
      <c r="DJ328" s="6"/>
      <c r="DK328" s="6"/>
      <c r="DL328" s="6"/>
      <c r="DM328" s="6"/>
      <c r="DN328" s="6"/>
      <c r="DO328" s="6"/>
      <c r="DP328" s="6"/>
      <c r="DQ328" s="6"/>
      <c r="DR328" s="6"/>
      <c r="DS328" s="6"/>
      <c r="DT328" s="6"/>
      <c r="DU328" s="6"/>
      <c r="DV328" s="6"/>
    </row>
    <row r="329" spans="1:126" x14ac:dyDescent="0.25">
      <c r="A329" s="3" t="s">
        <v>13</v>
      </c>
      <c r="B329" s="3">
        <v>1</v>
      </c>
      <c r="C329" s="34"/>
      <c r="D329" s="3"/>
      <c r="E329" s="4">
        <f t="shared" ref="E329:K329" si="103">SUM(E328:E328)</f>
        <v>165000</v>
      </c>
      <c r="F329" s="4">
        <f t="shared" si="103"/>
        <v>4735.5</v>
      </c>
      <c r="G329" s="4">
        <f t="shared" si="103"/>
        <v>27413.040000000001</v>
      </c>
      <c r="H329" s="4">
        <f t="shared" si="103"/>
        <v>4943.8</v>
      </c>
      <c r="I329" s="4">
        <f t="shared" si="103"/>
        <v>25</v>
      </c>
      <c r="J329" s="4">
        <f t="shared" si="103"/>
        <v>37117.339999999997</v>
      </c>
      <c r="K329" s="4">
        <f t="shared" si="103"/>
        <v>127882.66</v>
      </c>
    </row>
    <row r="331" spans="1:126" x14ac:dyDescent="0.25">
      <c r="A331" s="97" t="s">
        <v>103</v>
      </c>
      <c r="B331" s="97"/>
      <c r="C331" s="97"/>
      <c r="D331" s="97"/>
      <c r="E331" s="97"/>
      <c r="F331" s="97"/>
      <c r="G331" s="97"/>
      <c r="H331" s="97"/>
      <c r="I331" s="97"/>
      <c r="J331" s="97"/>
      <c r="K331" s="97"/>
    </row>
    <row r="332" spans="1:126" x14ac:dyDescent="0.25">
      <c r="A332" t="s">
        <v>508</v>
      </c>
      <c r="B332" t="s">
        <v>19</v>
      </c>
      <c r="C332" s="32" t="s">
        <v>412</v>
      </c>
      <c r="D332" t="s">
        <v>281</v>
      </c>
      <c r="E332" s="1">
        <v>41000</v>
      </c>
      <c r="F332" s="1">
        <f t="shared" ref="F332:F340" si="104">E332*0.0287</f>
        <v>1176.7</v>
      </c>
      <c r="G332" s="1">
        <v>583.79</v>
      </c>
      <c r="H332" s="1">
        <f t="shared" ref="H332:H340" si="105">E332*0.0304</f>
        <v>1246.4000000000001</v>
      </c>
      <c r="I332" s="1">
        <v>1200</v>
      </c>
      <c r="J332" s="1">
        <v>4206.8900000000003</v>
      </c>
      <c r="K332" s="30">
        <v>36793.11</v>
      </c>
    </row>
    <row r="333" spans="1:126" x14ac:dyDescent="0.25">
      <c r="A333" t="s">
        <v>106</v>
      </c>
      <c r="B333" t="s">
        <v>107</v>
      </c>
      <c r="C333" s="32" t="s">
        <v>412</v>
      </c>
      <c r="D333" t="s">
        <v>279</v>
      </c>
      <c r="E333" s="1">
        <v>86000</v>
      </c>
      <c r="F333" s="1">
        <f t="shared" si="104"/>
        <v>2468.1999999999998</v>
      </c>
      <c r="G333" s="1">
        <v>8812.2199999999993</v>
      </c>
      <c r="H333" s="1">
        <f t="shared" si="105"/>
        <v>2614.4</v>
      </c>
      <c r="I333" s="1">
        <v>25</v>
      </c>
      <c r="J333" s="1">
        <f t="shared" ref="J333:J339" si="106">F333+G333+H333+I333</f>
        <v>13919.82</v>
      </c>
      <c r="K333" s="30">
        <f t="shared" ref="K333:K339" si="107">E333-J333</f>
        <v>72080.179999999993</v>
      </c>
    </row>
    <row r="334" spans="1:126" x14ac:dyDescent="0.25">
      <c r="A334" t="s">
        <v>266</v>
      </c>
      <c r="B334" t="s">
        <v>265</v>
      </c>
      <c r="C334" s="32" t="s">
        <v>412</v>
      </c>
      <c r="D334" t="s">
        <v>281</v>
      </c>
      <c r="E334" s="1">
        <v>41000</v>
      </c>
      <c r="F334" s="1">
        <f t="shared" si="104"/>
        <v>1176.7</v>
      </c>
      <c r="G334" s="1">
        <v>583.79</v>
      </c>
      <c r="H334" s="1">
        <f t="shared" si="105"/>
        <v>1246.4000000000001</v>
      </c>
      <c r="I334" s="1">
        <v>175</v>
      </c>
      <c r="J334" s="1">
        <v>3181.89</v>
      </c>
      <c r="K334" s="30">
        <v>37818.11</v>
      </c>
    </row>
    <row r="335" spans="1:126" x14ac:dyDescent="0.25">
      <c r="A335" t="s">
        <v>287</v>
      </c>
      <c r="B335" t="s">
        <v>109</v>
      </c>
      <c r="C335" s="32" t="s">
        <v>412</v>
      </c>
      <c r="D335" t="s">
        <v>281</v>
      </c>
      <c r="E335" s="1">
        <v>41000</v>
      </c>
      <c r="F335" s="1">
        <f t="shared" si="104"/>
        <v>1176.7</v>
      </c>
      <c r="G335" s="1">
        <v>381.27</v>
      </c>
      <c r="H335" s="1">
        <f t="shared" si="105"/>
        <v>1246.4000000000001</v>
      </c>
      <c r="I335" s="1">
        <v>1525.12</v>
      </c>
      <c r="J335" s="1">
        <v>4329.49</v>
      </c>
      <c r="K335" s="30">
        <v>36670.51</v>
      </c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  <c r="DV335"/>
    </row>
    <row r="336" spans="1:126" x14ac:dyDescent="0.25">
      <c r="A336" t="s">
        <v>305</v>
      </c>
      <c r="B336" t="s">
        <v>304</v>
      </c>
      <c r="C336" s="32" t="s">
        <v>413</v>
      </c>
      <c r="D336" t="s">
        <v>281</v>
      </c>
      <c r="E336" s="1">
        <v>41000</v>
      </c>
      <c r="F336" s="1">
        <f>E336*0.0287</f>
        <v>1176.7</v>
      </c>
      <c r="G336" s="1">
        <v>583.79</v>
      </c>
      <c r="H336" s="1">
        <f>E336*0.0304</f>
        <v>1246.4000000000001</v>
      </c>
      <c r="I336" s="1">
        <v>175</v>
      </c>
      <c r="J336" s="1">
        <v>3181.89</v>
      </c>
      <c r="K336" s="30">
        <v>37818.11</v>
      </c>
    </row>
    <row r="337" spans="1:126" x14ac:dyDescent="0.25">
      <c r="A337" t="s">
        <v>307</v>
      </c>
      <c r="B337" t="s">
        <v>60</v>
      </c>
      <c r="C337" s="32" t="s">
        <v>412</v>
      </c>
      <c r="D337" t="s">
        <v>281</v>
      </c>
      <c r="E337" s="1">
        <v>41000</v>
      </c>
      <c r="F337" s="1">
        <f t="shared" si="104"/>
        <v>1176.7</v>
      </c>
      <c r="G337" s="1">
        <v>583.79</v>
      </c>
      <c r="H337" s="1">
        <f t="shared" si="105"/>
        <v>1246.4000000000001</v>
      </c>
      <c r="I337" s="1">
        <v>275</v>
      </c>
      <c r="J337" s="1">
        <v>3281.89</v>
      </c>
      <c r="K337" s="30">
        <v>37718.11</v>
      </c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  <c r="DV337"/>
    </row>
    <row r="338" spans="1:126" x14ac:dyDescent="0.25">
      <c r="A338" t="s">
        <v>306</v>
      </c>
      <c r="B338" t="s">
        <v>60</v>
      </c>
      <c r="C338" s="32" t="s">
        <v>412</v>
      </c>
      <c r="D338" t="s">
        <v>281</v>
      </c>
      <c r="E338" s="15">
        <v>36000</v>
      </c>
      <c r="F338" s="1">
        <f t="shared" si="104"/>
        <v>1033.2</v>
      </c>
      <c r="G338" s="1">
        <v>0</v>
      </c>
      <c r="H338" s="1">
        <f t="shared" si="105"/>
        <v>1094.4000000000001</v>
      </c>
      <c r="I338" s="1">
        <v>175</v>
      </c>
      <c r="J338" s="1">
        <f t="shared" si="106"/>
        <v>2302.6</v>
      </c>
      <c r="K338" s="1">
        <v>33697.4</v>
      </c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  <c r="CW338"/>
      <c r="CX338"/>
      <c r="CY338"/>
      <c r="CZ338"/>
      <c r="DA338"/>
      <c r="DB338"/>
      <c r="DC338"/>
      <c r="DD338"/>
      <c r="DE338"/>
      <c r="DF338"/>
      <c r="DG338"/>
      <c r="DH338"/>
      <c r="DI338"/>
      <c r="DJ338"/>
      <c r="DK338"/>
      <c r="DL338"/>
      <c r="DM338"/>
      <c r="DN338"/>
      <c r="DO338"/>
      <c r="DP338"/>
      <c r="DQ338"/>
      <c r="DR338"/>
      <c r="DS338"/>
      <c r="DT338"/>
      <c r="DU338"/>
      <c r="DV338"/>
    </row>
    <row r="339" spans="1:126" x14ac:dyDescent="0.25">
      <c r="A339" t="s">
        <v>245</v>
      </c>
      <c r="B339" t="s">
        <v>254</v>
      </c>
      <c r="C339" s="32" t="s">
        <v>412</v>
      </c>
      <c r="D339" t="s">
        <v>281</v>
      </c>
      <c r="E339" s="1">
        <v>39000</v>
      </c>
      <c r="F339" s="1">
        <f t="shared" si="104"/>
        <v>1119.3</v>
      </c>
      <c r="G339" s="1">
        <v>301.52</v>
      </c>
      <c r="H339" s="1">
        <f t="shared" si="105"/>
        <v>1185.5999999999999</v>
      </c>
      <c r="I339" s="1">
        <v>175</v>
      </c>
      <c r="J339" s="1">
        <f t="shared" si="106"/>
        <v>2781.42</v>
      </c>
      <c r="K339" s="1">
        <f t="shared" si="107"/>
        <v>36218.58</v>
      </c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  <c r="CW339"/>
      <c r="CX339"/>
      <c r="CY339"/>
      <c r="CZ339"/>
      <c r="DA339"/>
      <c r="DB339"/>
      <c r="DC339"/>
      <c r="DD339"/>
      <c r="DE339"/>
      <c r="DF339"/>
      <c r="DG339"/>
      <c r="DH339"/>
      <c r="DI339"/>
      <c r="DJ339"/>
      <c r="DK339"/>
      <c r="DL339"/>
      <c r="DM339"/>
      <c r="DN339"/>
      <c r="DO339"/>
      <c r="DP339"/>
      <c r="DQ339"/>
      <c r="DR339"/>
      <c r="DS339"/>
      <c r="DT339"/>
      <c r="DU339"/>
      <c r="DV339"/>
    </row>
    <row r="340" spans="1:126" x14ac:dyDescent="0.25">
      <c r="A340" t="s">
        <v>244</v>
      </c>
      <c r="B340" t="s">
        <v>136</v>
      </c>
      <c r="C340" s="32" t="s">
        <v>412</v>
      </c>
      <c r="D340" t="s">
        <v>281</v>
      </c>
      <c r="E340" s="1">
        <v>41000</v>
      </c>
      <c r="F340" s="1">
        <f t="shared" si="104"/>
        <v>1176.7</v>
      </c>
      <c r="G340" s="1">
        <v>381.27</v>
      </c>
      <c r="H340" s="1">
        <f t="shared" si="105"/>
        <v>1246.4000000000001</v>
      </c>
      <c r="I340" s="1">
        <v>1525.12</v>
      </c>
      <c r="J340" s="1">
        <v>4329.49</v>
      </c>
      <c r="K340" s="1">
        <v>36670.51</v>
      </c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  <c r="AQ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  <c r="CE340"/>
      <c r="CF340"/>
      <c r="CG340"/>
      <c r="CH340"/>
      <c r="CI340"/>
      <c r="CJ340"/>
      <c r="CK340"/>
      <c r="CL340"/>
      <c r="CM340"/>
      <c r="CN340"/>
      <c r="CO340"/>
      <c r="CP340"/>
      <c r="CQ340"/>
      <c r="CR340"/>
      <c r="CS340"/>
      <c r="CT340"/>
      <c r="CU340"/>
      <c r="CV340"/>
      <c r="CW340"/>
      <c r="CX340"/>
      <c r="CY340"/>
      <c r="CZ340"/>
      <c r="DA340"/>
      <c r="DB340"/>
      <c r="DC340"/>
      <c r="DD340"/>
      <c r="DE340"/>
      <c r="DF340"/>
      <c r="DG340"/>
      <c r="DH340"/>
      <c r="DI340"/>
      <c r="DJ340"/>
      <c r="DK340"/>
      <c r="DL340"/>
      <c r="DM340"/>
      <c r="DN340"/>
      <c r="DO340"/>
      <c r="DP340"/>
      <c r="DQ340"/>
      <c r="DR340"/>
      <c r="DS340"/>
      <c r="DT340"/>
      <c r="DU340"/>
      <c r="DV340"/>
    </row>
    <row r="341" spans="1:126" x14ac:dyDescent="0.25">
      <c r="A341" s="3" t="s">
        <v>13</v>
      </c>
      <c r="B341" s="3">
        <v>9</v>
      </c>
      <c r="C341" s="34"/>
      <c r="D341" s="3"/>
      <c r="E341" s="4">
        <f t="shared" ref="E341:K341" si="108">SUM(E332:E340)</f>
        <v>407000</v>
      </c>
      <c r="F341" s="4">
        <f t="shared" si="108"/>
        <v>11680.9</v>
      </c>
      <c r="G341" s="4">
        <f t="shared" si="108"/>
        <v>12211.44</v>
      </c>
      <c r="H341" s="4">
        <f t="shared" si="108"/>
        <v>12372.8</v>
      </c>
      <c r="I341" s="4">
        <f t="shared" si="108"/>
        <v>5250.24</v>
      </c>
      <c r="J341" s="4">
        <f t="shared" si="108"/>
        <v>41515.379999999997</v>
      </c>
      <c r="K341" s="4">
        <f t="shared" si="108"/>
        <v>365484.62</v>
      </c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  <c r="CW341"/>
      <c r="CX341"/>
      <c r="CY341"/>
      <c r="CZ341"/>
      <c r="DA341"/>
      <c r="DB341"/>
      <c r="DC341"/>
      <c r="DD341"/>
      <c r="DE341"/>
      <c r="DF341"/>
      <c r="DG341"/>
      <c r="DH341"/>
      <c r="DI341"/>
      <c r="DJ341"/>
      <c r="DK341"/>
      <c r="DL341"/>
      <c r="DM341"/>
      <c r="DN341"/>
      <c r="DO341"/>
      <c r="DP341"/>
      <c r="DQ341"/>
      <c r="DR341"/>
      <c r="DS341"/>
      <c r="DT341"/>
      <c r="DU341"/>
      <c r="DV341"/>
    </row>
    <row r="342" spans="1:126" x14ac:dyDescent="0.25"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  <c r="CQ342"/>
      <c r="CR342"/>
      <c r="CS342"/>
      <c r="CT342"/>
      <c r="CU342"/>
      <c r="CV342"/>
      <c r="CW342"/>
      <c r="CX342"/>
      <c r="CY342"/>
      <c r="CZ342"/>
      <c r="DA342"/>
      <c r="DB342"/>
      <c r="DC342"/>
      <c r="DD342"/>
      <c r="DE342"/>
      <c r="DF342"/>
      <c r="DG342"/>
      <c r="DH342"/>
      <c r="DI342"/>
      <c r="DJ342"/>
      <c r="DK342"/>
      <c r="DL342"/>
      <c r="DM342"/>
      <c r="DN342"/>
      <c r="DO342"/>
      <c r="DP342"/>
      <c r="DQ342"/>
      <c r="DR342"/>
      <c r="DS342"/>
      <c r="DT342"/>
      <c r="DU342"/>
      <c r="DV342"/>
    </row>
    <row r="343" spans="1:126" x14ac:dyDescent="0.25">
      <c r="A343" s="31" t="s">
        <v>110</v>
      </c>
      <c r="B343" s="31"/>
      <c r="C343" s="40"/>
      <c r="D343" s="31"/>
      <c r="E343" s="31"/>
      <c r="F343" s="31"/>
      <c r="G343" s="31"/>
      <c r="H343" s="31"/>
      <c r="I343" s="31"/>
      <c r="J343" s="31"/>
      <c r="K343" s="31"/>
    </row>
    <row r="344" spans="1:126" x14ac:dyDescent="0.25">
      <c r="A344" s="5" t="s">
        <v>111</v>
      </c>
      <c r="B344" s="5" t="s">
        <v>102</v>
      </c>
      <c r="C344" s="39" t="s">
        <v>412</v>
      </c>
      <c r="D344" s="5" t="s">
        <v>279</v>
      </c>
      <c r="E344" s="30">
        <v>101000</v>
      </c>
      <c r="F344" s="30">
        <f>E344*0.0287</f>
        <v>2898.7</v>
      </c>
      <c r="G344" s="30">
        <v>9698.6</v>
      </c>
      <c r="H344" s="30">
        <f>E344*0.0304</f>
        <v>3070.4</v>
      </c>
      <c r="I344" s="30">
        <v>2875.24</v>
      </c>
      <c r="J344" s="30">
        <f>+F344+G344+H344+I344</f>
        <v>18542.939999999999</v>
      </c>
      <c r="K344" s="30">
        <f>E344-J344</f>
        <v>82457.06</v>
      </c>
    </row>
    <row r="345" spans="1:126" x14ac:dyDescent="0.25">
      <c r="A345" s="65" t="s">
        <v>13</v>
      </c>
      <c r="B345" s="65">
        <v>1</v>
      </c>
      <c r="C345" s="66"/>
      <c r="D345" s="65"/>
      <c r="E345" s="67">
        <f t="shared" ref="E345:K345" si="109">SUM(E344)</f>
        <v>101000</v>
      </c>
      <c r="F345" s="67">
        <f t="shared" si="109"/>
        <v>2898.7</v>
      </c>
      <c r="G345" s="67">
        <f t="shared" si="109"/>
        <v>9698.6</v>
      </c>
      <c r="H345" s="67">
        <f t="shared" si="109"/>
        <v>3070.4</v>
      </c>
      <c r="I345" s="67">
        <f t="shared" si="109"/>
        <v>2875.24</v>
      </c>
      <c r="J345" s="67">
        <f t="shared" si="109"/>
        <v>18542.939999999999</v>
      </c>
      <c r="K345" s="67">
        <f t="shared" si="109"/>
        <v>82457.06</v>
      </c>
    </row>
    <row r="347" spans="1:126" x14ac:dyDescent="0.25">
      <c r="A347" s="10" t="s">
        <v>112</v>
      </c>
      <c r="B347" s="10"/>
      <c r="C347" s="36"/>
      <c r="D347" s="12"/>
      <c r="E347" s="10"/>
      <c r="F347" s="10"/>
      <c r="G347" s="10"/>
      <c r="H347" s="10"/>
      <c r="I347" s="10"/>
      <c r="J347" s="10"/>
      <c r="K347" s="10"/>
    </row>
    <row r="348" spans="1:126" x14ac:dyDescent="0.25">
      <c r="A348" t="s">
        <v>246</v>
      </c>
      <c r="B348" t="s">
        <v>124</v>
      </c>
      <c r="C348" s="32" t="s">
        <v>413</v>
      </c>
      <c r="D348" t="s">
        <v>281</v>
      </c>
      <c r="E348" s="1">
        <v>76000</v>
      </c>
      <c r="F348" s="1">
        <f>E348*0.0287</f>
        <v>2181.1999999999998</v>
      </c>
      <c r="G348" s="1">
        <v>6497.56</v>
      </c>
      <c r="H348" s="1">
        <f>E348*0.0304</f>
        <v>2310.4</v>
      </c>
      <c r="I348" s="1">
        <v>175</v>
      </c>
      <c r="J348" s="1">
        <f>F348+G348+H348+I348</f>
        <v>11164.16</v>
      </c>
      <c r="K348" s="1">
        <f>E348-J348</f>
        <v>64835.839999999997</v>
      </c>
    </row>
    <row r="349" spans="1:126" x14ac:dyDescent="0.25">
      <c r="A349" t="s">
        <v>113</v>
      </c>
      <c r="B349" t="s">
        <v>114</v>
      </c>
      <c r="C349" s="32" t="s">
        <v>412</v>
      </c>
      <c r="D349" t="s">
        <v>279</v>
      </c>
      <c r="E349" s="1">
        <v>81000</v>
      </c>
      <c r="F349" s="1">
        <f t="shared" ref="F349:F358" si="110">E349*0.0287</f>
        <v>2324.6999999999998</v>
      </c>
      <c r="G349" s="1">
        <v>5521.36</v>
      </c>
      <c r="H349" s="1">
        <f t="shared" ref="H349:H355" si="111">E349*0.0304</f>
        <v>2462.4</v>
      </c>
      <c r="I349" s="1">
        <v>425</v>
      </c>
      <c r="J349" s="1">
        <v>10733.46</v>
      </c>
      <c r="K349" s="1">
        <v>70266.539999999994</v>
      </c>
    </row>
    <row r="350" spans="1:126" x14ac:dyDescent="0.25">
      <c r="A350" t="s">
        <v>115</v>
      </c>
      <c r="B350" t="s">
        <v>54</v>
      </c>
      <c r="C350" s="32" t="s">
        <v>413</v>
      </c>
      <c r="D350" t="s">
        <v>281</v>
      </c>
      <c r="E350" s="1">
        <v>24150</v>
      </c>
      <c r="F350" s="1">
        <f>E350*0.0287</f>
        <v>693.11</v>
      </c>
      <c r="G350" s="1">
        <v>0</v>
      </c>
      <c r="H350" s="1">
        <f>E350*0.0304</f>
        <v>734.16</v>
      </c>
      <c r="I350" s="1">
        <v>421</v>
      </c>
      <c r="J350" s="1">
        <f>F350+G350+H350+I350</f>
        <v>1848.27</v>
      </c>
      <c r="K350" s="1">
        <f>E350-J350</f>
        <v>22301.73</v>
      </c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  <c r="DU350"/>
      <c r="DV350"/>
    </row>
    <row r="351" spans="1:126" x14ac:dyDescent="0.25">
      <c r="A351" t="s">
        <v>303</v>
      </c>
      <c r="B351" t="s">
        <v>284</v>
      </c>
      <c r="C351" s="32" t="s">
        <v>412</v>
      </c>
      <c r="D351" t="s">
        <v>281</v>
      </c>
      <c r="E351" s="1">
        <v>33000</v>
      </c>
      <c r="F351" s="1">
        <v>947.1</v>
      </c>
      <c r="G351" s="1">
        <v>0</v>
      </c>
      <c r="H351" s="1">
        <v>1003.2</v>
      </c>
      <c r="I351" s="1">
        <v>1525.12</v>
      </c>
      <c r="J351" s="1">
        <v>3475.42</v>
      </c>
      <c r="K351" s="1">
        <v>29524.58</v>
      </c>
    </row>
    <row r="352" spans="1:126" x14ac:dyDescent="0.25">
      <c r="A352" t="s">
        <v>116</v>
      </c>
      <c r="B352" t="s">
        <v>117</v>
      </c>
      <c r="C352" s="32" t="s">
        <v>412</v>
      </c>
      <c r="D352" t="s">
        <v>281</v>
      </c>
      <c r="E352" s="1">
        <v>81000</v>
      </c>
      <c r="F352" s="1">
        <f t="shared" si="110"/>
        <v>2324.6999999999998</v>
      </c>
      <c r="G352" s="1">
        <v>7636.09</v>
      </c>
      <c r="H352" s="1">
        <f t="shared" si="111"/>
        <v>2462.4</v>
      </c>
      <c r="I352" s="1">
        <v>25</v>
      </c>
      <c r="J352" s="1">
        <v>12448.19</v>
      </c>
      <c r="K352" s="1">
        <f t="shared" ref="K352:K353" si="112">E352-J352</f>
        <v>68551.81</v>
      </c>
    </row>
    <row r="353" spans="1:126" x14ac:dyDescent="0.25">
      <c r="A353" t="s">
        <v>118</v>
      </c>
      <c r="B353" t="s">
        <v>238</v>
      </c>
      <c r="C353" s="32" t="s">
        <v>412</v>
      </c>
      <c r="D353" t="s">
        <v>279</v>
      </c>
      <c r="E353" s="1">
        <v>41000</v>
      </c>
      <c r="F353" s="1">
        <f t="shared" si="110"/>
        <v>1176.7</v>
      </c>
      <c r="G353" s="1">
        <v>583.79</v>
      </c>
      <c r="H353" s="1">
        <f t="shared" si="111"/>
        <v>1246.4000000000001</v>
      </c>
      <c r="I353" s="1">
        <v>665</v>
      </c>
      <c r="J353" s="1">
        <f t="shared" ref="J353" si="113">F353+G353+H353+I353</f>
        <v>3671.89</v>
      </c>
      <c r="K353" s="1">
        <f t="shared" si="112"/>
        <v>37328.11</v>
      </c>
    </row>
    <row r="354" spans="1:126" x14ac:dyDescent="0.25">
      <c r="A354" t="s">
        <v>269</v>
      </c>
      <c r="B354" t="s">
        <v>121</v>
      </c>
      <c r="C354" s="32" t="s">
        <v>412</v>
      </c>
      <c r="D354" t="s">
        <v>281</v>
      </c>
      <c r="E354" s="1">
        <v>41000</v>
      </c>
      <c r="F354" s="1">
        <f t="shared" si="110"/>
        <v>1176.7</v>
      </c>
      <c r="G354" s="1">
        <v>583.79</v>
      </c>
      <c r="H354" s="1">
        <f t="shared" si="111"/>
        <v>1246.4000000000001</v>
      </c>
      <c r="I354" s="1">
        <v>863</v>
      </c>
      <c r="J354" s="1">
        <f t="shared" ref="J354:J358" si="114">F354+G354+H354+I354</f>
        <v>3869.89</v>
      </c>
      <c r="K354" s="1">
        <f t="shared" ref="K354:K358" si="115">E354-J354</f>
        <v>37130.11</v>
      </c>
    </row>
    <row r="355" spans="1:126" x14ac:dyDescent="0.25">
      <c r="A355" t="s">
        <v>268</v>
      </c>
      <c r="B355" t="s">
        <v>267</v>
      </c>
      <c r="C355" s="32" t="s">
        <v>413</v>
      </c>
      <c r="D355" t="s">
        <v>281</v>
      </c>
      <c r="E355" s="1">
        <v>59000</v>
      </c>
      <c r="F355" s="1">
        <f t="shared" si="110"/>
        <v>1693.3</v>
      </c>
      <c r="G355" s="1">
        <v>3298.5</v>
      </c>
      <c r="H355" s="1">
        <f t="shared" si="111"/>
        <v>1793.6</v>
      </c>
      <c r="I355" s="1">
        <v>175</v>
      </c>
      <c r="J355" s="1">
        <v>6960.4</v>
      </c>
      <c r="K355" s="1">
        <f t="shared" si="115"/>
        <v>52039.6</v>
      </c>
    </row>
    <row r="356" spans="1:126" x14ac:dyDescent="0.25">
      <c r="A356" t="s">
        <v>379</v>
      </c>
      <c r="B356" t="s">
        <v>339</v>
      </c>
      <c r="C356" s="32" t="s">
        <v>412</v>
      </c>
      <c r="D356" t="s">
        <v>281</v>
      </c>
      <c r="E356" s="1">
        <v>32000</v>
      </c>
      <c r="F356" s="1">
        <f t="shared" ref="F356" si="116">E356*0.0287</f>
        <v>918.4</v>
      </c>
      <c r="G356" s="1">
        <v>0</v>
      </c>
      <c r="H356" s="1">
        <f t="shared" ref="H356" si="117">E356*0.0304</f>
        <v>972.8</v>
      </c>
      <c r="I356" s="1">
        <v>175</v>
      </c>
      <c r="J356" s="1">
        <f t="shared" ref="J356" si="118">F356+G356+H356+I356</f>
        <v>2066.1999999999998</v>
      </c>
      <c r="K356" s="1">
        <f t="shared" ref="K356" si="119">E356-J356</f>
        <v>29933.8</v>
      </c>
    </row>
    <row r="357" spans="1:126" x14ac:dyDescent="0.25">
      <c r="A357" t="s">
        <v>119</v>
      </c>
      <c r="B357" t="s">
        <v>17</v>
      </c>
      <c r="C357" s="32" t="s">
        <v>413</v>
      </c>
      <c r="D357" t="s">
        <v>281</v>
      </c>
      <c r="E357" s="1">
        <v>125000</v>
      </c>
      <c r="F357" s="1">
        <f t="shared" si="110"/>
        <v>3587.5</v>
      </c>
      <c r="G357" s="1">
        <v>17985.990000000002</v>
      </c>
      <c r="H357" s="1">
        <v>3800</v>
      </c>
      <c r="I357" s="1">
        <v>25</v>
      </c>
      <c r="J357" s="1">
        <f t="shared" si="114"/>
        <v>25398.49</v>
      </c>
      <c r="K357" s="1">
        <f t="shared" si="115"/>
        <v>99601.51</v>
      </c>
      <c r="L357"/>
      <c r="M357"/>
      <c r="N357"/>
      <c r="O357"/>
      <c r="P357"/>
      <c r="Q357"/>
      <c r="R357"/>
      <c r="S357"/>
      <c r="T357"/>
      <c r="U357"/>
      <c r="V357"/>
      <c r="W357"/>
      <c r="X357"/>
      <c r="Y357"/>
      <c r="Z357"/>
      <c r="AA357"/>
      <c r="AB357"/>
      <c r="AC357"/>
      <c r="AD357"/>
      <c r="AE357"/>
      <c r="AF357"/>
      <c r="AG357"/>
      <c r="AH357"/>
      <c r="AI357"/>
      <c r="AJ357"/>
      <c r="AK357"/>
      <c r="AL357"/>
      <c r="AM357"/>
      <c r="AN357"/>
      <c r="AO357"/>
      <c r="AP357"/>
      <c r="AQ357"/>
      <c r="AR357"/>
      <c r="AS357"/>
      <c r="AT357"/>
      <c r="AU357"/>
      <c r="AV357"/>
      <c r="AW357"/>
      <c r="AX357"/>
      <c r="AY357"/>
      <c r="AZ357"/>
      <c r="BA357"/>
      <c r="BB357"/>
      <c r="BC357"/>
      <c r="BD357"/>
      <c r="BE357"/>
      <c r="BF357"/>
      <c r="BG357"/>
      <c r="BH357"/>
      <c r="BI357"/>
      <c r="BJ357"/>
      <c r="BK357"/>
      <c r="BL357"/>
      <c r="BM357"/>
      <c r="BN357"/>
      <c r="BO357"/>
      <c r="BP357"/>
      <c r="BQ357"/>
      <c r="BR357"/>
      <c r="BS357"/>
      <c r="BT357"/>
      <c r="BU357"/>
      <c r="BV357"/>
      <c r="BW357"/>
      <c r="BX357"/>
      <c r="BY357"/>
      <c r="BZ357"/>
      <c r="CA357"/>
      <c r="CB357"/>
      <c r="CC357"/>
      <c r="CD357"/>
      <c r="CE357"/>
      <c r="CF357"/>
      <c r="CG357"/>
      <c r="CH357"/>
      <c r="CI357"/>
      <c r="CJ357"/>
      <c r="CK357"/>
      <c r="CL357"/>
      <c r="CM357"/>
      <c r="CN357"/>
      <c r="CO357"/>
      <c r="CP357"/>
      <c r="CQ357"/>
      <c r="CR357"/>
      <c r="CS357"/>
      <c r="CT357"/>
      <c r="CU357"/>
      <c r="CV357"/>
      <c r="CW357"/>
      <c r="CX357"/>
      <c r="CY357"/>
      <c r="CZ357"/>
      <c r="DA357"/>
      <c r="DB357"/>
      <c r="DC357"/>
      <c r="DD357"/>
      <c r="DE357"/>
      <c r="DF357"/>
      <c r="DG357"/>
      <c r="DH357"/>
      <c r="DI357"/>
      <c r="DJ357"/>
      <c r="DK357"/>
      <c r="DL357"/>
      <c r="DM357"/>
      <c r="DN357"/>
      <c r="DO357"/>
      <c r="DP357"/>
      <c r="DQ357"/>
      <c r="DR357"/>
      <c r="DS357"/>
      <c r="DT357"/>
      <c r="DU357"/>
      <c r="DV357"/>
    </row>
    <row r="358" spans="1:126" x14ac:dyDescent="0.25">
      <c r="A358" t="s">
        <v>447</v>
      </c>
      <c r="B358" t="s">
        <v>448</v>
      </c>
      <c r="C358" s="32" t="s">
        <v>412</v>
      </c>
      <c r="D358" t="s">
        <v>281</v>
      </c>
      <c r="E358" s="1">
        <v>31350</v>
      </c>
      <c r="F358" s="1">
        <f t="shared" si="110"/>
        <v>899.75</v>
      </c>
      <c r="G358" s="1">
        <v>0</v>
      </c>
      <c r="H358" s="1">
        <v>953.04</v>
      </c>
      <c r="I358" s="1">
        <v>1935</v>
      </c>
      <c r="J358" s="1">
        <f t="shared" si="114"/>
        <v>3787.79</v>
      </c>
      <c r="K358" s="1">
        <f t="shared" si="115"/>
        <v>27562.21</v>
      </c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  <c r="CQ358"/>
      <c r="CR358"/>
      <c r="CS358"/>
      <c r="CT358"/>
      <c r="CU358"/>
      <c r="CV358"/>
      <c r="CW358"/>
      <c r="CX358"/>
      <c r="CY358"/>
      <c r="CZ358"/>
      <c r="DA358"/>
      <c r="DB358"/>
      <c r="DC358"/>
      <c r="DD358"/>
      <c r="DE358"/>
      <c r="DF358"/>
      <c r="DG358"/>
      <c r="DH358"/>
      <c r="DI358"/>
      <c r="DJ358"/>
      <c r="DK358"/>
      <c r="DL358"/>
      <c r="DM358"/>
      <c r="DN358"/>
      <c r="DO358"/>
      <c r="DP358"/>
      <c r="DQ358"/>
      <c r="DR358"/>
      <c r="DS358"/>
      <c r="DT358"/>
      <c r="DU358"/>
      <c r="DV358"/>
    </row>
    <row r="359" spans="1:126" x14ac:dyDescent="0.25">
      <c r="A359" s="3" t="s">
        <v>13</v>
      </c>
      <c r="B359" s="3">
        <v>11</v>
      </c>
      <c r="C359" s="34"/>
      <c r="D359" s="3"/>
      <c r="E359" s="4">
        <f t="shared" ref="E359:K359" si="120">SUM(E348:E358)</f>
        <v>624500</v>
      </c>
      <c r="F359" s="4">
        <f t="shared" si="120"/>
        <v>17923.16</v>
      </c>
      <c r="G359" s="4">
        <f t="shared" si="120"/>
        <v>42107.08</v>
      </c>
      <c r="H359" s="4">
        <f t="shared" si="120"/>
        <v>18984.8</v>
      </c>
      <c r="I359" s="4">
        <f t="shared" si="120"/>
        <v>6409.12</v>
      </c>
      <c r="J359" s="4">
        <f t="shared" si="120"/>
        <v>85424.16</v>
      </c>
      <c r="K359" s="4">
        <f t="shared" si="120"/>
        <v>539075.83999999997</v>
      </c>
      <c r="L359"/>
      <c r="M359"/>
      <c r="N359"/>
      <c r="O359"/>
      <c r="P359"/>
      <c r="Q359"/>
      <c r="R359"/>
      <c r="S359"/>
      <c r="T359"/>
      <c r="U359"/>
      <c r="V359"/>
      <c r="W359"/>
      <c r="X359"/>
      <c r="Y359"/>
      <c r="Z359"/>
      <c r="AA359"/>
      <c r="AB359"/>
      <c r="AC359"/>
      <c r="AD359"/>
      <c r="AE359"/>
      <c r="AF359"/>
      <c r="AG359"/>
      <c r="AH359"/>
      <c r="AI359"/>
      <c r="AJ359"/>
      <c r="AK359"/>
      <c r="AL359"/>
      <c r="AM359"/>
      <c r="AN359"/>
      <c r="AO359"/>
      <c r="AP359"/>
      <c r="AQ359"/>
      <c r="AR359"/>
      <c r="AS359"/>
      <c r="AT359"/>
      <c r="AU359"/>
      <c r="AV359"/>
      <c r="AW359"/>
      <c r="AX359"/>
      <c r="AY359"/>
      <c r="AZ359"/>
      <c r="BA359"/>
      <c r="BB359"/>
      <c r="BC359"/>
      <c r="BD359"/>
      <c r="BE359"/>
      <c r="BF359"/>
      <c r="BG359"/>
      <c r="BH359"/>
      <c r="BI359"/>
      <c r="BJ359"/>
      <c r="BK359"/>
      <c r="BL359"/>
      <c r="BM359"/>
      <c r="BN359"/>
      <c r="BO359"/>
      <c r="BP359"/>
      <c r="BQ359"/>
      <c r="BR359"/>
      <c r="BS359"/>
      <c r="BT359"/>
      <c r="BU359"/>
      <c r="BV359"/>
      <c r="BW359"/>
      <c r="BX359"/>
      <c r="BY359"/>
      <c r="BZ359"/>
      <c r="CA359"/>
      <c r="CB359"/>
      <c r="CC359"/>
      <c r="CD359"/>
      <c r="CE359"/>
      <c r="CF359"/>
      <c r="CG359"/>
      <c r="CH359"/>
      <c r="CI359"/>
      <c r="CJ359"/>
      <c r="CK359"/>
      <c r="CL359"/>
      <c r="CM359"/>
      <c r="CN359"/>
      <c r="CO359"/>
      <c r="CP359"/>
      <c r="CQ359"/>
      <c r="CR359"/>
      <c r="CS359"/>
      <c r="CT359"/>
      <c r="CU359"/>
      <c r="CV359"/>
      <c r="CW359"/>
      <c r="CX359"/>
      <c r="CY359"/>
      <c r="CZ359"/>
      <c r="DA359"/>
      <c r="DB359"/>
      <c r="DC359"/>
      <c r="DD359"/>
      <c r="DE359"/>
      <c r="DF359"/>
      <c r="DG359"/>
      <c r="DH359"/>
      <c r="DI359"/>
      <c r="DJ359"/>
      <c r="DK359"/>
      <c r="DL359"/>
      <c r="DM359"/>
      <c r="DN359"/>
      <c r="DO359"/>
      <c r="DP359"/>
      <c r="DQ359"/>
      <c r="DR359"/>
      <c r="DS359"/>
      <c r="DT359"/>
      <c r="DU359"/>
      <c r="DV359"/>
    </row>
    <row r="361" spans="1:126" x14ac:dyDescent="0.25">
      <c r="A361" s="10" t="s">
        <v>360</v>
      </c>
      <c r="B361" s="10"/>
      <c r="C361" s="36"/>
      <c r="D361" s="12"/>
      <c r="E361" s="10"/>
      <c r="F361" s="10"/>
      <c r="G361" s="10"/>
      <c r="H361" s="10"/>
      <c r="I361" s="10"/>
      <c r="J361" s="10"/>
      <c r="K361" s="10"/>
    </row>
    <row r="362" spans="1:126" s="5" customFormat="1" x14ac:dyDescent="0.25">
      <c r="A362" s="5" t="s">
        <v>120</v>
      </c>
      <c r="B362" s="5" t="s">
        <v>121</v>
      </c>
      <c r="C362" s="39" t="s">
        <v>412</v>
      </c>
      <c r="D362" s="5" t="s">
        <v>279</v>
      </c>
      <c r="E362" s="30">
        <v>66000</v>
      </c>
      <c r="F362" s="30">
        <f>E362*0.0287</f>
        <v>1894.2</v>
      </c>
      <c r="G362" s="30">
        <v>4615.76</v>
      </c>
      <c r="H362" s="30">
        <f>E362*0.0304</f>
        <v>2006.4</v>
      </c>
      <c r="I362" s="30">
        <v>125</v>
      </c>
      <c r="J362" s="30">
        <f t="shared" ref="J362" si="121">F362+G362+H362+I362</f>
        <v>8641.36</v>
      </c>
      <c r="K362" s="30">
        <f t="shared" ref="K362" si="122">E362-J362</f>
        <v>57358.64</v>
      </c>
    </row>
    <row r="363" spans="1:126" x14ac:dyDescent="0.25">
      <c r="A363" t="s">
        <v>122</v>
      </c>
      <c r="B363" t="s">
        <v>247</v>
      </c>
      <c r="C363" s="32" t="s">
        <v>412</v>
      </c>
      <c r="D363" t="s">
        <v>279</v>
      </c>
      <c r="E363" s="1">
        <v>66000</v>
      </c>
      <c r="F363" s="1">
        <f t="shared" ref="F363" si="123">E363*0.0287</f>
        <v>1894.2</v>
      </c>
      <c r="G363" s="1">
        <v>4345.7299999999996</v>
      </c>
      <c r="H363" s="1">
        <f t="shared" ref="H363:H364" si="124">E363*0.0304</f>
        <v>2006.4</v>
      </c>
      <c r="I363" s="1">
        <v>1375.12</v>
      </c>
      <c r="J363" s="1">
        <v>9621.4500000000007</v>
      </c>
      <c r="K363" s="1">
        <v>56378.55</v>
      </c>
    </row>
    <row r="364" spans="1:126" x14ac:dyDescent="0.25">
      <c r="A364" t="s">
        <v>123</v>
      </c>
      <c r="B364" t="s">
        <v>124</v>
      </c>
      <c r="C364" s="32" t="s">
        <v>413</v>
      </c>
      <c r="D364" t="s">
        <v>279</v>
      </c>
      <c r="E364" s="1">
        <v>60000</v>
      </c>
      <c r="F364" s="1">
        <v>1722</v>
      </c>
      <c r="G364" s="1">
        <v>0</v>
      </c>
      <c r="H364" s="1">
        <f t="shared" si="124"/>
        <v>1824</v>
      </c>
      <c r="I364" s="1">
        <v>25</v>
      </c>
      <c r="J364" s="1">
        <v>3571</v>
      </c>
      <c r="K364" s="1">
        <v>56429</v>
      </c>
    </row>
    <row r="365" spans="1:126" x14ac:dyDescent="0.25">
      <c r="A365" t="s">
        <v>363</v>
      </c>
      <c r="B365" t="s">
        <v>121</v>
      </c>
      <c r="C365" s="32" t="s">
        <v>412</v>
      </c>
      <c r="D365" t="s">
        <v>281</v>
      </c>
      <c r="E365" s="1">
        <v>60000</v>
      </c>
      <c r="F365" s="1">
        <v>1722</v>
      </c>
      <c r="G365" s="1">
        <v>3486.68</v>
      </c>
      <c r="H365" s="1">
        <v>1824</v>
      </c>
      <c r="I365" s="1">
        <v>175</v>
      </c>
      <c r="J365" s="1">
        <v>7207.68</v>
      </c>
      <c r="K365" s="1">
        <v>52792.32</v>
      </c>
    </row>
    <row r="366" spans="1:126" x14ac:dyDescent="0.25">
      <c r="A366" t="s">
        <v>361</v>
      </c>
      <c r="B366" t="s">
        <v>17</v>
      </c>
      <c r="C366" s="32" t="s">
        <v>412</v>
      </c>
      <c r="D366" t="s">
        <v>281</v>
      </c>
      <c r="E366" s="1">
        <v>90000</v>
      </c>
      <c r="F366" s="1">
        <f t="shared" ref="F366" si="125">E366*0.0287</f>
        <v>2583</v>
      </c>
      <c r="G366" s="1">
        <v>9753.1200000000008</v>
      </c>
      <c r="H366" s="1">
        <f t="shared" ref="H366" si="126">E366*0.0304</f>
        <v>2736</v>
      </c>
      <c r="I366" s="1">
        <v>25</v>
      </c>
      <c r="J366" s="1">
        <f t="shared" ref="J366" si="127">F366+G366+H366+I366</f>
        <v>15097.12</v>
      </c>
      <c r="K366" s="1">
        <f t="shared" ref="K366" si="128">E366-J366</f>
        <v>74902.880000000005</v>
      </c>
    </row>
    <row r="367" spans="1:126" x14ac:dyDescent="0.25">
      <c r="A367" s="3" t="s">
        <v>13</v>
      </c>
      <c r="B367" s="3">
        <v>5</v>
      </c>
      <c r="C367" s="34"/>
      <c r="D367" s="3"/>
      <c r="E367" s="4">
        <f t="shared" ref="E367:K367" si="129">SUM(E362:E366)</f>
        <v>342000</v>
      </c>
      <c r="F367" s="4">
        <f t="shared" si="129"/>
        <v>9815.4</v>
      </c>
      <c r="G367" s="4">
        <f t="shared" si="129"/>
        <v>22201.29</v>
      </c>
      <c r="H367" s="4">
        <f t="shared" si="129"/>
        <v>10396.799999999999</v>
      </c>
      <c r="I367" s="4">
        <f t="shared" si="129"/>
        <v>1725.12</v>
      </c>
      <c r="J367" s="4">
        <f t="shared" si="129"/>
        <v>44138.61</v>
      </c>
      <c r="K367" s="4">
        <f t="shared" si="129"/>
        <v>297861.39</v>
      </c>
    </row>
    <row r="369" spans="1:126" x14ac:dyDescent="0.25">
      <c r="A369" s="10" t="s">
        <v>125</v>
      </c>
      <c r="B369" s="10"/>
      <c r="C369" s="36"/>
      <c r="D369" s="12"/>
      <c r="E369" s="10"/>
      <c r="F369" s="10"/>
      <c r="G369" s="10"/>
      <c r="H369" s="10"/>
      <c r="I369" s="10"/>
      <c r="J369" s="10"/>
      <c r="K369" s="10"/>
    </row>
    <row r="370" spans="1:126" x14ac:dyDescent="0.25">
      <c r="A370" t="s">
        <v>126</v>
      </c>
      <c r="B370" t="s">
        <v>239</v>
      </c>
      <c r="C370" s="32" t="s">
        <v>412</v>
      </c>
      <c r="D370" t="s">
        <v>279</v>
      </c>
      <c r="E370" s="1">
        <v>41000</v>
      </c>
      <c r="F370" s="1">
        <f>E370*0.0287</f>
        <v>1176.7</v>
      </c>
      <c r="G370" s="1">
        <v>583.79</v>
      </c>
      <c r="H370" s="1">
        <f>E370*0.0304</f>
        <v>1246.4000000000001</v>
      </c>
      <c r="I370" s="1">
        <v>275</v>
      </c>
      <c r="J370" s="1">
        <f t="shared" ref="J370:J372" si="130">F370+G370+H370+I370</f>
        <v>3281.89</v>
      </c>
      <c r="K370" s="1">
        <f t="shared" ref="K370:K372" si="131">E370-J370</f>
        <v>37718.11</v>
      </c>
    </row>
    <row r="371" spans="1:126" x14ac:dyDescent="0.25">
      <c r="A371" t="s">
        <v>128</v>
      </c>
      <c r="B371" t="s">
        <v>240</v>
      </c>
      <c r="C371" s="32" t="s">
        <v>413</v>
      </c>
      <c r="D371" t="s">
        <v>279</v>
      </c>
      <c r="E371" s="1">
        <v>41000</v>
      </c>
      <c r="F371" s="1">
        <f t="shared" ref="F371:F372" si="132">E371*0.0287</f>
        <v>1176.7</v>
      </c>
      <c r="G371" s="1">
        <v>583.79</v>
      </c>
      <c r="H371" s="1">
        <f t="shared" ref="H371:H373" si="133">E371*0.0304</f>
        <v>1246.4000000000001</v>
      </c>
      <c r="I371" s="1">
        <v>295</v>
      </c>
      <c r="J371" s="1">
        <f t="shared" si="130"/>
        <v>3301.89</v>
      </c>
      <c r="K371" s="1">
        <f t="shared" si="131"/>
        <v>37698.11</v>
      </c>
    </row>
    <row r="372" spans="1:126" x14ac:dyDescent="0.25">
      <c r="A372" t="s">
        <v>129</v>
      </c>
      <c r="B372" t="s">
        <v>240</v>
      </c>
      <c r="C372" s="32" t="s">
        <v>413</v>
      </c>
      <c r="D372" t="s">
        <v>279</v>
      </c>
      <c r="E372" s="1">
        <v>41000</v>
      </c>
      <c r="F372" s="1">
        <f t="shared" si="132"/>
        <v>1176.7</v>
      </c>
      <c r="G372" s="1">
        <v>583.79</v>
      </c>
      <c r="H372" s="1">
        <f t="shared" si="133"/>
        <v>1246.4000000000001</v>
      </c>
      <c r="I372" s="1">
        <v>175</v>
      </c>
      <c r="J372" s="1">
        <f t="shared" si="130"/>
        <v>3181.89</v>
      </c>
      <c r="K372" s="1">
        <f t="shared" si="131"/>
        <v>37818.11</v>
      </c>
    </row>
    <row r="373" spans="1:126" x14ac:dyDescent="0.25">
      <c r="A373" t="s">
        <v>490</v>
      </c>
      <c r="B373" t="s">
        <v>102</v>
      </c>
      <c r="C373" s="32" t="s">
        <v>413</v>
      </c>
      <c r="D373" t="s">
        <v>281</v>
      </c>
      <c r="E373" s="1">
        <v>41000</v>
      </c>
      <c r="F373" s="1">
        <v>1176.7</v>
      </c>
      <c r="G373" s="1">
        <v>583.79</v>
      </c>
      <c r="H373" s="1">
        <f t="shared" si="133"/>
        <v>1246.4000000000001</v>
      </c>
      <c r="I373" s="1">
        <v>565</v>
      </c>
      <c r="J373" s="1">
        <v>3571.89</v>
      </c>
      <c r="K373" s="1">
        <v>37428.11</v>
      </c>
    </row>
    <row r="374" spans="1:126" x14ac:dyDescent="0.25">
      <c r="A374" s="3" t="s">
        <v>13</v>
      </c>
      <c r="B374" s="3">
        <v>4</v>
      </c>
      <c r="C374" s="34"/>
      <c r="D374" s="3"/>
      <c r="E374" s="4">
        <f>SUM(E370:E373)</f>
        <v>164000</v>
      </c>
      <c r="F374" s="4">
        <f>SUM(F370:F373)</f>
        <v>4706.8</v>
      </c>
      <c r="G374" s="4">
        <f>SUM(G370:G372)+G373</f>
        <v>2335.16</v>
      </c>
      <c r="H374" s="4">
        <f>SUM(H370:H372)+H373</f>
        <v>4985.6000000000004</v>
      </c>
      <c r="I374" s="4">
        <f>SUM(I370:I373)</f>
        <v>1310</v>
      </c>
      <c r="J374" s="4">
        <f>SUM(J370:J372)+J373</f>
        <v>13337.56</v>
      </c>
      <c r="K374" s="4">
        <f>SUM(K370:K372)+K373</f>
        <v>150662.44</v>
      </c>
    </row>
    <row r="375" spans="1:126" s="5" customFormat="1" x14ac:dyDescent="0.25">
      <c r="C375" s="39"/>
      <c r="E375" s="30"/>
      <c r="F375" s="30"/>
      <c r="G375" s="30"/>
      <c r="H375" s="30"/>
      <c r="I375" s="30"/>
      <c r="J375" s="30"/>
      <c r="K375" s="30"/>
    </row>
    <row r="376" spans="1:126" x14ac:dyDescent="0.25">
      <c r="A376" s="2" t="s">
        <v>255</v>
      </c>
    </row>
    <row r="377" spans="1:126" s="3" customFormat="1" x14ac:dyDescent="0.25">
      <c r="A377" s="61" t="s">
        <v>432</v>
      </c>
      <c r="B377" s="5" t="s">
        <v>433</v>
      </c>
      <c r="C377" s="39" t="s">
        <v>412</v>
      </c>
      <c r="D377" s="5" t="s">
        <v>281</v>
      </c>
      <c r="E377" s="30">
        <v>32000</v>
      </c>
      <c r="F377" s="30">
        <v>918.4</v>
      </c>
      <c r="G377" s="30">
        <v>0</v>
      </c>
      <c r="H377" s="30">
        <v>972.8</v>
      </c>
      <c r="I377" s="30">
        <v>3075</v>
      </c>
      <c r="J377" s="30">
        <v>4966.2</v>
      </c>
      <c r="K377" s="30">
        <v>27033.8</v>
      </c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  <c r="DV377" s="6"/>
    </row>
    <row r="378" spans="1:126" x14ac:dyDescent="0.25">
      <c r="A378" s="60" t="s">
        <v>365</v>
      </c>
      <c r="B378" s="60" t="s">
        <v>366</v>
      </c>
      <c r="C378" s="62" t="s">
        <v>412</v>
      </c>
      <c r="D378" s="63" t="s">
        <v>281</v>
      </c>
      <c r="E378" s="30">
        <v>23000</v>
      </c>
      <c r="F378" s="30">
        <v>660.1</v>
      </c>
      <c r="G378" s="30">
        <v>0</v>
      </c>
      <c r="H378" s="30">
        <f>E378*0.0304</f>
        <v>699.2</v>
      </c>
      <c r="I378" s="30">
        <v>1965</v>
      </c>
      <c r="J378" s="30">
        <v>3324.3</v>
      </c>
      <c r="K378" s="30">
        <v>19675.7</v>
      </c>
    </row>
    <row r="379" spans="1:126" x14ac:dyDescent="0.25">
      <c r="A379" s="60" t="s">
        <v>352</v>
      </c>
      <c r="B379" s="60" t="s">
        <v>353</v>
      </c>
      <c r="C379" s="62" t="s">
        <v>413</v>
      </c>
      <c r="D379" s="64" t="s">
        <v>281</v>
      </c>
      <c r="E379" s="30">
        <v>50000</v>
      </c>
      <c r="F379" s="30">
        <v>1435</v>
      </c>
      <c r="G379" s="30">
        <v>1854</v>
      </c>
      <c r="H379" s="30">
        <f>E379*0.0304</f>
        <v>1520</v>
      </c>
      <c r="I379" s="30">
        <v>175</v>
      </c>
      <c r="J379" s="30">
        <v>4984</v>
      </c>
      <c r="K379" s="30">
        <f>+E379-J379</f>
        <v>45016</v>
      </c>
      <c r="L379" s="72"/>
      <c r="M379" s="72"/>
      <c r="N379" s="72"/>
      <c r="O379" s="72"/>
      <c r="P379" s="72"/>
      <c r="Q379" s="72"/>
      <c r="R379" s="72"/>
      <c r="S379" s="72"/>
      <c r="T379" s="72"/>
      <c r="U379" s="72"/>
      <c r="V379" s="72"/>
      <c r="W379" s="72"/>
      <c r="X379" s="72"/>
      <c r="Y379" s="72"/>
      <c r="Z379" s="72"/>
      <c r="AA379" s="72"/>
      <c r="AB379" s="72"/>
      <c r="AC379" s="72"/>
      <c r="AD379" s="72"/>
      <c r="AE379" s="72"/>
      <c r="AF379" s="72"/>
      <c r="AG379" s="72"/>
      <c r="AH379" s="72"/>
      <c r="AI379" s="72"/>
      <c r="AJ379" s="72"/>
      <c r="AK379" s="72"/>
      <c r="AL379" s="72"/>
      <c r="AM379" s="72"/>
      <c r="AN379" s="72"/>
      <c r="AO379" s="72"/>
      <c r="AP379" s="72"/>
    </row>
    <row r="380" spans="1:126" s="5" customFormat="1" x14ac:dyDescent="0.25">
      <c r="A380" s="65" t="s">
        <v>13</v>
      </c>
      <c r="B380" s="65">
        <v>3</v>
      </c>
      <c r="C380" s="66"/>
      <c r="D380" s="65"/>
      <c r="E380" s="67">
        <f>SUM(E378:E379)+E377</f>
        <v>105000</v>
      </c>
      <c r="F380" s="67">
        <f>SUM(F378:F379)+F377</f>
        <v>3013.5</v>
      </c>
      <c r="G380" s="67">
        <f t="shared" ref="G380" si="134">SUM(G378:G379)</f>
        <v>1854</v>
      </c>
      <c r="H380" s="67">
        <f>SUM(H378:H379)+H377</f>
        <v>3192</v>
      </c>
      <c r="I380" s="67">
        <f>SUM(I378:I379)+I377</f>
        <v>5215</v>
      </c>
      <c r="J380" s="67">
        <f>SUM(J378:J379)+J377</f>
        <v>13274.5</v>
      </c>
      <c r="K380" s="67">
        <f>SUM(K378:K379)+K377</f>
        <v>91725.5</v>
      </c>
      <c r="L380" s="73"/>
      <c r="M380" s="73"/>
      <c r="N380" s="73"/>
      <c r="O380" s="73"/>
      <c r="P380" s="73"/>
      <c r="Q380" s="73"/>
      <c r="R380" s="73"/>
      <c r="S380" s="73"/>
      <c r="T380" s="73"/>
      <c r="U380" s="73"/>
      <c r="V380" s="73"/>
      <c r="W380" s="73"/>
      <c r="X380" s="73"/>
      <c r="Y380" s="73"/>
      <c r="Z380" s="73"/>
      <c r="AA380" s="73"/>
      <c r="AB380" s="73"/>
      <c r="AC380" s="73"/>
      <c r="AD380" s="73"/>
      <c r="AE380" s="73"/>
      <c r="AF380" s="73"/>
      <c r="AG380" s="73"/>
      <c r="AH380" s="73"/>
      <c r="AI380" s="73"/>
      <c r="AJ380" s="73"/>
      <c r="AK380" s="73"/>
      <c r="AL380" s="73"/>
      <c r="AM380" s="73"/>
      <c r="AN380" s="73"/>
      <c r="AO380" s="72"/>
      <c r="AP380" s="72"/>
    </row>
    <row r="382" spans="1:126" s="5" customFormat="1" x14ac:dyDescent="0.25">
      <c r="A382" s="6"/>
      <c r="B382" s="6"/>
      <c r="C382" s="69"/>
      <c r="D382" s="61"/>
      <c r="E382" s="49"/>
      <c r="F382" s="49"/>
      <c r="G382" s="49"/>
      <c r="H382" s="49"/>
      <c r="I382" s="49"/>
      <c r="J382" s="49"/>
      <c r="K382" s="49"/>
      <c r="L382" s="73"/>
      <c r="M382" s="73"/>
      <c r="N382" s="73"/>
      <c r="O382" s="73"/>
      <c r="P382" s="73"/>
      <c r="Q382" s="73"/>
      <c r="R382" s="73"/>
      <c r="S382" s="73"/>
      <c r="T382" s="73"/>
      <c r="U382" s="73"/>
      <c r="V382" s="73"/>
      <c r="W382" s="73"/>
      <c r="X382" s="73"/>
      <c r="Y382" s="73"/>
      <c r="Z382" s="73"/>
      <c r="AA382" s="73"/>
      <c r="AB382" s="73"/>
      <c r="AC382" s="73"/>
      <c r="AD382" s="73"/>
      <c r="AE382" s="73"/>
      <c r="AF382" s="73"/>
      <c r="AG382" s="73"/>
      <c r="AH382" s="73"/>
      <c r="AI382" s="73"/>
      <c r="AJ382" s="73"/>
      <c r="AK382" s="73"/>
      <c r="AL382" s="73"/>
      <c r="AM382" s="73"/>
      <c r="AN382" s="73"/>
      <c r="AO382" s="72"/>
      <c r="AP382" s="72"/>
    </row>
    <row r="383" spans="1:126" s="5" customFormat="1" x14ac:dyDescent="0.25">
      <c r="A383" s="6" t="s">
        <v>440</v>
      </c>
      <c r="B383" s="6"/>
      <c r="C383" s="69"/>
      <c r="D383" s="61"/>
      <c r="E383" s="49"/>
      <c r="F383" s="49"/>
      <c r="G383" s="49"/>
      <c r="H383" s="49"/>
      <c r="I383" s="49"/>
      <c r="J383" s="49"/>
      <c r="K383" s="49"/>
      <c r="L383" s="73"/>
      <c r="M383" s="73"/>
      <c r="N383" s="73"/>
      <c r="O383" s="73"/>
      <c r="P383" s="73"/>
      <c r="Q383" s="73"/>
      <c r="R383" s="73"/>
      <c r="S383" s="73"/>
      <c r="T383" s="73"/>
      <c r="U383" s="73"/>
      <c r="V383" s="73"/>
      <c r="W383" s="73"/>
      <c r="X383" s="73"/>
      <c r="Y383" s="73"/>
      <c r="Z383" s="73"/>
      <c r="AA383" s="73"/>
      <c r="AB383" s="73"/>
      <c r="AC383" s="73"/>
      <c r="AD383" s="73"/>
      <c r="AE383" s="73"/>
      <c r="AF383" s="73"/>
      <c r="AG383" s="73"/>
      <c r="AH383" s="73"/>
      <c r="AI383" s="73"/>
      <c r="AJ383" s="73"/>
      <c r="AK383" s="73"/>
      <c r="AL383" s="73"/>
      <c r="AM383" s="73"/>
      <c r="AN383" s="73"/>
      <c r="AO383" s="72"/>
      <c r="AP383" s="72"/>
    </row>
    <row r="384" spans="1:126" s="5" customFormat="1" x14ac:dyDescent="0.25">
      <c r="A384" s="61" t="s">
        <v>51</v>
      </c>
      <c r="B384" s="61" t="s">
        <v>366</v>
      </c>
      <c r="C384" s="69" t="s">
        <v>412</v>
      </c>
      <c r="D384" s="5" t="s">
        <v>279</v>
      </c>
      <c r="E384" s="70">
        <v>32000</v>
      </c>
      <c r="F384" s="70">
        <v>918.4</v>
      </c>
      <c r="G384" s="70">
        <v>0</v>
      </c>
      <c r="H384" s="70">
        <v>972.8</v>
      </c>
      <c r="I384" s="70">
        <v>3436.2</v>
      </c>
      <c r="J384" s="70">
        <v>5327.4</v>
      </c>
      <c r="K384" s="70">
        <v>26672.6</v>
      </c>
      <c r="L384" s="73"/>
      <c r="M384" s="73"/>
      <c r="N384" s="73"/>
      <c r="O384" s="73"/>
      <c r="P384" s="73"/>
      <c r="Q384" s="73"/>
      <c r="R384" s="73"/>
      <c r="S384" s="73"/>
      <c r="T384" s="73"/>
      <c r="U384" s="73"/>
      <c r="V384" s="73"/>
      <c r="W384" s="73"/>
      <c r="X384" s="73"/>
      <c r="Y384" s="73"/>
      <c r="Z384" s="73"/>
      <c r="AA384" s="73"/>
      <c r="AB384" s="73"/>
      <c r="AC384" s="73"/>
      <c r="AD384" s="73"/>
      <c r="AE384" s="73"/>
      <c r="AF384" s="73"/>
      <c r="AG384" s="73"/>
      <c r="AH384" s="73"/>
      <c r="AI384" s="73"/>
      <c r="AJ384" s="73"/>
      <c r="AK384" s="73"/>
      <c r="AL384" s="73"/>
      <c r="AM384" s="73"/>
      <c r="AN384" s="73"/>
      <c r="AO384" s="72"/>
      <c r="AP384" s="72"/>
    </row>
    <row r="385" spans="1:126" s="68" customFormat="1" x14ac:dyDescent="0.25">
      <c r="A385" s="3" t="s">
        <v>13</v>
      </c>
      <c r="B385" s="3">
        <v>1</v>
      </c>
      <c r="C385" s="34"/>
      <c r="D385" s="3"/>
      <c r="E385" s="4">
        <f>E384</f>
        <v>32000</v>
      </c>
      <c r="F385" s="4">
        <f>SUM(F384)</f>
        <v>918.4</v>
      </c>
      <c r="G385" s="4">
        <f>G384</f>
        <v>0</v>
      </c>
      <c r="H385" s="4">
        <f>H384</f>
        <v>972.8</v>
      </c>
      <c r="I385" s="4">
        <f>I384</f>
        <v>3436.2</v>
      </c>
      <c r="J385" s="4">
        <f>J384</f>
        <v>5327.4</v>
      </c>
      <c r="K385" s="4">
        <f>K384</f>
        <v>26672.6</v>
      </c>
      <c r="L385" s="73"/>
      <c r="M385" s="73"/>
      <c r="N385" s="73"/>
      <c r="O385" s="73"/>
      <c r="P385" s="73"/>
      <c r="Q385" s="73"/>
      <c r="R385" s="73"/>
      <c r="S385" s="73"/>
      <c r="T385" s="73"/>
      <c r="U385" s="73"/>
      <c r="V385" s="73"/>
      <c r="W385" s="73"/>
      <c r="X385" s="73"/>
      <c r="Y385" s="73"/>
      <c r="Z385" s="73"/>
      <c r="AA385" s="73"/>
      <c r="AB385" s="73"/>
      <c r="AC385" s="73"/>
      <c r="AD385" s="73"/>
      <c r="AE385" s="73"/>
      <c r="AF385" s="73"/>
      <c r="AG385" s="73"/>
      <c r="AH385" s="73"/>
      <c r="AI385" s="73"/>
      <c r="AJ385" s="73"/>
      <c r="AK385" s="73"/>
      <c r="AL385" s="73"/>
      <c r="AM385" s="73"/>
      <c r="AN385" s="73"/>
      <c r="AO385" s="73"/>
      <c r="AP385" s="73"/>
    </row>
    <row r="387" spans="1:126" s="5" customFormat="1" x14ac:dyDescent="0.25">
      <c r="A387" s="94"/>
      <c r="B387" s="94"/>
      <c r="C387" s="36"/>
      <c r="D387" s="94"/>
      <c r="E387" s="94"/>
      <c r="F387" s="94"/>
      <c r="G387" s="94"/>
      <c r="H387" s="94"/>
      <c r="I387" s="94"/>
      <c r="J387" s="94"/>
      <c r="K387" s="94"/>
      <c r="L387" s="73"/>
      <c r="M387" s="73"/>
      <c r="N387" s="73"/>
      <c r="O387" s="73"/>
      <c r="P387" s="73"/>
      <c r="Q387" s="73"/>
      <c r="R387" s="73"/>
      <c r="S387" s="73"/>
      <c r="T387" s="73"/>
      <c r="U387" s="73"/>
      <c r="V387" s="73"/>
      <c r="W387" s="73"/>
      <c r="X387" s="73"/>
      <c r="Y387" s="73"/>
      <c r="Z387" s="73"/>
      <c r="AA387" s="73"/>
      <c r="AB387" s="73"/>
      <c r="AC387" s="73"/>
      <c r="AD387" s="73"/>
      <c r="AE387" s="73"/>
      <c r="AF387" s="73"/>
      <c r="AG387" s="73"/>
      <c r="AH387" s="73"/>
      <c r="AI387" s="73"/>
      <c r="AJ387" s="73"/>
      <c r="AK387" s="73"/>
      <c r="AL387" s="73"/>
      <c r="AM387" s="73"/>
      <c r="AN387" s="73"/>
      <c r="AO387" s="73"/>
      <c r="AP387" s="73"/>
    </row>
    <row r="388" spans="1:126" s="5" customFormat="1" x14ac:dyDescent="0.25">
      <c r="A388" s="10" t="s">
        <v>406</v>
      </c>
      <c r="B388" s="10"/>
      <c r="C388" s="36"/>
      <c r="D388" s="12"/>
      <c r="E388" s="10"/>
      <c r="F388" s="10"/>
      <c r="G388" s="10"/>
      <c r="H388" s="10"/>
      <c r="I388" s="10"/>
      <c r="J388" s="10"/>
      <c r="K388" s="10"/>
      <c r="L388" s="73"/>
      <c r="M388" s="73"/>
      <c r="N388" s="73"/>
      <c r="O388" s="73"/>
      <c r="P388" s="73"/>
      <c r="Q388" s="73"/>
      <c r="R388" s="73"/>
      <c r="S388" s="73"/>
      <c r="T388" s="73"/>
      <c r="U388" s="73"/>
      <c r="V388" s="73"/>
      <c r="W388" s="73"/>
      <c r="X388" s="73"/>
      <c r="Y388" s="73"/>
      <c r="Z388" s="73"/>
      <c r="AA388" s="73"/>
      <c r="AB388" s="73"/>
      <c r="AC388" s="73"/>
      <c r="AD388" s="73"/>
      <c r="AE388" s="73"/>
      <c r="AF388" s="73"/>
      <c r="AG388" s="73"/>
      <c r="AH388" s="73"/>
      <c r="AI388" s="73"/>
      <c r="AJ388" s="73"/>
      <c r="AK388" s="73"/>
      <c r="AL388" s="73"/>
      <c r="AM388" s="73"/>
      <c r="AN388" s="73"/>
      <c r="AO388" s="73"/>
      <c r="AP388" s="73"/>
    </row>
    <row r="389" spans="1:126" s="71" customFormat="1" x14ac:dyDescent="0.25">
      <c r="A389" s="5" t="s">
        <v>131</v>
      </c>
      <c r="B389" t="s">
        <v>132</v>
      </c>
      <c r="C389" s="32" t="s">
        <v>412</v>
      </c>
      <c r="D389" t="s">
        <v>281</v>
      </c>
      <c r="E389" s="1">
        <v>45000</v>
      </c>
      <c r="F389" s="1">
        <f t="shared" ref="F389:F393" si="135">E389*0.0287</f>
        <v>1291.5</v>
      </c>
      <c r="G389" s="1">
        <v>1148.33</v>
      </c>
      <c r="H389" s="1">
        <f t="shared" ref="H389:H393" si="136">E389*0.0304</f>
        <v>1368</v>
      </c>
      <c r="I389" s="1">
        <v>175</v>
      </c>
      <c r="J389" s="1">
        <v>3982.83</v>
      </c>
      <c r="K389" s="1">
        <v>41017.17</v>
      </c>
      <c r="L389" s="73"/>
      <c r="M389" s="73"/>
      <c r="N389" s="73"/>
      <c r="O389" s="73"/>
      <c r="P389" s="73"/>
      <c r="Q389" s="73"/>
      <c r="R389" s="73"/>
      <c r="S389" s="73"/>
      <c r="T389" s="73"/>
      <c r="U389" s="73"/>
      <c r="V389" s="73"/>
      <c r="W389" s="73"/>
      <c r="X389" s="73"/>
      <c r="Y389" s="73"/>
      <c r="Z389" s="73"/>
      <c r="AA389" s="73"/>
      <c r="AB389" s="73"/>
      <c r="AC389" s="73"/>
      <c r="AD389" s="73"/>
      <c r="AE389" s="73"/>
      <c r="AF389" s="73"/>
      <c r="AG389" s="73"/>
      <c r="AH389" s="73"/>
      <c r="AI389" s="73"/>
      <c r="AJ389" s="73"/>
      <c r="AK389" s="73"/>
      <c r="AL389" s="73"/>
      <c r="AM389" s="73"/>
      <c r="AN389" s="73"/>
      <c r="AO389" s="74"/>
      <c r="AP389" s="74"/>
    </row>
    <row r="390" spans="1:126" x14ac:dyDescent="0.25">
      <c r="A390" s="5" t="s">
        <v>311</v>
      </c>
      <c r="B390" t="s">
        <v>310</v>
      </c>
      <c r="C390" s="32" t="s">
        <v>413</v>
      </c>
      <c r="D390" t="s">
        <v>281</v>
      </c>
      <c r="E390" s="1">
        <v>26000</v>
      </c>
      <c r="F390" s="1">
        <f t="shared" si="135"/>
        <v>746.2</v>
      </c>
      <c r="G390" s="1">
        <v>0</v>
      </c>
      <c r="H390" s="1">
        <f t="shared" si="136"/>
        <v>790.4</v>
      </c>
      <c r="I390" s="1">
        <v>175</v>
      </c>
      <c r="J390" s="1">
        <v>1711.6</v>
      </c>
      <c r="K390" s="1">
        <v>24288.400000000001</v>
      </c>
      <c r="L390" s="72"/>
      <c r="M390" s="72"/>
      <c r="N390" s="72"/>
      <c r="O390" s="72"/>
      <c r="P390" s="72"/>
      <c r="Q390" s="72"/>
      <c r="R390" s="72"/>
      <c r="S390" s="72"/>
      <c r="T390" s="72"/>
      <c r="U390" s="72"/>
      <c r="V390" s="72"/>
      <c r="W390" s="72"/>
      <c r="X390" s="72"/>
      <c r="Y390" s="72"/>
      <c r="Z390" s="72"/>
      <c r="AA390" s="72"/>
      <c r="AB390" s="72"/>
      <c r="AC390" s="72"/>
      <c r="AD390" s="72"/>
      <c r="AE390" s="72"/>
      <c r="AF390" s="72"/>
      <c r="AG390" s="72"/>
      <c r="AH390" s="72"/>
      <c r="AI390" s="72"/>
      <c r="AJ390" s="72"/>
      <c r="AK390" s="72"/>
      <c r="AL390" s="72"/>
      <c r="AM390" s="72"/>
      <c r="AN390" s="72"/>
      <c r="AO390" s="72"/>
      <c r="AP390" s="72"/>
    </row>
    <row r="391" spans="1:126" x14ac:dyDescent="0.25">
      <c r="A391" s="5" t="s">
        <v>289</v>
      </c>
      <c r="B391" t="s">
        <v>15</v>
      </c>
      <c r="C391" s="32" t="s">
        <v>413</v>
      </c>
      <c r="D391" t="s">
        <v>281</v>
      </c>
      <c r="E391" s="1">
        <v>28000</v>
      </c>
      <c r="F391" s="1">
        <f t="shared" si="135"/>
        <v>803.6</v>
      </c>
      <c r="G391" s="1">
        <v>0</v>
      </c>
      <c r="H391" s="1">
        <f t="shared" si="136"/>
        <v>851.2</v>
      </c>
      <c r="I391" s="1">
        <v>1525.12</v>
      </c>
      <c r="J391" s="1">
        <v>3179.92</v>
      </c>
      <c r="K391" s="1">
        <v>24820.080000000002</v>
      </c>
      <c r="L391" s="75"/>
      <c r="M391" s="75"/>
      <c r="N391" s="75"/>
      <c r="O391" s="75"/>
      <c r="P391" s="75"/>
      <c r="Q391" s="75"/>
      <c r="R391" s="75"/>
      <c r="S391" s="75"/>
      <c r="T391" s="75"/>
      <c r="U391" s="75"/>
      <c r="V391" s="75"/>
      <c r="W391" s="75"/>
      <c r="X391" s="75"/>
      <c r="Y391" s="75"/>
      <c r="Z391" s="75"/>
      <c r="AA391" s="75"/>
      <c r="AB391" s="75"/>
      <c r="AC391" s="75"/>
      <c r="AD391" s="75"/>
      <c r="AE391" s="75"/>
      <c r="AF391" s="75"/>
      <c r="AG391" s="75"/>
      <c r="AH391" s="75"/>
      <c r="AI391" s="75"/>
      <c r="AJ391" s="75"/>
      <c r="AK391" s="75"/>
      <c r="AL391" s="75"/>
      <c r="AM391" s="75"/>
      <c r="AN391" s="75"/>
      <c r="AO391" s="75"/>
      <c r="AP391" s="75"/>
      <c r="AQ391"/>
      <c r="AR391"/>
      <c r="AS391"/>
      <c r="AT391"/>
      <c r="AU391"/>
      <c r="AV391"/>
      <c r="AW391"/>
      <c r="AX391"/>
      <c r="AY391"/>
      <c r="AZ391"/>
      <c r="BA391"/>
      <c r="BB391"/>
      <c r="BC391"/>
      <c r="BD391"/>
      <c r="BE391"/>
      <c r="BF391"/>
      <c r="BG391"/>
      <c r="BH391"/>
      <c r="BI391"/>
      <c r="BJ391"/>
      <c r="BK391"/>
      <c r="BL391"/>
      <c r="BM391"/>
      <c r="BN391"/>
      <c r="BO391"/>
      <c r="BP391"/>
      <c r="BQ391"/>
      <c r="BR391"/>
      <c r="BS391"/>
      <c r="BT391"/>
      <c r="BU391"/>
      <c r="BV391"/>
      <c r="BW391"/>
      <c r="BX391"/>
      <c r="BY391"/>
      <c r="BZ391"/>
      <c r="CA391"/>
      <c r="CB391"/>
      <c r="CC391"/>
      <c r="CD391"/>
      <c r="CE391"/>
      <c r="CF391"/>
      <c r="CG391"/>
      <c r="CH391"/>
      <c r="CI391"/>
      <c r="CJ391"/>
      <c r="CK391"/>
      <c r="CL391"/>
      <c r="CM391"/>
      <c r="CN391"/>
      <c r="CO391"/>
      <c r="CP391"/>
      <c r="CQ391"/>
      <c r="CR391"/>
      <c r="CS391"/>
      <c r="CT391"/>
      <c r="CU391"/>
      <c r="CV391"/>
      <c r="CW391"/>
      <c r="CX391"/>
      <c r="CY391"/>
      <c r="CZ391"/>
      <c r="DA391"/>
      <c r="DB391"/>
      <c r="DC391"/>
      <c r="DD391"/>
      <c r="DE391"/>
      <c r="DF391"/>
      <c r="DG391"/>
      <c r="DH391"/>
      <c r="DI391"/>
      <c r="DJ391"/>
      <c r="DK391"/>
      <c r="DL391"/>
      <c r="DM391"/>
      <c r="DN391"/>
      <c r="DO391"/>
      <c r="DP391"/>
      <c r="DQ391"/>
      <c r="DR391"/>
      <c r="DS391"/>
      <c r="DT391"/>
      <c r="DU391"/>
      <c r="DV391"/>
    </row>
    <row r="392" spans="1:126" x14ac:dyDescent="0.25">
      <c r="A392" s="5" t="s">
        <v>314</v>
      </c>
      <c r="B392" t="s">
        <v>153</v>
      </c>
      <c r="C392" s="32" t="s">
        <v>412</v>
      </c>
      <c r="D392" s="11" t="s">
        <v>281</v>
      </c>
      <c r="E392" s="1">
        <v>26000</v>
      </c>
      <c r="F392" s="1">
        <f t="shared" si="135"/>
        <v>746.2</v>
      </c>
      <c r="G392" s="1">
        <v>0</v>
      </c>
      <c r="H392" s="1">
        <f t="shared" si="136"/>
        <v>790.4</v>
      </c>
      <c r="I392" s="1">
        <v>175</v>
      </c>
      <c r="J392" s="1">
        <v>1711.6</v>
      </c>
      <c r="K392" s="1">
        <v>24288.400000000001</v>
      </c>
      <c r="L392" s="72"/>
      <c r="M392" s="72"/>
      <c r="N392" s="72"/>
      <c r="O392" s="72"/>
      <c r="P392" s="72"/>
      <c r="Q392" s="72"/>
      <c r="R392" s="72"/>
      <c r="S392" s="72"/>
      <c r="T392" s="72"/>
      <c r="U392" s="72"/>
      <c r="V392" s="72"/>
      <c r="W392" s="72"/>
      <c r="X392" s="72"/>
      <c r="Y392" s="72"/>
      <c r="Z392" s="72"/>
      <c r="AA392" s="72"/>
      <c r="AB392" s="72"/>
      <c r="AC392" s="72"/>
      <c r="AD392" s="72"/>
      <c r="AE392" s="72"/>
      <c r="AF392" s="72"/>
      <c r="AG392" s="72"/>
      <c r="AH392" s="72"/>
      <c r="AI392" s="72"/>
      <c r="AJ392" s="72"/>
      <c r="AK392" s="72"/>
      <c r="AL392" s="72"/>
      <c r="AM392" s="72"/>
      <c r="AN392" s="72"/>
      <c r="AO392" s="72"/>
      <c r="AP392" s="72"/>
    </row>
    <row r="393" spans="1:126" x14ac:dyDescent="0.25">
      <c r="A393" s="5" t="s">
        <v>338</v>
      </c>
      <c r="B393" s="21" t="s">
        <v>127</v>
      </c>
      <c r="C393" s="32" t="s">
        <v>413</v>
      </c>
      <c r="D393" s="16" t="s">
        <v>281</v>
      </c>
      <c r="E393" s="1">
        <v>26000</v>
      </c>
      <c r="F393" s="1">
        <f t="shared" si="135"/>
        <v>746.2</v>
      </c>
      <c r="G393" s="1">
        <v>0</v>
      </c>
      <c r="H393" s="1">
        <f t="shared" si="136"/>
        <v>790.4</v>
      </c>
      <c r="I393" s="1">
        <v>175</v>
      </c>
      <c r="J393" s="1">
        <v>1711.6</v>
      </c>
      <c r="K393" s="1">
        <f>E393-J393</f>
        <v>24288.400000000001</v>
      </c>
      <c r="L393" s="75"/>
      <c r="M393" s="75"/>
      <c r="N393" s="75"/>
      <c r="O393" s="75"/>
      <c r="P393" s="75"/>
      <c r="Q393" s="75"/>
      <c r="R393" s="75"/>
      <c r="S393" s="75"/>
      <c r="T393" s="75"/>
      <c r="U393" s="75"/>
      <c r="V393" s="75"/>
      <c r="W393" s="75"/>
      <c r="X393" s="75"/>
      <c r="Y393" s="75"/>
      <c r="Z393" s="75"/>
      <c r="AA393" s="75"/>
      <c r="AB393" s="75"/>
      <c r="AC393" s="75"/>
      <c r="AD393" s="75"/>
      <c r="AE393" s="75"/>
      <c r="AF393" s="75"/>
      <c r="AG393" s="75"/>
      <c r="AH393" s="75"/>
      <c r="AI393" s="75"/>
      <c r="AJ393" s="75"/>
      <c r="AK393" s="75"/>
      <c r="AL393" s="75"/>
      <c r="AM393" s="75"/>
      <c r="AN393" s="75"/>
      <c r="AO393" s="75"/>
      <c r="AP393" s="75"/>
      <c r="AQ393"/>
      <c r="AR393"/>
      <c r="AS393"/>
      <c r="AT393"/>
      <c r="AU393"/>
      <c r="AV393"/>
      <c r="AW393"/>
      <c r="AX393"/>
      <c r="AY393"/>
      <c r="AZ393"/>
      <c r="BA393"/>
      <c r="BB393"/>
      <c r="BC393"/>
      <c r="BD393"/>
      <c r="BE393"/>
      <c r="BF393"/>
      <c r="BG393"/>
      <c r="BH393"/>
      <c r="BI393"/>
      <c r="BJ393"/>
      <c r="BK393"/>
      <c r="BL393"/>
      <c r="BM393"/>
      <c r="BN393"/>
      <c r="BO393"/>
      <c r="BP393"/>
      <c r="BQ393"/>
      <c r="BR393"/>
      <c r="BS393"/>
      <c r="BT393"/>
      <c r="BU393"/>
      <c r="BV393"/>
      <c r="BW393"/>
      <c r="BX393"/>
      <c r="BY393"/>
      <c r="BZ393"/>
      <c r="CA393"/>
      <c r="CB393"/>
      <c r="CC393"/>
      <c r="CD393"/>
      <c r="CE393"/>
      <c r="CF393"/>
      <c r="CG393"/>
      <c r="CH393"/>
      <c r="CI393"/>
      <c r="CJ393"/>
      <c r="CK393"/>
      <c r="CL393"/>
      <c r="CM393"/>
      <c r="CN393"/>
      <c r="CO393"/>
      <c r="CP393"/>
      <c r="CQ393"/>
      <c r="CR393"/>
      <c r="CS393"/>
      <c r="CT393"/>
      <c r="CU393"/>
      <c r="CV393"/>
      <c r="CW393"/>
      <c r="CX393"/>
      <c r="CY393"/>
      <c r="CZ393"/>
      <c r="DA393"/>
      <c r="DB393"/>
      <c r="DC393"/>
      <c r="DD393"/>
      <c r="DE393"/>
      <c r="DF393"/>
      <c r="DG393"/>
      <c r="DH393"/>
      <c r="DI393"/>
      <c r="DJ393"/>
      <c r="DK393"/>
      <c r="DL393"/>
      <c r="DM393"/>
      <c r="DN393"/>
      <c r="DO393"/>
      <c r="DP393"/>
      <c r="DQ393"/>
      <c r="DR393"/>
      <c r="DS393"/>
      <c r="DT393"/>
      <c r="DU393"/>
      <c r="DV393"/>
    </row>
    <row r="394" spans="1:126" x14ac:dyDescent="0.25">
      <c r="A394" s="47" t="s">
        <v>313</v>
      </c>
      <c r="B394" s="13" t="s">
        <v>121</v>
      </c>
      <c r="C394" s="38" t="s">
        <v>412</v>
      </c>
      <c r="D394" t="s">
        <v>281</v>
      </c>
      <c r="E394" s="1">
        <v>82000</v>
      </c>
      <c r="F394" s="1">
        <f t="shared" ref="F394:F395" si="137">E394*0.0287</f>
        <v>2353.4</v>
      </c>
      <c r="G394" s="1">
        <v>7196.26</v>
      </c>
      <c r="H394" s="1">
        <f t="shared" ref="H394:H395" si="138">E394*0.0304</f>
        <v>2492.8000000000002</v>
      </c>
      <c r="I394" s="1">
        <v>4395.24</v>
      </c>
      <c r="J394" s="1">
        <v>16437.7</v>
      </c>
      <c r="K394" s="1">
        <f t="shared" ref="K394" si="139">E394-J394</f>
        <v>65562.3</v>
      </c>
      <c r="L394" s="75"/>
      <c r="M394" s="75"/>
      <c r="N394" s="75"/>
      <c r="O394" s="75"/>
      <c r="P394" s="75"/>
      <c r="Q394" s="75"/>
      <c r="R394" s="75"/>
      <c r="S394" s="75"/>
      <c r="T394" s="75"/>
      <c r="U394" s="75"/>
      <c r="V394" s="75"/>
      <c r="W394" s="75"/>
      <c r="X394" s="75"/>
      <c r="Y394" s="75"/>
      <c r="Z394" s="75"/>
      <c r="AA394" s="75"/>
      <c r="AB394" s="75"/>
      <c r="AC394" s="75"/>
      <c r="AD394" s="75"/>
      <c r="AE394" s="75"/>
      <c r="AF394" s="75"/>
      <c r="AG394" s="75"/>
      <c r="AH394" s="75"/>
      <c r="AI394" s="75"/>
      <c r="AJ394" s="75"/>
      <c r="AK394" s="75"/>
      <c r="AL394" s="75"/>
      <c r="AM394" s="75"/>
      <c r="AN394" s="75"/>
      <c r="AO394" s="75"/>
      <c r="AP394" s="75"/>
      <c r="AQ394"/>
      <c r="AR394"/>
      <c r="AS394"/>
      <c r="AT394"/>
      <c r="AU394"/>
      <c r="AV394"/>
      <c r="AW394"/>
      <c r="AX394"/>
      <c r="AY394"/>
      <c r="AZ394"/>
      <c r="BA394"/>
      <c r="BB394"/>
      <c r="BC394"/>
      <c r="BD394"/>
      <c r="BE394"/>
      <c r="BF394"/>
      <c r="BG394"/>
      <c r="BH394"/>
      <c r="BI394"/>
      <c r="BJ394"/>
      <c r="BK394"/>
      <c r="BL394"/>
      <c r="BM394"/>
      <c r="BN394"/>
      <c r="BO394"/>
      <c r="BP394"/>
      <c r="BQ394"/>
      <c r="BR394"/>
      <c r="BS394"/>
      <c r="BT394"/>
      <c r="BU394"/>
      <c r="BV394"/>
      <c r="BW394"/>
      <c r="BX394"/>
      <c r="BY394"/>
      <c r="BZ394"/>
      <c r="CA394"/>
      <c r="CB394"/>
      <c r="CC394"/>
      <c r="CD394"/>
      <c r="CE394"/>
      <c r="CF394"/>
      <c r="CG394"/>
      <c r="CH394"/>
      <c r="CI394"/>
      <c r="CJ394"/>
      <c r="CK394"/>
      <c r="CL394"/>
      <c r="CM394"/>
      <c r="CN394"/>
      <c r="CO394"/>
      <c r="CP394"/>
      <c r="CQ394"/>
      <c r="CR394"/>
      <c r="CS394"/>
      <c r="CT394"/>
      <c r="CU394"/>
      <c r="CV394"/>
      <c r="CW394"/>
      <c r="CX394"/>
      <c r="CY394"/>
      <c r="CZ394"/>
      <c r="DA394"/>
      <c r="DB394"/>
      <c r="DC394"/>
      <c r="DD394"/>
      <c r="DE394"/>
      <c r="DF394"/>
      <c r="DG394"/>
      <c r="DH394"/>
      <c r="DI394"/>
      <c r="DJ394"/>
      <c r="DK394"/>
      <c r="DL394"/>
      <c r="DM394"/>
      <c r="DN394"/>
      <c r="DO394"/>
      <c r="DP394"/>
      <c r="DQ394"/>
      <c r="DR394"/>
      <c r="DS394"/>
      <c r="DT394"/>
      <c r="DU394"/>
      <c r="DV394"/>
    </row>
    <row r="395" spans="1:126" x14ac:dyDescent="0.25">
      <c r="A395" s="5" t="s">
        <v>272</v>
      </c>
      <c r="B395" s="11" t="s">
        <v>15</v>
      </c>
      <c r="C395" s="33" t="s">
        <v>412</v>
      </c>
      <c r="D395" s="11" t="s">
        <v>281</v>
      </c>
      <c r="E395" s="1">
        <v>42000</v>
      </c>
      <c r="F395" s="1">
        <f t="shared" si="137"/>
        <v>1205.4000000000001</v>
      </c>
      <c r="G395" s="1">
        <v>724.92</v>
      </c>
      <c r="H395" s="1">
        <f t="shared" si="138"/>
        <v>1276.8</v>
      </c>
      <c r="I395" s="1">
        <v>175</v>
      </c>
      <c r="J395" s="1">
        <v>3382.12</v>
      </c>
      <c r="K395" s="1">
        <v>38617.879999999997</v>
      </c>
      <c r="L395" s="93"/>
      <c r="M395" s="93"/>
      <c r="N395" s="93"/>
      <c r="O395" s="93"/>
      <c r="P395" s="93"/>
      <c r="Q395" s="93"/>
      <c r="R395" s="93"/>
      <c r="S395" s="93"/>
      <c r="T395" s="93"/>
      <c r="U395" s="93"/>
      <c r="V395" s="93"/>
      <c r="W395" s="93"/>
      <c r="X395" s="93"/>
      <c r="Y395" s="93"/>
      <c r="Z395" s="93"/>
      <c r="AA395" s="93"/>
      <c r="AB395" s="93"/>
      <c r="AC395" s="93"/>
      <c r="AD395" s="93"/>
      <c r="AE395" s="93"/>
      <c r="AF395" s="93"/>
      <c r="AG395" s="93"/>
      <c r="AH395" s="93"/>
      <c r="AI395" s="77"/>
      <c r="AJ395" s="77"/>
      <c r="AK395" s="77"/>
      <c r="AL395" s="77"/>
      <c r="AM395" s="77"/>
      <c r="AN395" s="77"/>
      <c r="AO395" s="76"/>
      <c r="AP395" s="76"/>
      <c r="AQ395"/>
      <c r="AR395"/>
      <c r="AS395"/>
      <c r="AT395"/>
      <c r="AU395"/>
      <c r="AV395"/>
      <c r="AW395"/>
      <c r="AX395"/>
      <c r="AY395"/>
      <c r="AZ395"/>
      <c r="BA395"/>
      <c r="BB395"/>
      <c r="BC395"/>
      <c r="BD395"/>
      <c r="BE395"/>
      <c r="BF395"/>
      <c r="BG395"/>
      <c r="BH395"/>
      <c r="BI395"/>
      <c r="BJ395"/>
      <c r="BK395"/>
      <c r="BL395"/>
      <c r="BM395"/>
      <c r="BN395"/>
      <c r="BO395"/>
      <c r="BP395"/>
      <c r="BQ395"/>
      <c r="BR395"/>
      <c r="BS395"/>
      <c r="BT395"/>
      <c r="BU395"/>
      <c r="BV395"/>
      <c r="BW395"/>
      <c r="BX395"/>
      <c r="BY395"/>
      <c r="BZ395"/>
      <c r="CA395"/>
      <c r="CB395"/>
      <c r="CC395"/>
      <c r="CD395"/>
      <c r="CE395"/>
      <c r="CF395"/>
      <c r="CG395"/>
      <c r="CH395"/>
      <c r="CI395"/>
      <c r="CJ395"/>
      <c r="CK395"/>
      <c r="CL395"/>
      <c r="CM395"/>
      <c r="CN395"/>
      <c r="CO395"/>
      <c r="CP395"/>
      <c r="CQ395"/>
      <c r="CR395"/>
      <c r="CS395"/>
      <c r="CT395"/>
      <c r="CU395"/>
      <c r="CV395"/>
      <c r="CW395"/>
      <c r="CX395"/>
      <c r="CY395"/>
      <c r="CZ395"/>
      <c r="DA395"/>
      <c r="DB395"/>
      <c r="DC395"/>
      <c r="DD395"/>
      <c r="DE395"/>
      <c r="DF395"/>
      <c r="DG395"/>
      <c r="DH395"/>
      <c r="DI395"/>
      <c r="DJ395"/>
      <c r="DK395"/>
      <c r="DL395"/>
      <c r="DM395"/>
      <c r="DN395"/>
      <c r="DO395"/>
      <c r="DP395"/>
      <c r="DQ395"/>
      <c r="DR395"/>
      <c r="DS395"/>
      <c r="DT395"/>
      <c r="DU395"/>
      <c r="DV395"/>
    </row>
    <row r="396" spans="1:126" x14ac:dyDescent="0.25">
      <c r="A396" s="3" t="s">
        <v>13</v>
      </c>
      <c r="B396" s="3">
        <v>7</v>
      </c>
      <c r="C396" s="34"/>
      <c r="D396" s="3"/>
      <c r="E396" s="4">
        <f t="shared" ref="E396:K396" si="140">SUM(E389:E395)</f>
        <v>275000</v>
      </c>
      <c r="F396" s="4">
        <f t="shared" si="140"/>
        <v>7892.5</v>
      </c>
      <c r="G396" s="4">
        <f t="shared" si="140"/>
        <v>9069.51</v>
      </c>
      <c r="H396" s="4">
        <f t="shared" si="140"/>
        <v>8360</v>
      </c>
      <c r="I396" s="4">
        <f t="shared" si="140"/>
        <v>6795.36</v>
      </c>
      <c r="J396" s="4">
        <f t="shared" si="140"/>
        <v>32117.37</v>
      </c>
      <c r="K396" s="4">
        <f t="shared" si="140"/>
        <v>242882.63</v>
      </c>
      <c r="L396" s="61"/>
      <c r="M396" s="61"/>
      <c r="N396" s="61"/>
      <c r="O396" s="61"/>
      <c r="P396" s="61"/>
      <c r="Q396" s="61"/>
      <c r="R396" s="61"/>
      <c r="S396" s="61"/>
      <c r="T396" s="61"/>
      <c r="U396" s="61"/>
      <c r="V396" s="61"/>
      <c r="W396" s="61"/>
      <c r="X396" s="61"/>
      <c r="Y396" s="61"/>
      <c r="Z396" s="61"/>
      <c r="AA396" s="61"/>
      <c r="AB396" s="61"/>
      <c r="AC396" s="61"/>
      <c r="AD396" s="61"/>
      <c r="AE396" s="61"/>
      <c r="AF396" s="61"/>
      <c r="AG396" s="61"/>
      <c r="AH396" s="61"/>
      <c r="AO396"/>
      <c r="AP396"/>
      <c r="AQ396"/>
      <c r="AR396"/>
      <c r="AS396"/>
      <c r="AT396"/>
      <c r="AU396"/>
      <c r="AV396"/>
      <c r="AW396"/>
      <c r="AX396"/>
      <c r="AY396"/>
      <c r="AZ396"/>
      <c r="BA396"/>
      <c r="BB396"/>
      <c r="BC396"/>
      <c r="BD396"/>
      <c r="BE396"/>
      <c r="BF396"/>
      <c r="BG396"/>
      <c r="BH396"/>
      <c r="BI396"/>
      <c r="BJ396"/>
      <c r="BK396"/>
      <c r="BL396"/>
      <c r="BM396"/>
      <c r="BN396"/>
      <c r="BO396"/>
      <c r="BP396"/>
      <c r="BQ396"/>
      <c r="BR396"/>
      <c r="BS396"/>
      <c r="BT396"/>
      <c r="BU396"/>
      <c r="BV396"/>
      <c r="BW396"/>
      <c r="BX396"/>
      <c r="BY396"/>
      <c r="BZ396"/>
      <c r="CA396"/>
      <c r="CB396"/>
      <c r="CC396"/>
      <c r="CD396"/>
      <c r="CE396"/>
      <c r="CF396"/>
      <c r="CG396"/>
      <c r="CH396"/>
      <c r="CI396"/>
      <c r="CJ396"/>
      <c r="CK396"/>
      <c r="CL396"/>
      <c r="CM396"/>
      <c r="CN396"/>
      <c r="CO396"/>
      <c r="CP396"/>
      <c r="CQ396"/>
      <c r="CR396"/>
      <c r="CS396"/>
      <c r="CT396"/>
      <c r="CU396"/>
      <c r="CV396"/>
      <c r="CW396"/>
      <c r="CX396"/>
      <c r="CY396"/>
      <c r="CZ396"/>
      <c r="DA396"/>
      <c r="DB396"/>
      <c r="DC396"/>
      <c r="DD396"/>
      <c r="DE396"/>
      <c r="DF396"/>
      <c r="DG396"/>
      <c r="DH396"/>
      <c r="DI396"/>
      <c r="DJ396"/>
      <c r="DK396"/>
      <c r="DL396"/>
      <c r="DM396"/>
      <c r="DN396"/>
      <c r="DO396"/>
      <c r="DP396"/>
      <c r="DQ396"/>
      <c r="DR396"/>
      <c r="DS396"/>
      <c r="DT396"/>
      <c r="DU396"/>
      <c r="DV396"/>
    </row>
    <row r="397" spans="1:126" x14ac:dyDescent="0.25">
      <c r="A397" s="6"/>
      <c r="B397" s="6"/>
      <c r="C397" s="40"/>
      <c r="D397" s="6"/>
      <c r="E397" s="49"/>
      <c r="F397" s="49"/>
      <c r="G397" s="49"/>
      <c r="H397" s="49"/>
      <c r="I397" s="49"/>
      <c r="J397" s="49"/>
      <c r="K397" s="49"/>
      <c r="L397"/>
      <c r="M397"/>
      <c r="N397"/>
      <c r="O397"/>
      <c r="P397"/>
      <c r="Q397"/>
      <c r="R397"/>
      <c r="S397"/>
      <c r="T397"/>
      <c r="U397"/>
      <c r="V397"/>
      <c r="W397"/>
      <c r="X397"/>
      <c r="Y397"/>
      <c r="Z397"/>
      <c r="AA397"/>
      <c r="AB397"/>
      <c r="AC397"/>
      <c r="AD397"/>
      <c r="AE397"/>
      <c r="AF397"/>
      <c r="AG397"/>
      <c r="AH397"/>
      <c r="AI397"/>
      <c r="AJ397"/>
      <c r="AK397"/>
      <c r="AL397"/>
      <c r="AM397"/>
      <c r="AN397"/>
      <c r="AO397"/>
      <c r="AP397"/>
      <c r="AQ397"/>
      <c r="AR397"/>
      <c r="AS397"/>
      <c r="AT397"/>
      <c r="AU397"/>
      <c r="AV397"/>
      <c r="AW397"/>
      <c r="AX397"/>
      <c r="AY397"/>
      <c r="AZ397"/>
      <c r="BA397"/>
      <c r="BB397"/>
      <c r="BC397"/>
      <c r="BD397"/>
      <c r="BE397"/>
      <c r="BF397"/>
      <c r="BG397"/>
      <c r="BH397"/>
      <c r="BI397"/>
      <c r="BJ397"/>
      <c r="BK397"/>
      <c r="BL397"/>
      <c r="BM397"/>
      <c r="BN397"/>
      <c r="BO397"/>
      <c r="BP397"/>
      <c r="BQ397"/>
      <c r="BR397"/>
      <c r="BS397"/>
      <c r="BT397"/>
      <c r="BU397"/>
      <c r="BV397"/>
      <c r="BW397"/>
      <c r="BX397"/>
      <c r="BY397"/>
      <c r="BZ397"/>
      <c r="CA397"/>
      <c r="CB397"/>
      <c r="CC397"/>
      <c r="CD397"/>
      <c r="CE397"/>
      <c r="CF397"/>
      <c r="CG397"/>
      <c r="CH397"/>
      <c r="CI397"/>
      <c r="CJ397"/>
      <c r="CK397"/>
      <c r="CL397"/>
      <c r="CM397"/>
      <c r="CN397"/>
      <c r="CO397"/>
      <c r="CP397"/>
      <c r="CQ397"/>
      <c r="CR397"/>
      <c r="CS397"/>
      <c r="CT397"/>
      <c r="CU397"/>
      <c r="CV397"/>
      <c r="CW397"/>
      <c r="CX397"/>
      <c r="CY397"/>
      <c r="CZ397"/>
      <c r="DA397"/>
      <c r="DB397"/>
      <c r="DC397"/>
      <c r="DD397"/>
      <c r="DE397"/>
      <c r="DF397"/>
      <c r="DG397"/>
      <c r="DH397"/>
      <c r="DI397"/>
      <c r="DJ397"/>
      <c r="DK397"/>
      <c r="DL397"/>
      <c r="DM397"/>
      <c r="DN397"/>
      <c r="DO397"/>
      <c r="DP397"/>
      <c r="DQ397"/>
      <c r="DR397"/>
      <c r="DS397"/>
      <c r="DT397"/>
      <c r="DU397"/>
      <c r="DV397"/>
    </row>
    <row r="398" spans="1:126" x14ac:dyDescent="0.25">
      <c r="A398" s="6" t="s">
        <v>491</v>
      </c>
      <c r="B398" s="6"/>
      <c r="C398" s="40"/>
      <c r="D398" s="6"/>
      <c r="E398" s="49"/>
      <c r="F398" s="49"/>
      <c r="G398" s="49"/>
      <c r="H398" s="49"/>
      <c r="I398" s="49"/>
      <c r="J398" s="49"/>
      <c r="K398" s="49"/>
      <c r="L398"/>
      <c r="M398"/>
      <c r="N398"/>
      <c r="O398"/>
      <c r="P398"/>
      <c r="Q398"/>
      <c r="R398"/>
      <c r="S398"/>
      <c r="T398"/>
      <c r="U398"/>
      <c r="V398"/>
      <c r="W398"/>
      <c r="X398"/>
      <c r="Y398"/>
      <c r="Z398"/>
      <c r="AA398"/>
      <c r="AB398"/>
      <c r="AC398"/>
      <c r="AD398"/>
      <c r="AE398"/>
      <c r="AF398"/>
      <c r="AG398"/>
      <c r="AH398"/>
      <c r="AI398"/>
      <c r="AJ398"/>
      <c r="AK398"/>
      <c r="AL398"/>
      <c r="AM398"/>
      <c r="AN398"/>
      <c r="AO398"/>
      <c r="AP398"/>
      <c r="AQ398"/>
      <c r="AR398"/>
      <c r="AS398"/>
      <c r="AT398"/>
      <c r="AU398"/>
      <c r="AV398"/>
      <c r="AW398"/>
      <c r="AX398"/>
      <c r="AY398"/>
      <c r="AZ398"/>
      <c r="BA398"/>
      <c r="BB398"/>
      <c r="BC398"/>
      <c r="BD398"/>
      <c r="BE398"/>
      <c r="BF398"/>
      <c r="BG398"/>
      <c r="BH398"/>
      <c r="BI398"/>
      <c r="BJ398"/>
      <c r="BK398"/>
      <c r="BL398"/>
      <c r="BM398"/>
      <c r="BN398"/>
      <c r="BO398"/>
      <c r="BP398"/>
      <c r="BQ398"/>
      <c r="BR398"/>
      <c r="BS398"/>
      <c r="BT398"/>
      <c r="BU398"/>
      <c r="BV398"/>
      <c r="BW398"/>
      <c r="BX398"/>
      <c r="BY398"/>
      <c r="BZ398"/>
      <c r="CA398"/>
      <c r="CB398"/>
      <c r="CC398"/>
      <c r="CD398"/>
      <c r="CE398"/>
      <c r="CF398"/>
      <c r="CG398"/>
      <c r="CH398"/>
      <c r="CI398"/>
      <c r="CJ398"/>
      <c r="CK398"/>
      <c r="CL398"/>
      <c r="CM398"/>
      <c r="CN398"/>
      <c r="CO398"/>
      <c r="CP398"/>
      <c r="CQ398"/>
      <c r="CR398"/>
      <c r="CS398"/>
      <c r="CT398"/>
      <c r="CU398"/>
      <c r="CV398"/>
      <c r="CW398"/>
      <c r="CX398"/>
      <c r="CY398"/>
      <c r="CZ398"/>
      <c r="DA398"/>
      <c r="DB398"/>
      <c r="DC398"/>
      <c r="DD398"/>
      <c r="DE398"/>
      <c r="DF398"/>
      <c r="DG398"/>
      <c r="DH398"/>
      <c r="DI398"/>
      <c r="DJ398"/>
      <c r="DK398"/>
      <c r="DL398"/>
      <c r="DM398"/>
      <c r="DN398"/>
      <c r="DO398"/>
      <c r="DP398"/>
      <c r="DQ398"/>
      <c r="DR398"/>
      <c r="DS398"/>
      <c r="DT398"/>
      <c r="DU398"/>
      <c r="DV398"/>
    </row>
    <row r="399" spans="1:126" x14ac:dyDescent="0.25">
      <c r="A399" s="61" t="s">
        <v>151</v>
      </c>
      <c r="B399" s="61" t="s">
        <v>60</v>
      </c>
      <c r="C399" s="69" t="s">
        <v>412</v>
      </c>
      <c r="D399" s="61" t="s">
        <v>281</v>
      </c>
      <c r="E399" s="70">
        <v>19800</v>
      </c>
      <c r="F399" s="70">
        <v>568.26</v>
      </c>
      <c r="G399" s="70">
        <v>0</v>
      </c>
      <c r="H399" s="70">
        <v>601.91999999999996</v>
      </c>
      <c r="I399" s="70">
        <v>25</v>
      </c>
      <c r="J399" s="70">
        <v>1195.18</v>
      </c>
      <c r="K399" s="70">
        <v>18604.82</v>
      </c>
    </row>
    <row r="400" spans="1:126" s="5" customFormat="1" x14ac:dyDescent="0.25">
      <c r="A400" s="65" t="s">
        <v>13</v>
      </c>
      <c r="B400" s="65">
        <v>1</v>
      </c>
      <c r="C400" s="66"/>
      <c r="D400" s="65"/>
      <c r="E400" s="67">
        <f>E399</f>
        <v>19800</v>
      </c>
      <c r="F400" s="67">
        <f>SUM(F399)</f>
        <v>568.26</v>
      </c>
      <c r="G400" s="67">
        <f>G399</f>
        <v>0</v>
      </c>
      <c r="H400" s="67">
        <f>H399</f>
        <v>601.91999999999996</v>
      </c>
      <c r="I400" s="67">
        <f>I399</f>
        <v>25</v>
      </c>
      <c r="J400" s="67">
        <f>J399</f>
        <v>1195.18</v>
      </c>
      <c r="K400" s="67">
        <f>K399</f>
        <v>18604.82</v>
      </c>
    </row>
    <row r="402" spans="1:126" s="5" customFormat="1" x14ac:dyDescent="0.25">
      <c r="A402" s="25" t="s">
        <v>407</v>
      </c>
      <c r="B402" s="25"/>
      <c r="C402" s="36"/>
      <c r="D402" s="25"/>
      <c r="E402" s="25"/>
      <c r="F402" s="25"/>
      <c r="G402" s="25"/>
      <c r="H402" s="25"/>
      <c r="I402" s="25"/>
      <c r="J402" s="25"/>
      <c r="K402" s="25"/>
    </row>
    <row r="403" spans="1:126" s="61" customFormat="1" x14ac:dyDescent="0.25">
      <c r="A403" t="s">
        <v>288</v>
      </c>
      <c r="B403" t="s">
        <v>136</v>
      </c>
      <c r="C403" s="32" t="s">
        <v>412</v>
      </c>
      <c r="D403" t="s">
        <v>281</v>
      </c>
      <c r="E403" s="1">
        <v>40000</v>
      </c>
      <c r="F403" s="1">
        <f>E403*0.0287</f>
        <v>1148</v>
      </c>
      <c r="G403" s="1">
        <v>442.65</v>
      </c>
      <c r="H403" s="1">
        <f>E403*0.0304</f>
        <v>1216</v>
      </c>
      <c r="I403" s="1">
        <v>175</v>
      </c>
      <c r="J403" s="1">
        <v>2981.65</v>
      </c>
      <c r="K403" s="1">
        <f>E403-J403</f>
        <v>37018.35</v>
      </c>
    </row>
    <row r="404" spans="1:126" s="65" customFormat="1" x14ac:dyDescent="0.25">
      <c r="A404" t="s">
        <v>133</v>
      </c>
      <c r="B404" t="s">
        <v>132</v>
      </c>
      <c r="C404" s="32" t="s">
        <v>412</v>
      </c>
      <c r="D404" t="s">
        <v>281</v>
      </c>
      <c r="E404" s="1">
        <v>40000</v>
      </c>
      <c r="F404" s="1">
        <f>E404*0.0287</f>
        <v>1148</v>
      </c>
      <c r="G404" s="1">
        <v>442.65</v>
      </c>
      <c r="H404" s="1">
        <f>E404*0.0304</f>
        <v>1216</v>
      </c>
      <c r="I404" s="1">
        <v>275</v>
      </c>
      <c r="J404" s="1">
        <v>3081.65</v>
      </c>
      <c r="K404" s="1">
        <v>36918.35</v>
      </c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</row>
    <row r="405" spans="1:126" x14ac:dyDescent="0.25">
      <c r="A405" s="3" t="s">
        <v>13</v>
      </c>
      <c r="B405" s="3">
        <v>2</v>
      </c>
      <c r="C405" s="34"/>
      <c r="D405" s="3"/>
      <c r="E405" s="4">
        <f t="shared" ref="E405:K405" si="141">SUM(E403:E404)</f>
        <v>80000</v>
      </c>
      <c r="F405" s="4">
        <f t="shared" si="141"/>
        <v>2296</v>
      </c>
      <c r="G405" s="4">
        <f t="shared" si="141"/>
        <v>885.3</v>
      </c>
      <c r="H405" s="4">
        <f t="shared" si="141"/>
        <v>2432</v>
      </c>
      <c r="I405" s="4">
        <f t="shared" si="141"/>
        <v>450</v>
      </c>
      <c r="J405" s="4">
        <f t="shared" si="141"/>
        <v>6063.3</v>
      </c>
      <c r="K405" s="4">
        <f t="shared" si="141"/>
        <v>73936.7</v>
      </c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  <c r="AP405"/>
      <c r="AQ405"/>
      <c r="AR405"/>
      <c r="AS405"/>
      <c r="AT405"/>
      <c r="AU405"/>
      <c r="AV405"/>
      <c r="AW405"/>
      <c r="AX405"/>
      <c r="AY405"/>
      <c r="AZ405"/>
      <c r="BA405"/>
      <c r="BB405"/>
      <c r="BC405"/>
      <c r="BD405"/>
      <c r="BE405"/>
      <c r="BF405"/>
      <c r="BG405"/>
      <c r="BH405"/>
      <c r="BI405"/>
      <c r="BJ405"/>
      <c r="BK405"/>
      <c r="BL405"/>
      <c r="BM405"/>
      <c r="BN405"/>
      <c r="BO405"/>
      <c r="BP405"/>
      <c r="BQ405"/>
      <c r="BR405"/>
      <c r="BS405"/>
      <c r="BT405"/>
      <c r="BU405"/>
      <c r="BV405"/>
      <c r="BW405"/>
      <c r="BX405"/>
      <c r="BY405"/>
      <c r="BZ405"/>
      <c r="CA405"/>
      <c r="CB405"/>
      <c r="CC405"/>
      <c r="CD405"/>
      <c r="CE405"/>
      <c r="CF405"/>
      <c r="CG405"/>
      <c r="CH405"/>
      <c r="CI405"/>
      <c r="CJ405"/>
      <c r="CK405"/>
      <c r="CL405"/>
      <c r="CM405"/>
      <c r="CN405"/>
      <c r="CO405"/>
      <c r="CP405"/>
      <c r="CQ405"/>
      <c r="CR405"/>
      <c r="CS405"/>
      <c r="CT405"/>
      <c r="CU405"/>
      <c r="CV405"/>
      <c r="CW405"/>
      <c r="CX405"/>
      <c r="CY405"/>
      <c r="CZ405"/>
      <c r="DA405"/>
      <c r="DB405"/>
      <c r="DC405"/>
      <c r="DD405"/>
      <c r="DE405"/>
      <c r="DF405"/>
      <c r="DG405"/>
      <c r="DH405"/>
      <c r="DI405"/>
      <c r="DJ405"/>
      <c r="DK405"/>
      <c r="DL405"/>
      <c r="DM405"/>
      <c r="DN405"/>
      <c r="DO405"/>
      <c r="DP405"/>
      <c r="DQ405"/>
      <c r="DR405"/>
      <c r="DS405"/>
      <c r="DT405"/>
      <c r="DU405"/>
      <c r="DV405"/>
    </row>
    <row r="406" spans="1:126" s="2" customFormat="1" x14ac:dyDescent="0.25">
      <c r="A406"/>
      <c r="B406"/>
      <c r="C406" s="32"/>
      <c r="D406"/>
      <c r="E406" s="1"/>
      <c r="F406" s="1"/>
      <c r="G406" s="1"/>
      <c r="H406" s="1"/>
      <c r="I406" s="1"/>
      <c r="J406" s="1"/>
      <c r="K406" s="1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  <c r="DV406" s="6"/>
    </row>
    <row r="407" spans="1:126" x14ac:dyDescent="0.25">
      <c r="A407" s="25" t="s">
        <v>408</v>
      </c>
      <c r="B407" s="25"/>
      <c r="C407" s="36"/>
      <c r="D407" s="25"/>
      <c r="E407" s="25"/>
      <c r="F407" s="25"/>
      <c r="G407" s="25"/>
      <c r="H407" s="25"/>
      <c r="I407" s="25"/>
      <c r="J407" s="25"/>
      <c r="K407" s="25"/>
      <c r="L407"/>
      <c r="M407"/>
      <c r="N407"/>
      <c r="O407"/>
      <c r="P407"/>
      <c r="Q407"/>
      <c r="R407"/>
      <c r="S407"/>
      <c r="T407"/>
      <c r="U407"/>
      <c r="V407"/>
      <c r="W407"/>
      <c r="X407"/>
      <c r="Y407"/>
      <c r="Z407"/>
      <c r="AA407"/>
      <c r="AB407"/>
      <c r="AC407"/>
      <c r="AD407"/>
      <c r="AE407"/>
      <c r="AF407"/>
      <c r="AG407"/>
      <c r="AH407"/>
      <c r="AI407"/>
      <c r="AJ407"/>
      <c r="AK407"/>
      <c r="AL407"/>
      <c r="AM407"/>
      <c r="AN407"/>
      <c r="AO407"/>
      <c r="AP407"/>
      <c r="AQ407"/>
      <c r="AR407"/>
      <c r="AS407"/>
      <c r="AT407"/>
      <c r="AU407"/>
      <c r="AV407"/>
      <c r="AW407"/>
      <c r="AX407"/>
      <c r="AY407"/>
      <c r="AZ407"/>
      <c r="BA407"/>
      <c r="BB407"/>
      <c r="BC407"/>
      <c r="BD407"/>
      <c r="BE407"/>
      <c r="BF407"/>
      <c r="BG407"/>
      <c r="BH407"/>
      <c r="BI407"/>
      <c r="BJ407"/>
      <c r="BK407"/>
      <c r="BL407"/>
      <c r="BM407"/>
      <c r="BN407"/>
      <c r="BO407"/>
      <c r="BP407"/>
      <c r="BQ407"/>
      <c r="BR407"/>
      <c r="BS407"/>
      <c r="BT407"/>
      <c r="BU407"/>
      <c r="BV407"/>
      <c r="BW407"/>
      <c r="BX407"/>
      <c r="BY407"/>
      <c r="BZ407"/>
      <c r="CA407"/>
      <c r="CB407"/>
      <c r="CC407"/>
      <c r="CD407"/>
      <c r="CE407"/>
      <c r="CF407"/>
      <c r="CG407"/>
      <c r="CH407"/>
      <c r="CI407"/>
      <c r="CJ407"/>
      <c r="CK407"/>
      <c r="CL407"/>
      <c r="CM407"/>
      <c r="CN407"/>
      <c r="CO407"/>
      <c r="CP407"/>
      <c r="CQ407"/>
      <c r="CR407"/>
      <c r="CS407"/>
      <c r="CT407"/>
      <c r="CU407"/>
      <c r="CV407"/>
      <c r="CW407"/>
      <c r="CX407"/>
      <c r="CY407"/>
      <c r="CZ407"/>
      <c r="DA407"/>
      <c r="DB407"/>
      <c r="DC407"/>
      <c r="DD407"/>
      <c r="DE407"/>
      <c r="DF407"/>
      <c r="DG407"/>
      <c r="DH407"/>
      <c r="DI407"/>
      <c r="DJ407"/>
      <c r="DK407"/>
      <c r="DL407"/>
      <c r="DM407"/>
      <c r="DN407"/>
      <c r="DO407"/>
      <c r="DP407"/>
      <c r="DQ407"/>
      <c r="DR407"/>
      <c r="DS407"/>
      <c r="DT407"/>
      <c r="DU407"/>
      <c r="DV407"/>
    </row>
    <row r="408" spans="1:126" x14ac:dyDescent="0.25">
      <c r="A408" t="s">
        <v>362</v>
      </c>
      <c r="B408" t="s">
        <v>114</v>
      </c>
      <c r="C408" s="32" t="s">
        <v>413</v>
      </c>
      <c r="D408" t="s">
        <v>281</v>
      </c>
      <c r="E408" s="1">
        <v>100000</v>
      </c>
      <c r="F408" s="1">
        <f>E408*0.0287</f>
        <v>2870</v>
      </c>
      <c r="G408" s="1">
        <v>12105.37</v>
      </c>
      <c r="H408" s="1">
        <v>3040</v>
      </c>
      <c r="I408" s="1">
        <v>25</v>
      </c>
      <c r="J408" s="1">
        <v>18040.37</v>
      </c>
      <c r="K408" s="1">
        <v>81959.63</v>
      </c>
    </row>
    <row r="409" spans="1:126" x14ac:dyDescent="0.25">
      <c r="A409" t="s">
        <v>309</v>
      </c>
      <c r="B409" t="s">
        <v>136</v>
      </c>
      <c r="C409" s="32" t="s">
        <v>412</v>
      </c>
      <c r="D409" t="s">
        <v>281</v>
      </c>
      <c r="E409" s="1">
        <v>26000</v>
      </c>
      <c r="F409" s="1">
        <f>E409*0.0287</f>
        <v>746.2</v>
      </c>
      <c r="G409" s="1">
        <v>0</v>
      </c>
      <c r="H409" s="1">
        <f>E409*0.0304</f>
        <v>790.4</v>
      </c>
      <c r="I409" s="1">
        <v>175</v>
      </c>
      <c r="J409" s="1">
        <v>1711.6</v>
      </c>
      <c r="K409" s="1">
        <v>24288.400000000001</v>
      </c>
    </row>
    <row r="410" spans="1:126" x14ac:dyDescent="0.25">
      <c r="A410" t="s">
        <v>251</v>
      </c>
      <c r="B410" t="s">
        <v>15</v>
      </c>
      <c r="C410" s="32" t="s">
        <v>412</v>
      </c>
      <c r="D410" t="s">
        <v>281</v>
      </c>
      <c r="E410" s="1">
        <v>33000</v>
      </c>
      <c r="F410" s="1">
        <f t="shared" ref="F410" si="142">E410*0.0287</f>
        <v>947.1</v>
      </c>
      <c r="G410" s="1">
        <v>0</v>
      </c>
      <c r="H410" s="1">
        <f t="shared" ref="H410" si="143">E410*0.0304</f>
        <v>1003.2</v>
      </c>
      <c r="I410" s="1">
        <v>1600</v>
      </c>
      <c r="J410" s="1">
        <v>3550.3</v>
      </c>
      <c r="K410" s="1">
        <v>29449.7</v>
      </c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  <c r="AP410"/>
      <c r="AQ410"/>
      <c r="AR410"/>
      <c r="AS410"/>
      <c r="AT410"/>
      <c r="AU410"/>
      <c r="AV410"/>
      <c r="AW410"/>
      <c r="AX410"/>
      <c r="AY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  <c r="BM410"/>
      <c r="BN410"/>
      <c r="BO410"/>
      <c r="BP410"/>
      <c r="BQ410"/>
      <c r="BR410"/>
      <c r="BS410"/>
      <c r="BT410"/>
      <c r="BU410"/>
      <c r="BV410"/>
      <c r="BW410"/>
      <c r="BX410"/>
      <c r="BY410"/>
      <c r="BZ410"/>
      <c r="CA410"/>
      <c r="CB410"/>
      <c r="CC410"/>
      <c r="CD410"/>
      <c r="CE410"/>
      <c r="CF410"/>
      <c r="CG410"/>
      <c r="CH410"/>
      <c r="CI410"/>
      <c r="CJ410"/>
      <c r="CK410"/>
      <c r="CL410"/>
      <c r="CM410"/>
      <c r="CN410"/>
      <c r="CO410"/>
      <c r="CP410"/>
      <c r="CQ410"/>
      <c r="CR410"/>
      <c r="CS410"/>
      <c r="CT410"/>
      <c r="CU410"/>
      <c r="CV410"/>
      <c r="CW410"/>
      <c r="CX410"/>
      <c r="CY410"/>
      <c r="CZ410"/>
      <c r="DA410"/>
      <c r="DB410"/>
      <c r="DC410"/>
      <c r="DD410"/>
      <c r="DE410"/>
      <c r="DF410"/>
      <c r="DG410"/>
      <c r="DH410"/>
      <c r="DI410"/>
      <c r="DJ410"/>
      <c r="DK410"/>
      <c r="DL410"/>
      <c r="DM410"/>
      <c r="DN410"/>
      <c r="DO410"/>
      <c r="DP410"/>
      <c r="DQ410"/>
      <c r="DR410"/>
      <c r="DS410"/>
      <c r="DT410"/>
      <c r="DU410"/>
      <c r="DV410"/>
    </row>
    <row r="411" spans="1:126" x14ac:dyDescent="0.25">
      <c r="A411" t="s">
        <v>317</v>
      </c>
      <c r="B411" t="s">
        <v>136</v>
      </c>
      <c r="C411" s="32" t="s">
        <v>412</v>
      </c>
      <c r="D411" s="11" t="s">
        <v>281</v>
      </c>
      <c r="E411" s="1">
        <v>26000</v>
      </c>
      <c r="F411" s="1">
        <f t="shared" ref="F411" si="144">E411*0.0287</f>
        <v>746.2</v>
      </c>
      <c r="G411" s="1">
        <v>0</v>
      </c>
      <c r="H411" s="1">
        <f t="shared" ref="H411" si="145">E411*0.0304</f>
        <v>790.4</v>
      </c>
      <c r="I411" s="1">
        <v>955</v>
      </c>
      <c r="J411" s="1">
        <v>2491.6</v>
      </c>
      <c r="K411" s="1">
        <v>23508.400000000001</v>
      </c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  <c r="AQ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  <c r="CQ411"/>
      <c r="CR411"/>
      <c r="CS411"/>
      <c r="CT411"/>
      <c r="CU411"/>
      <c r="CV411"/>
      <c r="CW411"/>
      <c r="CX411"/>
      <c r="CY411"/>
      <c r="CZ411"/>
      <c r="DA411"/>
      <c r="DB411"/>
      <c r="DC411"/>
      <c r="DD411"/>
      <c r="DE411"/>
      <c r="DF411"/>
      <c r="DG411"/>
      <c r="DH411"/>
      <c r="DI411"/>
      <c r="DJ411"/>
      <c r="DK411"/>
      <c r="DL411"/>
      <c r="DM411"/>
      <c r="DN411"/>
      <c r="DO411"/>
      <c r="DP411"/>
      <c r="DQ411"/>
      <c r="DR411"/>
      <c r="DS411"/>
      <c r="DT411"/>
      <c r="DU411"/>
      <c r="DV411"/>
    </row>
    <row r="412" spans="1:126" x14ac:dyDescent="0.25">
      <c r="A412" t="s">
        <v>324</v>
      </c>
      <c r="B412" t="s">
        <v>15</v>
      </c>
      <c r="C412" s="32" t="s">
        <v>412</v>
      </c>
      <c r="D412" t="s">
        <v>281</v>
      </c>
      <c r="E412" s="1">
        <v>38500</v>
      </c>
      <c r="F412" s="1">
        <f t="shared" ref="F412:F416" si="146">E412*0.0287</f>
        <v>1104.95</v>
      </c>
      <c r="G412" s="1">
        <v>230.95</v>
      </c>
      <c r="H412" s="1">
        <f t="shared" ref="H412" si="147">E412*0.0304</f>
        <v>1170.4000000000001</v>
      </c>
      <c r="I412" s="1">
        <v>2330</v>
      </c>
      <c r="J412" s="1">
        <v>4836.3</v>
      </c>
      <c r="K412" s="1">
        <v>33663.699999999997</v>
      </c>
      <c r="L412"/>
      <c r="M412"/>
      <c r="N412"/>
      <c r="O412"/>
      <c r="P412"/>
      <c r="Q412"/>
      <c r="R412"/>
      <c r="S412"/>
      <c r="T412"/>
      <c r="U412"/>
      <c r="V412"/>
      <c r="W412"/>
      <c r="X412"/>
      <c r="Y412"/>
      <c r="Z412"/>
      <c r="AA412"/>
      <c r="AB412"/>
      <c r="AC412"/>
      <c r="AD412"/>
      <c r="AE412"/>
      <c r="AF412"/>
      <c r="AG412"/>
      <c r="AH412"/>
      <c r="AI412"/>
      <c r="AJ412"/>
      <c r="AK412"/>
      <c r="AL412"/>
      <c r="AM412"/>
      <c r="AN412"/>
      <c r="AO412"/>
      <c r="AP412"/>
      <c r="AQ412"/>
      <c r="AR412"/>
      <c r="AS412"/>
      <c r="AT412"/>
      <c r="AU412"/>
      <c r="AV412"/>
      <c r="AW412"/>
      <c r="AX412"/>
      <c r="AY412"/>
      <c r="AZ412"/>
      <c r="BA412"/>
      <c r="BB412"/>
      <c r="BC412"/>
      <c r="BD412"/>
      <c r="BE412"/>
      <c r="BF412"/>
      <c r="BG412"/>
      <c r="BH412"/>
      <c r="BI412"/>
      <c r="BJ412"/>
      <c r="BK412"/>
      <c r="BL412"/>
      <c r="BM412"/>
      <c r="BN412"/>
      <c r="BO412"/>
      <c r="BP412"/>
      <c r="BQ412"/>
      <c r="BR412"/>
      <c r="BS412"/>
      <c r="BT412"/>
      <c r="BU412"/>
      <c r="BV412"/>
      <c r="BW412"/>
      <c r="BX412"/>
      <c r="BY412"/>
      <c r="BZ412"/>
      <c r="CA412"/>
      <c r="CB412"/>
      <c r="CC412"/>
      <c r="CD412"/>
      <c r="CE412"/>
      <c r="CF412"/>
      <c r="CG412"/>
      <c r="CH412"/>
      <c r="CI412"/>
      <c r="CJ412"/>
      <c r="CK412"/>
      <c r="CL412"/>
      <c r="CM412"/>
      <c r="CN412"/>
      <c r="CO412"/>
      <c r="CP412"/>
      <c r="CQ412"/>
      <c r="CR412"/>
      <c r="CS412"/>
      <c r="CT412"/>
      <c r="CU412"/>
      <c r="CV412"/>
      <c r="CW412"/>
      <c r="CX412"/>
      <c r="CY412"/>
      <c r="CZ412"/>
      <c r="DA412"/>
      <c r="DB412"/>
      <c r="DC412"/>
      <c r="DD412"/>
      <c r="DE412"/>
      <c r="DF412"/>
      <c r="DG412"/>
      <c r="DH412"/>
      <c r="DI412"/>
      <c r="DJ412"/>
      <c r="DK412"/>
      <c r="DL412"/>
      <c r="DM412"/>
      <c r="DN412"/>
      <c r="DO412"/>
      <c r="DP412"/>
      <c r="DQ412"/>
      <c r="DR412"/>
      <c r="DS412"/>
      <c r="DT412"/>
      <c r="DU412"/>
      <c r="DV412"/>
    </row>
    <row r="413" spans="1:126" x14ac:dyDescent="0.25">
      <c r="A413" t="s">
        <v>152</v>
      </c>
      <c r="B413" t="s">
        <v>130</v>
      </c>
      <c r="C413" s="32" t="s">
        <v>413</v>
      </c>
      <c r="D413" t="s">
        <v>279</v>
      </c>
      <c r="E413" s="1">
        <v>25000</v>
      </c>
      <c r="F413" s="1">
        <f>E413*0.0287</f>
        <v>717.5</v>
      </c>
      <c r="G413" s="1">
        <v>0</v>
      </c>
      <c r="H413" s="1">
        <f>E413*0.0304</f>
        <v>760</v>
      </c>
      <c r="I413" s="1">
        <v>1335</v>
      </c>
      <c r="J413" s="1">
        <v>2812.5</v>
      </c>
      <c r="K413" s="1">
        <v>22187.5</v>
      </c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/>
      <c r="AN413"/>
      <c r="AO413"/>
      <c r="AP413"/>
      <c r="AQ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  <c r="CQ413"/>
      <c r="CR413"/>
      <c r="CS413"/>
      <c r="CT413"/>
      <c r="CU413"/>
      <c r="CV413"/>
      <c r="CW413"/>
      <c r="CX413"/>
      <c r="CY413"/>
      <c r="CZ413"/>
      <c r="DA413"/>
      <c r="DB413"/>
      <c r="DC413"/>
      <c r="DD413"/>
      <c r="DE413"/>
      <c r="DF413"/>
      <c r="DG413"/>
      <c r="DH413"/>
      <c r="DI413"/>
      <c r="DJ413"/>
      <c r="DK413"/>
      <c r="DL413"/>
      <c r="DM413"/>
      <c r="DN413"/>
      <c r="DO413"/>
      <c r="DP413"/>
      <c r="DQ413"/>
      <c r="DR413"/>
      <c r="DS413"/>
      <c r="DT413"/>
      <c r="DU413"/>
      <c r="DV413"/>
    </row>
    <row r="414" spans="1:126" x14ac:dyDescent="0.25">
      <c r="A414" t="s">
        <v>140</v>
      </c>
      <c r="B414" t="s">
        <v>130</v>
      </c>
      <c r="C414" s="32" t="s">
        <v>412</v>
      </c>
      <c r="D414" t="s">
        <v>279</v>
      </c>
      <c r="E414" s="1">
        <v>25000</v>
      </c>
      <c r="F414" s="1">
        <f>E414*0.0287</f>
        <v>717.5</v>
      </c>
      <c r="G414" s="1">
        <v>0</v>
      </c>
      <c r="H414" s="1">
        <f>E414*0.0304</f>
        <v>760</v>
      </c>
      <c r="I414" s="1">
        <v>335</v>
      </c>
      <c r="J414" s="1">
        <v>1812.5</v>
      </c>
      <c r="K414" s="1">
        <v>23187.5</v>
      </c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  <c r="AO414"/>
      <c r="AP414"/>
      <c r="AQ414"/>
      <c r="AR414"/>
      <c r="AS414"/>
      <c r="AT414"/>
      <c r="AU414"/>
      <c r="AV414"/>
      <c r="AW414"/>
      <c r="AX414"/>
      <c r="AY414"/>
      <c r="AZ414"/>
      <c r="BA414"/>
      <c r="BB414"/>
      <c r="BC414"/>
      <c r="BD414"/>
      <c r="BE414"/>
      <c r="BF414"/>
      <c r="BG414"/>
      <c r="BH414"/>
      <c r="BI414"/>
      <c r="BJ414"/>
      <c r="BK414"/>
      <c r="BL414"/>
      <c r="BM414"/>
      <c r="BN414"/>
      <c r="BO414"/>
      <c r="BP414"/>
      <c r="BQ414"/>
      <c r="BR414"/>
      <c r="BS414"/>
      <c r="BT414"/>
      <c r="BU414"/>
      <c r="BV414"/>
      <c r="BW414"/>
      <c r="BX414"/>
      <c r="BY414"/>
      <c r="BZ414"/>
      <c r="CA414"/>
      <c r="CB414"/>
      <c r="CC414"/>
      <c r="CD414"/>
      <c r="CE414"/>
      <c r="CF414"/>
      <c r="CG414"/>
      <c r="CH414"/>
      <c r="CI414"/>
      <c r="CJ414"/>
      <c r="CK414"/>
      <c r="CL414"/>
      <c r="CM414"/>
      <c r="CN414"/>
      <c r="CO414"/>
      <c r="CP414"/>
      <c r="CQ414"/>
      <c r="CR414"/>
      <c r="CS414"/>
      <c r="CT414"/>
      <c r="CU414"/>
      <c r="CV414"/>
      <c r="CW414"/>
      <c r="CX414"/>
      <c r="CY414"/>
      <c r="CZ414"/>
      <c r="DA414"/>
      <c r="DB414"/>
      <c r="DC414"/>
      <c r="DD414"/>
      <c r="DE414"/>
      <c r="DF414"/>
      <c r="DG414"/>
      <c r="DH414"/>
      <c r="DI414"/>
      <c r="DJ414"/>
      <c r="DK414"/>
      <c r="DL414"/>
      <c r="DM414"/>
      <c r="DN414"/>
      <c r="DO414"/>
      <c r="DP414"/>
      <c r="DQ414"/>
      <c r="DR414"/>
      <c r="DS414"/>
      <c r="DT414"/>
      <c r="DU414"/>
      <c r="DV414"/>
    </row>
    <row r="415" spans="1:126" x14ac:dyDescent="0.25">
      <c r="A415" t="s">
        <v>149</v>
      </c>
      <c r="B415" t="s">
        <v>150</v>
      </c>
      <c r="C415" s="32" t="s">
        <v>413</v>
      </c>
      <c r="D415" t="s">
        <v>281</v>
      </c>
      <c r="E415" s="1">
        <v>19580</v>
      </c>
      <c r="F415" s="1">
        <f>E415*0.0287</f>
        <v>561.95000000000005</v>
      </c>
      <c r="G415" s="1">
        <v>0</v>
      </c>
      <c r="H415" s="1">
        <f>E415*0.0304</f>
        <v>595.23</v>
      </c>
      <c r="I415" s="1">
        <v>145</v>
      </c>
      <c r="J415" s="1">
        <v>1302.18</v>
      </c>
      <c r="K415" s="1">
        <v>18277.82</v>
      </c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  <c r="AO415"/>
      <c r="AP415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  <c r="CW415"/>
      <c r="CX415"/>
      <c r="CY415"/>
      <c r="CZ415"/>
      <c r="DA415"/>
      <c r="DB415"/>
      <c r="DC415"/>
      <c r="DD415"/>
      <c r="DE415"/>
      <c r="DF415"/>
      <c r="DG415"/>
      <c r="DH415"/>
      <c r="DI415"/>
      <c r="DJ415"/>
      <c r="DK415"/>
      <c r="DL415"/>
      <c r="DM415"/>
      <c r="DN415"/>
      <c r="DO415"/>
      <c r="DP415"/>
      <c r="DQ415"/>
      <c r="DR415"/>
      <c r="DS415"/>
      <c r="DT415"/>
      <c r="DU415"/>
      <c r="DV415"/>
    </row>
    <row r="416" spans="1:126" x14ac:dyDescent="0.25">
      <c r="A416" t="s">
        <v>141</v>
      </c>
      <c r="B416" t="s">
        <v>130</v>
      </c>
      <c r="C416" s="32" t="s">
        <v>412</v>
      </c>
      <c r="D416" t="s">
        <v>279</v>
      </c>
      <c r="E416" s="1">
        <v>25000</v>
      </c>
      <c r="F416" s="1">
        <f t="shared" si="146"/>
        <v>717.5</v>
      </c>
      <c r="G416" s="1">
        <v>0</v>
      </c>
      <c r="H416" s="1">
        <v>760</v>
      </c>
      <c r="I416" s="1">
        <v>295</v>
      </c>
      <c r="J416" s="1">
        <v>1772.5</v>
      </c>
      <c r="K416" s="1">
        <v>23227.5</v>
      </c>
      <c r="L416"/>
      <c r="M416"/>
      <c r="N416"/>
      <c r="O416"/>
      <c r="P416"/>
      <c r="Q416"/>
      <c r="R416"/>
      <c r="S416"/>
      <c r="T416"/>
      <c r="U416"/>
      <c r="V416"/>
      <c r="W416"/>
      <c r="X416"/>
      <c r="Y416"/>
      <c r="Z416"/>
      <c r="AA416"/>
      <c r="AB416"/>
      <c r="AC416"/>
      <c r="AD416"/>
      <c r="AE416"/>
      <c r="AF416"/>
      <c r="AG416"/>
      <c r="AH416"/>
      <c r="AI416"/>
      <c r="AJ416"/>
      <c r="AK416"/>
      <c r="AL416"/>
      <c r="AM416"/>
      <c r="AN416"/>
      <c r="AO416"/>
      <c r="AP416"/>
      <c r="AQ416"/>
      <c r="AR416"/>
      <c r="AS416"/>
      <c r="AT416"/>
      <c r="AU416"/>
      <c r="AV416"/>
      <c r="AW416"/>
      <c r="AX416"/>
      <c r="AY416"/>
      <c r="AZ416"/>
      <c r="BA416"/>
      <c r="BB416"/>
      <c r="BC416"/>
      <c r="BD416"/>
      <c r="BE416"/>
      <c r="BF416"/>
      <c r="BG416"/>
      <c r="BH416"/>
      <c r="BI416"/>
      <c r="BJ416"/>
      <c r="BK416"/>
      <c r="BL416"/>
      <c r="BM416"/>
      <c r="BN416"/>
      <c r="BO416"/>
      <c r="BP416"/>
      <c r="BQ416"/>
      <c r="BR416"/>
      <c r="BS416"/>
      <c r="BT416"/>
      <c r="BU416"/>
      <c r="BV416"/>
      <c r="BW416"/>
      <c r="BX416"/>
      <c r="BY416"/>
      <c r="BZ416"/>
      <c r="CA416"/>
      <c r="CB416"/>
      <c r="CC416"/>
      <c r="CD416"/>
      <c r="CE416"/>
      <c r="CF416"/>
      <c r="CG416"/>
      <c r="CH416"/>
      <c r="CI416"/>
      <c r="CJ416"/>
      <c r="CK416"/>
      <c r="CL416"/>
      <c r="CM416"/>
      <c r="CN416"/>
      <c r="CO416"/>
      <c r="CP416"/>
      <c r="CQ416"/>
      <c r="CR416"/>
      <c r="CS416"/>
      <c r="CT416"/>
      <c r="CU416"/>
      <c r="CV416"/>
      <c r="CW416"/>
      <c r="CX416"/>
      <c r="CY416"/>
      <c r="CZ416"/>
      <c r="DA416"/>
      <c r="DB416"/>
      <c r="DC416"/>
      <c r="DD416"/>
      <c r="DE416"/>
      <c r="DF416"/>
      <c r="DG416"/>
      <c r="DH416"/>
      <c r="DI416"/>
      <c r="DJ416"/>
      <c r="DK416"/>
      <c r="DL416"/>
      <c r="DM416"/>
      <c r="DN416"/>
      <c r="DO416"/>
      <c r="DP416"/>
      <c r="DQ416"/>
      <c r="DR416"/>
      <c r="DS416"/>
      <c r="DT416"/>
      <c r="DU416"/>
      <c r="DV416"/>
    </row>
    <row r="417" spans="1:126" x14ac:dyDescent="0.25">
      <c r="A417" s="3" t="s">
        <v>13</v>
      </c>
      <c r="B417" s="3">
        <v>9</v>
      </c>
      <c r="C417" s="34"/>
      <c r="D417" s="3"/>
      <c r="E417" s="4">
        <f t="shared" ref="E417:K417" si="148">SUM(E408:E416)</f>
        <v>318080</v>
      </c>
      <c r="F417" s="4">
        <f t="shared" si="148"/>
        <v>9128.9</v>
      </c>
      <c r="G417" s="4">
        <f t="shared" si="148"/>
        <v>12336.32</v>
      </c>
      <c r="H417" s="4">
        <f t="shared" si="148"/>
        <v>9669.6299999999992</v>
      </c>
      <c r="I417" s="4">
        <f t="shared" si="148"/>
        <v>7195</v>
      </c>
      <c r="J417" s="4">
        <f t="shared" si="148"/>
        <v>38329.85</v>
      </c>
      <c r="K417" s="4">
        <f t="shared" si="148"/>
        <v>279750.15000000002</v>
      </c>
    </row>
    <row r="418" spans="1:126" x14ac:dyDescent="0.25">
      <c r="A418" s="5"/>
      <c r="B418" s="5"/>
      <c r="C418" s="39"/>
      <c r="D418" s="5"/>
      <c r="E418" s="30"/>
      <c r="F418" s="30"/>
      <c r="G418" s="30"/>
      <c r="H418" s="30"/>
      <c r="I418" s="30"/>
      <c r="J418" s="30"/>
      <c r="K418" s="30"/>
    </row>
    <row r="419" spans="1:126" x14ac:dyDescent="0.25">
      <c r="A419" s="121" t="s">
        <v>511</v>
      </c>
      <c r="B419" s="31"/>
      <c r="C419" s="40"/>
      <c r="D419" s="31"/>
      <c r="E419" s="31"/>
      <c r="F419" s="31"/>
      <c r="G419" s="31"/>
      <c r="H419" s="31"/>
      <c r="I419" s="31"/>
      <c r="J419" s="31"/>
      <c r="K419" s="31"/>
    </row>
    <row r="420" spans="1:126" x14ac:dyDescent="0.25">
      <c r="A420" t="s">
        <v>138</v>
      </c>
      <c r="B420" t="s">
        <v>114</v>
      </c>
      <c r="C420" s="32" t="s">
        <v>413</v>
      </c>
      <c r="D420" t="s">
        <v>281</v>
      </c>
      <c r="E420" s="1">
        <v>82000</v>
      </c>
      <c r="F420" s="1">
        <f t="shared" ref="F420:F426" si="149">E420*0.0287</f>
        <v>2353.4</v>
      </c>
      <c r="G420" s="1">
        <v>7871.32</v>
      </c>
      <c r="H420" s="1">
        <v>2492.8000000000002</v>
      </c>
      <c r="I420" s="1">
        <v>275</v>
      </c>
      <c r="J420" s="1">
        <v>12992.52</v>
      </c>
      <c r="K420" s="1">
        <f t="shared" ref="K420:K421" si="150">E420-J420</f>
        <v>69007.48</v>
      </c>
    </row>
    <row r="421" spans="1:126" x14ac:dyDescent="0.25">
      <c r="A421" t="s">
        <v>139</v>
      </c>
      <c r="B421" t="s">
        <v>132</v>
      </c>
      <c r="C421" s="32" t="s">
        <v>412</v>
      </c>
      <c r="D421" t="s">
        <v>281</v>
      </c>
      <c r="E421" s="1">
        <v>41000</v>
      </c>
      <c r="F421" s="1">
        <f t="shared" si="149"/>
        <v>1176.7</v>
      </c>
      <c r="G421" s="1">
        <v>583.79</v>
      </c>
      <c r="H421" s="1">
        <f t="shared" ref="H421:H426" si="151">E421*0.0304</f>
        <v>1246.4000000000001</v>
      </c>
      <c r="I421" s="1">
        <v>175</v>
      </c>
      <c r="J421" s="1">
        <f t="shared" ref="J421" si="152">F421+G421+H421+I421</f>
        <v>3181.89</v>
      </c>
      <c r="K421" s="1">
        <f t="shared" si="150"/>
        <v>37818.11</v>
      </c>
    </row>
    <row r="422" spans="1:126" x14ac:dyDescent="0.25">
      <c r="A422" t="s">
        <v>137</v>
      </c>
      <c r="B422" t="s">
        <v>15</v>
      </c>
      <c r="C422" s="32" t="s">
        <v>413</v>
      </c>
      <c r="D422" t="s">
        <v>279</v>
      </c>
      <c r="E422" s="1">
        <v>38500</v>
      </c>
      <c r="F422" s="1">
        <f t="shared" si="149"/>
        <v>1104.95</v>
      </c>
      <c r="G422" s="1">
        <v>230.95</v>
      </c>
      <c r="H422" s="1">
        <f t="shared" si="151"/>
        <v>1170.4000000000001</v>
      </c>
      <c r="I422" s="1">
        <v>1527.5</v>
      </c>
      <c r="J422" s="1">
        <v>4033.8</v>
      </c>
      <c r="K422" s="1">
        <v>34466.199999999997</v>
      </c>
    </row>
    <row r="423" spans="1:126" x14ac:dyDescent="0.25">
      <c r="A423" t="s">
        <v>270</v>
      </c>
      <c r="B423" t="s">
        <v>121</v>
      </c>
      <c r="C423" s="32" t="s">
        <v>413</v>
      </c>
      <c r="D423" t="s">
        <v>281</v>
      </c>
      <c r="E423" s="1">
        <v>38000</v>
      </c>
      <c r="F423" s="1">
        <f t="shared" si="149"/>
        <v>1090.5999999999999</v>
      </c>
      <c r="G423" s="1">
        <v>160.38</v>
      </c>
      <c r="H423" s="1">
        <f t="shared" si="151"/>
        <v>1155.2</v>
      </c>
      <c r="I423" s="1">
        <v>4315</v>
      </c>
      <c r="J423" s="1">
        <v>6721.18</v>
      </c>
      <c r="K423" s="1">
        <v>31278.82</v>
      </c>
    </row>
    <row r="424" spans="1:126" x14ac:dyDescent="0.25">
      <c r="A424" t="s">
        <v>252</v>
      </c>
      <c r="B424" t="s">
        <v>132</v>
      </c>
      <c r="C424" s="32" t="s">
        <v>412</v>
      </c>
      <c r="D424" t="s">
        <v>281</v>
      </c>
      <c r="E424" s="1">
        <v>38000</v>
      </c>
      <c r="F424" s="1">
        <f t="shared" si="149"/>
        <v>1090.5999999999999</v>
      </c>
      <c r="G424" s="1">
        <v>160.38</v>
      </c>
      <c r="H424" s="1">
        <f t="shared" si="151"/>
        <v>1155.2</v>
      </c>
      <c r="I424" s="1">
        <v>175</v>
      </c>
      <c r="J424" s="1">
        <v>2581.1799999999998</v>
      </c>
      <c r="K424" s="1">
        <v>35418.82</v>
      </c>
    </row>
    <row r="425" spans="1:126" x14ac:dyDescent="0.25">
      <c r="A425" t="s">
        <v>135</v>
      </c>
      <c r="B425" t="s">
        <v>130</v>
      </c>
      <c r="C425" s="32" t="s">
        <v>413</v>
      </c>
      <c r="D425" t="s">
        <v>281</v>
      </c>
      <c r="E425" s="1">
        <v>38000</v>
      </c>
      <c r="F425" s="1">
        <f t="shared" si="149"/>
        <v>1090.5999999999999</v>
      </c>
      <c r="G425" s="1">
        <v>0</v>
      </c>
      <c r="H425" s="1">
        <f t="shared" si="151"/>
        <v>1155.2</v>
      </c>
      <c r="I425" s="1">
        <v>3025.12</v>
      </c>
      <c r="J425" s="1">
        <v>5270.92</v>
      </c>
      <c r="K425" s="1">
        <v>32729.08</v>
      </c>
    </row>
    <row r="426" spans="1:126" x14ac:dyDescent="0.25">
      <c r="A426" t="s">
        <v>142</v>
      </c>
      <c r="B426" t="s">
        <v>130</v>
      </c>
      <c r="C426" s="32" t="s">
        <v>412</v>
      </c>
      <c r="D426" t="s">
        <v>279</v>
      </c>
      <c r="E426" s="1">
        <v>25000</v>
      </c>
      <c r="F426" s="1">
        <f t="shared" si="149"/>
        <v>717.5</v>
      </c>
      <c r="G426" s="1">
        <v>0</v>
      </c>
      <c r="H426" s="1">
        <f t="shared" si="151"/>
        <v>760</v>
      </c>
      <c r="I426" s="1">
        <v>275</v>
      </c>
      <c r="J426" s="1">
        <v>1752.5</v>
      </c>
      <c r="K426" s="1">
        <v>23247.5</v>
      </c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  <c r="AQ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  <c r="CQ426"/>
      <c r="CR426"/>
      <c r="CS426"/>
      <c r="CT426"/>
      <c r="CU426"/>
      <c r="CV426"/>
      <c r="CW426"/>
      <c r="CX426"/>
      <c r="CY426"/>
      <c r="CZ426"/>
      <c r="DA426"/>
      <c r="DB426"/>
      <c r="DC426"/>
      <c r="DD426"/>
      <c r="DE426"/>
      <c r="DF426"/>
      <c r="DG426"/>
      <c r="DH426"/>
      <c r="DI426"/>
      <c r="DJ426"/>
      <c r="DK426"/>
      <c r="DL426"/>
      <c r="DM426"/>
      <c r="DN426"/>
      <c r="DO426"/>
      <c r="DP426"/>
      <c r="DQ426"/>
      <c r="DR426"/>
      <c r="DS426"/>
      <c r="DT426"/>
      <c r="DU426"/>
      <c r="DV426"/>
    </row>
    <row r="427" spans="1:126" x14ac:dyDescent="0.25">
      <c r="A427" t="s">
        <v>134</v>
      </c>
      <c r="B427" t="s">
        <v>60</v>
      </c>
      <c r="C427" s="32" t="s">
        <v>412</v>
      </c>
      <c r="D427" t="s">
        <v>279</v>
      </c>
      <c r="E427" s="1">
        <v>31500</v>
      </c>
      <c r="F427" s="1">
        <f t="shared" ref="F427:F430" si="153">E427*0.0287</f>
        <v>904.05</v>
      </c>
      <c r="G427" s="1">
        <v>0</v>
      </c>
      <c r="H427" s="1">
        <f t="shared" ref="H427:H430" si="154">E427*0.0304</f>
        <v>957.6</v>
      </c>
      <c r="I427" s="1">
        <v>1362.5</v>
      </c>
      <c r="J427" s="1">
        <v>3224.15</v>
      </c>
      <c r="K427" s="1">
        <v>28275.85</v>
      </c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  <c r="AP427"/>
      <c r="AQ427"/>
      <c r="AR427"/>
      <c r="AS427"/>
      <c r="AT427"/>
      <c r="AU427"/>
      <c r="AV427"/>
      <c r="AW427"/>
      <c r="AX427"/>
      <c r="AY427"/>
      <c r="AZ427"/>
      <c r="BA427"/>
      <c r="BB427"/>
      <c r="BC427"/>
      <c r="BD427"/>
      <c r="BE427"/>
      <c r="BF427"/>
      <c r="BG427"/>
      <c r="BH427"/>
      <c r="BI427"/>
      <c r="BJ427"/>
      <c r="BK427"/>
      <c r="BL427"/>
      <c r="BM427"/>
      <c r="BN427"/>
      <c r="BO427"/>
      <c r="BP427"/>
      <c r="BQ427"/>
      <c r="BR427"/>
      <c r="BS427"/>
      <c r="BT427"/>
      <c r="BU427"/>
      <c r="BV427"/>
      <c r="BW427"/>
      <c r="BX427"/>
      <c r="BY427"/>
      <c r="BZ427"/>
      <c r="CA427"/>
      <c r="CB427"/>
      <c r="CC427"/>
      <c r="CD427"/>
      <c r="CE427"/>
      <c r="CF427"/>
      <c r="CG427"/>
      <c r="CH427"/>
      <c r="CI427"/>
      <c r="CJ427"/>
      <c r="CK427"/>
      <c r="CL427"/>
      <c r="CM427"/>
      <c r="CN427"/>
      <c r="CO427"/>
      <c r="CP427"/>
      <c r="CQ427"/>
      <c r="CR427"/>
      <c r="CS427"/>
      <c r="CT427"/>
      <c r="CU427"/>
      <c r="CV427"/>
      <c r="CW427"/>
      <c r="CX427"/>
      <c r="CY427"/>
      <c r="CZ427"/>
      <c r="DA427"/>
      <c r="DB427"/>
      <c r="DC427"/>
      <c r="DD427"/>
      <c r="DE427"/>
      <c r="DF427"/>
      <c r="DG427"/>
      <c r="DH427"/>
      <c r="DI427"/>
      <c r="DJ427"/>
      <c r="DK427"/>
      <c r="DL427"/>
      <c r="DM427"/>
      <c r="DN427"/>
      <c r="DO427"/>
      <c r="DP427"/>
      <c r="DQ427"/>
      <c r="DR427"/>
      <c r="DS427"/>
      <c r="DT427"/>
      <c r="DU427"/>
      <c r="DV427"/>
    </row>
    <row r="428" spans="1:126" x14ac:dyDescent="0.25">
      <c r="A428" t="s">
        <v>316</v>
      </c>
      <c r="B428" t="s">
        <v>153</v>
      </c>
      <c r="C428" s="32" t="s">
        <v>412</v>
      </c>
      <c r="D428" s="11" t="s">
        <v>281</v>
      </c>
      <c r="E428" s="1">
        <v>26000</v>
      </c>
      <c r="F428" s="1">
        <f t="shared" si="153"/>
        <v>746.2</v>
      </c>
      <c r="G428" s="1">
        <v>0</v>
      </c>
      <c r="H428" s="1">
        <f t="shared" si="154"/>
        <v>790.4</v>
      </c>
      <c r="I428" s="1">
        <v>315</v>
      </c>
      <c r="J428" s="1">
        <v>1851.6</v>
      </c>
      <c r="K428" s="1">
        <v>24148.400000000001</v>
      </c>
    </row>
    <row r="429" spans="1:126" x14ac:dyDescent="0.25">
      <c r="A429" t="s">
        <v>312</v>
      </c>
      <c r="B429" t="s">
        <v>153</v>
      </c>
      <c r="C429" s="32" t="s">
        <v>412</v>
      </c>
      <c r="D429" t="s">
        <v>281</v>
      </c>
      <c r="E429" s="1">
        <v>26000</v>
      </c>
      <c r="F429" s="1">
        <f t="shared" si="153"/>
        <v>746.2</v>
      </c>
      <c r="G429" s="1">
        <v>0</v>
      </c>
      <c r="H429" s="1">
        <f t="shared" si="154"/>
        <v>790.4</v>
      </c>
      <c r="I429" s="1">
        <v>275</v>
      </c>
      <c r="J429" s="1">
        <v>1811.6</v>
      </c>
      <c r="K429" s="1">
        <f t="shared" ref="K429" si="155">E429-J429</f>
        <v>24188.400000000001</v>
      </c>
    </row>
    <row r="430" spans="1:126" s="2" customFormat="1" x14ac:dyDescent="0.25">
      <c r="A430" t="s">
        <v>315</v>
      </c>
      <c r="B430" t="s">
        <v>23</v>
      </c>
      <c r="C430" s="32" t="s">
        <v>412</v>
      </c>
      <c r="D430" s="11" t="s">
        <v>281</v>
      </c>
      <c r="E430" s="1">
        <v>26000</v>
      </c>
      <c r="F430" s="1">
        <f t="shared" si="153"/>
        <v>746.2</v>
      </c>
      <c r="G430" s="1">
        <v>0</v>
      </c>
      <c r="H430" s="1">
        <f t="shared" si="154"/>
        <v>790.4</v>
      </c>
      <c r="I430" s="1">
        <v>515</v>
      </c>
      <c r="J430" s="1">
        <v>2051.6</v>
      </c>
      <c r="K430" s="1">
        <v>23948.400000000001</v>
      </c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"/>
      <c r="AV430" s="6"/>
      <c r="AW430" s="6"/>
      <c r="AX430" s="6"/>
      <c r="AY430" s="6"/>
      <c r="AZ430" s="6"/>
      <c r="BA430" s="6"/>
      <c r="BB430" s="6"/>
      <c r="BC430" s="6"/>
      <c r="BD430" s="6"/>
      <c r="BE430" s="6"/>
      <c r="BF430" s="6"/>
      <c r="BG430" s="6"/>
      <c r="BH430" s="6"/>
      <c r="BI430" s="6"/>
      <c r="BJ430" s="6"/>
      <c r="BK430" s="6"/>
      <c r="BL430" s="6"/>
      <c r="BM430" s="6"/>
      <c r="BN430" s="6"/>
      <c r="BO430" s="6"/>
      <c r="BP430" s="6"/>
      <c r="BQ430" s="6"/>
      <c r="BR430" s="6"/>
      <c r="BS430" s="6"/>
      <c r="BT430" s="6"/>
      <c r="BU430" s="6"/>
      <c r="BV430" s="6"/>
      <c r="BW430" s="6"/>
      <c r="BX430" s="6"/>
      <c r="BY430" s="6"/>
      <c r="BZ430" s="6"/>
      <c r="CA430" s="6"/>
      <c r="CB430" s="6"/>
      <c r="CC430" s="6"/>
      <c r="CD430" s="6"/>
      <c r="CE430" s="6"/>
      <c r="CF430" s="6"/>
      <c r="CG430" s="6"/>
      <c r="CH430" s="6"/>
      <c r="CI430" s="6"/>
      <c r="CJ430" s="6"/>
      <c r="CK430" s="6"/>
      <c r="CL430" s="6"/>
      <c r="CM430" s="6"/>
      <c r="CN430" s="6"/>
      <c r="CO430" s="6"/>
      <c r="CP430" s="6"/>
      <c r="CQ430" s="6"/>
      <c r="CR430" s="6"/>
      <c r="CS430" s="6"/>
      <c r="CT430" s="6"/>
      <c r="CU430" s="6"/>
      <c r="CV430" s="6"/>
      <c r="CW430" s="6"/>
      <c r="CX430" s="6"/>
      <c r="CY430" s="6"/>
      <c r="CZ430" s="6"/>
      <c r="DA430" s="6"/>
      <c r="DB430" s="6"/>
      <c r="DC430" s="6"/>
      <c r="DD430" s="6"/>
      <c r="DE430" s="6"/>
      <c r="DF430" s="6"/>
      <c r="DG430" s="6"/>
      <c r="DH430" s="6"/>
      <c r="DI430" s="6"/>
      <c r="DJ430" s="6"/>
      <c r="DK430" s="6"/>
      <c r="DL430" s="6"/>
      <c r="DM430" s="6"/>
      <c r="DN430" s="6"/>
      <c r="DO430" s="6"/>
      <c r="DP430" s="6"/>
      <c r="DQ430" s="6"/>
      <c r="DR430" s="6"/>
      <c r="DS430" s="6"/>
      <c r="DT430" s="6"/>
      <c r="DU430" s="6"/>
      <c r="DV430" s="6"/>
    </row>
    <row r="431" spans="1:126" x14ac:dyDescent="0.25">
      <c r="A431" s="3" t="s">
        <v>13</v>
      </c>
      <c r="B431" s="3">
        <v>11</v>
      </c>
      <c r="C431" s="34"/>
      <c r="D431" s="3"/>
      <c r="E431" s="4">
        <f t="shared" ref="E431:K431" si="156">SUM(E420:E430)</f>
        <v>410000</v>
      </c>
      <c r="F431" s="4">
        <f t="shared" si="156"/>
        <v>11767</v>
      </c>
      <c r="G431" s="4">
        <f t="shared" si="156"/>
        <v>9006.82</v>
      </c>
      <c r="H431" s="4">
        <f t="shared" si="156"/>
        <v>12464</v>
      </c>
      <c r="I431" s="4">
        <f t="shared" si="156"/>
        <v>12235.12</v>
      </c>
      <c r="J431" s="4">
        <f t="shared" si="156"/>
        <v>45472.94</v>
      </c>
      <c r="K431" s="4">
        <f t="shared" si="156"/>
        <v>364527.06</v>
      </c>
      <c r="L431"/>
      <c r="M431"/>
      <c r="N431"/>
      <c r="O431"/>
      <c r="P431"/>
      <c r="Q431"/>
      <c r="R431"/>
      <c r="S431"/>
      <c r="T431"/>
      <c r="U431"/>
      <c r="V431"/>
      <c r="W431"/>
      <c r="X431"/>
      <c r="Y431"/>
      <c r="Z431"/>
      <c r="AA431"/>
      <c r="AB431"/>
      <c r="AC431"/>
      <c r="AD431"/>
      <c r="AE431"/>
      <c r="AF431"/>
      <c r="AG431"/>
      <c r="AH431"/>
      <c r="AI431"/>
      <c r="AJ431"/>
      <c r="AK431"/>
      <c r="AL431"/>
      <c r="AM431"/>
      <c r="AN431"/>
      <c r="AO431"/>
      <c r="AP431"/>
      <c r="AQ431"/>
      <c r="AR431"/>
      <c r="AS431"/>
      <c r="AT431"/>
      <c r="AU431"/>
      <c r="AV431"/>
      <c r="AW431"/>
      <c r="AX431"/>
      <c r="AY431"/>
      <c r="AZ431"/>
      <c r="BA431"/>
      <c r="BB431"/>
      <c r="BC431"/>
      <c r="BD431"/>
      <c r="BE431"/>
      <c r="BF431"/>
      <c r="BG431"/>
      <c r="BH431"/>
      <c r="BI431"/>
      <c r="BJ431"/>
      <c r="BK431"/>
      <c r="BL431"/>
      <c r="BM431"/>
      <c r="BN431"/>
      <c r="BO431"/>
      <c r="BP431"/>
      <c r="BQ431"/>
      <c r="BR431"/>
      <c r="BS431"/>
      <c r="BT431"/>
      <c r="BU431"/>
      <c r="BV431"/>
      <c r="BW431"/>
      <c r="BX431"/>
      <c r="BY431"/>
      <c r="BZ431"/>
      <c r="CA431"/>
      <c r="CB431"/>
      <c r="CC431"/>
      <c r="CD431"/>
      <c r="CE431"/>
      <c r="CF431"/>
      <c r="CG431"/>
      <c r="CH431"/>
      <c r="CI431"/>
      <c r="CJ431"/>
      <c r="CK431"/>
      <c r="CL431"/>
      <c r="CM431"/>
      <c r="CN431"/>
      <c r="CO431"/>
      <c r="CP431"/>
      <c r="CQ431"/>
      <c r="CR431"/>
      <c r="CS431"/>
      <c r="CT431"/>
      <c r="CU431"/>
      <c r="CV431"/>
      <c r="CW431"/>
      <c r="CX431"/>
      <c r="CY431"/>
      <c r="CZ431"/>
      <c r="DA431"/>
      <c r="DB431"/>
      <c r="DC431"/>
      <c r="DD431"/>
      <c r="DE431"/>
      <c r="DF431"/>
      <c r="DG431"/>
      <c r="DH431"/>
      <c r="DI431"/>
      <c r="DJ431"/>
      <c r="DK431"/>
      <c r="DL431"/>
      <c r="DM431"/>
      <c r="DN431"/>
      <c r="DO431"/>
      <c r="DP431"/>
      <c r="DQ431"/>
      <c r="DR431"/>
      <c r="DS431"/>
      <c r="DT431"/>
      <c r="DU431"/>
      <c r="DV431"/>
    </row>
    <row r="432" spans="1:126" x14ac:dyDescent="0.25">
      <c r="L432"/>
      <c r="M432"/>
      <c r="N432"/>
      <c r="O432"/>
      <c r="P432"/>
      <c r="Q432"/>
      <c r="R432"/>
      <c r="S432"/>
      <c r="T432"/>
      <c r="U432"/>
      <c r="V432"/>
      <c r="W432"/>
      <c r="X432"/>
      <c r="Y432"/>
      <c r="Z432"/>
      <c r="AA432"/>
      <c r="AB432"/>
      <c r="AC432"/>
      <c r="AD432"/>
      <c r="AE432"/>
      <c r="AF432"/>
      <c r="AG432"/>
      <c r="AH432"/>
      <c r="AI432"/>
      <c r="AJ432"/>
      <c r="AK432"/>
      <c r="AL432"/>
      <c r="AM432"/>
      <c r="AN432"/>
      <c r="AO432"/>
      <c r="AP432"/>
      <c r="AQ432"/>
      <c r="AR432"/>
      <c r="AS432"/>
      <c r="AT432"/>
      <c r="AU432"/>
      <c r="AV432"/>
      <c r="AW432"/>
      <c r="AX432"/>
      <c r="AY432"/>
      <c r="AZ432"/>
      <c r="BA432"/>
      <c r="BB432"/>
      <c r="BC432"/>
      <c r="BD432"/>
      <c r="BE432"/>
      <c r="BF432"/>
      <c r="BG432"/>
      <c r="BH432"/>
      <c r="BI432"/>
      <c r="BJ432"/>
      <c r="BK432"/>
      <c r="BL432"/>
      <c r="BM432"/>
      <c r="BN432"/>
      <c r="BO432"/>
      <c r="BP432"/>
      <c r="BQ432"/>
      <c r="BR432"/>
      <c r="BS432"/>
      <c r="BT432"/>
      <c r="BU432"/>
      <c r="BV432"/>
      <c r="BW432"/>
      <c r="BX432"/>
      <c r="BY432"/>
      <c r="BZ432"/>
      <c r="CA432"/>
      <c r="CB432"/>
      <c r="CC432"/>
      <c r="CD432"/>
      <c r="CE432"/>
      <c r="CF432"/>
      <c r="CG432"/>
      <c r="CH432"/>
      <c r="CI432"/>
      <c r="CJ432"/>
      <c r="CK432"/>
      <c r="CL432"/>
      <c r="CM432"/>
      <c r="CN432"/>
      <c r="CO432"/>
      <c r="CP432"/>
      <c r="CQ432"/>
      <c r="CR432"/>
      <c r="CS432"/>
      <c r="CT432"/>
      <c r="CU432"/>
      <c r="CV432"/>
      <c r="CW432"/>
      <c r="CX432"/>
      <c r="CY432"/>
      <c r="CZ432"/>
      <c r="DA432"/>
      <c r="DB432"/>
      <c r="DC432"/>
      <c r="DD432"/>
      <c r="DE432"/>
      <c r="DF432"/>
      <c r="DG432"/>
      <c r="DH432"/>
      <c r="DI432"/>
      <c r="DJ432"/>
      <c r="DK432"/>
      <c r="DL432"/>
      <c r="DM432"/>
      <c r="DN432"/>
      <c r="DO432"/>
      <c r="DP432"/>
      <c r="DQ432"/>
      <c r="DR432"/>
      <c r="DS432"/>
      <c r="DT432"/>
      <c r="DU432"/>
      <c r="DV432"/>
    </row>
    <row r="433" spans="1:126" x14ac:dyDescent="0.25">
      <c r="A433" s="2" t="s">
        <v>409</v>
      </c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  <c r="CW433"/>
      <c r="CX433"/>
      <c r="CY433"/>
      <c r="CZ433"/>
      <c r="DA433"/>
      <c r="DB433"/>
      <c r="DC433"/>
      <c r="DD433"/>
      <c r="DE433"/>
      <c r="DF433"/>
      <c r="DG433"/>
      <c r="DH433"/>
      <c r="DI433"/>
      <c r="DJ433"/>
      <c r="DK433"/>
      <c r="DL433"/>
      <c r="DM433"/>
      <c r="DN433"/>
      <c r="DO433"/>
      <c r="DP433"/>
      <c r="DQ433"/>
      <c r="DR433"/>
      <c r="DS433"/>
      <c r="DT433"/>
      <c r="DU433"/>
      <c r="DV433"/>
    </row>
    <row r="434" spans="1:126" x14ac:dyDescent="0.25">
      <c r="A434" t="s">
        <v>146</v>
      </c>
      <c r="B434" t="s">
        <v>17</v>
      </c>
      <c r="C434" s="32" t="s">
        <v>413</v>
      </c>
      <c r="D434" t="s">
        <v>279</v>
      </c>
      <c r="E434" s="1">
        <v>116000</v>
      </c>
      <c r="F434" s="1">
        <f>E434*0.0287</f>
        <v>3329.2</v>
      </c>
      <c r="G434" s="1">
        <v>15868.97</v>
      </c>
      <c r="H434" s="1">
        <f>E434*0.0304</f>
        <v>3526.4</v>
      </c>
      <c r="I434" s="1">
        <v>165</v>
      </c>
      <c r="J434" s="1">
        <f>F434+G434+H434+I434</f>
        <v>22889.57</v>
      </c>
      <c r="K434" s="1">
        <f>E434-J434</f>
        <v>93110.43</v>
      </c>
    </row>
    <row r="435" spans="1:126" x14ac:dyDescent="0.25">
      <c r="A435" s="3" t="s">
        <v>13</v>
      </c>
      <c r="B435" s="3">
        <v>1</v>
      </c>
      <c r="C435" s="34"/>
      <c r="D435" s="3"/>
      <c r="E435" s="4">
        <f t="shared" ref="E435:K435" si="157">SUM(E434:E434)</f>
        <v>116000</v>
      </c>
      <c r="F435" s="4">
        <f t="shared" si="157"/>
        <v>3329.2</v>
      </c>
      <c r="G435" s="4">
        <f t="shared" si="157"/>
        <v>15868.97</v>
      </c>
      <c r="H435" s="4">
        <f t="shared" si="157"/>
        <v>3526.4</v>
      </c>
      <c r="I435" s="4">
        <f t="shared" si="157"/>
        <v>165</v>
      </c>
      <c r="J435" s="4">
        <f t="shared" si="157"/>
        <v>22889.57</v>
      </c>
      <c r="K435" s="4">
        <f t="shared" si="157"/>
        <v>93110.43</v>
      </c>
    </row>
    <row r="437" spans="1:126" x14ac:dyDescent="0.25">
      <c r="A437" s="10" t="s">
        <v>410</v>
      </c>
      <c r="B437" s="10"/>
      <c r="C437" s="36"/>
      <c r="D437" s="12"/>
      <c r="E437" s="10"/>
      <c r="F437" s="10"/>
      <c r="G437" s="10"/>
      <c r="H437" s="10"/>
      <c r="I437" s="10"/>
      <c r="J437" s="10"/>
      <c r="K437" s="10"/>
    </row>
    <row r="438" spans="1:126" x14ac:dyDescent="0.25">
      <c r="A438" t="s">
        <v>225</v>
      </c>
      <c r="B438" t="s">
        <v>114</v>
      </c>
      <c r="C438" s="32" t="s">
        <v>413</v>
      </c>
      <c r="D438" t="s">
        <v>281</v>
      </c>
      <c r="E438" s="1">
        <v>112000</v>
      </c>
      <c r="F438" s="1">
        <f>E438*0.0287</f>
        <v>3214.4</v>
      </c>
      <c r="G438" s="1">
        <v>14928.07</v>
      </c>
      <c r="H438" s="1">
        <f>E438*0.0304</f>
        <v>3404.8</v>
      </c>
      <c r="I438" s="1">
        <v>25</v>
      </c>
      <c r="J438" s="1">
        <f>F438+G438+H438+I438</f>
        <v>21572.27</v>
      </c>
      <c r="K438" s="1">
        <f>E438-J438</f>
        <v>90427.73</v>
      </c>
    </row>
    <row r="439" spans="1:126" x14ac:dyDescent="0.25">
      <c r="A439" t="s">
        <v>148</v>
      </c>
      <c r="B439" t="s">
        <v>257</v>
      </c>
      <c r="C439" s="32" t="s">
        <v>412</v>
      </c>
      <c r="D439" t="s">
        <v>279</v>
      </c>
      <c r="E439" s="1">
        <v>38000</v>
      </c>
      <c r="F439" s="1">
        <f>E439*0.0287</f>
        <v>1090.5999999999999</v>
      </c>
      <c r="G439" s="1">
        <v>160.38</v>
      </c>
      <c r="H439" s="1">
        <f>E439*0.0304</f>
        <v>1155.2</v>
      </c>
      <c r="I439" s="1">
        <v>165</v>
      </c>
      <c r="J439" s="1">
        <v>2571.1799999999998</v>
      </c>
      <c r="K439" s="1">
        <v>35428.82</v>
      </c>
    </row>
    <row r="440" spans="1:126" s="2" customFormat="1" x14ac:dyDescent="0.25">
      <c r="A440" t="s">
        <v>273</v>
      </c>
      <c r="B440" t="s">
        <v>257</v>
      </c>
      <c r="C440" s="32" t="s">
        <v>413</v>
      </c>
      <c r="D440" t="s">
        <v>281</v>
      </c>
      <c r="E440" s="1">
        <v>56000</v>
      </c>
      <c r="F440" s="1">
        <v>1607.2</v>
      </c>
      <c r="G440" s="1">
        <v>2295.77</v>
      </c>
      <c r="H440" s="1">
        <v>1702.4</v>
      </c>
      <c r="I440" s="1">
        <v>2875.24</v>
      </c>
      <c r="J440" s="1">
        <v>8480.61</v>
      </c>
      <c r="K440" s="1">
        <v>47519.39</v>
      </c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  <c r="AR440" s="6"/>
      <c r="AS440" s="6"/>
      <c r="AT440" s="6"/>
      <c r="AU440" s="6"/>
      <c r="AV440" s="6"/>
      <c r="AW440" s="6"/>
      <c r="AX440" s="6"/>
      <c r="AY440" s="6"/>
      <c r="AZ440" s="6"/>
      <c r="BA440" s="6"/>
      <c r="BB440" s="6"/>
      <c r="BC440" s="6"/>
      <c r="BD440" s="6"/>
      <c r="BE440" s="6"/>
      <c r="BF440" s="6"/>
      <c r="BG440" s="6"/>
      <c r="BH440" s="6"/>
      <c r="BI440" s="6"/>
      <c r="BJ440" s="6"/>
      <c r="BK440" s="6"/>
      <c r="BL440" s="6"/>
      <c r="BM440" s="6"/>
      <c r="BN440" s="6"/>
      <c r="BO440" s="6"/>
      <c r="BP440" s="6"/>
      <c r="BQ440" s="6"/>
      <c r="BR440" s="6"/>
      <c r="BS440" s="6"/>
      <c r="BT440" s="6"/>
      <c r="BU440" s="6"/>
      <c r="BV440" s="6"/>
      <c r="BW440" s="6"/>
      <c r="BX440" s="6"/>
      <c r="BY440" s="6"/>
      <c r="BZ440" s="6"/>
      <c r="CA440" s="6"/>
      <c r="CB440" s="6"/>
      <c r="CC440" s="6"/>
      <c r="CD440" s="6"/>
      <c r="CE440" s="6"/>
      <c r="CF440" s="6"/>
      <c r="CG440" s="6"/>
      <c r="CH440" s="6"/>
      <c r="CI440" s="6"/>
      <c r="CJ440" s="6"/>
      <c r="CK440" s="6"/>
      <c r="CL440" s="6"/>
      <c r="CM440" s="6"/>
      <c r="CN440" s="6"/>
      <c r="CO440" s="6"/>
      <c r="CP440" s="6"/>
      <c r="CQ440" s="6"/>
      <c r="CR440" s="6"/>
      <c r="CS440" s="6"/>
      <c r="CT440" s="6"/>
      <c r="CU440" s="6"/>
      <c r="CV440" s="6"/>
      <c r="CW440" s="6"/>
      <c r="CX440" s="6"/>
      <c r="CY440" s="6"/>
      <c r="CZ440" s="6"/>
      <c r="DA440" s="6"/>
      <c r="DB440" s="6"/>
      <c r="DC440" s="6"/>
      <c r="DD440" s="6"/>
      <c r="DE440" s="6"/>
      <c r="DF440" s="6"/>
      <c r="DG440" s="6"/>
      <c r="DH440" s="6"/>
      <c r="DI440" s="6"/>
      <c r="DJ440" s="6"/>
      <c r="DK440" s="6"/>
      <c r="DL440" s="6"/>
      <c r="DM440" s="6"/>
      <c r="DN440" s="6"/>
      <c r="DO440" s="6"/>
      <c r="DP440" s="6"/>
      <c r="DQ440" s="6"/>
      <c r="DR440" s="6"/>
      <c r="DS440" s="6"/>
      <c r="DT440" s="6"/>
      <c r="DU440" s="6"/>
      <c r="DV440" s="6"/>
    </row>
    <row r="441" spans="1:126" x14ac:dyDescent="0.25">
      <c r="A441" s="3" t="s">
        <v>13</v>
      </c>
      <c r="B441" s="3">
        <v>3</v>
      </c>
      <c r="C441" s="34"/>
      <c r="D441" s="3"/>
      <c r="E441" s="4">
        <f t="shared" ref="E441:K441" si="158">SUM(E438:E439)+E440</f>
        <v>206000</v>
      </c>
      <c r="F441" s="4">
        <f t="shared" si="158"/>
        <v>5912.2</v>
      </c>
      <c r="G441" s="4">
        <f t="shared" si="158"/>
        <v>17384.22</v>
      </c>
      <c r="H441" s="4">
        <f t="shared" si="158"/>
        <v>6262.4</v>
      </c>
      <c r="I441" s="4">
        <f t="shared" si="158"/>
        <v>3065.24</v>
      </c>
      <c r="J441" s="4">
        <f t="shared" si="158"/>
        <v>32624.06</v>
      </c>
      <c r="K441" s="4">
        <f t="shared" si="158"/>
        <v>173375.94</v>
      </c>
    </row>
    <row r="442" spans="1:126" x14ac:dyDescent="0.25">
      <c r="A442" s="26"/>
      <c r="B442" s="26"/>
      <c r="C442" s="35"/>
      <c r="D442" s="26"/>
      <c r="E442" s="27"/>
      <c r="F442" s="27"/>
      <c r="G442" s="27"/>
      <c r="H442" s="27"/>
      <c r="I442" s="27"/>
      <c r="J442" s="27"/>
      <c r="K442" s="27"/>
    </row>
    <row r="443" spans="1:126" x14ac:dyDescent="0.25">
      <c r="A443" s="10" t="s">
        <v>411</v>
      </c>
      <c r="B443" s="26"/>
      <c r="C443" s="35"/>
      <c r="D443" s="26"/>
      <c r="E443" s="27"/>
      <c r="F443" s="27"/>
      <c r="G443" s="27"/>
      <c r="H443" s="27"/>
      <c r="I443" s="27"/>
      <c r="J443" s="27"/>
      <c r="K443" s="27"/>
    </row>
    <row r="444" spans="1:126" s="26" customFormat="1" x14ac:dyDescent="0.25">
      <c r="A444" t="s">
        <v>250</v>
      </c>
      <c r="B444" t="s">
        <v>114</v>
      </c>
      <c r="C444" s="32" t="s">
        <v>413</v>
      </c>
      <c r="D444" t="s">
        <v>281</v>
      </c>
      <c r="E444" s="1">
        <v>65000</v>
      </c>
      <c r="F444" s="1">
        <f t="shared" ref="F444:F449" si="159">E444*0.0287</f>
        <v>1865.5</v>
      </c>
      <c r="G444" s="1">
        <v>4427.58</v>
      </c>
      <c r="H444" s="1">
        <f t="shared" ref="H444:H449" si="160">E444*0.0304</f>
        <v>1976</v>
      </c>
      <c r="I444" s="1">
        <v>175</v>
      </c>
      <c r="J444" s="1">
        <f>F444+G444+H444+I444</f>
        <v>8444.08</v>
      </c>
      <c r="K444" s="1">
        <f>E444-J444</f>
        <v>56555.92</v>
      </c>
    </row>
    <row r="445" spans="1:126" x14ac:dyDescent="0.25">
      <c r="A445" t="s">
        <v>145</v>
      </c>
      <c r="B445" t="s">
        <v>15</v>
      </c>
      <c r="C445" s="32" t="s">
        <v>412</v>
      </c>
      <c r="D445" t="s">
        <v>279</v>
      </c>
      <c r="E445" s="1">
        <v>32500</v>
      </c>
      <c r="F445" s="1">
        <f t="shared" si="159"/>
        <v>932.75</v>
      </c>
      <c r="G445" s="1">
        <v>0</v>
      </c>
      <c r="H445" s="1">
        <f t="shared" si="160"/>
        <v>988</v>
      </c>
      <c r="I445" s="1">
        <v>125</v>
      </c>
      <c r="J445" s="1">
        <f>+F445+G445+H445+I445</f>
        <v>2045.75</v>
      </c>
      <c r="K445" s="1">
        <v>30454.25</v>
      </c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  <c r="AQ445"/>
      <c r="AR445"/>
      <c r="AS445"/>
      <c r="AT445"/>
      <c r="AU445"/>
      <c r="AV445"/>
      <c r="AW445"/>
      <c r="AX445"/>
      <c r="AY445"/>
      <c r="AZ445"/>
      <c r="BA445"/>
      <c r="BB445"/>
      <c r="BC445"/>
      <c r="BD445"/>
      <c r="BE445"/>
      <c r="BF445"/>
      <c r="BG445"/>
      <c r="BH445"/>
      <c r="BI445"/>
      <c r="BJ445"/>
      <c r="BK445"/>
      <c r="BL445"/>
      <c r="BM445"/>
      <c r="BN445"/>
      <c r="BO445"/>
      <c r="BP445"/>
      <c r="BQ445"/>
      <c r="BR445"/>
      <c r="BS445"/>
      <c r="BT445"/>
      <c r="BU445"/>
      <c r="BV445"/>
      <c r="BW445"/>
      <c r="BX445"/>
      <c r="BY445"/>
      <c r="BZ445"/>
      <c r="CA445"/>
      <c r="CB445"/>
      <c r="CC445"/>
      <c r="CD445"/>
      <c r="CE445"/>
      <c r="CF445"/>
      <c r="CG445"/>
      <c r="CH445"/>
      <c r="CI445"/>
      <c r="CJ445"/>
      <c r="CK445"/>
      <c r="CL445"/>
      <c r="CM445"/>
      <c r="CN445"/>
      <c r="CO445"/>
      <c r="CP445"/>
      <c r="CQ445"/>
      <c r="CR445"/>
      <c r="CS445"/>
      <c r="CT445"/>
      <c r="CU445"/>
      <c r="CV445"/>
      <c r="CW445"/>
      <c r="CX445"/>
      <c r="CY445"/>
      <c r="CZ445"/>
      <c r="DA445"/>
      <c r="DB445"/>
      <c r="DC445"/>
      <c r="DD445"/>
      <c r="DE445"/>
      <c r="DF445"/>
      <c r="DG445"/>
      <c r="DH445"/>
      <c r="DI445"/>
      <c r="DJ445"/>
      <c r="DK445"/>
      <c r="DL445"/>
      <c r="DM445"/>
      <c r="DN445"/>
      <c r="DO445"/>
      <c r="DP445"/>
      <c r="DQ445"/>
      <c r="DR445"/>
      <c r="DS445"/>
      <c r="DT445"/>
      <c r="DU445"/>
      <c r="DV445"/>
    </row>
    <row r="446" spans="1:126" x14ac:dyDescent="0.25">
      <c r="A446" t="s">
        <v>147</v>
      </c>
      <c r="B446" t="s">
        <v>144</v>
      </c>
      <c r="C446" s="32" t="s">
        <v>412</v>
      </c>
      <c r="D446" t="s">
        <v>281</v>
      </c>
      <c r="E446" s="1">
        <v>32500</v>
      </c>
      <c r="F446" s="1">
        <f t="shared" si="159"/>
        <v>932.75</v>
      </c>
      <c r="G446" s="1">
        <v>0</v>
      </c>
      <c r="H446" s="1">
        <f t="shared" si="160"/>
        <v>988</v>
      </c>
      <c r="I446" s="1">
        <v>125</v>
      </c>
      <c r="J446" s="1">
        <v>2045.75</v>
      </c>
      <c r="K446" s="1">
        <v>30454.25</v>
      </c>
    </row>
    <row r="447" spans="1:126" x14ac:dyDescent="0.25">
      <c r="A447" t="s">
        <v>418</v>
      </c>
      <c r="B447" t="s">
        <v>114</v>
      </c>
      <c r="C447" s="32" t="s">
        <v>413</v>
      </c>
      <c r="D447" t="s">
        <v>281</v>
      </c>
      <c r="E447" s="1">
        <v>64000</v>
      </c>
      <c r="F447" s="1">
        <f t="shared" si="159"/>
        <v>1836.8</v>
      </c>
      <c r="G447" s="1">
        <v>4239.3999999999996</v>
      </c>
      <c r="H447" s="1">
        <f t="shared" si="160"/>
        <v>1945.6</v>
      </c>
      <c r="I447" s="1">
        <v>25</v>
      </c>
      <c r="J447" s="1">
        <v>8046.8</v>
      </c>
      <c r="K447" s="1">
        <v>55953.2</v>
      </c>
      <c r="L447"/>
      <c r="M447"/>
      <c r="N447"/>
      <c r="O447"/>
      <c r="P447"/>
      <c r="Q447"/>
      <c r="R447"/>
      <c r="S447"/>
      <c r="T447"/>
      <c r="U447"/>
      <c r="V447"/>
      <c r="W447"/>
      <c r="X447"/>
      <c r="Y447"/>
      <c r="Z447"/>
      <c r="AA447"/>
      <c r="AB447"/>
      <c r="AC447"/>
      <c r="AD447"/>
      <c r="AE447"/>
      <c r="AF447"/>
      <c r="AG447"/>
      <c r="AH447"/>
      <c r="AI447"/>
      <c r="AJ447"/>
      <c r="AK447"/>
      <c r="AL447"/>
      <c r="AM447"/>
      <c r="AN447"/>
      <c r="AO447"/>
      <c r="AP447"/>
      <c r="AQ447"/>
      <c r="AR447"/>
      <c r="AS447"/>
      <c r="AT447"/>
      <c r="AU447"/>
      <c r="AV447"/>
      <c r="AW447"/>
      <c r="AX447"/>
      <c r="AY447"/>
      <c r="AZ447"/>
      <c r="BA447"/>
      <c r="BB447"/>
      <c r="BC447"/>
      <c r="BD447"/>
      <c r="BE447"/>
      <c r="BF447"/>
      <c r="BG447"/>
      <c r="BH447"/>
      <c r="BI447"/>
      <c r="BJ447"/>
      <c r="BK447"/>
      <c r="BL447"/>
      <c r="BM447"/>
      <c r="BN447"/>
      <c r="BO447"/>
      <c r="BP447"/>
      <c r="BQ447"/>
      <c r="BR447"/>
      <c r="BS447"/>
      <c r="BT447"/>
      <c r="BU447"/>
      <c r="BV447"/>
      <c r="BW447"/>
      <c r="BX447"/>
      <c r="BY447"/>
      <c r="BZ447"/>
      <c r="CA447"/>
      <c r="CB447"/>
      <c r="CC447"/>
      <c r="CD447"/>
      <c r="CE447"/>
      <c r="CF447"/>
      <c r="CG447"/>
      <c r="CH447"/>
      <c r="CI447"/>
      <c r="CJ447"/>
      <c r="CK447"/>
      <c r="CL447"/>
      <c r="CM447"/>
      <c r="CN447"/>
      <c r="CO447"/>
      <c r="CP447"/>
      <c r="CQ447"/>
      <c r="CR447"/>
      <c r="CS447"/>
      <c r="CT447"/>
      <c r="CU447"/>
      <c r="CV447"/>
      <c r="CW447"/>
      <c r="CX447"/>
      <c r="CY447"/>
      <c r="CZ447"/>
      <c r="DA447"/>
      <c r="DB447"/>
      <c r="DC447"/>
      <c r="DD447"/>
      <c r="DE447"/>
      <c r="DF447"/>
      <c r="DG447"/>
      <c r="DH447"/>
      <c r="DI447"/>
      <c r="DJ447"/>
      <c r="DK447"/>
      <c r="DL447"/>
      <c r="DM447"/>
      <c r="DN447"/>
      <c r="DO447"/>
      <c r="DP447"/>
      <c r="DQ447"/>
      <c r="DR447"/>
      <c r="DS447"/>
      <c r="DT447"/>
      <c r="DU447"/>
      <c r="DV447"/>
    </row>
    <row r="448" spans="1:126" x14ac:dyDescent="0.25">
      <c r="A448" t="s">
        <v>492</v>
      </c>
      <c r="B448" t="s">
        <v>17</v>
      </c>
      <c r="C448" s="32" t="s">
        <v>413</v>
      </c>
      <c r="D448" t="s">
        <v>281</v>
      </c>
      <c r="E448" s="1">
        <v>41000</v>
      </c>
      <c r="F448" s="1">
        <f t="shared" si="159"/>
        <v>1176.7</v>
      </c>
      <c r="G448" s="1">
        <v>583.79</v>
      </c>
      <c r="H448" s="1">
        <f t="shared" si="160"/>
        <v>1246.4000000000001</v>
      </c>
      <c r="I448" s="1">
        <v>275</v>
      </c>
      <c r="J448" s="1">
        <v>3281.89</v>
      </c>
      <c r="K448" s="1">
        <v>37718.11</v>
      </c>
    </row>
    <row r="449" spans="1:86" x14ac:dyDescent="0.25">
      <c r="A449" t="s">
        <v>493</v>
      </c>
      <c r="B449" t="s">
        <v>494</v>
      </c>
      <c r="C449" s="32" t="s">
        <v>412</v>
      </c>
      <c r="D449" t="s">
        <v>281</v>
      </c>
      <c r="E449" s="1">
        <v>76000</v>
      </c>
      <c r="F449" s="1">
        <f t="shared" si="159"/>
        <v>2181.1999999999998</v>
      </c>
      <c r="G449" s="1">
        <v>6497.56</v>
      </c>
      <c r="H449" s="1">
        <f t="shared" si="160"/>
        <v>2310.4</v>
      </c>
      <c r="I449" s="1">
        <v>175</v>
      </c>
      <c r="J449" s="1">
        <v>11164.16</v>
      </c>
      <c r="K449" s="1">
        <v>64835.839999999997</v>
      </c>
    </row>
    <row r="450" spans="1:86" x14ac:dyDescent="0.25">
      <c r="A450" s="3" t="s">
        <v>13</v>
      </c>
      <c r="B450" s="3">
        <v>6</v>
      </c>
      <c r="C450" s="34"/>
      <c r="D450" s="3"/>
      <c r="E450" s="4">
        <f>SUM(E444:E449)</f>
        <v>311000</v>
      </c>
      <c r="F450" s="4">
        <f>SUM(F444:F449)</f>
        <v>8925.7000000000007</v>
      </c>
      <c r="G450" s="4">
        <f>SUM(G444:G449)</f>
        <v>15748.33</v>
      </c>
      <c r="H450" s="4">
        <f>SUM(H444:H449)</f>
        <v>9454.4</v>
      </c>
      <c r="I450" s="4">
        <f>SUM(I444:I449)</f>
        <v>900</v>
      </c>
      <c r="J450" s="4">
        <f>SUM(J444:J446)+J447+J448+J449</f>
        <v>35028.43</v>
      </c>
      <c r="K450" s="4">
        <f>SUM(K444:K446)+K447+K448+K449</f>
        <v>275971.57</v>
      </c>
    </row>
    <row r="451" spans="1:86" s="5" customFormat="1" x14ac:dyDescent="0.25">
      <c r="C451" s="39"/>
      <c r="E451" s="30"/>
      <c r="F451" s="30"/>
      <c r="G451" s="30"/>
      <c r="H451" s="30"/>
      <c r="I451" s="30"/>
      <c r="J451" s="30"/>
      <c r="K451" s="30"/>
    </row>
    <row r="452" spans="1:86" x14ac:dyDescent="0.25">
      <c r="A452" s="6"/>
      <c r="B452" s="5"/>
      <c r="C452" s="39"/>
      <c r="D452" s="5"/>
      <c r="E452" s="30"/>
      <c r="F452" s="30"/>
      <c r="G452" s="30"/>
      <c r="H452" s="30"/>
      <c r="I452" s="30"/>
      <c r="J452" s="30"/>
      <c r="K452" s="30"/>
    </row>
    <row r="453" spans="1:86" x14ac:dyDescent="0.25">
      <c r="A453" s="6" t="s">
        <v>403</v>
      </c>
      <c r="B453" s="5"/>
      <c r="C453" s="39"/>
      <c r="D453" s="5"/>
      <c r="E453" s="30"/>
      <c r="F453" s="30"/>
      <c r="G453" s="30"/>
      <c r="H453" s="30"/>
      <c r="I453" s="30"/>
      <c r="J453" s="30"/>
      <c r="K453" s="30"/>
    </row>
    <row r="454" spans="1:86" ht="17.25" customHeight="1" x14ac:dyDescent="0.25">
      <c r="A454" s="61" t="s">
        <v>495</v>
      </c>
      <c r="B454" s="5" t="s">
        <v>12</v>
      </c>
      <c r="C454" s="39" t="s">
        <v>412</v>
      </c>
      <c r="D454" s="5" t="s">
        <v>279</v>
      </c>
      <c r="E454" s="30">
        <v>165000</v>
      </c>
      <c r="F454" s="30">
        <v>4735.5</v>
      </c>
      <c r="G454" s="30">
        <v>27413.040000000001</v>
      </c>
      <c r="H454" s="30">
        <v>4943.8</v>
      </c>
      <c r="I454" s="30">
        <v>4675</v>
      </c>
      <c r="J454" s="30">
        <v>41767.339999999997</v>
      </c>
      <c r="K454" s="30">
        <v>123232.66</v>
      </c>
    </row>
    <row r="455" spans="1:86" s="81" customFormat="1" x14ac:dyDescent="0.25">
      <c r="A455" s="5" t="s">
        <v>174</v>
      </c>
      <c r="B455" s="5" t="s">
        <v>21</v>
      </c>
      <c r="C455" s="39" t="s">
        <v>412</v>
      </c>
      <c r="D455" s="5" t="s">
        <v>279</v>
      </c>
      <c r="E455" s="30">
        <v>32000</v>
      </c>
      <c r="F455" s="30">
        <v>918.4</v>
      </c>
      <c r="G455" s="30">
        <v>0</v>
      </c>
      <c r="H455" s="30">
        <f>E455*0.0304</f>
        <v>972.8</v>
      </c>
      <c r="I455" s="30">
        <v>275</v>
      </c>
      <c r="J455" s="30">
        <f>F455+G455+H455+I455</f>
        <v>2166.1999999999998</v>
      </c>
      <c r="K455" s="30">
        <f>E455-J455</f>
        <v>29833.8</v>
      </c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  <c r="AA455" s="5"/>
      <c r="AB455" s="5"/>
      <c r="AC455" s="5"/>
      <c r="AD455" s="5"/>
      <c r="AE455" s="5"/>
      <c r="AF455" s="5"/>
      <c r="AG455" s="5"/>
      <c r="AH455" s="5"/>
      <c r="AI455" s="5"/>
      <c r="AJ455" s="5"/>
      <c r="AK455" s="5"/>
      <c r="AL455" s="5"/>
      <c r="AM455" s="5"/>
      <c r="AN455" s="5"/>
      <c r="AO455" s="5"/>
      <c r="AP455" s="5"/>
      <c r="AQ455" s="5"/>
      <c r="AR455" s="5"/>
      <c r="AS455" s="5"/>
      <c r="AT455" s="5"/>
      <c r="AU455" s="5"/>
      <c r="AV455" s="5"/>
      <c r="AW455" s="5"/>
      <c r="AX455" s="5"/>
      <c r="AY455" s="5"/>
      <c r="AZ455" s="5"/>
      <c r="BA455" s="5"/>
      <c r="BB455" s="5"/>
      <c r="BC455" s="5"/>
      <c r="BD455" s="5"/>
      <c r="BE455" s="5"/>
      <c r="BF455" s="5"/>
      <c r="BG455" s="5"/>
      <c r="BH455" s="5"/>
      <c r="BI455" s="5"/>
      <c r="BJ455" s="5"/>
      <c r="BK455" s="5"/>
      <c r="BL455" s="5"/>
      <c r="BM455" s="5"/>
      <c r="BN455" s="5"/>
      <c r="BO455" s="5"/>
      <c r="BP455" s="5"/>
      <c r="BQ455" s="5"/>
      <c r="BR455" s="5"/>
      <c r="BS455" s="5"/>
      <c r="BT455" s="5"/>
      <c r="BU455" s="5"/>
      <c r="BV455" s="5"/>
      <c r="BW455" s="5"/>
      <c r="BX455" s="5"/>
      <c r="BY455" s="5"/>
      <c r="BZ455" s="5"/>
      <c r="CA455" s="5"/>
      <c r="CB455" s="5"/>
      <c r="CC455" s="5"/>
      <c r="CD455" s="5"/>
      <c r="CE455" s="5"/>
      <c r="CF455" s="5"/>
      <c r="CG455" s="5"/>
      <c r="CH455" s="5"/>
    </row>
    <row r="456" spans="1:86" s="81" customFormat="1" ht="16.5" customHeight="1" x14ac:dyDescent="0.25">
      <c r="A456" s="5" t="s">
        <v>165</v>
      </c>
      <c r="B456" s="5" t="s">
        <v>380</v>
      </c>
      <c r="C456" s="39" t="s">
        <v>413</v>
      </c>
      <c r="D456" s="5" t="s">
        <v>279</v>
      </c>
      <c r="E456" s="30">
        <v>44000</v>
      </c>
      <c r="F456" s="30">
        <v>1262.8</v>
      </c>
      <c r="G456" s="30">
        <v>1007.19</v>
      </c>
      <c r="H456" s="30">
        <f t="shared" ref="H456" si="161">E456*0.0304</f>
        <v>1337.6</v>
      </c>
      <c r="I456" s="30">
        <v>275</v>
      </c>
      <c r="J456" s="30">
        <v>3882.59</v>
      </c>
      <c r="K456" s="30">
        <f t="shared" ref="K456" si="162">E456-J456</f>
        <v>40117.410000000003</v>
      </c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  <c r="AB456" s="5"/>
      <c r="AC456" s="5"/>
      <c r="AD456" s="5"/>
      <c r="AE456" s="5"/>
      <c r="AF456" s="5"/>
      <c r="AG456" s="5"/>
      <c r="AH456" s="5"/>
      <c r="AI456" s="5"/>
      <c r="AJ456" s="5"/>
      <c r="AK456" s="5"/>
      <c r="AL456" s="5"/>
      <c r="AM456" s="5"/>
      <c r="AN456" s="5"/>
      <c r="AO456" s="5"/>
      <c r="AP456" s="5"/>
      <c r="AQ456" s="5"/>
      <c r="AR456" s="5"/>
      <c r="AS456" s="5"/>
      <c r="AT456" s="5"/>
      <c r="AU456" s="5"/>
      <c r="AV456" s="5"/>
      <c r="AW456" s="5"/>
      <c r="AX456" s="5"/>
      <c r="AY456" s="5"/>
      <c r="AZ456" s="5"/>
      <c r="BA456" s="5"/>
      <c r="BB456" s="5"/>
      <c r="BC456" s="5"/>
      <c r="BD456" s="5"/>
      <c r="BE456" s="5"/>
      <c r="BF456" s="5"/>
      <c r="BG456" s="5"/>
      <c r="BH456" s="5"/>
      <c r="BI456" s="5"/>
      <c r="BJ456" s="5"/>
      <c r="BK456" s="5"/>
      <c r="BL456" s="5"/>
      <c r="BM456" s="5"/>
      <c r="BN456" s="5"/>
      <c r="BO456" s="5"/>
      <c r="BP456" s="5"/>
      <c r="BQ456" s="5"/>
      <c r="BR456" s="5"/>
      <c r="BS456" s="5"/>
      <c r="BT456" s="5"/>
      <c r="BU456" s="5"/>
      <c r="BV456" s="5"/>
      <c r="BW456" s="5"/>
      <c r="BX456" s="5"/>
      <c r="BY456" s="5"/>
      <c r="BZ456" s="5"/>
      <c r="CA456" s="5"/>
      <c r="CB456" s="5"/>
      <c r="CC456" s="5"/>
      <c r="CD456" s="5"/>
      <c r="CE456" s="5"/>
      <c r="CF456" s="5"/>
      <c r="CG456" s="5"/>
      <c r="CH456" s="5"/>
    </row>
    <row r="457" spans="1:86" s="81" customFormat="1" x14ac:dyDescent="0.25">
      <c r="A457" s="5" t="s">
        <v>108</v>
      </c>
      <c r="B457" s="5" t="s">
        <v>431</v>
      </c>
      <c r="C457" s="39" t="s">
        <v>412</v>
      </c>
      <c r="D457" s="5" t="s">
        <v>279</v>
      </c>
      <c r="E457" s="30">
        <v>61000</v>
      </c>
      <c r="F457" s="30">
        <v>1750.7</v>
      </c>
      <c r="G457" s="30">
        <v>1899.69</v>
      </c>
      <c r="H457" s="30">
        <v>1854.4</v>
      </c>
      <c r="I457" s="30">
        <v>175</v>
      </c>
      <c r="J457" s="30">
        <v>5679.79</v>
      </c>
      <c r="K457" s="30">
        <v>55320.21</v>
      </c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  <c r="AB457" s="5"/>
      <c r="AC457" s="5"/>
      <c r="AD457" s="5"/>
      <c r="AE457" s="5"/>
      <c r="AF457" s="5"/>
      <c r="AG457" s="5"/>
      <c r="AH457" s="5"/>
      <c r="AI457" s="5"/>
      <c r="AJ457" s="5"/>
      <c r="AK457" s="5"/>
      <c r="AL457" s="5"/>
      <c r="AM457" s="5"/>
      <c r="AN457" s="5"/>
      <c r="AO457" s="5"/>
      <c r="AP457" s="5"/>
      <c r="AQ457" s="5"/>
      <c r="AR457" s="5"/>
      <c r="AS457" s="5"/>
      <c r="AT457" s="5"/>
      <c r="AU457" s="5"/>
      <c r="AV457" s="5"/>
      <c r="AW457" s="5"/>
      <c r="AX457" s="5"/>
      <c r="AY457" s="5"/>
      <c r="AZ457" s="5"/>
      <c r="BA457" s="5"/>
      <c r="BB457" s="5"/>
      <c r="BC457" s="5"/>
      <c r="BD457" s="5"/>
      <c r="BE457" s="5"/>
      <c r="BF457" s="5"/>
      <c r="BG457" s="5"/>
      <c r="BH457" s="5"/>
      <c r="BI457" s="5"/>
      <c r="BJ457" s="5"/>
      <c r="BK457" s="5"/>
      <c r="BL457" s="5"/>
      <c r="BM457" s="5"/>
      <c r="BN457" s="5"/>
      <c r="BO457" s="5"/>
      <c r="BP457" s="5"/>
      <c r="BQ457" s="5"/>
      <c r="BR457" s="5"/>
      <c r="BS457" s="5"/>
      <c r="BT457" s="5"/>
      <c r="BU457" s="5"/>
      <c r="BV457" s="5"/>
      <c r="BW457" s="5"/>
      <c r="BX457" s="5"/>
      <c r="BY457" s="5"/>
      <c r="BZ457" s="5"/>
      <c r="CA457" s="5"/>
      <c r="CB457" s="5"/>
      <c r="CC457" s="5"/>
      <c r="CD457" s="5"/>
      <c r="CE457" s="5"/>
      <c r="CF457" s="5"/>
      <c r="CG457" s="5"/>
      <c r="CH457" s="5"/>
    </row>
    <row r="458" spans="1:86" s="80" customFormat="1" x14ac:dyDescent="0.25">
      <c r="A458" s="65" t="s">
        <v>13</v>
      </c>
      <c r="B458" s="65">
        <v>4</v>
      </c>
      <c r="C458" s="66"/>
      <c r="D458" s="65"/>
      <c r="E458" s="67">
        <f>SUM(E454:E457)</f>
        <v>302000</v>
      </c>
      <c r="F458" s="67">
        <f>SUM(F454:F457)</f>
        <v>8667.4</v>
      </c>
      <c r="G458" s="67">
        <f>SUM(G456:G456)+G457+G454</f>
        <v>30319.919999999998</v>
      </c>
      <c r="H458" s="67">
        <f>SUM(H454:H457)</f>
        <v>9108.6</v>
      </c>
      <c r="I458" s="67">
        <f>SUM(I454:I457)</f>
        <v>5400</v>
      </c>
      <c r="J458" s="67">
        <f>SUM(J454:J457)</f>
        <v>53495.92</v>
      </c>
      <c r="K458" s="67">
        <f>SUM(K454:K457)</f>
        <v>248504.08</v>
      </c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  <c r="AN458" s="6"/>
      <c r="AO458" s="6"/>
      <c r="AP458" s="6"/>
      <c r="AQ458" s="6"/>
      <c r="AR458" s="6"/>
      <c r="AS458" s="6"/>
      <c r="AT458" s="6"/>
      <c r="AU458" s="6"/>
      <c r="AV458" s="6"/>
      <c r="AW458" s="6"/>
      <c r="AX458" s="6"/>
      <c r="AY458" s="6"/>
      <c r="AZ458" s="6"/>
      <c r="BA458" s="6"/>
      <c r="BB458" s="6"/>
      <c r="BC458" s="6"/>
      <c r="BD458" s="6"/>
      <c r="BE458" s="6"/>
      <c r="BF458" s="6"/>
      <c r="BG458" s="6"/>
      <c r="BH458" s="6"/>
      <c r="BI458" s="6"/>
      <c r="BJ458" s="6"/>
      <c r="BK458" s="6"/>
      <c r="BL458" s="6"/>
      <c r="BM458" s="6"/>
      <c r="BN458" s="6"/>
      <c r="BO458" s="6"/>
      <c r="BP458" s="6"/>
      <c r="BQ458" s="6"/>
      <c r="BR458" s="6"/>
      <c r="BS458" s="6"/>
      <c r="BT458" s="6"/>
      <c r="BU458" s="6"/>
      <c r="BV458" s="6"/>
      <c r="BW458" s="6"/>
      <c r="BX458" s="6"/>
      <c r="BY458" s="6"/>
      <c r="BZ458" s="6"/>
      <c r="CA458" s="6"/>
      <c r="CB458" s="6"/>
      <c r="CC458" s="6"/>
      <c r="CD458" s="6"/>
      <c r="CE458" s="6"/>
      <c r="CF458" s="6"/>
      <c r="CG458" s="6"/>
      <c r="CH458" s="6"/>
    </row>
    <row r="459" spans="1:86" s="81" customFormat="1" x14ac:dyDescent="0.25">
      <c r="A459" s="5"/>
      <c r="B459" s="5"/>
      <c r="C459" s="39"/>
      <c r="D459" s="5"/>
      <c r="E459" s="30"/>
      <c r="F459" s="30"/>
      <c r="G459" s="30"/>
      <c r="H459" s="30"/>
      <c r="I459" s="30"/>
      <c r="J459" s="30"/>
      <c r="K459" s="30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  <c r="AA459" s="5"/>
      <c r="AB459" s="5"/>
      <c r="AC459" s="5"/>
      <c r="AD459" s="5"/>
      <c r="AE459" s="5"/>
      <c r="AF459" s="5"/>
      <c r="AG459" s="5"/>
      <c r="AH459" s="5"/>
      <c r="AI459" s="5"/>
      <c r="AJ459" s="5"/>
      <c r="AK459" s="5"/>
      <c r="AL459" s="5"/>
      <c r="AM459" s="5"/>
      <c r="AN459" s="5"/>
      <c r="AO459" s="5"/>
      <c r="AP459" s="5"/>
      <c r="AQ459" s="5"/>
      <c r="AR459" s="5"/>
      <c r="AS459" s="5"/>
      <c r="AT459" s="5"/>
      <c r="AU459" s="5"/>
      <c r="AV459" s="5"/>
      <c r="AW459" s="5"/>
      <c r="AX459" s="5"/>
      <c r="AY459" s="5"/>
      <c r="AZ459" s="5"/>
      <c r="BA459" s="5"/>
      <c r="BB459" s="5"/>
      <c r="BC459" s="5"/>
      <c r="BD459" s="5"/>
      <c r="BE459" s="5"/>
      <c r="BF459" s="5"/>
      <c r="BG459" s="5"/>
      <c r="BH459" s="5"/>
      <c r="BI459" s="5"/>
      <c r="BJ459" s="5"/>
      <c r="BK459" s="5"/>
      <c r="BL459" s="5"/>
      <c r="BM459" s="5"/>
      <c r="BN459" s="5"/>
      <c r="BO459" s="5"/>
      <c r="BP459" s="5"/>
      <c r="BQ459" s="5"/>
      <c r="BR459" s="5"/>
      <c r="BS459" s="5"/>
      <c r="BT459" s="5"/>
      <c r="BU459" s="5"/>
      <c r="BV459" s="5"/>
      <c r="BW459" s="5"/>
      <c r="BX459" s="5"/>
      <c r="BY459" s="5"/>
      <c r="BZ459" s="5"/>
      <c r="CA459" s="5"/>
      <c r="CB459" s="5"/>
      <c r="CC459" s="5"/>
      <c r="CD459" s="5"/>
      <c r="CE459" s="5"/>
      <c r="CF459" s="5"/>
      <c r="CG459" s="5"/>
      <c r="CH459" s="5"/>
    </row>
    <row r="460" spans="1:86" s="81" customFormat="1" x14ac:dyDescent="0.25">
      <c r="A460" s="6" t="s">
        <v>404</v>
      </c>
      <c r="B460" s="5"/>
      <c r="C460" s="39"/>
      <c r="D460" s="5"/>
      <c r="E460" s="30"/>
      <c r="F460" s="30"/>
      <c r="G460" s="30"/>
      <c r="H460" s="30"/>
      <c r="I460" s="30"/>
      <c r="J460" s="30"/>
      <c r="K460" s="30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  <c r="AA460" s="5"/>
      <c r="AB460" s="5"/>
      <c r="AC460" s="5"/>
      <c r="AD460" s="5"/>
      <c r="AE460" s="5"/>
      <c r="AF460" s="5"/>
      <c r="AG460" s="5"/>
      <c r="AH460" s="5"/>
      <c r="AI460" s="5"/>
      <c r="AJ460" s="5"/>
      <c r="AK460" s="5"/>
      <c r="AL460" s="5"/>
      <c r="AM460" s="5"/>
      <c r="AN460" s="5"/>
      <c r="AO460" s="5"/>
      <c r="AP460" s="5"/>
      <c r="AQ460" s="5"/>
      <c r="AR460" s="5"/>
      <c r="AS460" s="5"/>
      <c r="AT460" s="5"/>
      <c r="AU460" s="5"/>
      <c r="AV460" s="5"/>
      <c r="AW460" s="5"/>
      <c r="AX460" s="5"/>
      <c r="AY460" s="5"/>
      <c r="AZ460" s="5"/>
      <c r="BA460" s="5"/>
      <c r="BB460" s="5"/>
      <c r="BC460" s="5"/>
      <c r="BD460" s="5"/>
      <c r="BE460" s="5"/>
      <c r="BF460" s="5"/>
      <c r="BG460" s="5"/>
      <c r="BH460" s="5"/>
      <c r="BI460" s="5"/>
      <c r="BJ460" s="5"/>
      <c r="BK460" s="5"/>
      <c r="BL460" s="5"/>
      <c r="BM460" s="5"/>
      <c r="BN460" s="5"/>
      <c r="BO460" s="5"/>
      <c r="BP460" s="5"/>
      <c r="BQ460" s="5"/>
      <c r="BR460" s="5"/>
      <c r="BS460" s="5"/>
      <c r="BT460" s="5"/>
      <c r="BU460" s="5"/>
      <c r="BV460" s="5"/>
      <c r="BW460" s="5"/>
      <c r="BX460" s="5"/>
      <c r="BY460" s="5"/>
      <c r="BZ460" s="5"/>
      <c r="CA460" s="5"/>
      <c r="CB460" s="5"/>
      <c r="CC460" s="5"/>
      <c r="CD460" s="5"/>
      <c r="CE460" s="5"/>
      <c r="CF460" s="5"/>
      <c r="CG460" s="5"/>
      <c r="CH460" s="5"/>
    </row>
    <row r="461" spans="1:86" s="81" customFormat="1" x14ac:dyDescent="0.25">
      <c r="A461" s="5" t="s">
        <v>156</v>
      </c>
      <c r="B461" s="5" t="s">
        <v>17</v>
      </c>
      <c r="C461" s="39" t="s">
        <v>413</v>
      </c>
      <c r="D461" s="5" t="s">
        <v>279</v>
      </c>
      <c r="E461" s="30">
        <v>96000</v>
      </c>
      <c r="F461" s="30">
        <f>E461*0.0287</f>
        <v>2755.2</v>
      </c>
      <c r="G461" s="30">
        <v>11164.47</v>
      </c>
      <c r="H461" s="30">
        <f>E461*0.0304</f>
        <v>2918.4</v>
      </c>
      <c r="I461" s="30">
        <v>25</v>
      </c>
      <c r="J461" s="30">
        <v>16863.07</v>
      </c>
      <c r="K461" s="30">
        <f>E461-J461</f>
        <v>79136.929999999993</v>
      </c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  <c r="AA461" s="5"/>
      <c r="AB461" s="5"/>
      <c r="AC461" s="5"/>
      <c r="AD461" s="5"/>
      <c r="AE461" s="5"/>
      <c r="AF461" s="5"/>
      <c r="AG461" s="5"/>
      <c r="AH461" s="5"/>
      <c r="AI461" s="5"/>
      <c r="AJ461" s="5"/>
      <c r="AK461" s="5"/>
      <c r="AL461" s="5"/>
      <c r="AM461" s="5"/>
      <c r="AN461" s="5"/>
      <c r="AO461" s="5"/>
      <c r="AP461" s="5"/>
      <c r="AQ461" s="5"/>
      <c r="AR461" s="5"/>
      <c r="AS461" s="5"/>
      <c r="AT461" s="5"/>
      <c r="AU461" s="5"/>
      <c r="AV461" s="5"/>
      <c r="AW461" s="5"/>
      <c r="AX461" s="5"/>
      <c r="AY461" s="5"/>
      <c r="AZ461" s="5"/>
      <c r="BA461" s="5"/>
      <c r="BB461" s="5"/>
      <c r="BC461" s="5"/>
      <c r="BD461" s="5"/>
      <c r="BE461" s="5"/>
      <c r="BF461" s="5"/>
      <c r="BG461" s="5"/>
      <c r="BH461" s="5"/>
      <c r="BI461" s="5"/>
      <c r="BJ461" s="5"/>
      <c r="BK461" s="5"/>
      <c r="BL461" s="5"/>
      <c r="BM461" s="5"/>
      <c r="BN461" s="5"/>
      <c r="BO461" s="5"/>
      <c r="BP461" s="5"/>
      <c r="BQ461" s="5"/>
      <c r="BR461" s="5"/>
      <c r="BS461" s="5"/>
      <c r="BT461" s="5"/>
      <c r="BU461" s="5"/>
      <c r="BV461" s="5"/>
      <c r="BW461" s="5"/>
      <c r="BX461" s="5"/>
      <c r="BY461" s="5"/>
      <c r="BZ461" s="5"/>
      <c r="CA461" s="5"/>
      <c r="CB461" s="5"/>
      <c r="CC461" s="5"/>
      <c r="CD461" s="5"/>
      <c r="CE461" s="5"/>
      <c r="CF461" s="5"/>
      <c r="CG461" s="5"/>
      <c r="CH461" s="5"/>
    </row>
    <row r="462" spans="1:86" s="81" customFormat="1" x14ac:dyDescent="0.25">
      <c r="A462" s="5" t="s">
        <v>157</v>
      </c>
      <c r="B462" s="5" t="s">
        <v>496</v>
      </c>
      <c r="C462" s="39" t="s">
        <v>412</v>
      </c>
      <c r="D462" s="5" t="s">
        <v>279</v>
      </c>
      <c r="E462" s="30">
        <v>31682.5</v>
      </c>
      <c r="F462" s="30">
        <v>909.29</v>
      </c>
      <c r="G462" s="30">
        <v>0</v>
      </c>
      <c r="H462" s="30">
        <v>963.15</v>
      </c>
      <c r="I462" s="30">
        <v>3015.24</v>
      </c>
      <c r="J462" s="30">
        <v>4887.68</v>
      </c>
      <c r="K462" s="30">
        <v>26794.82</v>
      </c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  <c r="AA462" s="5"/>
      <c r="AB462" s="5"/>
      <c r="AC462" s="5"/>
      <c r="AD462" s="5"/>
      <c r="AE462" s="5"/>
      <c r="AF462" s="5"/>
      <c r="AG462" s="5"/>
      <c r="AH462" s="5"/>
      <c r="AI462" s="5"/>
      <c r="AJ462" s="5"/>
      <c r="AK462" s="5"/>
      <c r="AL462" s="5"/>
      <c r="AM462" s="5"/>
      <c r="AN462" s="5"/>
      <c r="AO462" s="5"/>
      <c r="AP462" s="5"/>
      <c r="AQ462" s="5"/>
      <c r="AR462" s="5"/>
      <c r="AS462" s="5"/>
      <c r="AT462" s="5"/>
      <c r="AU462" s="5"/>
      <c r="AV462" s="5"/>
      <c r="AW462" s="5"/>
      <c r="AX462" s="5"/>
      <c r="AY462" s="5"/>
      <c r="AZ462" s="5"/>
      <c r="BA462" s="5"/>
      <c r="BB462" s="5"/>
      <c r="BC462" s="5"/>
      <c r="BD462" s="5"/>
      <c r="BE462" s="5"/>
      <c r="BF462" s="5"/>
      <c r="BG462" s="5"/>
      <c r="BH462" s="5"/>
      <c r="BI462" s="5"/>
      <c r="BJ462" s="5"/>
      <c r="BK462" s="5"/>
      <c r="BL462" s="5"/>
      <c r="BM462" s="5"/>
      <c r="BN462" s="5"/>
      <c r="BO462" s="5"/>
      <c r="BP462" s="5"/>
      <c r="BQ462" s="5"/>
      <c r="BR462" s="5"/>
      <c r="BS462" s="5"/>
      <c r="BT462" s="5"/>
      <c r="BU462" s="5"/>
      <c r="BV462" s="5"/>
      <c r="BW462" s="5"/>
      <c r="BX462" s="5"/>
      <c r="BY462" s="5"/>
      <c r="BZ462" s="5"/>
      <c r="CA462" s="5"/>
      <c r="CB462" s="5"/>
      <c r="CC462" s="5"/>
      <c r="CD462" s="5"/>
      <c r="CE462" s="5"/>
      <c r="CF462" s="5"/>
      <c r="CG462" s="5"/>
      <c r="CH462" s="5"/>
    </row>
    <row r="463" spans="1:86" s="81" customFormat="1" x14ac:dyDescent="0.25">
      <c r="A463" s="65" t="s">
        <v>13</v>
      </c>
      <c r="B463" s="65">
        <v>2</v>
      </c>
      <c r="C463" s="66"/>
      <c r="D463" s="65"/>
      <c r="E463" s="67">
        <f>SUM(E461:E462)</f>
        <v>127682.5</v>
      </c>
      <c r="F463" s="67">
        <f>SUM(F461:F462)</f>
        <v>3664.49</v>
      </c>
      <c r="G463" s="67">
        <f t="shared" ref="G463:K463" si="163">SUM(G461:G462)</f>
        <v>11164.47</v>
      </c>
      <c r="H463" s="67">
        <f t="shared" si="163"/>
        <v>3881.55</v>
      </c>
      <c r="I463" s="67">
        <f t="shared" si="163"/>
        <v>3040.24</v>
      </c>
      <c r="J463" s="67">
        <f t="shared" si="163"/>
        <v>21750.75</v>
      </c>
      <c r="K463" s="67">
        <f t="shared" si="163"/>
        <v>105931.75</v>
      </c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  <c r="AA463" s="5"/>
      <c r="AB463" s="5"/>
      <c r="AC463" s="5"/>
      <c r="AD463" s="5"/>
      <c r="AE463" s="5"/>
      <c r="AF463" s="5"/>
      <c r="AG463" s="5"/>
      <c r="AH463" s="5"/>
      <c r="AI463" s="5"/>
      <c r="AJ463" s="5"/>
      <c r="AK463" s="5"/>
      <c r="AL463" s="5"/>
      <c r="AM463" s="5"/>
      <c r="AN463" s="5"/>
      <c r="AO463" s="5"/>
      <c r="AP463" s="5"/>
      <c r="AQ463" s="5"/>
      <c r="AR463" s="5"/>
      <c r="AS463" s="5"/>
      <c r="AT463" s="5"/>
      <c r="AU463" s="5"/>
      <c r="AV463" s="5"/>
      <c r="AW463" s="5"/>
      <c r="AX463" s="5"/>
      <c r="AY463" s="5"/>
      <c r="AZ463" s="5"/>
      <c r="BA463" s="5"/>
      <c r="BB463" s="5"/>
      <c r="BC463" s="5"/>
      <c r="BD463" s="5"/>
      <c r="BE463" s="5"/>
      <c r="BF463" s="5"/>
      <c r="BG463" s="5"/>
      <c r="BH463" s="5"/>
      <c r="BI463" s="5"/>
      <c r="BJ463" s="5"/>
      <c r="BK463" s="5"/>
      <c r="BL463" s="5"/>
      <c r="BM463" s="5"/>
      <c r="BN463" s="5"/>
      <c r="BO463" s="5"/>
      <c r="BP463" s="5"/>
      <c r="BQ463" s="5"/>
      <c r="BR463" s="5"/>
      <c r="BS463" s="5"/>
      <c r="BT463" s="5"/>
      <c r="BU463" s="5"/>
      <c r="BV463" s="5"/>
      <c r="BW463" s="5"/>
      <c r="BX463" s="5"/>
      <c r="BY463" s="5"/>
      <c r="BZ463" s="5"/>
      <c r="CA463" s="5"/>
      <c r="CB463" s="5"/>
      <c r="CC463" s="5"/>
      <c r="CD463" s="5"/>
      <c r="CE463" s="5"/>
      <c r="CF463" s="5"/>
      <c r="CG463" s="5"/>
      <c r="CH463" s="5"/>
    </row>
    <row r="464" spans="1:86" s="81" customFormat="1" x14ac:dyDescent="0.25">
      <c r="A464" s="5"/>
      <c r="B464" s="5"/>
      <c r="C464" s="39"/>
      <c r="D464" s="5"/>
      <c r="E464" s="30"/>
      <c r="F464" s="30"/>
      <c r="G464" s="30"/>
      <c r="H464" s="30"/>
      <c r="I464" s="30"/>
      <c r="J464" s="30"/>
      <c r="K464" s="30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  <c r="AA464" s="5"/>
      <c r="AB464" s="5"/>
      <c r="AC464" s="5"/>
      <c r="AD464" s="5"/>
      <c r="AE464" s="5"/>
      <c r="AF464" s="5"/>
      <c r="AG464" s="5"/>
      <c r="AH464" s="5"/>
      <c r="AI464" s="5"/>
      <c r="AJ464" s="5"/>
      <c r="AK464" s="5"/>
      <c r="AL464" s="5"/>
      <c r="AM464" s="5"/>
      <c r="AN464" s="5"/>
      <c r="AO464" s="5"/>
      <c r="AP464" s="5"/>
      <c r="AQ464" s="5"/>
      <c r="AR464" s="5"/>
      <c r="AS464" s="5"/>
      <c r="AT464" s="5"/>
      <c r="AU464" s="5"/>
      <c r="AV464" s="5"/>
      <c r="AW464" s="5"/>
      <c r="AX464" s="5"/>
      <c r="AY464" s="5"/>
      <c r="AZ464" s="5"/>
      <c r="BA464" s="5"/>
      <c r="BB464" s="5"/>
      <c r="BC464" s="5"/>
      <c r="BD464" s="5"/>
      <c r="BE464" s="5"/>
      <c r="BF464" s="5"/>
      <c r="BG464" s="5"/>
      <c r="BH464" s="5"/>
      <c r="BI464" s="5"/>
      <c r="BJ464" s="5"/>
      <c r="BK464" s="5"/>
      <c r="BL464" s="5"/>
      <c r="BM464" s="5"/>
      <c r="BN464" s="5"/>
      <c r="BO464" s="5"/>
      <c r="BP464" s="5"/>
      <c r="BQ464" s="5"/>
      <c r="BR464" s="5"/>
      <c r="BS464" s="5"/>
      <c r="BT464" s="5"/>
      <c r="BU464" s="5"/>
      <c r="BV464" s="5"/>
      <c r="BW464" s="5"/>
      <c r="BX464" s="5"/>
      <c r="BY464" s="5"/>
      <c r="BZ464" s="5"/>
      <c r="CA464" s="5"/>
      <c r="CB464" s="5"/>
      <c r="CC464" s="5"/>
      <c r="CD464" s="5"/>
      <c r="CE464" s="5"/>
      <c r="CF464" s="5"/>
      <c r="CG464" s="5"/>
      <c r="CH464" s="5"/>
    </row>
    <row r="465" spans="1:86" s="81" customFormat="1" x14ac:dyDescent="0.25">
      <c r="A465" s="78" t="s">
        <v>405</v>
      </c>
      <c r="B465" s="78"/>
      <c r="C465" s="40"/>
      <c r="D465" s="78"/>
      <c r="E465" s="78"/>
      <c r="F465" s="78"/>
      <c r="G465" s="78"/>
      <c r="H465" s="78"/>
      <c r="I465" s="78"/>
      <c r="J465" s="78"/>
      <c r="K465" s="78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  <c r="AA465" s="5"/>
      <c r="AB465" s="5"/>
      <c r="AC465" s="5"/>
      <c r="AD465" s="5"/>
      <c r="AE465" s="5"/>
      <c r="AF465" s="5"/>
      <c r="AG465" s="5"/>
      <c r="AH465" s="5"/>
      <c r="AI465" s="5"/>
      <c r="AJ465" s="5"/>
      <c r="AK465" s="5"/>
      <c r="AL465" s="5"/>
      <c r="AM465" s="5"/>
      <c r="AN465" s="5"/>
      <c r="AO465" s="5"/>
      <c r="AP465" s="5"/>
      <c r="AQ465" s="5"/>
      <c r="AR465" s="5"/>
      <c r="AS465" s="5"/>
      <c r="AT465" s="5"/>
      <c r="AU465" s="5"/>
      <c r="AV465" s="5"/>
      <c r="AW465" s="5"/>
      <c r="AX465" s="5"/>
      <c r="AY465" s="5"/>
      <c r="AZ465" s="5"/>
      <c r="BA465" s="5"/>
      <c r="BB465" s="5"/>
      <c r="BC465" s="5"/>
      <c r="BD465" s="5"/>
      <c r="BE465" s="5"/>
      <c r="BF465" s="5"/>
      <c r="BG465" s="5"/>
      <c r="BH465" s="5"/>
      <c r="BI465" s="5"/>
      <c r="BJ465" s="5"/>
      <c r="BK465" s="5"/>
      <c r="BL465" s="5"/>
      <c r="BM465" s="5"/>
      <c r="BN465" s="5"/>
      <c r="BO465" s="5"/>
      <c r="BP465" s="5"/>
      <c r="BQ465" s="5"/>
      <c r="BR465" s="5"/>
      <c r="BS465" s="5"/>
      <c r="BT465" s="5"/>
      <c r="BU465" s="5"/>
      <c r="BV465" s="5"/>
      <c r="BW465" s="5"/>
      <c r="BX465" s="5"/>
      <c r="BY465" s="5"/>
      <c r="BZ465" s="5"/>
      <c r="CA465" s="5"/>
      <c r="CB465" s="5"/>
      <c r="CC465" s="5"/>
      <c r="CD465" s="5"/>
      <c r="CE465" s="5"/>
      <c r="CF465" s="5"/>
      <c r="CG465" s="5"/>
      <c r="CH465" s="5"/>
    </row>
    <row r="466" spans="1:86" s="80" customFormat="1" x14ac:dyDescent="0.25">
      <c r="A466" s="5" t="s">
        <v>224</v>
      </c>
      <c r="B466" s="5" t="s">
        <v>449</v>
      </c>
      <c r="C466" s="39" t="s">
        <v>412</v>
      </c>
      <c r="D466" s="5" t="s">
        <v>279</v>
      </c>
      <c r="E466" s="30">
        <v>75000</v>
      </c>
      <c r="F466" s="30">
        <f>E466*0.0287</f>
        <v>2152.5</v>
      </c>
      <c r="G466" s="30">
        <v>5769.33</v>
      </c>
      <c r="H466" s="30">
        <f>E466*0.0304</f>
        <v>2280</v>
      </c>
      <c r="I466" s="30">
        <v>4325.24</v>
      </c>
      <c r="J466" s="30">
        <v>14527.07</v>
      </c>
      <c r="K466" s="30">
        <v>60472.93</v>
      </c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6"/>
      <c r="AQ466" s="6"/>
      <c r="AR466" s="6"/>
      <c r="AS466" s="6"/>
      <c r="AT466" s="6"/>
      <c r="AU466" s="6"/>
      <c r="AV466" s="6"/>
      <c r="AW466" s="6"/>
      <c r="AX466" s="6"/>
      <c r="AY466" s="6"/>
      <c r="AZ466" s="6"/>
      <c r="BA466" s="6"/>
      <c r="BB466" s="6"/>
      <c r="BC466" s="6"/>
      <c r="BD466" s="6"/>
      <c r="BE466" s="6"/>
      <c r="BF466" s="6"/>
      <c r="BG466" s="6"/>
      <c r="BH466" s="6"/>
      <c r="BI466" s="6"/>
      <c r="BJ466" s="6"/>
      <c r="BK466" s="6"/>
      <c r="BL466" s="6"/>
      <c r="BM466" s="6"/>
      <c r="BN466" s="6"/>
      <c r="BO466" s="6"/>
      <c r="BP466" s="6"/>
      <c r="BQ466" s="6"/>
      <c r="BR466" s="6"/>
      <c r="BS466" s="6"/>
      <c r="BT466" s="6"/>
      <c r="BU466" s="6"/>
      <c r="BV466" s="6"/>
      <c r="BW466" s="6"/>
      <c r="BX466" s="6"/>
      <c r="BY466" s="6"/>
      <c r="BZ466" s="6"/>
      <c r="CA466" s="6"/>
      <c r="CB466" s="6"/>
      <c r="CC466" s="6"/>
      <c r="CD466" s="6"/>
      <c r="CE466" s="6"/>
      <c r="CF466" s="6"/>
      <c r="CG466" s="6"/>
      <c r="CH466" s="6"/>
    </row>
    <row r="467" spans="1:86" s="81" customFormat="1" x14ac:dyDescent="0.25">
      <c r="A467" s="5" t="s">
        <v>159</v>
      </c>
      <c r="B467" s="5" t="s">
        <v>160</v>
      </c>
      <c r="C467" s="39" t="s">
        <v>413</v>
      </c>
      <c r="D467" s="5" t="s">
        <v>279</v>
      </c>
      <c r="E467" s="30">
        <v>32000</v>
      </c>
      <c r="F467" s="30">
        <f t="shared" ref="F467:F472" si="164">E467*0.0287</f>
        <v>918.4</v>
      </c>
      <c r="G467" s="30">
        <v>0</v>
      </c>
      <c r="H467" s="30">
        <f t="shared" ref="H467:H471" si="165">E467*0.0304</f>
        <v>972.8</v>
      </c>
      <c r="I467" s="30">
        <v>125</v>
      </c>
      <c r="J467" s="30">
        <f t="shared" ref="J467:J469" si="166">F467+G467+H467+I467</f>
        <v>2016.2</v>
      </c>
      <c r="K467" s="30">
        <f t="shared" ref="K467" si="167">E467-J467</f>
        <v>29983.8</v>
      </c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  <c r="AA467" s="5"/>
      <c r="AB467" s="5"/>
      <c r="AC467" s="5"/>
      <c r="AD467" s="5"/>
      <c r="AE467" s="5"/>
      <c r="AF467" s="5"/>
      <c r="AG467" s="5"/>
      <c r="AH467" s="5"/>
      <c r="AI467" s="5"/>
      <c r="AJ467" s="5"/>
      <c r="AK467" s="5"/>
      <c r="AL467" s="5"/>
      <c r="AM467" s="5"/>
      <c r="AN467" s="5"/>
      <c r="AO467" s="5"/>
      <c r="AP467" s="5"/>
      <c r="AQ467" s="5"/>
      <c r="AR467" s="5"/>
      <c r="AS467" s="5"/>
      <c r="AT467" s="5"/>
      <c r="AU467" s="5"/>
      <c r="AV467" s="5"/>
      <c r="AW467" s="5"/>
      <c r="AX467" s="5"/>
      <c r="AY467" s="5"/>
      <c r="AZ467" s="5"/>
      <c r="BA467" s="5"/>
      <c r="BB467" s="5"/>
      <c r="BC467" s="5"/>
      <c r="BD467" s="5"/>
      <c r="BE467" s="5"/>
      <c r="BF467" s="5"/>
      <c r="BG467" s="5"/>
      <c r="BH467" s="5"/>
      <c r="BI467" s="5"/>
      <c r="BJ467" s="5"/>
      <c r="BK467" s="5"/>
      <c r="BL467" s="5"/>
      <c r="BM467" s="5"/>
      <c r="BN467" s="5"/>
      <c r="BO467" s="5"/>
      <c r="BP467" s="5"/>
      <c r="BQ467" s="5"/>
      <c r="BR467" s="5"/>
      <c r="BS467" s="5"/>
      <c r="BT467" s="5"/>
      <c r="BU467" s="5"/>
      <c r="BV467" s="5"/>
      <c r="BW467" s="5"/>
      <c r="BX467" s="5"/>
      <c r="BY467" s="5"/>
      <c r="BZ467" s="5"/>
      <c r="CA467" s="5"/>
      <c r="CB467" s="5"/>
      <c r="CC467" s="5"/>
      <c r="CD467" s="5"/>
      <c r="CE467" s="5"/>
      <c r="CF467" s="5"/>
      <c r="CG467" s="5"/>
      <c r="CH467" s="5"/>
    </row>
    <row r="468" spans="1:86" s="80" customFormat="1" x14ac:dyDescent="0.25">
      <c r="A468" s="5" t="s">
        <v>162</v>
      </c>
      <c r="B468" s="5" t="s">
        <v>155</v>
      </c>
      <c r="C468" s="39" t="s">
        <v>412</v>
      </c>
      <c r="D468" s="5" t="s">
        <v>281</v>
      </c>
      <c r="E468" s="30">
        <v>32000</v>
      </c>
      <c r="F468" s="30">
        <f>E468*0.0287</f>
        <v>918.4</v>
      </c>
      <c r="G468" s="30">
        <v>0</v>
      </c>
      <c r="H468" s="30">
        <v>972.8</v>
      </c>
      <c r="I468" s="30">
        <v>1615</v>
      </c>
      <c r="J468" s="30">
        <v>3506.2</v>
      </c>
      <c r="K468" s="30">
        <v>28493.8</v>
      </c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"/>
      <c r="AV468" s="6"/>
      <c r="AW468" s="6"/>
      <c r="AX468" s="6"/>
      <c r="AY468" s="6"/>
      <c r="AZ468" s="6"/>
      <c r="BA468" s="6"/>
      <c r="BB468" s="6"/>
      <c r="BC468" s="6"/>
      <c r="BD468" s="6"/>
      <c r="BE468" s="6"/>
      <c r="BF468" s="6"/>
      <c r="BG468" s="6"/>
      <c r="BH468" s="6"/>
      <c r="BI468" s="6"/>
      <c r="BJ468" s="6"/>
      <c r="BK468" s="6"/>
      <c r="BL468" s="6"/>
      <c r="BM468" s="6"/>
      <c r="BN468" s="6"/>
      <c r="BO468" s="6"/>
      <c r="BP468" s="6"/>
      <c r="BQ468" s="6"/>
      <c r="BR468" s="6"/>
      <c r="BS468" s="6"/>
      <c r="BT468" s="6"/>
      <c r="BU468" s="6"/>
      <c r="BV468" s="6"/>
      <c r="BW468" s="6"/>
      <c r="BX468" s="6"/>
      <c r="BY468" s="6"/>
      <c r="BZ468" s="6"/>
      <c r="CA468" s="6"/>
      <c r="CB468" s="6"/>
      <c r="CC468" s="6"/>
      <c r="CD468" s="6"/>
      <c r="CE468" s="6"/>
      <c r="CF468" s="6"/>
      <c r="CG468" s="6"/>
      <c r="CH468" s="6"/>
    </row>
    <row r="469" spans="1:86" s="80" customFormat="1" x14ac:dyDescent="0.25">
      <c r="A469" s="5" t="s">
        <v>161</v>
      </c>
      <c r="B469" s="5" t="s">
        <v>160</v>
      </c>
      <c r="C469" s="39" t="s">
        <v>412</v>
      </c>
      <c r="D469" s="5" t="s">
        <v>281</v>
      </c>
      <c r="E469" s="30">
        <v>32000</v>
      </c>
      <c r="F469" s="30">
        <f t="shared" si="164"/>
        <v>918.4</v>
      </c>
      <c r="G469" s="30">
        <v>0</v>
      </c>
      <c r="H469" s="30">
        <f t="shared" si="165"/>
        <v>972.8</v>
      </c>
      <c r="I469" s="30">
        <v>315</v>
      </c>
      <c r="J469" s="30">
        <f t="shared" si="166"/>
        <v>2206.1999999999998</v>
      </c>
      <c r="K469" s="30">
        <v>29793.8</v>
      </c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"/>
      <c r="AV469" s="6"/>
      <c r="AW469" s="6"/>
      <c r="AX469" s="6"/>
      <c r="AY469" s="6"/>
      <c r="AZ469" s="6"/>
      <c r="BA469" s="6"/>
      <c r="BB469" s="6"/>
      <c r="BC469" s="6"/>
      <c r="BD469" s="6"/>
      <c r="BE469" s="6"/>
      <c r="BF469" s="6"/>
      <c r="BG469" s="6"/>
      <c r="BH469" s="6"/>
      <c r="BI469" s="6"/>
      <c r="BJ469" s="6"/>
      <c r="BK469" s="6"/>
      <c r="BL469" s="6"/>
      <c r="BM469" s="6"/>
      <c r="BN469" s="6"/>
      <c r="BO469" s="6"/>
      <c r="BP469" s="6"/>
      <c r="BQ469" s="6"/>
      <c r="BR469" s="6"/>
      <c r="BS469" s="6"/>
      <c r="BT469" s="6"/>
      <c r="BU469" s="6"/>
      <c r="BV469" s="6"/>
      <c r="BW469" s="6"/>
      <c r="BX469" s="6"/>
      <c r="BY469" s="6"/>
      <c r="BZ469" s="6"/>
      <c r="CA469" s="6"/>
      <c r="CB469" s="6"/>
      <c r="CC469" s="6"/>
      <c r="CD469" s="6"/>
      <c r="CE469" s="6"/>
      <c r="CF469" s="6"/>
      <c r="CG469" s="6"/>
      <c r="CH469" s="6"/>
    </row>
    <row r="470" spans="1:86" s="81" customFormat="1" x14ac:dyDescent="0.25">
      <c r="A470" s="5" t="s">
        <v>154</v>
      </c>
      <c r="B470" s="5" t="s">
        <v>155</v>
      </c>
      <c r="C470" s="39" t="s">
        <v>412</v>
      </c>
      <c r="D470" s="5" t="s">
        <v>281</v>
      </c>
      <c r="E470" s="30">
        <v>11000</v>
      </c>
      <c r="F470" s="30">
        <f>E470*0.0287</f>
        <v>315.7</v>
      </c>
      <c r="G470" s="30">
        <v>0</v>
      </c>
      <c r="H470" s="30">
        <v>334.4</v>
      </c>
      <c r="I470" s="30">
        <v>75</v>
      </c>
      <c r="J470" s="30">
        <v>725.1</v>
      </c>
      <c r="K470" s="30">
        <v>10274.9</v>
      </c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  <c r="AA470" s="5"/>
      <c r="AB470" s="5"/>
      <c r="AC470" s="5"/>
      <c r="AD470" s="5"/>
      <c r="AE470" s="5"/>
      <c r="AF470" s="5"/>
      <c r="AG470" s="5"/>
      <c r="AH470" s="5"/>
      <c r="AI470" s="5"/>
      <c r="AJ470" s="5"/>
      <c r="AK470" s="5"/>
      <c r="AL470" s="5"/>
      <c r="AM470" s="5"/>
      <c r="AN470" s="5"/>
      <c r="AO470" s="5"/>
      <c r="AP470" s="5"/>
      <c r="AQ470" s="5"/>
      <c r="AR470" s="5"/>
      <c r="AS470" s="5"/>
      <c r="AT470" s="5"/>
      <c r="AU470" s="5"/>
      <c r="AV470" s="5"/>
      <c r="AW470" s="5"/>
      <c r="AX470" s="5"/>
      <c r="AY470" s="5"/>
      <c r="AZ470" s="5"/>
      <c r="BA470" s="5"/>
      <c r="BB470" s="5"/>
      <c r="BC470" s="5"/>
      <c r="BD470" s="5"/>
      <c r="BE470" s="5"/>
      <c r="BF470" s="5"/>
      <c r="BG470" s="5"/>
      <c r="BH470" s="5"/>
      <c r="BI470" s="5"/>
      <c r="BJ470" s="5"/>
      <c r="BK470" s="5"/>
      <c r="BL470" s="5"/>
      <c r="BM470" s="5"/>
      <c r="BN470" s="5"/>
      <c r="BO470" s="5"/>
      <c r="BP470" s="5"/>
      <c r="BQ470" s="5"/>
      <c r="BR470" s="5"/>
      <c r="BS470" s="5"/>
      <c r="BT470" s="5"/>
      <c r="BU470" s="5"/>
      <c r="BV470" s="5"/>
      <c r="BW470" s="5"/>
      <c r="BX470" s="5"/>
      <c r="BY470" s="5"/>
      <c r="BZ470" s="5"/>
      <c r="CA470" s="5"/>
      <c r="CB470" s="5"/>
      <c r="CC470" s="5"/>
      <c r="CD470" s="5"/>
      <c r="CE470" s="5"/>
      <c r="CF470" s="5"/>
      <c r="CG470" s="5"/>
      <c r="CH470" s="5"/>
    </row>
    <row r="471" spans="1:86" s="80" customFormat="1" x14ac:dyDescent="0.25">
      <c r="A471" s="5" t="s">
        <v>163</v>
      </c>
      <c r="B471" s="5" t="s">
        <v>155</v>
      </c>
      <c r="C471" s="39" t="s">
        <v>412</v>
      </c>
      <c r="D471" s="5" t="s">
        <v>281</v>
      </c>
      <c r="E471" s="30">
        <v>13420</v>
      </c>
      <c r="F471" s="30">
        <f t="shared" si="164"/>
        <v>385.15</v>
      </c>
      <c r="G471" s="30">
        <v>0</v>
      </c>
      <c r="H471" s="30">
        <f t="shared" si="165"/>
        <v>407.97</v>
      </c>
      <c r="I471" s="30">
        <v>125</v>
      </c>
      <c r="J471" s="30">
        <f>F471+G471+H471+I471</f>
        <v>918.12</v>
      </c>
      <c r="K471" s="30">
        <f>E471-J471</f>
        <v>12501.88</v>
      </c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  <c r="AN471" s="6"/>
      <c r="AO471" s="6"/>
      <c r="AP471" s="6"/>
      <c r="AQ471" s="6"/>
      <c r="AR471" s="6"/>
      <c r="AS471" s="6"/>
      <c r="AT471" s="6"/>
      <c r="AU471" s="6"/>
      <c r="AV471" s="6"/>
      <c r="AW471" s="6"/>
      <c r="AX471" s="6"/>
      <c r="AY471" s="6"/>
      <c r="AZ471" s="6"/>
      <c r="BA471" s="6"/>
      <c r="BB471" s="6"/>
      <c r="BC471" s="6"/>
      <c r="BD471" s="6"/>
      <c r="BE471" s="6"/>
      <c r="BF471" s="6"/>
      <c r="BG471" s="6"/>
      <c r="BH471" s="6"/>
      <c r="BI471" s="6"/>
      <c r="BJ471" s="6"/>
      <c r="BK471" s="6"/>
      <c r="BL471" s="6"/>
      <c r="BM471" s="6"/>
      <c r="BN471" s="6"/>
      <c r="BO471" s="6"/>
      <c r="BP471" s="6"/>
      <c r="BQ471" s="6"/>
      <c r="BR471" s="6"/>
      <c r="BS471" s="6"/>
      <c r="BT471" s="6"/>
      <c r="BU471" s="6"/>
      <c r="BV471" s="6"/>
      <c r="BW471" s="6"/>
      <c r="BX471" s="6"/>
      <c r="BY471" s="6"/>
      <c r="BZ471" s="6"/>
      <c r="CA471" s="6"/>
      <c r="CB471" s="6"/>
      <c r="CC471" s="6"/>
      <c r="CD471" s="6"/>
      <c r="CE471" s="6"/>
      <c r="CF471" s="6"/>
      <c r="CG471" s="6"/>
      <c r="CH471" s="6"/>
    </row>
    <row r="472" spans="1:86" s="80" customFormat="1" x14ac:dyDescent="0.25">
      <c r="A472" s="5" t="s">
        <v>497</v>
      </c>
      <c r="B472" s="5" t="s">
        <v>104</v>
      </c>
      <c r="C472" s="39" t="s">
        <v>413</v>
      </c>
      <c r="D472" s="5" t="s">
        <v>281</v>
      </c>
      <c r="E472" s="30">
        <v>32272.44</v>
      </c>
      <c r="F472" s="30">
        <f t="shared" si="164"/>
        <v>926.22</v>
      </c>
      <c r="G472" s="30">
        <v>0</v>
      </c>
      <c r="H472" s="30">
        <v>981.08</v>
      </c>
      <c r="I472" s="30">
        <v>25</v>
      </c>
      <c r="J472" s="30">
        <v>1932.3</v>
      </c>
      <c r="K472" s="30">
        <v>30340.14</v>
      </c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6"/>
      <c r="BF472" s="6"/>
      <c r="BG472" s="6"/>
      <c r="BH472" s="6"/>
      <c r="BI472" s="6"/>
      <c r="BJ472" s="6"/>
      <c r="BK472" s="6"/>
      <c r="BL472" s="6"/>
      <c r="BM472" s="6"/>
      <c r="BN472" s="6"/>
      <c r="BO472" s="6"/>
      <c r="BP472" s="6"/>
      <c r="BQ472" s="6"/>
      <c r="BR472" s="6"/>
      <c r="BS472" s="6"/>
      <c r="BT472" s="6"/>
      <c r="BU472" s="6"/>
      <c r="BV472" s="6"/>
      <c r="BW472" s="6"/>
      <c r="BX472" s="6"/>
      <c r="BY472" s="6"/>
      <c r="BZ472" s="6"/>
      <c r="CA472" s="6"/>
      <c r="CB472" s="6"/>
      <c r="CC472" s="6"/>
      <c r="CD472" s="6"/>
      <c r="CE472" s="6"/>
      <c r="CF472" s="6"/>
      <c r="CG472" s="6"/>
      <c r="CH472" s="6"/>
    </row>
    <row r="473" spans="1:86" s="80" customFormat="1" x14ac:dyDescent="0.25">
      <c r="A473" s="5" t="s">
        <v>158</v>
      </c>
      <c r="B473" s="5" t="s">
        <v>241</v>
      </c>
      <c r="C473" s="39" t="s">
        <v>412</v>
      </c>
      <c r="D473" s="5" t="s">
        <v>279</v>
      </c>
      <c r="E473" s="30">
        <v>47000</v>
      </c>
      <c r="F473" s="30">
        <f>E473*0.0287</f>
        <v>1348.9</v>
      </c>
      <c r="G473" s="30">
        <v>1430.6</v>
      </c>
      <c r="H473" s="30">
        <f>E473*0.0304</f>
        <v>1428.8</v>
      </c>
      <c r="I473" s="30">
        <v>275</v>
      </c>
      <c r="J473" s="30">
        <f>F473+G473+H473+I473</f>
        <v>4483.3</v>
      </c>
      <c r="K473" s="30">
        <f>E473-J473</f>
        <v>42516.7</v>
      </c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6"/>
      <c r="BF473" s="6"/>
      <c r="BG473" s="6"/>
      <c r="BH473" s="6"/>
      <c r="BI473" s="6"/>
      <c r="BJ473" s="6"/>
      <c r="BK473" s="6"/>
      <c r="BL473" s="6"/>
      <c r="BM473" s="6"/>
      <c r="BN473" s="6"/>
      <c r="BO473" s="6"/>
      <c r="BP473" s="6"/>
      <c r="BQ473" s="6"/>
      <c r="BR473" s="6"/>
      <c r="BS473" s="6"/>
      <c r="BT473" s="6"/>
      <c r="BU473" s="6"/>
      <c r="BV473" s="6"/>
      <c r="BW473" s="6"/>
      <c r="BX473" s="6"/>
      <c r="BY473" s="6"/>
      <c r="BZ473" s="6"/>
      <c r="CA473" s="6"/>
      <c r="CB473" s="6"/>
      <c r="CC473" s="6"/>
      <c r="CD473" s="6"/>
      <c r="CE473" s="6"/>
      <c r="CF473" s="6"/>
      <c r="CG473" s="6"/>
      <c r="CH473" s="6"/>
    </row>
    <row r="474" spans="1:86" s="80" customFormat="1" x14ac:dyDescent="0.25">
      <c r="A474" s="65" t="s">
        <v>13</v>
      </c>
      <c r="B474" s="65">
        <v>8</v>
      </c>
      <c r="C474" s="66"/>
      <c r="D474" s="65"/>
      <c r="E474" s="67">
        <f t="shared" ref="E474:K474" si="168">SUM(E466:E473)</f>
        <v>274692.44</v>
      </c>
      <c r="F474" s="67">
        <f t="shared" si="168"/>
        <v>7883.67</v>
      </c>
      <c r="G474" s="67">
        <f t="shared" si="168"/>
        <v>7199.93</v>
      </c>
      <c r="H474" s="67">
        <f t="shared" si="168"/>
        <v>8350.65</v>
      </c>
      <c r="I474" s="67">
        <f t="shared" si="168"/>
        <v>6880.24</v>
      </c>
      <c r="J474" s="67">
        <f t="shared" si="168"/>
        <v>30314.49</v>
      </c>
      <c r="K474" s="67">
        <f t="shared" si="168"/>
        <v>244377.95</v>
      </c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  <c r="AR474" s="6"/>
      <c r="AS474" s="6"/>
      <c r="AT474" s="6"/>
      <c r="AU474" s="6"/>
      <c r="AV474" s="6"/>
      <c r="AW474" s="6"/>
      <c r="AX474" s="6"/>
      <c r="AY474" s="6"/>
      <c r="AZ474" s="6"/>
      <c r="BA474" s="6"/>
      <c r="BB474" s="6"/>
      <c r="BC474" s="6"/>
      <c r="BD474" s="6"/>
      <c r="BE474" s="6"/>
      <c r="BF474" s="6"/>
      <c r="BG474" s="6"/>
      <c r="BH474" s="6"/>
      <c r="BI474" s="6"/>
      <c r="BJ474" s="6"/>
      <c r="BK474" s="6"/>
      <c r="BL474" s="6"/>
      <c r="BM474" s="6"/>
      <c r="BN474" s="6"/>
      <c r="BO474" s="6"/>
      <c r="BP474" s="6"/>
      <c r="BQ474" s="6"/>
      <c r="BR474" s="6"/>
      <c r="BS474" s="6"/>
      <c r="BT474" s="6"/>
      <c r="BU474" s="6"/>
      <c r="BV474" s="6"/>
      <c r="BW474" s="6"/>
      <c r="BX474" s="6"/>
      <c r="BY474" s="6"/>
      <c r="BZ474" s="6"/>
      <c r="CA474" s="6"/>
      <c r="CB474" s="6"/>
      <c r="CC474" s="6"/>
      <c r="CD474" s="6"/>
      <c r="CE474" s="6"/>
      <c r="CF474" s="6"/>
      <c r="CG474" s="6"/>
      <c r="CH474" s="6"/>
    </row>
    <row r="475" spans="1:86" s="80" customFormat="1" x14ac:dyDescent="0.25">
      <c r="A475" s="5"/>
      <c r="B475" s="5"/>
      <c r="C475" s="39"/>
      <c r="D475" s="5"/>
      <c r="E475" s="30"/>
      <c r="F475" s="30"/>
      <c r="G475" s="30"/>
      <c r="H475" s="30"/>
      <c r="I475" s="30"/>
      <c r="J475" s="30"/>
      <c r="K475" s="30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6"/>
      <c r="AQ475" s="6"/>
      <c r="AR475" s="6"/>
      <c r="AS475" s="6"/>
      <c r="AT475" s="6"/>
      <c r="AU475" s="6"/>
      <c r="AV475" s="6"/>
      <c r="AW475" s="6"/>
      <c r="AX475" s="6"/>
      <c r="AY475" s="6"/>
      <c r="AZ475" s="6"/>
      <c r="BA475" s="6"/>
      <c r="BB475" s="6"/>
      <c r="BC475" s="6"/>
      <c r="BD475" s="6"/>
      <c r="BE475" s="6"/>
      <c r="BF475" s="6"/>
      <c r="BG475" s="6"/>
      <c r="BH475" s="6"/>
      <c r="BI475" s="6"/>
      <c r="BJ475" s="6"/>
      <c r="BK475" s="6"/>
      <c r="BL475" s="6"/>
      <c r="BM475" s="6"/>
      <c r="BN475" s="6"/>
      <c r="BO475" s="6"/>
      <c r="BP475" s="6"/>
      <c r="BQ475" s="6"/>
      <c r="BR475" s="6"/>
      <c r="BS475" s="6"/>
      <c r="BT475" s="6"/>
      <c r="BU475" s="6"/>
      <c r="BV475" s="6"/>
      <c r="BW475" s="6"/>
      <c r="BX475" s="6"/>
      <c r="BY475" s="6"/>
      <c r="BZ475" s="6"/>
      <c r="CA475" s="6"/>
      <c r="CB475" s="6"/>
      <c r="CC475" s="6"/>
      <c r="CD475" s="6"/>
      <c r="CE475" s="6"/>
      <c r="CF475" s="6"/>
      <c r="CG475" s="6"/>
      <c r="CH475" s="6"/>
    </row>
    <row r="476" spans="1:86" s="81" customFormat="1" x14ac:dyDescent="0.25">
      <c r="A476" s="78" t="s">
        <v>503</v>
      </c>
      <c r="B476" s="78"/>
      <c r="C476" s="40"/>
      <c r="D476" s="78"/>
      <c r="E476" s="78"/>
      <c r="F476" s="78"/>
      <c r="G476" s="78"/>
      <c r="H476" s="78"/>
      <c r="I476" s="78"/>
      <c r="J476" s="78"/>
      <c r="K476" s="78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  <c r="AA476" s="5"/>
      <c r="AB476" s="5"/>
      <c r="AC476" s="5"/>
      <c r="AD476" s="5"/>
      <c r="AE476" s="5"/>
      <c r="AF476" s="5"/>
      <c r="AG476" s="5"/>
      <c r="AH476" s="5"/>
      <c r="AI476" s="5"/>
      <c r="AJ476" s="5"/>
      <c r="AK476" s="5"/>
      <c r="AL476" s="5"/>
      <c r="AM476" s="5"/>
      <c r="AN476" s="5"/>
      <c r="AO476" s="5"/>
      <c r="AP476" s="5"/>
      <c r="AQ476" s="5"/>
      <c r="AR476" s="5"/>
      <c r="AS476" s="5"/>
      <c r="AT476" s="5"/>
      <c r="AU476" s="5"/>
      <c r="AV476" s="5"/>
      <c r="AW476" s="5"/>
      <c r="AX476" s="5"/>
      <c r="AY476" s="5"/>
      <c r="AZ476" s="5"/>
      <c r="BA476" s="5"/>
      <c r="BB476" s="5"/>
      <c r="BC476" s="5"/>
      <c r="BD476" s="5"/>
      <c r="BE476" s="5"/>
      <c r="BF476" s="5"/>
      <c r="BG476" s="5"/>
      <c r="BH476" s="5"/>
      <c r="BI476" s="5"/>
      <c r="BJ476" s="5"/>
      <c r="BK476" s="5"/>
      <c r="BL476" s="5"/>
      <c r="BM476" s="5"/>
      <c r="BN476" s="5"/>
      <c r="BO476" s="5"/>
      <c r="BP476" s="5"/>
      <c r="BQ476" s="5"/>
      <c r="BR476" s="5"/>
      <c r="BS476" s="5"/>
      <c r="BT476" s="5"/>
      <c r="BU476" s="5"/>
      <c r="BV476" s="5"/>
      <c r="BW476" s="5"/>
      <c r="BX476" s="5"/>
      <c r="BY476" s="5"/>
      <c r="BZ476" s="5"/>
      <c r="CA476" s="5"/>
      <c r="CB476" s="5"/>
      <c r="CC476" s="5"/>
      <c r="CD476" s="5"/>
      <c r="CE476" s="5"/>
      <c r="CF476" s="5"/>
      <c r="CG476" s="5"/>
      <c r="CH476" s="5"/>
    </row>
    <row r="477" spans="1:86" s="80" customFormat="1" x14ac:dyDescent="0.25">
      <c r="A477" s="5" t="s">
        <v>166</v>
      </c>
      <c r="B477" s="5" t="s">
        <v>17</v>
      </c>
      <c r="C477" s="39" t="s">
        <v>413</v>
      </c>
      <c r="D477" s="5" t="s">
        <v>279</v>
      </c>
      <c r="E477" s="30">
        <v>89500</v>
      </c>
      <c r="F477" s="30">
        <f t="shared" ref="F477" si="169">E477*0.0287</f>
        <v>2568.65</v>
      </c>
      <c r="G477" s="30">
        <v>9337.98</v>
      </c>
      <c r="H477" s="30">
        <f t="shared" ref="H477" si="170">E477*0.0304</f>
        <v>2720.8</v>
      </c>
      <c r="I477" s="30">
        <v>1475.12</v>
      </c>
      <c r="J477" s="30">
        <v>16062.55</v>
      </c>
      <c r="K477" s="30">
        <v>73437.45</v>
      </c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"/>
      <c r="AV477" s="6"/>
      <c r="AW477" s="6"/>
      <c r="AX477" s="6"/>
      <c r="AY477" s="6"/>
      <c r="AZ477" s="6"/>
      <c r="BA477" s="6"/>
      <c r="BB477" s="6"/>
      <c r="BC477" s="6"/>
      <c r="BD477" s="6"/>
      <c r="BE477" s="6"/>
      <c r="BF477" s="6"/>
      <c r="BG477" s="6"/>
      <c r="BH477" s="6"/>
      <c r="BI477" s="6"/>
      <c r="BJ477" s="6"/>
      <c r="BK477" s="6"/>
      <c r="BL477" s="6"/>
      <c r="BM477" s="6"/>
      <c r="BN477" s="6"/>
      <c r="BO477" s="6"/>
      <c r="BP477" s="6"/>
      <c r="BQ477" s="6"/>
      <c r="BR477" s="6"/>
      <c r="BS477" s="6"/>
      <c r="BT477" s="6"/>
      <c r="BU477" s="6"/>
      <c r="BV477" s="6"/>
      <c r="BW477" s="6"/>
      <c r="BX477" s="6"/>
      <c r="BY477" s="6"/>
      <c r="BZ477" s="6"/>
      <c r="CA477" s="6"/>
      <c r="CB477" s="6"/>
      <c r="CC477" s="6"/>
      <c r="CD477" s="6"/>
      <c r="CE477" s="6"/>
      <c r="CF477" s="6"/>
      <c r="CG477" s="6"/>
      <c r="CH477" s="6"/>
    </row>
    <row r="478" spans="1:86" s="80" customFormat="1" x14ac:dyDescent="0.25">
      <c r="A478" s="5" t="s">
        <v>164</v>
      </c>
      <c r="B478" s="5" t="s">
        <v>167</v>
      </c>
      <c r="C478" s="39" t="s">
        <v>412</v>
      </c>
      <c r="D478" s="5" t="s">
        <v>279</v>
      </c>
      <c r="E478" s="30">
        <v>44000</v>
      </c>
      <c r="F478" s="30">
        <f>E478*0.0287</f>
        <v>1262.8</v>
      </c>
      <c r="G478" s="30">
        <v>1007.19</v>
      </c>
      <c r="H478" s="30">
        <f>E478*0.0304</f>
        <v>1337.6</v>
      </c>
      <c r="I478" s="30">
        <v>315</v>
      </c>
      <c r="J478" s="30">
        <f>F478+G478+H478+I478</f>
        <v>3922.59</v>
      </c>
      <c r="K478" s="30">
        <f>E478-J478</f>
        <v>40077.410000000003</v>
      </c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  <c r="BE478" s="6"/>
      <c r="BF478" s="6"/>
      <c r="BG478" s="6"/>
      <c r="BH478" s="6"/>
      <c r="BI478" s="6"/>
      <c r="BJ478" s="6"/>
      <c r="BK478" s="6"/>
      <c r="BL478" s="6"/>
      <c r="BM478" s="6"/>
      <c r="BN478" s="6"/>
      <c r="BO478" s="6"/>
      <c r="BP478" s="6"/>
      <c r="BQ478" s="6"/>
      <c r="BR478" s="6"/>
      <c r="BS478" s="6"/>
      <c r="BT478" s="6"/>
      <c r="BU478" s="6"/>
      <c r="BV478" s="6"/>
      <c r="BW478" s="6"/>
      <c r="BX478" s="6"/>
      <c r="BY478" s="6"/>
      <c r="BZ478" s="6"/>
      <c r="CA478" s="6"/>
      <c r="CB478" s="6"/>
      <c r="CC478" s="6"/>
      <c r="CD478" s="6"/>
      <c r="CE478" s="6"/>
      <c r="CF478" s="6"/>
      <c r="CG478" s="6"/>
      <c r="CH478" s="6"/>
    </row>
    <row r="479" spans="1:86" s="80" customFormat="1" x14ac:dyDescent="0.25">
      <c r="A479" s="3" t="s">
        <v>13</v>
      </c>
      <c r="B479" s="3">
        <v>2</v>
      </c>
      <c r="C479" s="34"/>
      <c r="D479" s="3"/>
      <c r="E479" s="4">
        <f t="shared" ref="E479:K479" si="171">SUM(E477:E478)</f>
        <v>133500</v>
      </c>
      <c r="F479" s="4">
        <f t="shared" si="171"/>
        <v>3831.45</v>
      </c>
      <c r="G479" s="4">
        <f t="shared" si="171"/>
        <v>10345.17</v>
      </c>
      <c r="H479" s="4">
        <f t="shared" si="171"/>
        <v>4058.4</v>
      </c>
      <c r="I479" s="4">
        <f t="shared" si="171"/>
        <v>1790.12</v>
      </c>
      <c r="J479" s="4">
        <f t="shared" si="171"/>
        <v>19985.14</v>
      </c>
      <c r="K479" s="4">
        <f t="shared" si="171"/>
        <v>113514.86</v>
      </c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  <c r="BS479" s="6"/>
      <c r="BT479" s="6"/>
      <c r="BU479" s="6"/>
      <c r="BV479" s="6"/>
      <c r="BW479" s="6"/>
      <c r="BX479" s="6"/>
      <c r="BY479" s="6"/>
      <c r="BZ479" s="6"/>
      <c r="CA479" s="6"/>
      <c r="CB479" s="6"/>
      <c r="CC479" s="6"/>
      <c r="CD479" s="6"/>
      <c r="CE479" s="6"/>
      <c r="CF479" s="6"/>
      <c r="CG479" s="6"/>
      <c r="CH479" s="6"/>
    </row>
    <row r="480" spans="1:86" s="80" customFormat="1" x14ac:dyDescent="0.25">
      <c r="A480"/>
      <c r="B480"/>
      <c r="C480" s="32"/>
      <c r="D480"/>
      <c r="E480" s="1"/>
      <c r="F480" s="1"/>
      <c r="G480" s="1"/>
      <c r="H480" s="1"/>
      <c r="I480" s="1"/>
      <c r="J480" s="1"/>
      <c r="K480" s="1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  <c r="BE480" s="6"/>
      <c r="BF480" s="6"/>
      <c r="BG480" s="6"/>
      <c r="BH480" s="6"/>
      <c r="BI480" s="6"/>
      <c r="BJ480" s="6"/>
      <c r="BK480" s="6"/>
      <c r="BL480" s="6"/>
      <c r="BM480" s="6"/>
      <c r="BN480" s="6"/>
      <c r="BO480" s="6"/>
      <c r="BP480" s="6"/>
      <c r="BQ480" s="6"/>
      <c r="BR480" s="6"/>
      <c r="BS480" s="6"/>
      <c r="BT480" s="6"/>
      <c r="BU480" s="6"/>
      <c r="BV480" s="6"/>
      <c r="BW480" s="6"/>
      <c r="BX480" s="6"/>
      <c r="BY480" s="6"/>
      <c r="BZ480" s="6"/>
      <c r="CA480" s="6"/>
      <c r="CB480" s="6"/>
      <c r="CC480" s="6"/>
      <c r="CD480" s="6"/>
      <c r="CE480" s="6"/>
      <c r="CF480" s="6"/>
      <c r="CG480" s="6"/>
      <c r="CH480" s="6"/>
    </row>
    <row r="482" spans="1:126" x14ac:dyDescent="0.25">
      <c r="A482" s="10" t="s">
        <v>434</v>
      </c>
      <c r="B482" s="10"/>
      <c r="C482" s="36"/>
      <c r="D482" s="12"/>
      <c r="E482" s="10"/>
      <c r="F482" s="10"/>
      <c r="G482" s="10"/>
      <c r="H482" s="10"/>
      <c r="I482" s="10"/>
      <c r="J482" s="10"/>
      <c r="K482" s="10"/>
    </row>
    <row r="483" spans="1:126" s="3" customFormat="1" x14ac:dyDescent="0.25">
      <c r="A483" s="5" t="s">
        <v>169</v>
      </c>
      <c r="B483" t="s">
        <v>170</v>
      </c>
      <c r="C483" s="32" t="s">
        <v>413</v>
      </c>
      <c r="D483" t="s">
        <v>281</v>
      </c>
      <c r="E483" s="1">
        <v>76000</v>
      </c>
      <c r="F483" s="1">
        <f>E483*0.0287</f>
        <v>2181.1999999999998</v>
      </c>
      <c r="G483" s="1">
        <v>6497.56</v>
      </c>
      <c r="H483" s="1">
        <f>E483*0.0304</f>
        <v>2310.4</v>
      </c>
      <c r="I483" s="1">
        <v>175</v>
      </c>
      <c r="J483" s="1">
        <f t="shared" ref="J483" si="172">F483+G483+H483+I483</f>
        <v>11164.16</v>
      </c>
      <c r="K483" s="1">
        <f>+E483-J483</f>
        <v>64835.839999999997</v>
      </c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6"/>
      <c r="BF483" s="6"/>
      <c r="BG483" s="6"/>
      <c r="BH483" s="6"/>
      <c r="BI483" s="6"/>
      <c r="BJ483" s="6"/>
      <c r="BK483" s="6"/>
      <c r="BL483" s="6"/>
      <c r="BM483" s="6"/>
      <c r="BN483" s="6"/>
      <c r="BO483" s="6"/>
      <c r="BP483" s="6"/>
      <c r="BQ483" s="6"/>
      <c r="BR483" s="6"/>
      <c r="BS483" s="6"/>
      <c r="BT483" s="6"/>
      <c r="BU483" s="6"/>
      <c r="BV483" s="6"/>
      <c r="BW483" s="6"/>
      <c r="BX483" s="6"/>
      <c r="BY483" s="6"/>
      <c r="BZ483" s="6"/>
      <c r="CA483" s="6"/>
      <c r="CB483" s="6"/>
      <c r="CC483" s="6"/>
      <c r="CD483" s="6"/>
      <c r="CE483" s="6"/>
      <c r="CF483" s="6"/>
      <c r="CG483" s="6"/>
      <c r="CH483" s="6"/>
      <c r="CI483" s="6"/>
      <c r="CJ483" s="6"/>
      <c r="CK483" s="6"/>
      <c r="CL483" s="6"/>
      <c r="CM483" s="6"/>
      <c r="CN483" s="6"/>
      <c r="CO483" s="6"/>
      <c r="CP483" s="6"/>
      <c r="CQ483" s="6"/>
      <c r="CR483" s="6"/>
      <c r="CS483" s="6"/>
      <c r="CT483" s="6"/>
      <c r="CU483" s="6"/>
      <c r="CV483" s="6"/>
      <c r="CW483" s="6"/>
      <c r="CX483" s="6"/>
      <c r="CY483" s="6"/>
      <c r="CZ483" s="6"/>
      <c r="DA483" s="6"/>
      <c r="DB483" s="6"/>
      <c r="DC483" s="6"/>
      <c r="DD483" s="6"/>
      <c r="DE483" s="6"/>
      <c r="DF483" s="6"/>
      <c r="DG483" s="6"/>
      <c r="DH483" s="6"/>
      <c r="DI483" s="6"/>
      <c r="DJ483" s="6"/>
      <c r="DK483" s="6"/>
      <c r="DL483" s="6"/>
      <c r="DM483" s="6"/>
      <c r="DN483" s="6"/>
      <c r="DO483" s="6"/>
      <c r="DP483" s="6"/>
      <c r="DQ483" s="6"/>
      <c r="DR483" s="6"/>
      <c r="DS483" s="6"/>
      <c r="DT483" s="6"/>
      <c r="DU483" s="6"/>
      <c r="DV483" s="6"/>
    </row>
    <row r="484" spans="1:126" x14ac:dyDescent="0.25">
      <c r="A484" s="5" t="s">
        <v>290</v>
      </c>
      <c r="B484" t="s">
        <v>271</v>
      </c>
      <c r="C484" s="32" t="s">
        <v>412</v>
      </c>
      <c r="D484" s="11" t="s">
        <v>281</v>
      </c>
      <c r="E484" s="1">
        <v>76000</v>
      </c>
      <c r="F484" s="1">
        <f t="shared" ref="F484" si="173">E484*0.0287</f>
        <v>2181.1999999999998</v>
      </c>
      <c r="G484" s="1">
        <v>6497.56</v>
      </c>
      <c r="H484" s="1">
        <f t="shared" ref="H484" si="174">E484*0.0304</f>
        <v>2310.4</v>
      </c>
      <c r="I484" s="1">
        <v>175</v>
      </c>
      <c r="J484" s="1">
        <v>11164.16</v>
      </c>
      <c r="K484" s="1">
        <f t="shared" ref="K484" si="175">+E484-J484</f>
        <v>64835.839999999997</v>
      </c>
      <c r="L484"/>
      <c r="M484"/>
      <c r="N484"/>
      <c r="O484"/>
      <c r="P484"/>
      <c r="Q484"/>
      <c r="R484"/>
      <c r="S484"/>
      <c r="T484"/>
      <c r="U484"/>
      <c r="V484"/>
      <c r="W484"/>
      <c r="X484"/>
      <c r="Y484"/>
      <c r="Z484"/>
      <c r="AA484"/>
      <c r="AB484"/>
      <c r="AC484"/>
      <c r="AD484"/>
      <c r="AE484"/>
      <c r="AF484"/>
      <c r="AG484"/>
      <c r="AH484"/>
      <c r="AI484"/>
      <c r="AJ484"/>
      <c r="AK484"/>
      <c r="AL484"/>
      <c r="AM484"/>
      <c r="AN484"/>
      <c r="AO484"/>
      <c r="AP484"/>
      <c r="AQ484"/>
      <c r="AR484"/>
      <c r="AS484"/>
      <c r="AT484"/>
      <c r="AU484"/>
      <c r="AV484"/>
      <c r="AW484"/>
      <c r="AX484"/>
      <c r="AY484"/>
      <c r="AZ484"/>
      <c r="BA484"/>
      <c r="BB484"/>
      <c r="BC484"/>
      <c r="BD484"/>
      <c r="BE484"/>
      <c r="BF484"/>
      <c r="BG484"/>
      <c r="BH484"/>
      <c r="BI484"/>
      <c r="BJ484"/>
      <c r="BK484"/>
      <c r="BL484"/>
      <c r="BM484"/>
      <c r="BN484"/>
      <c r="BO484"/>
      <c r="BP484"/>
      <c r="BQ484"/>
      <c r="BR484"/>
      <c r="BS484"/>
      <c r="BT484"/>
      <c r="BU484"/>
      <c r="BV484"/>
      <c r="BW484"/>
      <c r="BX484"/>
      <c r="BY484"/>
      <c r="BZ484"/>
      <c r="CA484"/>
      <c r="CB484"/>
      <c r="CC484"/>
      <c r="CD484"/>
      <c r="CE484"/>
      <c r="CF484"/>
      <c r="CG484"/>
      <c r="CH484"/>
      <c r="CI484"/>
      <c r="CJ484"/>
      <c r="CK484"/>
      <c r="CL484"/>
      <c r="CM484"/>
      <c r="CN484"/>
      <c r="CO484"/>
      <c r="CP484"/>
      <c r="CQ484"/>
      <c r="CR484"/>
      <c r="CS484"/>
      <c r="CT484"/>
      <c r="CU484"/>
      <c r="CV484"/>
      <c r="CW484"/>
      <c r="CX484"/>
      <c r="CY484"/>
      <c r="CZ484"/>
      <c r="DA484"/>
      <c r="DB484"/>
      <c r="DC484"/>
      <c r="DD484"/>
      <c r="DE484"/>
      <c r="DF484"/>
      <c r="DG484"/>
      <c r="DH484"/>
      <c r="DI484"/>
      <c r="DJ484"/>
      <c r="DK484"/>
      <c r="DL484"/>
      <c r="DM484"/>
      <c r="DN484"/>
      <c r="DO484"/>
      <c r="DP484"/>
      <c r="DQ484"/>
      <c r="DR484"/>
      <c r="DS484"/>
      <c r="DT484"/>
      <c r="DU484"/>
      <c r="DV484"/>
    </row>
    <row r="485" spans="1:126" x14ac:dyDescent="0.25">
      <c r="A485" s="5" t="s">
        <v>435</v>
      </c>
      <c r="B485" t="s">
        <v>21</v>
      </c>
      <c r="C485" s="32" t="s">
        <v>412</v>
      </c>
      <c r="D485" s="11" t="s">
        <v>281</v>
      </c>
      <c r="E485" s="1">
        <v>36000</v>
      </c>
      <c r="F485" s="1">
        <v>1033.2</v>
      </c>
      <c r="G485" s="1">
        <v>0</v>
      </c>
      <c r="H485" s="1">
        <v>1094.4000000000001</v>
      </c>
      <c r="I485" s="1">
        <v>1355</v>
      </c>
      <c r="J485" s="1">
        <v>3482.6</v>
      </c>
      <c r="K485" s="1">
        <v>32517.4</v>
      </c>
      <c r="L485"/>
      <c r="M485"/>
      <c r="N485"/>
      <c r="O485"/>
      <c r="P485"/>
      <c r="Q485"/>
      <c r="R485"/>
      <c r="S485"/>
      <c r="T485"/>
      <c r="U485"/>
      <c r="V485"/>
      <c r="W485"/>
      <c r="X485"/>
      <c r="Y485"/>
      <c r="Z485"/>
      <c r="AA485"/>
      <c r="AB485"/>
      <c r="AC485"/>
      <c r="AD485"/>
      <c r="AE485"/>
      <c r="AF485"/>
      <c r="AG485"/>
      <c r="AH485"/>
      <c r="AI485"/>
      <c r="AJ485"/>
      <c r="AK485"/>
      <c r="AL485"/>
      <c r="AM485"/>
      <c r="AN485"/>
      <c r="AO485"/>
      <c r="AP485"/>
      <c r="AQ485"/>
      <c r="AR485"/>
      <c r="AS485"/>
      <c r="AT485"/>
      <c r="AU485"/>
      <c r="AV485"/>
      <c r="AW485"/>
      <c r="AX485"/>
      <c r="AY485"/>
      <c r="AZ485"/>
      <c r="BA485"/>
      <c r="BB485"/>
      <c r="BC485"/>
      <c r="BD485"/>
      <c r="BE485"/>
      <c r="BF485"/>
      <c r="BG485"/>
      <c r="BH485"/>
      <c r="BI485"/>
      <c r="BJ485"/>
      <c r="BK485"/>
      <c r="BL485"/>
      <c r="BM485"/>
      <c r="BN485"/>
      <c r="BO485"/>
      <c r="BP485"/>
      <c r="BQ485"/>
      <c r="BR485"/>
      <c r="BS485"/>
      <c r="BT485"/>
      <c r="BU485"/>
      <c r="BV485"/>
      <c r="BW485"/>
      <c r="BX485"/>
      <c r="BY485"/>
      <c r="BZ485"/>
      <c r="CA485"/>
      <c r="CB485"/>
      <c r="CC485"/>
      <c r="CD485"/>
      <c r="CE485"/>
      <c r="CF485"/>
      <c r="CG485"/>
      <c r="CH485"/>
      <c r="CI485"/>
      <c r="CJ485"/>
      <c r="CK485"/>
      <c r="CL485"/>
      <c r="CM485"/>
      <c r="CN485"/>
      <c r="CO485"/>
      <c r="CP485"/>
      <c r="CQ485"/>
      <c r="CR485"/>
      <c r="CS485"/>
      <c r="CT485"/>
      <c r="CU485"/>
      <c r="CV485"/>
      <c r="CW485"/>
      <c r="CX485"/>
      <c r="CY485"/>
      <c r="CZ485"/>
      <c r="DA485"/>
      <c r="DB485"/>
      <c r="DC485"/>
      <c r="DD485"/>
      <c r="DE485"/>
      <c r="DF485"/>
      <c r="DG485"/>
      <c r="DH485"/>
      <c r="DI485"/>
      <c r="DJ485"/>
      <c r="DK485"/>
      <c r="DL485"/>
      <c r="DM485"/>
      <c r="DN485"/>
      <c r="DO485"/>
      <c r="DP485"/>
      <c r="DQ485"/>
      <c r="DR485"/>
      <c r="DS485"/>
      <c r="DT485"/>
      <c r="DU485"/>
      <c r="DV485"/>
    </row>
    <row r="486" spans="1:126" s="3" customFormat="1" x14ac:dyDescent="0.25">
      <c r="A486" s="5" t="s">
        <v>177</v>
      </c>
      <c r="B486" t="s">
        <v>17</v>
      </c>
      <c r="C486" s="32" t="s">
        <v>412</v>
      </c>
      <c r="D486" t="s">
        <v>279</v>
      </c>
      <c r="E486" s="1">
        <v>60000</v>
      </c>
      <c r="F486" s="1">
        <f>E486*0.0287</f>
        <v>1722</v>
      </c>
      <c r="G486" s="1">
        <v>3486.68</v>
      </c>
      <c r="H486" s="1">
        <f>E486*0.0304</f>
        <v>1824</v>
      </c>
      <c r="I486" s="1">
        <v>25</v>
      </c>
      <c r="J486" s="1">
        <f>+F486+G486+H486+I486</f>
        <v>7057.68</v>
      </c>
      <c r="K486" s="1">
        <f>+E486-J486</f>
        <v>52942.32</v>
      </c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  <c r="AR486" s="6"/>
      <c r="AS486" s="6"/>
      <c r="AT486" s="6"/>
      <c r="AU486" s="6"/>
      <c r="AV486" s="6"/>
      <c r="AW486" s="6"/>
      <c r="AX486" s="6"/>
      <c r="AY486" s="6"/>
      <c r="AZ486" s="6"/>
      <c r="BA486" s="6"/>
      <c r="BB486" s="6"/>
      <c r="BC486" s="6"/>
      <c r="BD486" s="6"/>
      <c r="BE486" s="6"/>
      <c r="BF486" s="6"/>
      <c r="BG486" s="6"/>
      <c r="BH486" s="6"/>
      <c r="BI486" s="6"/>
      <c r="BJ486" s="6"/>
      <c r="BK486" s="6"/>
      <c r="BL486" s="6"/>
      <c r="BM486" s="6"/>
      <c r="BN486" s="6"/>
      <c r="BO486" s="6"/>
      <c r="BP486" s="6"/>
      <c r="BQ486" s="6"/>
      <c r="BR486" s="6"/>
      <c r="BS486" s="6"/>
      <c r="BT486" s="6"/>
      <c r="BU486" s="6"/>
      <c r="BV486" s="6"/>
      <c r="BW486" s="6"/>
      <c r="BX486" s="6"/>
      <c r="BY486" s="6"/>
      <c r="BZ486" s="6"/>
      <c r="CA486" s="6"/>
      <c r="CB486" s="6"/>
      <c r="CC486" s="6"/>
      <c r="CD486" s="6"/>
      <c r="CE486" s="6"/>
      <c r="CF486" s="6"/>
      <c r="CG486" s="6"/>
      <c r="CH486" s="6"/>
      <c r="CI486" s="6"/>
      <c r="CJ486" s="6"/>
      <c r="CK486" s="6"/>
      <c r="CL486" s="6"/>
      <c r="CM486" s="6"/>
      <c r="CN486" s="6"/>
      <c r="CO486" s="6"/>
      <c r="CP486" s="6"/>
      <c r="CQ486" s="6"/>
      <c r="CR486" s="6"/>
      <c r="CS486" s="6"/>
      <c r="CT486" s="6"/>
      <c r="CU486" s="6"/>
      <c r="CV486" s="6"/>
      <c r="CW486" s="6"/>
      <c r="CX486" s="6"/>
      <c r="CY486" s="6"/>
      <c r="CZ486" s="6"/>
      <c r="DA486" s="6"/>
      <c r="DB486" s="6"/>
      <c r="DC486" s="6"/>
      <c r="DD486" s="6"/>
      <c r="DE486" s="6"/>
      <c r="DF486" s="6"/>
      <c r="DG486" s="6"/>
      <c r="DH486" s="6"/>
      <c r="DI486" s="6"/>
      <c r="DJ486" s="6"/>
      <c r="DK486" s="6"/>
      <c r="DL486" s="6"/>
      <c r="DM486" s="6"/>
      <c r="DN486" s="6"/>
      <c r="DO486" s="6"/>
      <c r="DP486" s="6"/>
      <c r="DQ486" s="6"/>
      <c r="DR486" s="6"/>
      <c r="DS486" s="6"/>
      <c r="DT486" s="6"/>
      <c r="DU486" s="6"/>
      <c r="DV486" s="6"/>
    </row>
    <row r="487" spans="1:126" s="3" customFormat="1" x14ac:dyDescent="0.25">
      <c r="A487" s="5" t="s">
        <v>318</v>
      </c>
      <c r="B487" t="s">
        <v>60</v>
      </c>
      <c r="C487" s="32" t="s">
        <v>412</v>
      </c>
      <c r="D487" t="s">
        <v>281</v>
      </c>
      <c r="E487" s="1">
        <v>25200</v>
      </c>
      <c r="F487" s="1">
        <f t="shared" ref="F487:F491" si="176">E487*0.0287</f>
        <v>723.24</v>
      </c>
      <c r="G487" s="1">
        <v>0</v>
      </c>
      <c r="H487" s="1">
        <f t="shared" ref="H487:H491" si="177">E487*0.0304</f>
        <v>766.08</v>
      </c>
      <c r="I487" s="1">
        <v>175</v>
      </c>
      <c r="J487" s="1">
        <f t="shared" ref="J487:J491" si="178">+F487+G487+H487+I487</f>
        <v>1664.32</v>
      </c>
      <c r="K487" s="1">
        <f t="shared" ref="K487:K491" si="179">+E487-J487</f>
        <v>23535.68</v>
      </c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"/>
      <c r="AW487" s="6"/>
      <c r="AX487" s="6"/>
      <c r="AY487" s="6"/>
      <c r="AZ487" s="6"/>
      <c r="BA487" s="6"/>
      <c r="BB487" s="6"/>
      <c r="BC487" s="6"/>
      <c r="BD487" s="6"/>
      <c r="BE487" s="6"/>
      <c r="BF487" s="6"/>
      <c r="BG487" s="6"/>
      <c r="BH487" s="6"/>
      <c r="BI487" s="6"/>
      <c r="BJ487" s="6"/>
      <c r="BK487" s="6"/>
      <c r="BL487" s="6"/>
      <c r="BM487" s="6"/>
      <c r="BN487" s="6"/>
      <c r="BO487" s="6"/>
      <c r="BP487" s="6"/>
      <c r="BQ487" s="6"/>
      <c r="BR487" s="6"/>
      <c r="BS487" s="6"/>
      <c r="BT487" s="6"/>
      <c r="BU487" s="6"/>
      <c r="BV487" s="6"/>
      <c r="BW487" s="6"/>
      <c r="BX487" s="6"/>
      <c r="BY487" s="6"/>
      <c r="BZ487" s="6"/>
      <c r="CA487" s="6"/>
      <c r="CB487" s="6"/>
      <c r="CC487" s="6"/>
      <c r="CD487" s="6"/>
      <c r="CE487" s="6"/>
      <c r="CF487" s="6"/>
      <c r="CG487" s="6"/>
      <c r="CH487" s="6"/>
      <c r="CI487" s="6"/>
      <c r="CJ487" s="6"/>
      <c r="CK487" s="6"/>
      <c r="CL487" s="6"/>
      <c r="CM487" s="6"/>
      <c r="CN487" s="6"/>
      <c r="CO487" s="6"/>
      <c r="CP487" s="6"/>
      <c r="CQ487" s="6"/>
      <c r="CR487" s="6"/>
      <c r="CS487" s="6"/>
      <c r="CT487" s="6"/>
      <c r="CU487" s="6"/>
      <c r="CV487" s="6"/>
      <c r="CW487" s="6"/>
      <c r="CX487" s="6"/>
      <c r="CY487" s="6"/>
      <c r="CZ487" s="6"/>
      <c r="DA487" s="6"/>
      <c r="DB487" s="6"/>
      <c r="DC487" s="6"/>
      <c r="DD487" s="6"/>
      <c r="DE487" s="6"/>
      <c r="DF487" s="6"/>
      <c r="DG487" s="6"/>
      <c r="DH487" s="6"/>
      <c r="DI487" s="6"/>
      <c r="DJ487" s="6"/>
      <c r="DK487" s="6"/>
      <c r="DL487" s="6"/>
      <c r="DM487" s="6"/>
      <c r="DN487" s="6"/>
      <c r="DO487" s="6"/>
      <c r="DP487" s="6"/>
      <c r="DQ487" s="6"/>
      <c r="DR487" s="6"/>
      <c r="DS487" s="6"/>
      <c r="DT487" s="6"/>
      <c r="DU487" s="6"/>
      <c r="DV487" s="6"/>
    </row>
    <row r="488" spans="1:126" s="3" customFormat="1" x14ac:dyDescent="0.25">
      <c r="A488" s="5" t="s">
        <v>172</v>
      </c>
      <c r="B488" t="s">
        <v>60</v>
      </c>
      <c r="C488" s="32" t="s">
        <v>412</v>
      </c>
      <c r="D488" t="s">
        <v>281</v>
      </c>
      <c r="E488" s="1">
        <v>10000</v>
      </c>
      <c r="F488" s="1">
        <f t="shared" si="176"/>
        <v>287</v>
      </c>
      <c r="G488" s="1">
        <v>0</v>
      </c>
      <c r="H488" s="1">
        <f t="shared" si="177"/>
        <v>304</v>
      </c>
      <c r="I488" s="1">
        <v>25</v>
      </c>
      <c r="J488" s="1">
        <f t="shared" si="178"/>
        <v>616</v>
      </c>
      <c r="K488" s="1">
        <f t="shared" si="179"/>
        <v>9384</v>
      </c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6"/>
      <c r="BF488" s="6"/>
      <c r="BG488" s="6"/>
      <c r="BH488" s="6"/>
      <c r="BI488" s="6"/>
      <c r="BJ488" s="6"/>
      <c r="BK488" s="6"/>
      <c r="BL488" s="6"/>
      <c r="BM488" s="6"/>
      <c r="BN488" s="6"/>
      <c r="BO488" s="6"/>
      <c r="BP488" s="6"/>
      <c r="BQ488" s="6"/>
      <c r="BR488" s="6"/>
      <c r="BS488" s="6"/>
      <c r="BT488" s="6"/>
      <c r="BU488" s="6"/>
      <c r="BV488" s="6"/>
      <c r="BW488" s="6"/>
      <c r="BX488" s="6"/>
      <c r="BY488" s="6"/>
      <c r="BZ488" s="6"/>
      <c r="CA488" s="6"/>
      <c r="CB488" s="6"/>
      <c r="CC488" s="6"/>
      <c r="CD488" s="6"/>
      <c r="CE488" s="6"/>
      <c r="CF488" s="6"/>
      <c r="CG488" s="6"/>
      <c r="CH488" s="6"/>
      <c r="CI488" s="6"/>
      <c r="CJ488" s="6"/>
      <c r="CK488" s="6"/>
      <c r="CL488" s="6"/>
      <c r="CM488" s="6"/>
      <c r="CN488" s="6"/>
      <c r="CO488" s="6"/>
      <c r="CP488" s="6"/>
      <c r="CQ488" s="6"/>
      <c r="CR488" s="6"/>
      <c r="CS488" s="6"/>
      <c r="CT488" s="6"/>
      <c r="CU488" s="6"/>
      <c r="CV488" s="6"/>
      <c r="CW488" s="6"/>
      <c r="CX488" s="6"/>
      <c r="CY488" s="6"/>
      <c r="CZ488" s="6"/>
      <c r="DA488" s="6"/>
      <c r="DB488" s="6"/>
      <c r="DC488" s="6"/>
      <c r="DD488" s="6"/>
      <c r="DE488" s="6"/>
      <c r="DF488" s="6"/>
      <c r="DG488" s="6"/>
      <c r="DH488" s="6"/>
      <c r="DI488" s="6"/>
      <c r="DJ488" s="6"/>
      <c r="DK488" s="6"/>
      <c r="DL488" s="6"/>
      <c r="DM488" s="6"/>
      <c r="DN488" s="6"/>
      <c r="DO488" s="6"/>
      <c r="DP488" s="6"/>
      <c r="DQ488" s="6"/>
      <c r="DR488" s="6"/>
      <c r="DS488" s="6"/>
      <c r="DT488" s="6"/>
      <c r="DU488" s="6"/>
      <c r="DV488" s="6"/>
    </row>
    <row r="489" spans="1:126" s="3" customFormat="1" x14ac:dyDescent="0.25">
      <c r="A489" s="5" t="s">
        <v>173</v>
      </c>
      <c r="B489" t="s">
        <v>171</v>
      </c>
      <c r="C489" s="32" t="s">
        <v>412</v>
      </c>
      <c r="D489" t="s">
        <v>279</v>
      </c>
      <c r="E489" s="1">
        <v>20900</v>
      </c>
      <c r="F489" s="1">
        <f t="shared" si="176"/>
        <v>599.83000000000004</v>
      </c>
      <c r="G489" s="1">
        <v>0</v>
      </c>
      <c r="H489" s="1">
        <f t="shared" si="177"/>
        <v>635.36</v>
      </c>
      <c r="I489" s="1">
        <v>275</v>
      </c>
      <c r="J489" s="1">
        <v>1510.19</v>
      </c>
      <c r="K489" s="1">
        <v>19389.810000000001</v>
      </c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6"/>
      <c r="BF489" s="6"/>
      <c r="BG489" s="6"/>
      <c r="BH489" s="6"/>
      <c r="BI489" s="6"/>
      <c r="BJ489" s="6"/>
      <c r="BK489" s="6"/>
      <c r="BL489" s="6"/>
      <c r="BM489" s="6"/>
      <c r="BN489" s="6"/>
      <c r="BO489" s="6"/>
      <c r="BP489" s="6"/>
      <c r="BQ489" s="6"/>
      <c r="BR489" s="6"/>
      <c r="BS489" s="6"/>
      <c r="BT489" s="6"/>
      <c r="BU489" s="6"/>
      <c r="BV489" s="6"/>
      <c r="BW489" s="6"/>
      <c r="BX489" s="6"/>
      <c r="BY489" s="6"/>
      <c r="BZ489" s="6"/>
      <c r="CA489" s="6"/>
      <c r="CB489" s="6"/>
      <c r="CC489" s="6"/>
      <c r="CD489" s="6"/>
      <c r="CE489" s="6"/>
      <c r="CF489" s="6"/>
      <c r="CG489" s="6"/>
      <c r="CH489" s="6"/>
      <c r="CI489" s="6"/>
      <c r="CJ489" s="6"/>
      <c r="CK489" s="6"/>
      <c r="CL489" s="6"/>
      <c r="CM489" s="6"/>
      <c r="CN489" s="6"/>
      <c r="CO489" s="6"/>
      <c r="CP489" s="6"/>
      <c r="CQ489" s="6"/>
      <c r="CR489" s="6"/>
      <c r="CS489" s="6"/>
      <c r="CT489" s="6"/>
      <c r="CU489" s="6"/>
      <c r="CV489" s="6"/>
      <c r="CW489" s="6"/>
      <c r="CX489" s="6"/>
      <c r="CY489" s="6"/>
      <c r="CZ489" s="6"/>
      <c r="DA489" s="6"/>
      <c r="DB489" s="6"/>
      <c r="DC489" s="6"/>
      <c r="DD489" s="6"/>
      <c r="DE489" s="6"/>
      <c r="DF489" s="6"/>
      <c r="DG489" s="6"/>
      <c r="DH489" s="6"/>
      <c r="DI489" s="6"/>
      <c r="DJ489" s="6"/>
      <c r="DK489" s="6"/>
      <c r="DL489" s="6"/>
      <c r="DM489" s="6"/>
      <c r="DN489" s="6"/>
      <c r="DO489" s="6"/>
      <c r="DP489" s="6"/>
      <c r="DQ489" s="6"/>
      <c r="DR489" s="6"/>
      <c r="DS489" s="6"/>
      <c r="DT489" s="6"/>
      <c r="DU489" s="6"/>
      <c r="DV489" s="6"/>
    </row>
    <row r="490" spans="1:126" s="3" customFormat="1" x14ac:dyDescent="0.25">
      <c r="A490" s="5" t="s">
        <v>175</v>
      </c>
      <c r="B490" t="s">
        <v>242</v>
      </c>
      <c r="C490" s="32" t="s">
        <v>412</v>
      </c>
      <c r="D490" t="s">
        <v>279</v>
      </c>
      <c r="E490" s="1">
        <v>35750</v>
      </c>
      <c r="F490" s="1">
        <f t="shared" si="176"/>
        <v>1026.03</v>
      </c>
      <c r="G490" s="1">
        <v>0</v>
      </c>
      <c r="H490" s="1">
        <f t="shared" si="177"/>
        <v>1086.8</v>
      </c>
      <c r="I490" s="1">
        <v>275</v>
      </c>
      <c r="J490" s="1">
        <f t="shared" si="178"/>
        <v>2387.83</v>
      </c>
      <c r="K490" s="1">
        <f t="shared" si="179"/>
        <v>33362.17</v>
      </c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  <c r="DV490" s="6"/>
    </row>
    <row r="491" spans="1:126" s="3" customFormat="1" x14ac:dyDescent="0.25">
      <c r="A491" s="5" t="s">
        <v>176</v>
      </c>
      <c r="B491" t="s">
        <v>77</v>
      </c>
      <c r="C491" s="32" t="s">
        <v>413</v>
      </c>
      <c r="D491" t="s">
        <v>279</v>
      </c>
      <c r="E491" s="1">
        <v>10000</v>
      </c>
      <c r="F491" s="1">
        <f t="shared" si="176"/>
        <v>287</v>
      </c>
      <c r="G491" s="1">
        <v>0</v>
      </c>
      <c r="H491" s="1">
        <f t="shared" si="177"/>
        <v>304</v>
      </c>
      <c r="I491" s="1">
        <v>175</v>
      </c>
      <c r="J491" s="1">
        <f t="shared" si="178"/>
        <v>766</v>
      </c>
      <c r="K491" s="1">
        <f t="shared" si="179"/>
        <v>9234</v>
      </c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6"/>
      <c r="BF491" s="6"/>
      <c r="BG491" s="6"/>
      <c r="BH491" s="6"/>
      <c r="BI491" s="6"/>
      <c r="BJ491" s="6"/>
      <c r="BK491" s="6"/>
      <c r="BL491" s="6"/>
      <c r="BM491" s="6"/>
      <c r="BN491" s="6"/>
      <c r="BO491" s="6"/>
      <c r="BP491" s="6"/>
      <c r="BQ491" s="6"/>
      <c r="BR491" s="6"/>
      <c r="BS491" s="6"/>
      <c r="BT491" s="6"/>
      <c r="BU491" s="6"/>
      <c r="BV491" s="6"/>
      <c r="BW491" s="6"/>
      <c r="BX491" s="6"/>
      <c r="BY491" s="6"/>
      <c r="BZ491" s="6"/>
      <c r="CA491" s="6"/>
      <c r="CB491" s="6"/>
      <c r="CC491" s="6"/>
      <c r="CD491" s="6"/>
      <c r="CE491" s="6"/>
      <c r="CF491" s="6"/>
      <c r="CG491" s="6"/>
      <c r="CH491" s="6"/>
      <c r="CI491" s="6"/>
      <c r="CJ491" s="6"/>
      <c r="CK491" s="6"/>
      <c r="CL491" s="6"/>
      <c r="CM491" s="6"/>
      <c r="CN491" s="6"/>
      <c r="CO491" s="6"/>
      <c r="CP491" s="6"/>
      <c r="CQ491" s="6"/>
      <c r="CR491" s="6"/>
      <c r="CS491" s="6"/>
      <c r="CT491" s="6"/>
      <c r="CU491" s="6"/>
      <c r="CV491" s="6"/>
      <c r="CW491" s="6"/>
      <c r="CX491" s="6"/>
      <c r="CY491" s="6"/>
      <c r="CZ491" s="6"/>
      <c r="DA491" s="6"/>
      <c r="DB491" s="6"/>
      <c r="DC491" s="6"/>
      <c r="DD491" s="6"/>
      <c r="DE491" s="6"/>
      <c r="DF491" s="6"/>
      <c r="DG491" s="6"/>
      <c r="DH491" s="6"/>
      <c r="DI491" s="6"/>
      <c r="DJ491" s="6"/>
      <c r="DK491" s="6"/>
      <c r="DL491" s="6"/>
      <c r="DM491" s="6"/>
      <c r="DN491" s="6"/>
      <c r="DO491" s="6"/>
      <c r="DP491" s="6"/>
      <c r="DQ491" s="6"/>
      <c r="DR491" s="6"/>
      <c r="DS491" s="6"/>
      <c r="DT491" s="6"/>
      <c r="DU491" s="6"/>
      <c r="DV491" s="6"/>
    </row>
    <row r="492" spans="1:126" x14ac:dyDescent="0.25">
      <c r="A492" s="3" t="s">
        <v>13</v>
      </c>
      <c r="B492" s="3">
        <v>9</v>
      </c>
      <c r="C492" s="34"/>
      <c r="D492" s="3"/>
      <c r="E492" s="4">
        <f>SUM(E483:E491)</f>
        <v>349850</v>
      </c>
      <c r="F492" s="4">
        <f>SUM(F483:F491)</f>
        <v>10040.700000000001</v>
      </c>
      <c r="G492" s="4">
        <f t="shared" ref="G492:K492" si="180">SUM(G483:G491)</f>
        <v>16481.8</v>
      </c>
      <c r="H492" s="4">
        <f t="shared" si="180"/>
        <v>10635.44</v>
      </c>
      <c r="I492" s="4">
        <f t="shared" si="180"/>
        <v>2655</v>
      </c>
      <c r="J492" s="4">
        <f t="shared" si="180"/>
        <v>39812.94</v>
      </c>
      <c r="K492" s="4">
        <f t="shared" si="180"/>
        <v>310037.06</v>
      </c>
      <c r="L492"/>
      <c r="M492"/>
      <c r="N492"/>
      <c r="O492"/>
      <c r="P492"/>
      <c r="Q492"/>
      <c r="R492"/>
      <c r="S492"/>
      <c r="T492"/>
      <c r="U492"/>
      <c r="V492"/>
      <c r="W492"/>
      <c r="X492"/>
      <c r="Y492"/>
      <c r="Z492"/>
      <c r="AA492"/>
      <c r="AB492"/>
      <c r="AC492"/>
      <c r="AD492"/>
      <c r="AE492"/>
      <c r="AF492"/>
      <c r="AG492"/>
      <c r="AH492"/>
      <c r="AI492"/>
      <c r="AJ492"/>
      <c r="AK492"/>
      <c r="AL492"/>
      <c r="AM492"/>
      <c r="AN492"/>
      <c r="AO492"/>
      <c r="AP492"/>
      <c r="AQ492"/>
      <c r="AR492"/>
      <c r="AS492"/>
      <c r="AT492"/>
      <c r="AU492"/>
      <c r="AV492"/>
      <c r="AW492"/>
      <c r="AX492"/>
      <c r="AY492"/>
      <c r="AZ492"/>
      <c r="BA492"/>
      <c r="BB492"/>
      <c r="BC492"/>
      <c r="BD492"/>
      <c r="BE492"/>
      <c r="BF492"/>
      <c r="BG492"/>
      <c r="BH492"/>
      <c r="BI492"/>
      <c r="BJ492"/>
      <c r="BK492"/>
      <c r="BL492"/>
      <c r="BM492"/>
      <c r="BN492"/>
      <c r="BO492"/>
      <c r="BP492"/>
      <c r="BQ492"/>
      <c r="BR492"/>
      <c r="BS492"/>
      <c r="BT492"/>
      <c r="BU492"/>
      <c r="BV492"/>
      <c r="BW492"/>
      <c r="BX492"/>
      <c r="BY492"/>
      <c r="BZ492"/>
      <c r="CA492"/>
      <c r="CB492"/>
      <c r="CC492"/>
      <c r="CD492"/>
      <c r="CE492"/>
      <c r="CF492"/>
      <c r="CG492"/>
      <c r="CH492"/>
      <c r="CI492"/>
      <c r="CJ492"/>
      <c r="CK492"/>
      <c r="CL492"/>
      <c r="CM492"/>
      <c r="CN492"/>
      <c r="CO492"/>
      <c r="CP492"/>
      <c r="CQ492"/>
      <c r="CR492"/>
      <c r="CS492"/>
      <c r="CT492"/>
      <c r="CU492"/>
      <c r="CV492"/>
      <c r="CW492"/>
      <c r="CX492"/>
      <c r="CY492"/>
      <c r="CZ492"/>
      <c r="DA492"/>
      <c r="DB492"/>
      <c r="DC492"/>
      <c r="DD492"/>
      <c r="DE492"/>
      <c r="DF492"/>
      <c r="DG492"/>
      <c r="DH492"/>
      <c r="DI492"/>
      <c r="DJ492"/>
      <c r="DK492"/>
      <c r="DL492"/>
      <c r="DM492"/>
      <c r="DN492"/>
      <c r="DO492"/>
      <c r="DP492"/>
      <c r="DQ492"/>
      <c r="DR492"/>
      <c r="DS492"/>
      <c r="DT492"/>
      <c r="DU492"/>
      <c r="DV492"/>
    </row>
    <row r="493" spans="1:126" x14ac:dyDescent="0.25"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  <c r="AQ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  <c r="CI493"/>
      <c r="CJ493"/>
      <c r="CK493"/>
      <c r="CL493"/>
      <c r="CM493"/>
      <c r="CN493"/>
      <c r="CO493"/>
      <c r="CP493"/>
      <c r="CQ493"/>
      <c r="CR493"/>
      <c r="CS493"/>
      <c r="CT493"/>
      <c r="CU493"/>
      <c r="CV493"/>
      <c r="CW493"/>
      <c r="CX493"/>
      <c r="CY493"/>
      <c r="CZ493"/>
      <c r="DA493"/>
      <c r="DB493"/>
      <c r="DC493"/>
      <c r="DD493"/>
      <c r="DE493"/>
      <c r="DF493"/>
      <c r="DG493"/>
      <c r="DH493"/>
      <c r="DI493"/>
      <c r="DJ493"/>
      <c r="DK493"/>
      <c r="DL493"/>
      <c r="DM493"/>
      <c r="DN493"/>
      <c r="DO493"/>
      <c r="DP493"/>
      <c r="DQ493"/>
      <c r="DR493"/>
      <c r="DS493"/>
      <c r="DT493"/>
      <c r="DU493"/>
      <c r="DV493"/>
    </row>
    <row r="494" spans="1:126" s="3" customFormat="1" x14ac:dyDescent="0.25">
      <c r="A494"/>
      <c r="B494"/>
      <c r="C494" s="32"/>
      <c r="D494"/>
      <c r="E494" s="1"/>
      <c r="F494" s="1"/>
      <c r="G494" s="1"/>
      <c r="H494" s="1"/>
      <c r="I494" s="1"/>
      <c r="J494" s="1"/>
      <c r="K494" s="1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  <c r="AN494" s="6"/>
      <c r="AO494" s="6"/>
      <c r="AP494" s="6"/>
      <c r="AQ494" s="6"/>
      <c r="AR494" s="6"/>
      <c r="AS494" s="6"/>
      <c r="AT494" s="6"/>
      <c r="AU494" s="6"/>
      <c r="AV494" s="6"/>
      <c r="AW494" s="6"/>
      <c r="AX494" s="6"/>
      <c r="AY494" s="6"/>
      <c r="AZ494" s="6"/>
      <c r="BA494" s="6"/>
      <c r="BB494" s="6"/>
      <c r="BC494" s="6"/>
      <c r="BD494" s="6"/>
      <c r="BE494" s="6"/>
      <c r="BF494" s="6"/>
      <c r="BG494" s="6"/>
      <c r="BH494" s="6"/>
      <c r="BI494" s="6"/>
      <c r="BJ494" s="6"/>
      <c r="BK494" s="6"/>
      <c r="BL494" s="6"/>
      <c r="BM494" s="6"/>
      <c r="BN494" s="6"/>
      <c r="BO494" s="6"/>
      <c r="BP494" s="6"/>
      <c r="BQ494" s="6"/>
      <c r="BR494" s="6"/>
      <c r="BS494" s="6"/>
      <c r="BT494" s="6"/>
      <c r="BU494" s="6"/>
      <c r="BV494" s="6"/>
      <c r="BW494" s="6"/>
      <c r="BX494" s="6"/>
      <c r="BY494" s="6"/>
      <c r="BZ494" s="6"/>
      <c r="CA494" s="6"/>
      <c r="CB494" s="6"/>
      <c r="CC494" s="6"/>
      <c r="CD494" s="6"/>
      <c r="CE494" s="6"/>
      <c r="CF494" s="6"/>
      <c r="CG494" s="6"/>
      <c r="CH494" s="6"/>
      <c r="CI494" s="6"/>
      <c r="CJ494" s="6"/>
      <c r="CK494" s="6"/>
      <c r="CL494" s="6"/>
      <c r="CM494" s="6"/>
      <c r="CN494" s="6"/>
      <c r="CO494" s="6"/>
      <c r="CP494" s="6"/>
      <c r="CQ494" s="6"/>
      <c r="CR494" s="6"/>
      <c r="CS494" s="6"/>
      <c r="CT494" s="6"/>
      <c r="CU494" s="6"/>
      <c r="CV494" s="6"/>
      <c r="CW494" s="6"/>
      <c r="CX494" s="6"/>
      <c r="CY494" s="6"/>
      <c r="CZ494" s="6"/>
      <c r="DA494" s="6"/>
      <c r="DB494" s="6"/>
      <c r="DC494" s="6"/>
      <c r="DD494" s="6"/>
      <c r="DE494" s="6"/>
      <c r="DF494" s="6"/>
      <c r="DG494" s="6"/>
      <c r="DH494" s="6"/>
      <c r="DI494" s="6"/>
      <c r="DJ494" s="6"/>
      <c r="DK494" s="6"/>
      <c r="DL494" s="6"/>
      <c r="DM494" s="6"/>
      <c r="DN494" s="6"/>
      <c r="DO494" s="6"/>
      <c r="DP494" s="6"/>
      <c r="DQ494" s="6"/>
      <c r="DR494" s="6"/>
      <c r="DS494" s="6"/>
      <c r="DT494" s="6"/>
      <c r="DU494" s="6"/>
      <c r="DV494" s="6"/>
    </row>
    <row r="495" spans="1:126" s="3" customFormat="1" ht="15.75" x14ac:dyDescent="0.25">
      <c r="A495" s="7" t="s">
        <v>218</v>
      </c>
      <c r="B495" s="7">
        <f>+B492+B479+B474+B463+B458+B450+B441+B435+B431+B417+B405+B400+B396+B385+B380+B374+B367+B359+B345+B341+B329+B324+B318+B308+B302+B296+B291+B286+B281+B275+B267+B262+B256+B248+B211+B206+B196+B189+B185+B178+B169+B154+B141+B120+B114+B110+B103+B98+B97+B93+B89+B79+B65+B61+B56+B51+B47+B40+B35+B29+B25</f>
        <v>296</v>
      </c>
      <c r="C495" s="41"/>
      <c r="D495" s="7"/>
      <c r="E495" s="24">
        <f t="shared" ref="E495:F495" si="181">+E492+E479+E474+E463+E458+E450+E441+E435+E431+E417+E405+E400+E396+E385+E380+E374+E367+E359+E345+E341+E329+E324+E318+E308+E302+E296+E291+E286+E281+E275+E267+E262+E256+E248+E211+E206+E196+E189+E185+E178+E169+E154+E141+E120+E114+E110+E103+E97+E93+E89+E79+E65+E61+E56+E51+E47+E40+E35+E29+E25</f>
        <v>14678939.289999999</v>
      </c>
      <c r="F495" s="24">
        <f t="shared" si="181"/>
        <v>421285.61</v>
      </c>
      <c r="G495" s="24">
        <f>+G492+G479+G474+G463+G458+G450+G441+G435+G431+G417+G405+G400+G396+G385+G380+G374+G367+G359+G345+G341+G329+G324+G318+G308+G302+G296+G291+G286+G281+G275+G267+G262+G256+G248+G211+G206+G196+G189+G185+G178+G169+G154+G141+G120+G114+G110+G103+G97+G93+G89+G79+G65+G61+G56+G51+G47+G40+G35+G29+G25</f>
        <v>880486.41</v>
      </c>
      <c r="H495" s="24">
        <f t="shared" ref="H495:K495" si="182">+H492+H479+H474+H463+H458+H450+H441+H435+H431+H417+H405+H400+H396+H385+H380+H374+H367+H359+H345+H341+H329+H324+H318+H308+H302+H296+H291+H286+H281+H275+H267+H262+H256+H248+H211+H206+H196+H189+H185+H178+H169+H154+H141+H120+H114+H110+H103+H97+H93+H89+H79+H65+H61+H56+H51+H47+H40+H35+H29+H25</f>
        <v>443598.75</v>
      </c>
      <c r="I495" s="24">
        <f t="shared" si="182"/>
        <v>390014.67</v>
      </c>
      <c r="J495" s="24">
        <f t="shared" si="182"/>
        <v>2135345.44</v>
      </c>
      <c r="K495" s="24">
        <f t="shared" si="182"/>
        <v>12543593.85</v>
      </c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  <c r="AR495" s="6"/>
      <c r="AS495" s="6"/>
      <c r="AT495" s="6"/>
      <c r="AU495" s="6"/>
      <c r="AV495" s="6"/>
      <c r="AW495" s="6"/>
      <c r="AX495" s="6"/>
      <c r="AY495" s="6"/>
      <c r="AZ495" s="6"/>
      <c r="BA495" s="6"/>
      <c r="BB495" s="6"/>
      <c r="BC495" s="6"/>
      <c r="BD495" s="6"/>
      <c r="BE495" s="6"/>
      <c r="BF495" s="6"/>
      <c r="BG495" s="6"/>
      <c r="BH495" s="6"/>
      <c r="BI495" s="6"/>
      <c r="BJ495" s="6"/>
      <c r="BK495" s="6"/>
      <c r="BL495" s="6"/>
      <c r="BM495" s="6"/>
      <c r="BN495" s="6"/>
      <c r="BO495" s="6"/>
      <c r="BP495" s="6"/>
      <c r="BQ495" s="6"/>
      <c r="BR495" s="6"/>
      <c r="BS495" s="6"/>
      <c r="BT495" s="6"/>
      <c r="BU495" s="6"/>
      <c r="BV495" s="6"/>
      <c r="BW495" s="6"/>
      <c r="BX495" s="6"/>
      <c r="BY495" s="6"/>
      <c r="BZ495" s="6"/>
      <c r="CA495" s="6"/>
      <c r="CB495" s="6"/>
      <c r="CC495" s="6"/>
      <c r="CD495" s="6"/>
      <c r="CE495" s="6"/>
      <c r="CF495" s="6"/>
      <c r="CG495" s="6"/>
      <c r="CH495" s="6"/>
      <c r="CI495" s="6"/>
      <c r="CJ495" s="6"/>
      <c r="CK495" s="6"/>
      <c r="CL495" s="6"/>
      <c r="CM495" s="6"/>
      <c r="CN495" s="6"/>
      <c r="CO495" s="6"/>
      <c r="CP495" s="6"/>
      <c r="CQ495" s="6"/>
      <c r="CR495" s="6"/>
      <c r="CS495" s="6"/>
      <c r="CT495" s="6"/>
      <c r="CU495" s="6"/>
      <c r="CV495" s="6"/>
      <c r="CW495" s="6"/>
      <c r="CX495" s="6"/>
      <c r="CY495" s="6"/>
      <c r="CZ495" s="6"/>
      <c r="DA495" s="6"/>
      <c r="DB495" s="6"/>
      <c r="DC495" s="6"/>
      <c r="DD495" s="6"/>
      <c r="DE495" s="6"/>
      <c r="DF495" s="6"/>
      <c r="DG495" s="6"/>
      <c r="DH495" s="6"/>
      <c r="DI495" s="6"/>
      <c r="DJ495" s="6"/>
      <c r="DK495" s="6"/>
      <c r="DL495" s="6"/>
      <c r="DM495" s="6"/>
      <c r="DN495" s="6"/>
      <c r="DO495" s="6"/>
      <c r="DP495" s="6"/>
      <c r="DQ495" s="6"/>
      <c r="DR495" s="6"/>
      <c r="DS495" s="6"/>
      <c r="DT495" s="6"/>
      <c r="DU495" s="6"/>
      <c r="DV495" s="6"/>
    </row>
    <row r="496" spans="1:126" s="3" customFormat="1" ht="15.75" x14ac:dyDescent="0.25">
      <c r="A496" s="8"/>
      <c r="B496" s="8"/>
      <c r="C496" s="42"/>
      <c r="D496" s="8"/>
      <c r="E496" s="9"/>
      <c r="F496" s="9"/>
      <c r="G496" s="9"/>
      <c r="H496" s="9"/>
      <c r="I496" s="9"/>
      <c r="J496" s="9"/>
      <c r="K496" s="9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  <c r="AR496" s="6"/>
      <c r="AS496" s="6"/>
      <c r="AT496" s="6"/>
      <c r="AU496" s="6"/>
      <c r="AV496" s="6"/>
      <c r="AW496" s="6"/>
      <c r="AX496" s="6"/>
      <c r="AY496" s="6"/>
      <c r="AZ496" s="6"/>
      <c r="BA496" s="6"/>
      <c r="BB496" s="6"/>
      <c r="BC496" s="6"/>
      <c r="BD496" s="6"/>
      <c r="BE496" s="6"/>
      <c r="BF496" s="6"/>
      <c r="BG496" s="6"/>
      <c r="BH496" s="6"/>
      <c r="BI496" s="6"/>
      <c r="BJ496" s="6"/>
      <c r="BK496" s="6"/>
      <c r="BL496" s="6"/>
      <c r="BM496" s="6"/>
      <c r="BN496" s="6"/>
      <c r="BO496" s="6"/>
      <c r="BP496" s="6"/>
      <c r="BQ496" s="6"/>
      <c r="BR496" s="6"/>
      <c r="BS496" s="6"/>
      <c r="BT496" s="6"/>
      <c r="BU496" s="6"/>
      <c r="BV496" s="6"/>
      <c r="BW496" s="6"/>
      <c r="BX496" s="6"/>
      <c r="BY496" s="6"/>
      <c r="BZ496" s="6"/>
      <c r="CA496" s="6"/>
      <c r="CB496" s="6"/>
      <c r="CC496" s="6"/>
      <c r="CD496" s="6"/>
      <c r="CE496" s="6"/>
      <c r="CF496" s="6"/>
      <c r="CG496" s="6"/>
      <c r="CH496" s="6"/>
      <c r="CI496" s="6"/>
      <c r="CJ496" s="6"/>
      <c r="CK496" s="6"/>
      <c r="CL496" s="6"/>
      <c r="CM496" s="6"/>
      <c r="CN496" s="6"/>
      <c r="CO496" s="6"/>
      <c r="CP496" s="6"/>
      <c r="CQ496" s="6"/>
      <c r="CR496" s="6"/>
      <c r="CS496" s="6"/>
      <c r="CT496" s="6"/>
      <c r="CU496" s="6"/>
      <c r="CV496" s="6"/>
      <c r="CW496" s="6"/>
      <c r="CX496" s="6"/>
      <c r="CY496" s="6"/>
      <c r="CZ496" s="6"/>
      <c r="DA496" s="6"/>
      <c r="DB496" s="6"/>
      <c r="DC496" s="6"/>
      <c r="DD496" s="6"/>
      <c r="DE496" s="6"/>
      <c r="DF496" s="6"/>
      <c r="DG496" s="6"/>
      <c r="DH496" s="6"/>
      <c r="DI496" s="6"/>
      <c r="DJ496" s="6"/>
      <c r="DK496" s="6"/>
      <c r="DL496" s="6"/>
      <c r="DM496" s="6"/>
      <c r="DN496" s="6"/>
      <c r="DO496" s="6"/>
      <c r="DP496" s="6"/>
      <c r="DQ496" s="6"/>
      <c r="DR496" s="6"/>
      <c r="DS496" s="6"/>
      <c r="DT496" s="6"/>
      <c r="DU496" s="6"/>
      <c r="DV496" s="6"/>
    </row>
    <row r="497" spans="1:126" ht="15.75" x14ac:dyDescent="0.25">
      <c r="A497" s="8"/>
      <c r="B497" s="8"/>
      <c r="C497" s="42"/>
      <c r="D497" s="8"/>
      <c r="E497" s="9"/>
      <c r="F497" s="9"/>
      <c r="G497" s="9"/>
      <c r="H497" s="9"/>
      <c r="I497" s="9"/>
      <c r="J497" s="9"/>
      <c r="K497" s="9"/>
      <c r="L497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  <c r="AQ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  <c r="CI497"/>
      <c r="CJ497"/>
      <c r="CK497"/>
      <c r="CL497"/>
      <c r="CM497"/>
      <c r="CN497"/>
      <c r="CO497"/>
      <c r="CP497"/>
      <c r="CQ497"/>
      <c r="CR497"/>
      <c r="CS497"/>
      <c r="CT497"/>
      <c r="CU497"/>
      <c r="CV497"/>
      <c r="CW497"/>
      <c r="CX497"/>
      <c r="CY497"/>
      <c r="CZ497"/>
      <c r="DA497"/>
      <c r="DB497"/>
      <c r="DC497"/>
      <c r="DD497"/>
      <c r="DE497"/>
      <c r="DF497"/>
      <c r="DG497"/>
      <c r="DH497"/>
      <c r="DI497"/>
      <c r="DJ497"/>
      <c r="DK497"/>
      <c r="DL497"/>
      <c r="DM497"/>
      <c r="DN497"/>
      <c r="DO497"/>
      <c r="DP497"/>
      <c r="DQ497"/>
      <c r="DR497"/>
      <c r="DS497"/>
      <c r="DT497"/>
      <c r="DU497"/>
      <c r="DV497"/>
    </row>
    <row r="498" spans="1:126" s="3" customFormat="1" ht="15.75" x14ac:dyDescent="0.25">
      <c r="A498" s="8"/>
      <c r="B498" s="8"/>
      <c r="C498" s="42"/>
      <c r="D498" s="8"/>
      <c r="E498" s="9"/>
      <c r="F498" s="9"/>
      <c r="G498" s="9"/>
      <c r="H498" s="9"/>
      <c r="I498" s="9"/>
      <c r="J498" s="9"/>
      <c r="K498" s="9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6"/>
      <c r="AQ498" s="6"/>
      <c r="AR498" s="6"/>
      <c r="AS498" s="6"/>
      <c r="AT498" s="6"/>
      <c r="AU498" s="6"/>
      <c r="AV498" s="6"/>
      <c r="AW498" s="6"/>
      <c r="AX498" s="6"/>
      <c r="AY498" s="6"/>
      <c r="AZ498" s="6"/>
      <c r="BA498" s="6"/>
      <c r="BB498" s="6"/>
      <c r="BC498" s="6"/>
      <c r="BD498" s="6"/>
      <c r="BE498" s="6"/>
      <c r="BF498" s="6"/>
      <c r="BG498" s="6"/>
      <c r="BH498" s="6"/>
      <c r="BI498" s="6"/>
      <c r="BJ498" s="6"/>
      <c r="BK498" s="6"/>
      <c r="BL498" s="6"/>
      <c r="BM498" s="6"/>
      <c r="BN498" s="6"/>
      <c r="BO498" s="6"/>
      <c r="BP498" s="6"/>
      <c r="BQ498" s="6"/>
      <c r="BR498" s="6"/>
      <c r="BS498" s="6"/>
      <c r="BT498" s="6"/>
      <c r="BU498" s="6"/>
      <c r="BV498" s="6"/>
      <c r="BW498" s="6"/>
      <c r="BX498" s="6"/>
      <c r="BY498" s="6"/>
      <c r="BZ498" s="6"/>
      <c r="CA498" s="6"/>
      <c r="CB498" s="6"/>
      <c r="CC498" s="6"/>
      <c r="CD498" s="6"/>
      <c r="CE498" s="6"/>
      <c r="CF498" s="6"/>
      <c r="CG498" s="6"/>
      <c r="CH498" s="6"/>
      <c r="CI498" s="6"/>
      <c r="CJ498" s="6"/>
      <c r="CK498" s="6"/>
      <c r="CL498" s="6"/>
      <c r="CM498" s="6"/>
      <c r="CN498" s="6"/>
      <c r="CO498" s="6"/>
      <c r="CP498" s="6"/>
      <c r="CQ498" s="6"/>
      <c r="CR498" s="6"/>
      <c r="CS498" s="6"/>
      <c r="CT498" s="6"/>
      <c r="CU498" s="6"/>
      <c r="CV498" s="6"/>
      <c r="CW498" s="6"/>
      <c r="CX498" s="6"/>
      <c r="CY498" s="6"/>
      <c r="CZ498" s="6"/>
      <c r="DA498" s="6"/>
      <c r="DB498" s="6"/>
      <c r="DC498" s="6"/>
      <c r="DD498" s="6"/>
      <c r="DE498" s="6"/>
      <c r="DF498" s="6"/>
      <c r="DG498" s="6"/>
      <c r="DH498" s="6"/>
      <c r="DI498" s="6"/>
      <c r="DJ498" s="6"/>
      <c r="DK498" s="6"/>
      <c r="DL498" s="6"/>
      <c r="DM498" s="6"/>
      <c r="DN498" s="6"/>
      <c r="DO498" s="6"/>
      <c r="DP498" s="6"/>
      <c r="DQ498" s="6"/>
      <c r="DR498" s="6"/>
      <c r="DS498" s="6"/>
      <c r="DT498" s="6"/>
      <c r="DU498" s="6"/>
      <c r="DV498" s="6"/>
    </row>
    <row r="505" spans="1:126" x14ac:dyDescent="0.25">
      <c r="M505"/>
      <c r="N505"/>
      <c r="O505"/>
      <c r="P505"/>
      <c r="Q505"/>
      <c r="R505"/>
      <c r="S505"/>
      <c r="T505"/>
      <c r="U505"/>
      <c r="V505"/>
      <c r="W505"/>
      <c r="X505"/>
      <c r="Y505"/>
      <c r="Z505"/>
      <c r="AA505"/>
      <c r="AB505"/>
      <c r="AC505"/>
      <c r="AD505"/>
      <c r="AE505"/>
      <c r="AF505"/>
      <c r="AG505"/>
      <c r="AH505"/>
      <c r="AI505"/>
      <c r="AJ505"/>
      <c r="AK505"/>
      <c r="AL505"/>
      <c r="AM505"/>
      <c r="AN505"/>
      <c r="AO505"/>
      <c r="AP505"/>
      <c r="AQ505"/>
      <c r="AR505"/>
      <c r="AS505"/>
      <c r="AT505"/>
      <c r="AU505"/>
      <c r="AV505"/>
      <c r="AW505"/>
      <c r="AX505"/>
      <c r="AY505"/>
      <c r="AZ505"/>
      <c r="BA505"/>
      <c r="BB505"/>
      <c r="BC505"/>
      <c r="BD505"/>
      <c r="BE505"/>
      <c r="BF505"/>
      <c r="BG505"/>
      <c r="BH505"/>
      <c r="BI505"/>
      <c r="BJ505"/>
      <c r="BK505"/>
      <c r="BL505"/>
      <c r="BM505"/>
      <c r="BN505"/>
      <c r="BO505"/>
      <c r="BP505"/>
      <c r="BQ505"/>
      <c r="BR505"/>
      <c r="BS505"/>
      <c r="BT505"/>
      <c r="BU505"/>
      <c r="BV505"/>
      <c r="BW505"/>
      <c r="BX505"/>
      <c r="BY505"/>
      <c r="BZ505"/>
      <c r="CA505"/>
      <c r="CB505"/>
      <c r="CC505"/>
      <c r="CD505"/>
      <c r="CE505"/>
      <c r="CF505"/>
      <c r="CG505"/>
      <c r="CH505"/>
      <c r="CI505"/>
      <c r="CJ505"/>
      <c r="CK505"/>
      <c r="CL505"/>
      <c r="CM505"/>
      <c r="CN505"/>
      <c r="CO505"/>
      <c r="CP505"/>
      <c r="CQ505"/>
      <c r="CR505"/>
      <c r="CS505"/>
      <c r="CT505"/>
      <c r="CU505"/>
      <c r="CV505"/>
      <c r="CW505"/>
      <c r="CX505"/>
      <c r="CY505"/>
      <c r="CZ505"/>
      <c r="DA505"/>
      <c r="DB505"/>
      <c r="DC505"/>
      <c r="DD505"/>
      <c r="DE505"/>
      <c r="DF505"/>
      <c r="DG505"/>
      <c r="DH505"/>
      <c r="DI505"/>
      <c r="DJ505"/>
      <c r="DK505"/>
      <c r="DL505"/>
      <c r="DM505"/>
      <c r="DN505"/>
      <c r="DO505"/>
      <c r="DP505"/>
      <c r="DQ505"/>
      <c r="DR505"/>
      <c r="DS505"/>
      <c r="DT505"/>
      <c r="DU505"/>
      <c r="DV505"/>
    </row>
    <row r="506" spans="1:126" x14ac:dyDescent="0.25">
      <c r="M506"/>
      <c r="N506"/>
      <c r="O506"/>
      <c r="P506"/>
      <c r="Q506"/>
      <c r="R506"/>
      <c r="S506"/>
      <c r="T506"/>
      <c r="U506"/>
      <c r="V506"/>
      <c r="W506"/>
      <c r="X506"/>
      <c r="Y506"/>
      <c r="Z506"/>
      <c r="AA506"/>
      <c r="AB506"/>
      <c r="AC506"/>
      <c r="AD506"/>
      <c r="AE506"/>
      <c r="AF506"/>
      <c r="AG506"/>
      <c r="AH506"/>
      <c r="AI506"/>
      <c r="AJ506"/>
      <c r="AK506"/>
      <c r="AL506"/>
      <c r="AM506"/>
      <c r="AN506"/>
      <c r="AO506"/>
      <c r="AP506"/>
      <c r="AQ506"/>
      <c r="AR506"/>
      <c r="AS506"/>
      <c r="AT506"/>
      <c r="AU506"/>
      <c r="AV506"/>
      <c r="AW506"/>
      <c r="AX506"/>
      <c r="AY506"/>
      <c r="AZ506"/>
      <c r="BA506"/>
      <c r="BB506"/>
      <c r="BC506"/>
      <c r="BD506"/>
      <c r="BE506"/>
      <c r="BF506"/>
      <c r="BG506"/>
      <c r="BH506"/>
      <c r="BI506"/>
      <c r="BJ506"/>
      <c r="BK506"/>
      <c r="BL506"/>
      <c r="BM506"/>
      <c r="BN506"/>
      <c r="BO506"/>
      <c r="BP506"/>
      <c r="BQ506"/>
      <c r="BR506"/>
      <c r="BS506"/>
      <c r="BT506"/>
      <c r="BU506"/>
      <c r="BV506"/>
      <c r="BW506"/>
      <c r="BX506"/>
      <c r="BY506"/>
      <c r="BZ506"/>
      <c r="CA506"/>
      <c r="CB506"/>
      <c r="CC506"/>
      <c r="CD506"/>
      <c r="CE506"/>
      <c r="CF506"/>
      <c r="CG506"/>
      <c r="CH506"/>
      <c r="CI506"/>
      <c r="CJ506"/>
      <c r="CK506"/>
      <c r="CL506"/>
      <c r="CM506"/>
      <c r="CN506"/>
      <c r="CO506"/>
      <c r="CP506"/>
      <c r="CQ506"/>
      <c r="CR506"/>
      <c r="CS506"/>
      <c r="CT506"/>
      <c r="CU506"/>
      <c r="CV506"/>
      <c r="CW506"/>
      <c r="CX506"/>
      <c r="CY506"/>
      <c r="CZ506"/>
      <c r="DA506"/>
      <c r="DB506"/>
      <c r="DC506"/>
      <c r="DD506"/>
      <c r="DE506"/>
      <c r="DF506"/>
      <c r="DG506"/>
      <c r="DH506"/>
      <c r="DI506"/>
      <c r="DJ506"/>
      <c r="DK506"/>
      <c r="DL506"/>
      <c r="DM506"/>
      <c r="DN506"/>
      <c r="DO506"/>
      <c r="DP506"/>
      <c r="DQ506"/>
      <c r="DR506"/>
      <c r="DS506"/>
      <c r="DT506"/>
      <c r="DU506"/>
      <c r="DV506"/>
    </row>
    <row r="507" spans="1:126" x14ac:dyDescent="0.25">
      <c r="M507"/>
      <c r="N507"/>
      <c r="O507"/>
      <c r="P507"/>
      <c r="Q507"/>
      <c r="R507"/>
      <c r="S507"/>
      <c r="T507"/>
      <c r="U507"/>
      <c r="V507"/>
      <c r="W507"/>
      <c r="X507"/>
      <c r="Y507"/>
      <c r="Z507"/>
      <c r="AA507"/>
      <c r="AB507"/>
      <c r="AC507"/>
      <c r="AD507"/>
      <c r="AE507"/>
      <c r="AF507"/>
      <c r="AG507"/>
      <c r="AH507"/>
      <c r="AI507"/>
      <c r="AJ507"/>
      <c r="AK507"/>
      <c r="AL507"/>
      <c r="AM507"/>
      <c r="AN507"/>
      <c r="AO507"/>
      <c r="AP507"/>
      <c r="AQ507"/>
      <c r="AR507"/>
      <c r="AS507"/>
      <c r="AT507"/>
      <c r="AU507"/>
      <c r="AV507"/>
      <c r="AW507"/>
      <c r="AX507"/>
      <c r="AY507"/>
      <c r="AZ507"/>
      <c r="BA507"/>
      <c r="BB507"/>
      <c r="BC507"/>
      <c r="BD507"/>
      <c r="BE507"/>
      <c r="BF507"/>
      <c r="BG507"/>
      <c r="BH507"/>
      <c r="BI507"/>
      <c r="BJ507"/>
      <c r="BK507"/>
      <c r="BL507"/>
      <c r="BM507"/>
      <c r="BN507"/>
      <c r="BO507"/>
      <c r="BP507"/>
      <c r="BQ507"/>
      <c r="BR507"/>
      <c r="BS507"/>
      <c r="BT507"/>
      <c r="BU507"/>
      <c r="BV507"/>
      <c r="BW507"/>
      <c r="BX507"/>
      <c r="BY507"/>
      <c r="BZ507"/>
      <c r="CA507"/>
      <c r="CB507"/>
      <c r="CC507"/>
      <c r="CD507"/>
      <c r="CE507"/>
      <c r="CF507"/>
      <c r="CG507"/>
      <c r="CH507"/>
      <c r="CI507"/>
      <c r="CJ507"/>
      <c r="CK507"/>
      <c r="CL507"/>
      <c r="CM507"/>
      <c r="CN507"/>
      <c r="CO507"/>
      <c r="CP507"/>
      <c r="CQ507"/>
      <c r="CR507"/>
      <c r="CS507"/>
      <c r="CT507"/>
      <c r="CU507"/>
      <c r="CV507"/>
      <c r="CW507"/>
      <c r="CX507"/>
      <c r="CY507"/>
      <c r="CZ507"/>
      <c r="DA507"/>
      <c r="DB507"/>
      <c r="DC507"/>
      <c r="DD507"/>
      <c r="DE507"/>
      <c r="DF507"/>
      <c r="DG507"/>
      <c r="DH507"/>
      <c r="DI507"/>
      <c r="DJ507"/>
      <c r="DK507"/>
      <c r="DL507"/>
      <c r="DM507"/>
      <c r="DN507"/>
      <c r="DO507"/>
      <c r="DP507"/>
      <c r="DQ507"/>
      <c r="DR507"/>
      <c r="DS507"/>
      <c r="DT507"/>
      <c r="DU507"/>
      <c r="DV507"/>
    </row>
    <row r="508" spans="1:126" x14ac:dyDescent="0.25">
      <c r="M508"/>
      <c r="N508"/>
      <c r="O508"/>
      <c r="P508"/>
      <c r="Q508"/>
      <c r="R508"/>
      <c r="S508"/>
      <c r="T508"/>
      <c r="U508"/>
      <c r="V508"/>
      <c r="W508"/>
      <c r="X508"/>
      <c r="Y508"/>
      <c r="Z508"/>
      <c r="AA508"/>
      <c r="AB508"/>
      <c r="AC508"/>
      <c r="AD508"/>
      <c r="AE508"/>
      <c r="AF508"/>
      <c r="AG508"/>
      <c r="AH508"/>
      <c r="AI508"/>
      <c r="AJ508"/>
      <c r="AK508"/>
      <c r="AL508"/>
      <c r="AM508"/>
      <c r="AN508"/>
      <c r="AO508"/>
      <c r="AP508"/>
      <c r="AQ508"/>
      <c r="AR508"/>
      <c r="AS508"/>
      <c r="AT508"/>
      <c r="AU508"/>
      <c r="AV508"/>
      <c r="AW508"/>
      <c r="AX508"/>
      <c r="AY508"/>
      <c r="AZ508"/>
      <c r="BA508"/>
      <c r="BB508"/>
      <c r="BC508"/>
      <c r="BD508"/>
      <c r="BE508"/>
      <c r="BF508"/>
      <c r="BG508"/>
      <c r="BH508"/>
      <c r="BI508"/>
      <c r="BJ508"/>
      <c r="BK508"/>
      <c r="BL508"/>
      <c r="BM508"/>
      <c r="BN508"/>
      <c r="BO508"/>
      <c r="BP508"/>
      <c r="BQ508"/>
      <c r="BR508"/>
      <c r="BS508"/>
      <c r="BT508"/>
      <c r="BU508"/>
      <c r="BV508"/>
      <c r="BW508"/>
      <c r="BX508"/>
      <c r="BY508"/>
      <c r="BZ508"/>
      <c r="CA508"/>
      <c r="CB508"/>
      <c r="CC508"/>
      <c r="CD508"/>
      <c r="CE508"/>
      <c r="CF508"/>
      <c r="CG508"/>
      <c r="CH508"/>
      <c r="CI508"/>
      <c r="CJ508"/>
      <c r="CK508"/>
      <c r="CL508"/>
      <c r="CM508"/>
      <c r="CN508"/>
      <c r="CO508"/>
      <c r="CP508"/>
      <c r="CQ508"/>
      <c r="CR508"/>
      <c r="CS508"/>
      <c r="CT508"/>
      <c r="CU508"/>
      <c r="CV508"/>
      <c r="CW508"/>
      <c r="CX508"/>
      <c r="CY508"/>
      <c r="CZ508"/>
      <c r="DA508"/>
      <c r="DB508"/>
      <c r="DC508"/>
      <c r="DD508"/>
      <c r="DE508"/>
      <c r="DF508"/>
      <c r="DG508"/>
      <c r="DH508"/>
      <c r="DI508"/>
      <c r="DJ508"/>
      <c r="DK508"/>
      <c r="DL508"/>
      <c r="DM508"/>
      <c r="DN508"/>
      <c r="DO508"/>
      <c r="DP508"/>
      <c r="DQ508"/>
      <c r="DR508"/>
      <c r="DS508"/>
      <c r="DT508"/>
      <c r="DU508"/>
      <c r="DV508"/>
    </row>
    <row r="510" spans="1:126" ht="24.95" customHeight="1" x14ac:dyDescent="0.25"/>
    <row r="511" spans="1:126" s="5" customFormat="1" x14ac:dyDescent="0.25">
      <c r="A511"/>
      <c r="B511"/>
      <c r="C511" s="32"/>
      <c r="D511"/>
      <c r="E511" s="1"/>
      <c r="F511" s="1"/>
      <c r="G511" s="1"/>
      <c r="H511" s="1"/>
      <c r="I511" s="1"/>
      <c r="J511" s="1"/>
      <c r="K511" s="1"/>
    </row>
    <row r="512" spans="1:126" s="5" customFormat="1" x14ac:dyDescent="0.25">
      <c r="A512"/>
      <c r="B512"/>
      <c r="C512" s="32"/>
      <c r="D512"/>
      <c r="E512" s="1"/>
      <c r="F512" s="1"/>
      <c r="G512" s="1"/>
      <c r="H512" s="1"/>
      <c r="I512" s="1"/>
      <c r="J512" s="1"/>
      <c r="K512" s="1"/>
    </row>
    <row r="513" spans="1:126" s="5" customFormat="1" x14ac:dyDescent="0.25">
      <c r="A513"/>
      <c r="B513"/>
      <c r="C513" s="32"/>
      <c r="D513"/>
      <c r="E513" s="1"/>
      <c r="F513" s="1"/>
      <c r="G513" s="1"/>
      <c r="H513" s="1"/>
      <c r="I513" s="1"/>
      <c r="J513" s="1"/>
      <c r="K513" s="1"/>
    </row>
    <row r="514" spans="1:126" x14ac:dyDescent="0.25">
      <c r="DV514"/>
    </row>
  </sheetData>
  <mergeCells count="45">
    <mergeCell ref="A10:K10"/>
    <mergeCell ref="A58:K58"/>
    <mergeCell ref="A37:K37"/>
    <mergeCell ref="A42:K42"/>
    <mergeCell ref="A112:K112"/>
    <mergeCell ref="A105:K105"/>
    <mergeCell ref="A31:K31"/>
    <mergeCell ref="A53:K53"/>
    <mergeCell ref="A95:K95"/>
    <mergeCell ref="A116:K116"/>
    <mergeCell ref="A299:K299"/>
    <mergeCell ref="A250:K250"/>
    <mergeCell ref="A99:K99"/>
    <mergeCell ref="A192:K192"/>
    <mergeCell ref="A198:K198"/>
    <mergeCell ref="A208:K208"/>
    <mergeCell ref="A213:K213"/>
    <mergeCell ref="A181:K181"/>
    <mergeCell ref="A283:K283"/>
    <mergeCell ref="A277:K277"/>
    <mergeCell ref="A288:K288"/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331:K331"/>
    <mergeCell ref="A304:K304"/>
    <mergeCell ref="A310:K310"/>
    <mergeCell ref="A258:K258"/>
    <mergeCell ref="A327:K327"/>
    <mergeCell ref="A269:K269"/>
    <mergeCell ref="A264:K264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5" manualBreakCount="5">
    <brk id="79" max="9" man="1"/>
    <brk id="30" max="9" man="1"/>
    <brk id="191" max="9" man="1"/>
    <brk id="236" max="9" man="1"/>
    <brk id="518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2022-02-04T18:34:37Z</cp:lastPrinted>
  <dcterms:created xsi:type="dcterms:W3CDTF">2017-02-23T14:23:40Z</dcterms:created>
  <dcterms:modified xsi:type="dcterms:W3CDTF">2022-05-16T17:50:29Z</dcterms:modified>
</cp:coreProperties>
</file>