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E23DD203-A589-4CC2-B8E8-D8C0DAD21D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Document'!$A$7:$K$21</definedName>
    <definedName name="_xlnm.Print_Area" localSheetId="0">'New Text Document'!$A$1:$K$538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9" i="1" l="1"/>
  <c r="E94" i="1"/>
  <c r="G126" i="1" l="1"/>
  <c r="G164" i="1"/>
  <c r="G172" i="1"/>
  <c r="G178" i="1"/>
  <c r="G182" i="1"/>
  <c r="G186" i="1"/>
  <c r="G193" i="1"/>
  <c r="G197" i="1"/>
  <c r="G201" i="1"/>
  <c r="G211" i="1"/>
  <c r="G216" i="1"/>
  <c r="G223" i="1"/>
  <c r="G232" i="1"/>
  <c r="G246" i="1"/>
  <c r="G250" i="1"/>
  <c r="G261" i="1"/>
  <c r="G275" i="1"/>
  <c r="G279" i="1"/>
  <c r="G287" i="1"/>
  <c r="G291" i="1"/>
  <c r="G295" i="1"/>
  <c r="G307" i="1"/>
  <c r="G315" i="1"/>
  <c r="G323" i="1"/>
  <c r="G329" i="1"/>
  <c r="G333" i="1"/>
  <c r="G343" i="1"/>
  <c r="G347" i="1"/>
  <c r="G352" i="1"/>
  <c r="G363" i="1"/>
  <c r="G376" i="1"/>
  <c r="G380" i="1"/>
  <c r="G385" i="1"/>
  <c r="G393" i="1"/>
  <c r="G400" i="1"/>
  <c r="G405" i="1"/>
  <c r="G415" i="1"/>
  <c r="G420" i="1"/>
  <c r="G424" i="1"/>
  <c r="G428" i="1"/>
  <c r="G434" i="1"/>
  <c r="G438" i="1"/>
  <c r="G446" i="1"/>
  <c r="G455" i="1"/>
  <c r="G460" i="1"/>
  <c r="G464" i="1"/>
  <c r="E261" i="1"/>
  <c r="J261" i="1"/>
  <c r="I261" i="1"/>
  <c r="K259" i="1"/>
  <c r="F259" i="1"/>
  <c r="I30" i="1"/>
  <c r="G30" i="1"/>
  <c r="E30" i="1"/>
  <c r="B467" i="1" l="1"/>
  <c r="I172" i="1" l="1"/>
  <c r="I363" i="1"/>
  <c r="E216" i="1" l="1"/>
  <c r="E211" i="1"/>
  <c r="E206" i="1"/>
  <c r="E201" i="1"/>
  <c r="E197" i="1"/>
  <c r="E193" i="1"/>
  <c r="K186" i="1"/>
  <c r="E186" i="1"/>
  <c r="F186" i="1"/>
  <c r="H186" i="1"/>
  <c r="I186" i="1"/>
  <c r="J186" i="1"/>
  <c r="E182" i="1"/>
  <c r="E178" i="1"/>
  <c r="E172" i="1"/>
  <c r="E164" i="1"/>
  <c r="E126" i="1"/>
  <c r="E120" i="1"/>
  <c r="E110" i="1"/>
  <c r="E104" i="1"/>
  <c r="E98" i="1"/>
  <c r="K73" i="1"/>
  <c r="K77" i="1"/>
  <c r="K82" i="1"/>
  <c r="J82" i="1"/>
  <c r="I82" i="1"/>
  <c r="G82" i="1"/>
  <c r="E77" i="1"/>
  <c r="E65" i="1"/>
  <c r="E82" i="1"/>
  <c r="F464" i="1"/>
  <c r="E415" i="1"/>
  <c r="E343" i="1"/>
  <c r="E333" i="1"/>
  <c r="F329" i="1"/>
  <c r="E323" i="1"/>
  <c r="I323" i="1"/>
  <c r="J323" i="1"/>
  <c r="K323" i="1"/>
  <c r="H322" i="1"/>
  <c r="I446" i="1" l="1"/>
  <c r="E446" i="1"/>
  <c r="H445" i="1"/>
  <c r="F445" i="1"/>
  <c r="H444" i="1"/>
  <c r="F444" i="1"/>
  <c r="H443" i="1"/>
  <c r="F443" i="1"/>
  <c r="H442" i="1"/>
  <c r="F442" i="1"/>
  <c r="K438" i="1"/>
  <c r="J438" i="1"/>
  <c r="I438" i="1"/>
  <c r="H438" i="1"/>
  <c r="F438" i="1"/>
  <c r="E438" i="1"/>
  <c r="I434" i="1"/>
  <c r="H434" i="1"/>
  <c r="F434" i="1"/>
  <c r="E434" i="1"/>
  <c r="J433" i="1"/>
  <c r="J432" i="1"/>
  <c r="J431" i="1"/>
  <c r="K431" i="1" s="1"/>
  <c r="K434" i="1" s="1"/>
  <c r="E428" i="1"/>
  <c r="I428" i="1"/>
  <c r="H427" i="1"/>
  <c r="H428" i="1" s="1"/>
  <c r="F427" i="1"/>
  <c r="K424" i="1"/>
  <c r="J424" i="1"/>
  <c r="I424" i="1"/>
  <c r="H424" i="1"/>
  <c r="F424" i="1"/>
  <c r="E424" i="1"/>
  <c r="I420" i="1"/>
  <c r="E420" i="1"/>
  <c r="H419" i="1"/>
  <c r="F419" i="1"/>
  <c r="H418" i="1"/>
  <c r="F418" i="1"/>
  <c r="I405" i="1"/>
  <c r="E405" i="1"/>
  <c r="J404" i="1"/>
  <c r="H403" i="1"/>
  <c r="H405" i="1" s="1"/>
  <c r="F403" i="1"/>
  <c r="F405" i="1" s="1"/>
  <c r="I415" i="1"/>
  <c r="H414" i="1"/>
  <c r="F414" i="1"/>
  <c r="H413" i="1"/>
  <c r="F413" i="1"/>
  <c r="F412" i="1"/>
  <c r="H411" i="1"/>
  <c r="F411" i="1"/>
  <c r="F410" i="1"/>
  <c r="H409" i="1"/>
  <c r="F409" i="1"/>
  <c r="H408" i="1"/>
  <c r="F408" i="1"/>
  <c r="I120" i="1"/>
  <c r="G120" i="1"/>
  <c r="F119" i="1"/>
  <c r="J119" i="1" s="1"/>
  <c r="H118" i="1"/>
  <c r="F118" i="1"/>
  <c r="H117" i="1"/>
  <c r="F117" i="1"/>
  <c r="H116" i="1"/>
  <c r="F116" i="1"/>
  <c r="H115" i="1"/>
  <c r="F115" i="1"/>
  <c r="H114" i="1"/>
  <c r="F114" i="1"/>
  <c r="F113" i="1"/>
  <c r="F420" i="1" l="1"/>
  <c r="H446" i="1"/>
  <c r="H420" i="1"/>
  <c r="H120" i="1"/>
  <c r="J442" i="1"/>
  <c r="K442" i="1" s="1"/>
  <c r="J443" i="1"/>
  <c r="K443" i="1" s="1"/>
  <c r="J445" i="1"/>
  <c r="K445" i="1" s="1"/>
  <c r="J427" i="1"/>
  <c r="K427" i="1" s="1"/>
  <c r="K428" i="1" s="1"/>
  <c r="J434" i="1"/>
  <c r="F446" i="1"/>
  <c r="F428" i="1"/>
  <c r="J419" i="1"/>
  <c r="J420" i="1" s="1"/>
  <c r="F120" i="1"/>
  <c r="J409" i="1"/>
  <c r="K409" i="1" s="1"/>
  <c r="J413" i="1"/>
  <c r="K413" i="1" s="1"/>
  <c r="J403" i="1"/>
  <c r="H415" i="1"/>
  <c r="F415" i="1"/>
  <c r="J414" i="1"/>
  <c r="K414" i="1" s="1"/>
  <c r="J411" i="1"/>
  <c r="J114" i="1"/>
  <c r="J115" i="1"/>
  <c r="J116" i="1"/>
  <c r="J117" i="1"/>
  <c r="J118" i="1"/>
  <c r="J113" i="1"/>
  <c r="K419" i="1" l="1"/>
  <c r="K420" i="1" s="1"/>
  <c r="K446" i="1"/>
  <c r="J446" i="1"/>
  <c r="J428" i="1"/>
  <c r="K415" i="1"/>
  <c r="J415" i="1"/>
  <c r="K403" i="1"/>
  <c r="K405" i="1" s="1"/>
  <c r="J405" i="1"/>
  <c r="J120" i="1"/>
  <c r="K120" i="1"/>
  <c r="K87" i="1" l="1"/>
  <c r="J87" i="1"/>
  <c r="I87" i="1"/>
  <c r="H87" i="1"/>
  <c r="G87" i="1"/>
  <c r="E87" i="1"/>
  <c r="F86" i="1"/>
  <c r="F85" i="1"/>
  <c r="F87" i="1" s="1"/>
  <c r="J94" i="1"/>
  <c r="I94" i="1"/>
  <c r="G94" i="1"/>
  <c r="F94" i="1"/>
  <c r="K94" i="1"/>
  <c r="H92" i="1"/>
  <c r="H91" i="1"/>
  <c r="H90" i="1"/>
  <c r="I400" i="1"/>
  <c r="F400" i="1"/>
  <c r="E400" i="1"/>
  <c r="J399" i="1"/>
  <c r="K399" i="1" s="1"/>
  <c r="H398" i="1"/>
  <c r="J398" i="1" s="1"/>
  <c r="K398" i="1" s="1"/>
  <c r="H397" i="1"/>
  <c r="J397" i="1" s="1"/>
  <c r="K397" i="1" s="1"/>
  <c r="J396" i="1"/>
  <c r="K396" i="1" s="1"/>
  <c r="K393" i="1"/>
  <c r="J393" i="1"/>
  <c r="I393" i="1"/>
  <c r="E393" i="1"/>
  <c r="H392" i="1"/>
  <c r="F392" i="1"/>
  <c r="H391" i="1"/>
  <c r="F391" i="1"/>
  <c r="H390" i="1"/>
  <c r="F390" i="1"/>
  <c r="H389" i="1"/>
  <c r="F389" i="1"/>
  <c r="H388" i="1"/>
  <c r="F388" i="1"/>
  <c r="K385" i="1"/>
  <c r="J385" i="1"/>
  <c r="I385" i="1"/>
  <c r="E385" i="1"/>
  <c r="H383" i="1"/>
  <c r="H385" i="1" s="1"/>
  <c r="F383" i="1"/>
  <c r="F385" i="1" s="1"/>
  <c r="K380" i="1"/>
  <c r="J380" i="1"/>
  <c r="I380" i="1"/>
  <c r="H380" i="1"/>
  <c r="F380" i="1"/>
  <c r="E380" i="1"/>
  <c r="K376" i="1"/>
  <c r="J376" i="1"/>
  <c r="I376" i="1"/>
  <c r="E376" i="1"/>
  <c r="H375" i="1"/>
  <c r="F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H368" i="1"/>
  <c r="F368" i="1"/>
  <c r="H367" i="1"/>
  <c r="F367" i="1"/>
  <c r="F366" i="1"/>
  <c r="K363" i="1"/>
  <c r="J363" i="1"/>
  <c r="E363" i="1"/>
  <c r="F362" i="1"/>
  <c r="H361" i="1"/>
  <c r="F361" i="1"/>
  <c r="H360" i="1"/>
  <c r="F360" i="1"/>
  <c r="H359" i="1"/>
  <c r="F359" i="1"/>
  <c r="H358" i="1"/>
  <c r="F358" i="1"/>
  <c r="H357" i="1"/>
  <c r="F357" i="1"/>
  <c r="H356" i="1"/>
  <c r="F356" i="1"/>
  <c r="F355" i="1"/>
  <c r="K352" i="1"/>
  <c r="J352" i="1"/>
  <c r="I352" i="1"/>
  <c r="H352" i="1"/>
  <c r="E352" i="1"/>
  <c r="F351" i="1"/>
  <c r="F350" i="1"/>
  <c r="K347" i="1"/>
  <c r="J347" i="1"/>
  <c r="I347" i="1"/>
  <c r="H347" i="1"/>
  <c r="F347" i="1"/>
  <c r="E347" i="1"/>
  <c r="K343" i="1"/>
  <c r="J343" i="1"/>
  <c r="I343" i="1"/>
  <c r="H342" i="1"/>
  <c r="F342" i="1"/>
  <c r="H341" i="1"/>
  <c r="F341" i="1"/>
  <c r="H340" i="1"/>
  <c r="F340" i="1"/>
  <c r="H339" i="1"/>
  <c r="F339" i="1"/>
  <c r="H338" i="1"/>
  <c r="F338" i="1"/>
  <c r="H337" i="1"/>
  <c r="F337" i="1"/>
  <c r="H336" i="1"/>
  <c r="F336" i="1"/>
  <c r="I333" i="1"/>
  <c r="H333" i="1"/>
  <c r="F333" i="1"/>
  <c r="J332" i="1"/>
  <c r="J333" i="1" s="1"/>
  <c r="K329" i="1"/>
  <c r="J329" i="1"/>
  <c r="I329" i="1"/>
  <c r="E329" i="1"/>
  <c r="H327" i="1"/>
  <c r="H329" i="1" s="1"/>
  <c r="H321" i="1"/>
  <c r="H320" i="1"/>
  <c r="F320" i="1"/>
  <c r="H319" i="1"/>
  <c r="F319" i="1"/>
  <c r="H318" i="1"/>
  <c r="F318" i="1"/>
  <c r="I315" i="1"/>
  <c r="E315" i="1"/>
  <c r="H314" i="1"/>
  <c r="F314" i="1"/>
  <c r="H312" i="1"/>
  <c r="H311" i="1"/>
  <c r="F311" i="1"/>
  <c r="H310" i="1"/>
  <c r="F310" i="1"/>
  <c r="I307" i="1"/>
  <c r="E307" i="1"/>
  <c r="F306" i="1"/>
  <c r="J306" i="1" s="1"/>
  <c r="K306" i="1" s="1"/>
  <c r="H305" i="1"/>
  <c r="F305" i="1"/>
  <c r="H304" i="1"/>
  <c r="F304" i="1"/>
  <c r="H303" i="1"/>
  <c r="F303" i="1"/>
  <c r="H302" i="1"/>
  <c r="F302" i="1"/>
  <c r="J301" i="1"/>
  <c r="K301" i="1" s="1"/>
  <c r="H300" i="1"/>
  <c r="F300" i="1"/>
  <c r="H299" i="1"/>
  <c r="F299" i="1"/>
  <c r="H298" i="1"/>
  <c r="F298" i="1"/>
  <c r="K295" i="1"/>
  <c r="J295" i="1"/>
  <c r="I295" i="1"/>
  <c r="H295" i="1"/>
  <c r="F295" i="1"/>
  <c r="E295" i="1"/>
  <c r="H363" i="1" l="1"/>
  <c r="F343" i="1"/>
  <c r="H343" i="1"/>
  <c r="H376" i="1"/>
  <c r="F393" i="1"/>
  <c r="F323" i="1"/>
  <c r="H393" i="1"/>
  <c r="H323" i="1"/>
  <c r="H94" i="1"/>
  <c r="J300" i="1"/>
  <c r="K300" i="1" s="1"/>
  <c r="H315" i="1"/>
  <c r="F315" i="1"/>
  <c r="F363" i="1"/>
  <c r="K400" i="1"/>
  <c r="H307" i="1"/>
  <c r="J302" i="1"/>
  <c r="K302" i="1" s="1"/>
  <c r="J303" i="1"/>
  <c r="K303" i="1" s="1"/>
  <c r="J304" i="1"/>
  <c r="K304" i="1" s="1"/>
  <c r="J305" i="1"/>
  <c r="K305" i="1" s="1"/>
  <c r="K315" i="1"/>
  <c r="F352" i="1"/>
  <c r="F376" i="1"/>
  <c r="H400" i="1"/>
  <c r="J400" i="1"/>
  <c r="F307" i="1"/>
  <c r="J299" i="1"/>
  <c r="K299" i="1" s="1"/>
  <c r="K332" i="1"/>
  <c r="K333" i="1" s="1"/>
  <c r="J298" i="1"/>
  <c r="J315" i="1" l="1"/>
  <c r="K298" i="1"/>
  <c r="K307" i="1" s="1"/>
  <c r="J307" i="1"/>
  <c r="I291" i="1" l="1"/>
  <c r="E291" i="1"/>
  <c r="H290" i="1"/>
  <c r="H291" i="1" s="1"/>
  <c r="F290" i="1"/>
  <c r="K287" i="1"/>
  <c r="J287" i="1"/>
  <c r="I287" i="1"/>
  <c r="E287" i="1"/>
  <c r="H286" i="1"/>
  <c r="F286" i="1"/>
  <c r="H285" i="1"/>
  <c r="F285" i="1"/>
  <c r="H284" i="1"/>
  <c r="F284" i="1"/>
  <c r="H283" i="1"/>
  <c r="F283" i="1"/>
  <c r="H282" i="1"/>
  <c r="F282" i="1"/>
  <c r="K279" i="1"/>
  <c r="J279" i="1"/>
  <c r="I279" i="1"/>
  <c r="H279" i="1"/>
  <c r="F279" i="1"/>
  <c r="E279" i="1"/>
  <c r="K250" i="1"/>
  <c r="J250" i="1"/>
  <c r="I250" i="1"/>
  <c r="H250" i="1"/>
  <c r="F250" i="1"/>
  <c r="E250" i="1"/>
  <c r="F287" i="1" l="1"/>
  <c r="H287" i="1"/>
  <c r="J290" i="1"/>
  <c r="J291" i="1" s="1"/>
  <c r="F291" i="1"/>
  <c r="K290" i="1" l="1"/>
  <c r="K291" i="1" s="1"/>
  <c r="E232" i="1" l="1"/>
  <c r="K232" i="1"/>
  <c r="I232" i="1"/>
  <c r="H231" i="1"/>
  <c r="F231" i="1"/>
  <c r="J230" i="1"/>
  <c r="H229" i="1"/>
  <c r="J229" i="1" s="1"/>
  <c r="J228" i="1"/>
  <c r="J227" i="1"/>
  <c r="H226" i="1"/>
  <c r="F226" i="1"/>
  <c r="K223" i="1"/>
  <c r="J223" i="1"/>
  <c r="I223" i="1"/>
  <c r="H223" i="1"/>
  <c r="E223" i="1"/>
  <c r="F221" i="1"/>
  <c r="F219" i="1"/>
  <c r="J216" i="1"/>
  <c r="I216" i="1"/>
  <c r="K214" i="1"/>
  <c r="K216" i="1" s="1"/>
  <c r="H214" i="1"/>
  <c r="H216" i="1" s="1"/>
  <c r="F214" i="1"/>
  <c r="F216" i="1" s="1"/>
  <c r="K211" i="1"/>
  <c r="J211" i="1"/>
  <c r="I211" i="1"/>
  <c r="H211" i="1"/>
  <c r="F211" i="1"/>
  <c r="J206" i="1"/>
  <c r="I206" i="1"/>
  <c r="G206" i="1"/>
  <c r="K204" i="1"/>
  <c r="K206" i="1" s="1"/>
  <c r="H204" i="1"/>
  <c r="H206" i="1" s="1"/>
  <c r="F204" i="1"/>
  <c r="F206" i="1" s="1"/>
  <c r="K201" i="1"/>
  <c r="I201" i="1"/>
  <c r="H200" i="1"/>
  <c r="H201" i="1" s="1"/>
  <c r="F200" i="1"/>
  <c r="F201" i="1" s="1"/>
  <c r="K197" i="1"/>
  <c r="I197" i="1"/>
  <c r="H197" i="1"/>
  <c r="F197" i="1"/>
  <c r="J196" i="1"/>
  <c r="J197" i="1" s="1"/>
  <c r="J193" i="1"/>
  <c r="I193" i="1"/>
  <c r="H193" i="1"/>
  <c r="F192" i="1"/>
  <c r="K191" i="1"/>
  <c r="F191" i="1"/>
  <c r="F190" i="1"/>
  <c r="K189" i="1"/>
  <c r="F189" i="1"/>
  <c r="I182" i="1"/>
  <c r="H182" i="1"/>
  <c r="F181" i="1"/>
  <c r="J181" i="1" s="1"/>
  <c r="I178" i="1"/>
  <c r="H176" i="1"/>
  <c r="H175" i="1"/>
  <c r="F178" i="1"/>
  <c r="K172" i="1"/>
  <c r="J171" i="1"/>
  <c r="J170" i="1"/>
  <c r="H169" i="1"/>
  <c r="J169" i="1" s="1"/>
  <c r="H168" i="1"/>
  <c r="J168" i="1" s="1"/>
  <c r="H167" i="1"/>
  <c r="F167" i="1"/>
  <c r="F172" i="1" s="1"/>
  <c r="K164" i="1"/>
  <c r="J164" i="1"/>
  <c r="I164" i="1"/>
  <c r="H164" i="1"/>
  <c r="F163" i="1"/>
  <c r="F156" i="1"/>
  <c r="F155" i="1"/>
  <c r="F154" i="1"/>
  <c r="F151" i="1"/>
  <c r="F150" i="1"/>
  <c r="F149" i="1"/>
  <c r="F148" i="1"/>
  <c r="F147" i="1"/>
  <c r="F146" i="1"/>
  <c r="F145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I126" i="1"/>
  <c r="H124" i="1"/>
  <c r="H126" i="1" s="1"/>
  <c r="F124" i="1"/>
  <c r="F126" i="1" s="1"/>
  <c r="I110" i="1"/>
  <c r="G110" i="1"/>
  <c r="H108" i="1"/>
  <c r="F108" i="1"/>
  <c r="H107" i="1"/>
  <c r="H110" i="1" s="1"/>
  <c r="F107" i="1"/>
  <c r="F110" i="1" l="1"/>
  <c r="H178" i="1"/>
  <c r="F193" i="1"/>
  <c r="K193" i="1"/>
  <c r="F223" i="1"/>
  <c r="H232" i="1"/>
  <c r="J231" i="1"/>
  <c r="H172" i="1"/>
  <c r="F232" i="1"/>
  <c r="J124" i="1"/>
  <c r="J126" i="1" s="1"/>
  <c r="F164" i="1"/>
  <c r="J175" i="1"/>
  <c r="J176" i="1"/>
  <c r="K176" i="1" s="1"/>
  <c r="J226" i="1"/>
  <c r="J182" i="1"/>
  <c r="K181" i="1"/>
  <c r="K182" i="1" s="1"/>
  <c r="F182" i="1"/>
  <c r="J200" i="1"/>
  <c r="J201" i="1" s="1"/>
  <c r="J167" i="1"/>
  <c r="J172" i="1" s="1"/>
  <c r="J107" i="1"/>
  <c r="J232" i="1" l="1"/>
  <c r="J178" i="1"/>
  <c r="K175" i="1"/>
  <c r="K178" i="1" s="1"/>
  <c r="K124" i="1"/>
  <c r="K126" i="1" s="1"/>
  <c r="K110" i="1"/>
  <c r="J110" i="1"/>
  <c r="K258" i="1"/>
  <c r="F258" i="1"/>
  <c r="K13" i="1" l="1"/>
  <c r="K16" i="1"/>
  <c r="G104" i="1" l="1"/>
  <c r="G98" i="1"/>
  <c r="G77" i="1"/>
  <c r="G73" i="1"/>
  <c r="G65" i="1"/>
  <c r="G54" i="1"/>
  <c r="G44" i="1"/>
  <c r="G40" i="1"/>
  <c r="G35" i="1"/>
  <c r="G25" i="1"/>
  <c r="F44" i="1"/>
  <c r="E464" i="1"/>
  <c r="E460" i="1"/>
  <c r="E455" i="1"/>
  <c r="E275" i="1"/>
  <c r="E246" i="1"/>
  <c r="E54" i="1"/>
  <c r="E49" i="1"/>
  <c r="E44" i="1"/>
  <c r="E40" i="1"/>
  <c r="E35" i="1"/>
  <c r="E25" i="1"/>
  <c r="E21" i="1"/>
  <c r="E467" i="1" l="1"/>
  <c r="E73" i="1"/>
  <c r="H81" i="1" l="1"/>
  <c r="F81" i="1"/>
  <c r="H80" i="1"/>
  <c r="F80" i="1"/>
  <c r="F82" i="1" l="1"/>
  <c r="H82" i="1"/>
  <c r="K10" i="1"/>
  <c r="I21" i="1"/>
  <c r="G21" i="1" l="1"/>
  <c r="K20" i="1" l="1"/>
  <c r="K40" i="1" l="1"/>
  <c r="J40" i="1"/>
  <c r="I40" i="1"/>
  <c r="K455" i="1" l="1"/>
  <c r="J455" i="1"/>
  <c r="I455" i="1"/>
  <c r="J459" i="1" l="1"/>
  <c r="K255" i="1"/>
  <c r="K104" i="1"/>
  <c r="K48" i="1"/>
  <c r="K47" i="1"/>
  <c r="K14" i="1"/>
  <c r="K17" i="1"/>
  <c r="K18" i="1"/>
  <c r="K19" i="1"/>
  <c r="I98" i="1" l="1"/>
  <c r="I460" i="1" l="1"/>
  <c r="G467" i="1"/>
  <c r="I35" i="1" l="1"/>
  <c r="F25" i="1" l="1"/>
  <c r="F77" i="1" l="1"/>
  <c r="H271" i="1" l="1"/>
  <c r="H52" i="1"/>
  <c r="K44" i="1"/>
  <c r="K33" i="1" l="1"/>
  <c r="J44" i="1" l="1"/>
  <c r="I44" i="1"/>
  <c r="H44" i="1"/>
  <c r="K464" i="1"/>
  <c r="J464" i="1"/>
  <c r="I464" i="1"/>
  <c r="H464" i="1"/>
  <c r="I275" i="1" l="1"/>
  <c r="F274" i="1"/>
  <c r="H274" i="1"/>
  <c r="F273" i="1"/>
  <c r="H273" i="1"/>
  <c r="F272" i="1"/>
  <c r="J272" i="1" s="1"/>
  <c r="K272" i="1" s="1"/>
  <c r="F271" i="1"/>
  <c r="J271" i="1" s="1"/>
  <c r="K271" i="1" s="1"/>
  <c r="F270" i="1"/>
  <c r="H270" i="1"/>
  <c r="F269" i="1"/>
  <c r="H269" i="1"/>
  <c r="J269" i="1" l="1"/>
  <c r="K269" i="1" s="1"/>
  <c r="J270" i="1"/>
  <c r="K270" i="1" s="1"/>
  <c r="J273" i="1"/>
  <c r="K273" i="1" s="1"/>
  <c r="J274" i="1"/>
  <c r="K274" i="1" s="1"/>
  <c r="F260" i="1"/>
  <c r="H260" i="1"/>
  <c r="I246" i="1"/>
  <c r="F239" i="1"/>
  <c r="H239" i="1"/>
  <c r="F237" i="1"/>
  <c r="F245" i="1"/>
  <c r="H245" i="1"/>
  <c r="K260" i="1" l="1"/>
  <c r="J77" i="1" l="1"/>
  <c r="I77" i="1"/>
  <c r="H77" i="1"/>
  <c r="I73" i="1"/>
  <c r="H72" i="1"/>
  <c r="F71" i="1"/>
  <c r="H71" i="1"/>
  <c r="I65" i="1"/>
  <c r="K25" i="1"/>
  <c r="J25" i="1"/>
  <c r="I25" i="1"/>
  <c r="H25" i="1"/>
  <c r="J104" i="1" l="1"/>
  <c r="I104" i="1"/>
  <c r="J49" i="1" l="1"/>
  <c r="I49" i="1"/>
  <c r="F49" i="1"/>
  <c r="F38" i="1" l="1"/>
  <c r="F40" i="1" s="1"/>
  <c r="K64" i="1" l="1"/>
  <c r="H64" i="1"/>
  <c r="F64" i="1"/>
  <c r="K49" i="1"/>
  <c r="H101" i="1" l="1"/>
  <c r="F101" i="1"/>
  <c r="I54" i="1"/>
  <c r="I467" i="1" s="1"/>
  <c r="H47" i="1"/>
  <c r="H49" i="1" s="1"/>
  <c r="K15" i="1"/>
  <c r="F29" i="1" l="1"/>
  <c r="H29" i="1"/>
  <c r="J29" i="1" l="1"/>
  <c r="J30" i="1" s="1"/>
  <c r="K29" i="1" l="1"/>
  <c r="F235" i="1" l="1"/>
  <c r="F236" i="1"/>
  <c r="F238" i="1"/>
  <c r="H97" i="1"/>
  <c r="F97" i="1"/>
  <c r="H59" i="1"/>
  <c r="H60" i="1"/>
  <c r="H61" i="1"/>
  <c r="H63" i="1"/>
  <c r="F59" i="1"/>
  <c r="F60" i="1"/>
  <c r="F61" i="1"/>
  <c r="F62" i="1"/>
  <c r="F63" i="1"/>
  <c r="H53" i="1"/>
  <c r="H458" i="1" l="1"/>
  <c r="H460" i="1" s="1"/>
  <c r="F458" i="1"/>
  <c r="F460" i="1" l="1"/>
  <c r="J458" i="1"/>
  <c r="K458" i="1" l="1"/>
  <c r="K460" i="1" s="1"/>
  <c r="J460" i="1"/>
  <c r="F53" i="1"/>
  <c r="K53" i="1" s="1"/>
  <c r="H38" i="1" l="1"/>
  <c r="H40" i="1" s="1"/>
  <c r="H54" i="1"/>
  <c r="F52" i="1"/>
  <c r="F34" i="1"/>
  <c r="H34" i="1"/>
  <c r="H33" i="1"/>
  <c r="F33" i="1"/>
  <c r="F35" i="1" l="1"/>
  <c r="J54" i="1"/>
  <c r="F54" i="1"/>
  <c r="H35" i="1"/>
  <c r="H28" i="1"/>
  <c r="H30" i="1" s="1"/>
  <c r="F28" i="1"/>
  <c r="F30" i="1" s="1"/>
  <c r="K28" i="1" l="1"/>
  <c r="K30" i="1" s="1"/>
  <c r="H454" i="1" l="1"/>
  <c r="H455" i="1" s="1"/>
  <c r="H10" i="1"/>
  <c r="H268" i="1"/>
  <c r="F454" i="1"/>
  <c r="F455" i="1" s="1"/>
  <c r="F268" i="1"/>
  <c r="J268" i="1" l="1"/>
  <c r="H102" i="1" l="1"/>
  <c r="H104" i="1" s="1"/>
  <c r="F102" i="1"/>
  <c r="F104" i="1" s="1"/>
  <c r="H266" i="1"/>
  <c r="H264" i="1"/>
  <c r="F265" i="1"/>
  <c r="J265" i="1" s="1"/>
  <c r="K265" i="1" s="1"/>
  <c r="F266" i="1"/>
  <c r="F267" i="1"/>
  <c r="J267" i="1" s="1"/>
  <c r="K267" i="1" s="1"/>
  <c r="F264" i="1"/>
  <c r="H253" i="1"/>
  <c r="H254" i="1"/>
  <c r="H256" i="1"/>
  <c r="H257" i="1"/>
  <c r="H240" i="1"/>
  <c r="H242" i="1"/>
  <c r="H244" i="1"/>
  <c r="F253" i="1"/>
  <c r="F254" i="1"/>
  <c r="F256" i="1"/>
  <c r="F257" i="1"/>
  <c r="F240" i="1"/>
  <c r="F242" i="1"/>
  <c r="F243" i="1"/>
  <c r="F244" i="1"/>
  <c r="H236" i="1"/>
  <c r="H238" i="1"/>
  <c r="H12" i="1"/>
  <c r="K12" i="1" s="1"/>
  <c r="H11" i="1"/>
  <c r="F21" i="1"/>
  <c r="H69" i="1"/>
  <c r="H70" i="1"/>
  <c r="H68" i="1"/>
  <c r="F69" i="1"/>
  <c r="F70" i="1"/>
  <c r="F68" i="1"/>
  <c r="H65" i="1"/>
  <c r="F65" i="1"/>
  <c r="H261" i="1" l="1"/>
  <c r="F261" i="1"/>
  <c r="H21" i="1"/>
  <c r="J266" i="1"/>
  <c r="K11" i="1"/>
  <c r="K257" i="1"/>
  <c r="K253" i="1"/>
  <c r="J264" i="1"/>
  <c r="K264" i="1" s="1"/>
  <c r="K256" i="1"/>
  <c r="K254" i="1"/>
  <c r="F73" i="1"/>
  <c r="F275" i="1"/>
  <c r="H275" i="1"/>
  <c r="F246" i="1"/>
  <c r="H246" i="1"/>
  <c r="H73" i="1"/>
  <c r="K261" i="1" l="1"/>
  <c r="K21" i="1"/>
  <c r="J21" i="1"/>
  <c r="J65" i="1"/>
  <c r="K61" i="1" l="1"/>
  <c r="J246" i="1" l="1"/>
  <c r="K63" i="1" l="1"/>
  <c r="H98" i="1" l="1"/>
  <c r="H467" i="1" s="1"/>
  <c r="F98" i="1"/>
  <c r="F467" i="1" s="1"/>
  <c r="K62" i="1"/>
  <c r="K60" i="1"/>
  <c r="K268" i="1"/>
  <c r="K266" i="1"/>
  <c r="K98" i="1"/>
  <c r="J34" i="1"/>
  <c r="K34" i="1" s="1"/>
  <c r="K246" i="1"/>
  <c r="K65" i="1" l="1"/>
  <c r="J275" i="1"/>
  <c r="J73" i="1"/>
  <c r="K52" i="1"/>
  <c r="K54" i="1" s="1"/>
  <c r="K35" i="1"/>
  <c r="J35" i="1"/>
  <c r="J98" i="1"/>
  <c r="J467" i="1" l="1"/>
  <c r="K275" i="1"/>
  <c r="K467" i="1" s="1"/>
</calcChain>
</file>

<file path=xl/sharedStrings.xml><?xml version="1.0" encoding="utf-8"?>
<sst xmlns="http://schemas.openxmlformats.org/spreadsheetml/2006/main" count="1193" uniqueCount="475">
  <si>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</si>
  <si>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</si>
  <si>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</si>
  <si>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</si>
  <si>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</si>
  <si>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</si>
  <si>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</si>
  <si>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</si>
  <si>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</si>
  <si>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</si>
  <si>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</si>
  <si>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</si>
  <si>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</si>
  <si>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</si>
  <si>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</si>
  <si>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</si>
  <si>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</si>
  <si>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</si>
  <si>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</si>
  <si>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</si>
  <si>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</si>
  <si>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</si>
  <si>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</si>
  <si>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</si>
  <si>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</si>
  <si>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</si>
  <si>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</si>
  <si>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</si>
  <si>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</si>
  <si>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</si>
  <si>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</si>
  <si>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</si>
  <si>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</si>
  <si>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</si>
  <si>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</si>
  <si>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</si>
  <si>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</si>
  <si>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</si>
  <si>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</si>
  <si>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</si>
  <si>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</si>
  <si>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</si>
  <si>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</si>
  <si>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</si>
  <si>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</si>
  <si>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</si>
  <si>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</si>
  <si>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</si>
  <si>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</si>
  <si>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</si>
  <si>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</si>
  <si>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</si>
  <si>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</si>
  <si>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</si>
  <si>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</si>
  <si>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</si>
  <si>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</si>
  <si>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</si>
  <si>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</si>
  <si>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</si>
  <si>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</si>
  <si>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</si>
  <si>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</si>
  <si>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</si>
  <si>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</si>
  <si>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</si>
  <si>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</si>
  <si>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</si>
  <si>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</si>
  <si>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</si>
  <si>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</si>
  <si>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</si>
  <si>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</si>
  <si>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</si>
  <si>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</si>
  <si>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</si>
  <si>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</si>
  <si>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</si>
  <si>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</si>
  <si>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</si>
  <si>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</si>
  <si>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</si>
  <si>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</si>
  <si>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</si>
  <si>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</si>
  <si>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</si>
  <si>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</si>
  <si>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</si>
  <si>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</si>
  <si>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</si>
  <si>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</si>
  <si>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</si>
  <si>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</si>
  <si>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</si>
  <si>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</si>
  <si>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</si>
  <si>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</si>
  <si>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</si>
  <si>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</si>
  <si>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</si>
  <si>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</si>
  <si>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</si>
  <si>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</si>
  <si>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</si>
  <si>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</si>
  <si>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</si>
  <si>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</si>
  <si>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</si>
  <si>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</si>
  <si>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</si>
  <si>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</si>
  <si>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</si>
  <si>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</si>
  <si>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</si>
  <si>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</si>
  <si>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</si>
  <si>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</si>
  <si>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</si>
  <si>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</si>
  <si>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</si>
  <si>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</si>
  <si>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</si>
  <si>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</si>
  <si>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</si>
  <si>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</si>
  <si>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</si>
  <si>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</si>
  <si>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</si>
  <si>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</si>
  <si>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</si>
  <si>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</si>
  <si>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</si>
  <si>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</si>
  <si>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</si>
  <si>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</si>
  <si>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</si>
  <si>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</si>
  <si>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</si>
  <si>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</si>
  <si>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</si>
  <si>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</si>
  <si>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</si>
  <si>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</si>
  <si>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</si>
  <si>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</si>
  <si>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</si>
  <si>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</si>
  <si>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</si>
  <si>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</si>
  <si>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</si>
  <si>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</si>
  <si>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</si>
  <si>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</si>
  <si>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</si>
  <si>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</si>
  <si>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</si>
  <si>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</si>
  <si>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</si>
  <si>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</si>
  <si>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</si>
  <si>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</si>
  <si>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</si>
  <si>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</si>
  <si>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</si>
  <si>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</si>
  <si>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</si>
  <si>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</si>
  <si>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</si>
  <si>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</si>
  <si>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</si>
  <si>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</si>
  <si>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</si>
  <si>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</si>
  <si>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</si>
  <si>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</si>
  <si>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</si>
  <si>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</si>
  <si>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</si>
  <si>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</si>
  <si>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</si>
  <si>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</si>
  <si>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</si>
  <si>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</si>
  <si>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</si>
  <si>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</si>
  <si>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</si>
  <si>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</si>
  <si>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</si>
  <si>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</si>
  <si>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</si>
  <si>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COORDINADOR DE CAMPO</t>
  </si>
  <si>
    <t>ANALISTA DE MERCADEO Y PUBLIC</t>
  </si>
  <si>
    <t>XIOMARA DIAZ JIMENEZ</t>
  </si>
  <si>
    <t>FAUSTO ZAPICO LANDIM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</si>
  <si>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</si>
  <si>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</si>
  <si>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</si>
  <si>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</si>
  <si>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</si>
  <si>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</si>
  <si>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</si>
  <si>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</si>
  <si>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</si>
  <si>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</si>
  <si>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</si>
  <si>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</si>
  <si>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</si>
  <si>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MILCIADES ALEJANDRO SILVEN</t>
  </si>
  <si>
    <t>DALI JOSE RAMOS DISLA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</si>
  <si>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</si>
  <si>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</si>
  <si>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</si>
  <si>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</si>
  <si>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</si>
  <si>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</si>
  <si>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</si>
  <si>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</si>
  <si>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</si>
  <si>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</si>
  <si>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</si>
  <si>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</si>
  <si>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</si>
  <si>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</si>
  <si>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</si>
  <si>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</si>
  <si>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</si>
  <si>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</si>
  <si>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</si>
  <si>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</si>
  <si>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</si>
  <si>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</si>
  <si>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</si>
  <si>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</si>
  <si>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</si>
  <si>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</si>
  <si>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</si>
  <si>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</si>
  <si>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</si>
  <si>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</si>
  <si>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</si>
  <si>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</si>
  <si>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</si>
  <si>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</si>
  <si>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</si>
  <si>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</si>
  <si>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</si>
  <si>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</si>
  <si>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</si>
  <si>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</si>
  <si>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</si>
  <si>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</si>
  <si>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</si>
  <si>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</si>
  <si>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</si>
  <si>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</si>
  <si>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</si>
  <si>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</si>
  <si>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</si>
  <si>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</si>
  <si>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</si>
  <si>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</si>
  <si>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</si>
  <si>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</si>
  <si>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</si>
  <si>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</si>
  <si>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</si>
  <si>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</si>
  <si>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</si>
  <si>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</si>
  <si>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</si>
  <si>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</si>
  <si>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</si>
  <si>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</si>
  <si>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</si>
  <si>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</si>
  <si>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</si>
  <si>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</si>
  <si>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</si>
  <si>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</si>
  <si>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</si>
  <si>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</si>
  <si>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</si>
  <si>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</si>
  <si>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</si>
  <si>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</si>
  <si>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</si>
  <si>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</si>
  <si>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</si>
  <si>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</si>
  <si>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</si>
  <si>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</si>
  <si>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</si>
  <si>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</si>
  <si>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</si>
  <si>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</si>
  <si>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</si>
  <si>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</si>
  <si>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</si>
  <si>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</si>
  <si>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</si>
  <si>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</si>
  <si>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</si>
  <si>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</si>
  <si>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</si>
  <si>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</si>
  <si>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</si>
  <si>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</si>
  <si>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</si>
  <si>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</si>
  <si>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</si>
  <si>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</si>
  <si>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</si>
  <si>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</si>
  <si>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</si>
  <si>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</si>
  <si>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</si>
  <si>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</si>
  <si>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</si>
  <si>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</si>
  <si>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</si>
  <si>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</si>
  <si>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</si>
  <si>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</si>
  <si>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</si>
  <si>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</si>
  <si>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</si>
  <si>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</si>
  <si>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</si>
  <si>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</si>
  <si>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</si>
  <si>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</si>
  <si>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</si>
  <si>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</si>
  <si>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</si>
  <si>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</si>
  <si>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</si>
  <si>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</si>
  <si>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</si>
  <si>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</si>
  <si>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</si>
  <si>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</si>
  <si>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</si>
  <si>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</si>
  <si>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</si>
  <si>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</si>
  <si>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</si>
  <si>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</si>
  <si>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</si>
  <si>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</si>
  <si>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</si>
  <si>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</si>
  <si>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</si>
  <si>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</si>
  <si>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</si>
  <si>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</si>
  <si>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</si>
  <si>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</si>
  <si>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</si>
  <si>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</si>
  <si>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</si>
  <si>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</si>
  <si>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</si>
  <si>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</si>
  <si>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</si>
  <si>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</si>
  <si>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</si>
  <si>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</si>
  <si>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</si>
  <si>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</si>
  <si>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</si>
  <si>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</si>
  <si>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</si>
  <si>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</si>
  <si>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</si>
  <si>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</si>
  <si>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</si>
  <si>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</si>
  <si>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</si>
  <si>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</si>
  <si>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</si>
  <si>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</si>
  <si>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</si>
  <si>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</si>
  <si>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</si>
  <si>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</si>
  <si>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</si>
  <si>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</si>
  <si>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</si>
  <si>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</si>
  <si>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</si>
  <si>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</si>
  <si>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</si>
  <si>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</si>
  <si>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</si>
  <si>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</si>
  <si>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</si>
  <si>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</si>
  <si>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</si>
  <si>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</si>
  <si>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</si>
  <si>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</si>
  <si>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</si>
  <si>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</si>
  <si>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</si>
  <si>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</si>
  <si>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</si>
  <si>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</si>
  <si>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</si>
  <si>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</si>
  <si>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</si>
  <si>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</si>
  <si>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</si>
  <si>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</si>
  <si>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</si>
  <si>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</si>
  <si>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</si>
  <si>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</si>
  <si>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</si>
  <si>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</si>
  <si>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</si>
  <si>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</si>
  <si>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</si>
  <si>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</si>
  <si>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</si>
  <si>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</si>
  <si>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</si>
  <si>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</si>
  <si>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</si>
  <si>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</si>
  <si>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</si>
  <si>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</si>
  <si>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</si>
  <si>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</si>
  <si>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</si>
  <si>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</si>
  <si>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</si>
  <si>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</si>
  <si>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</si>
  <si>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</si>
  <si>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</si>
  <si>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</si>
  <si>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</si>
  <si>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</si>
  <si>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</si>
  <si>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</si>
  <si>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</si>
  <si>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</si>
  <si>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</si>
  <si>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</si>
  <si>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OPERACIONES DE CAMPO-ONE</t>
  </si>
  <si>
    <t xml:space="preserve">ADRIANA HENRIQUEZ CAMPUSANO </t>
  </si>
  <si>
    <t>DIVISION DE DISEÑO METODOLOGICO Y CONCEPTUAL- ONE</t>
  </si>
  <si>
    <t>TECNICO DE OPERACIONES DE CAMPO</t>
  </si>
  <si>
    <t>TECNICO DE OPERACIONES DE ENCUESTA</t>
  </si>
  <si>
    <t>COORDINADOR DE OFICINA PROVINCIAL</t>
  </si>
  <si>
    <t>Mes de Febrero 2023</t>
  </si>
  <si>
    <t xml:space="preserve">ROBERT ANTONIO LEON RODRIGUEZ </t>
  </si>
  <si>
    <t xml:space="preserve">TECNICO DE PLANIFICACION 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</si>
  <si>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</si>
  <si>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</si>
  <si>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</si>
  <si>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</si>
  <si>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</si>
  <si>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</si>
  <si>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</si>
  <si>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</si>
  <si>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</si>
  <si>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</si>
  <si>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</si>
  <si>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</si>
  <si>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</si>
  <si>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</si>
  <si>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</si>
  <si>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</si>
  <si>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SCHNEIDDER DIEUDONNE RODRIGUEZ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</si>
</sst>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8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43" fontId="1" fillId="0" borderId="0" xfId="1" applyFont="1" applyAlignment="1"/>
    <xf numFmtId="43" fontId="16" fillId="38" borderId="0" xfId="1" applyFont="1" applyFill="1"/>
    <xf numFmtId="43" fontId="16" fillId="33" borderId="0" xfId="1" applyFont="1" applyFill="1"/>
    <xf numFmtId="43" fontId="16" fillId="0" borderId="0" xfId="1" applyFont="1"/>
    <xf numFmtId="43" fontId="19" fillId="35" borderId="0" xfId="1" applyFont="1" applyFill="1" applyAlignment="1">
      <alignment vertical="center"/>
    </xf>
    <xf numFmtId="43" fontId="16" fillId="37" borderId="0" xfId="1" applyFont="1" applyFill="1"/>
    <xf numFmtId="43" fontId="16" fillId="0" borderId="0" xfId="1" applyFont="1" applyAlignment="1">
      <alignment horizontal="left" vertical="center"/>
    </xf>
    <xf numFmtId="43" fontId="16" fillId="0" borderId="0" xfId="1" applyFont="1" applyFill="1"/>
    <xf numFmtId="43" fontId="0" fillId="37" borderId="0" xfId="1" applyFont="1" applyFill="1"/>
    <xf numFmtId="43" fontId="22" fillId="37" borderId="0" xfId="1" applyFont="1" applyFill="1"/>
    <xf numFmtId="43" fontId="23" fillId="38" borderId="0" xfId="1" applyFont="1" applyFill="1"/>
    <xf numFmtId="43" fontId="23" fillId="37" borderId="0" xfId="1" applyFont="1" applyFill="1"/>
    <xf numFmtId="43" fontId="23" fillId="0" borderId="0" xfId="1" applyFont="1"/>
    <xf numFmtId="43" fontId="22" fillId="0" borderId="0" xfId="1" applyFont="1"/>
    <xf numFmtId="43" fontId="19" fillId="0" borderId="0" xfId="1" applyFont="1" applyAlignment="1">
      <alignment vertical="center"/>
    </xf>
    <xf numFmtId="4" fontId="0" fillId="0" borderId="0" xfId="0" applyNumberFormat="1"/>
    <xf numFmtId="2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1238250</xdr:colOff>
      <xdr:row>467</xdr:row>
      <xdr:rowOff>107156</xdr:rowOff>
    </xdr:from>
    <xdr:to>
      <xdr:col>9</xdr:col>
      <xdr:colOff>793750</xdr:colOff>
      <xdr:row>500</xdr:row>
      <xdr:rowOff>158750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0" y="90277156"/>
          <a:ext cx="15896167" cy="6338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599"/>
  <sheetViews>
    <sheetView tabSelected="1" topLeftCell="A321" zoomScale="90" zoomScaleNormal="90" zoomScaleSheetLayoutView="75" zoomScalePageLayoutView="40" workbookViewId="0">
      <selection activeCell="B340" sqref="B340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4" customWidth="1"/>
    <col min="4" max="4" width="22.28515625" customWidth="1"/>
    <col min="5" max="5" width="26.140625" style="42" customWidth="1"/>
    <col min="6" max="6" width="23.140625" style="42" customWidth="1"/>
    <col min="7" max="7" width="22.85546875" style="42" customWidth="1"/>
    <col min="8" max="8" width="23.7109375" style="42" customWidth="1"/>
    <col min="9" max="9" width="23" style="42" customWidth="1"/>
    <col min="10" max="10" width="26.7109375" style="42" customWidth="1"/>
    <col min="11" max="11" width="25.42578125" style="42" bestFit="1" customWidth="1"/>
  </cols>
  <sheetData>
    <row r="1" spans="1:11" x14ac:dyDescent="0.25">
      <c r="A1" s="80"/>
      <c r="B1" s="81"/>
      <c r="C1" s="81"/>
      <c r="D1" s="81"/>
      <c r="E1" s="81"/>
      <c r="F1" s="81"/>
      <c r="G1" s="81"/>
      <c r="H1" s="81"/>
      <c r="I1" s="81"/>
      <c r="J1" s="81"/>
      <c r="K1" s="82"/>
    </row>
    <row r="2" spans="1:11" ht="30" x14ac:dyDescent="0.4">
      <c r="A2" s="83" t="s">
        <v>202</v>
      </c>
      <c r="B2" s="84"/>
      <c r="C2" s="84"/>
      <c r="D2" s="84"/>
      <c r="E2" s="84"/>
      <c r="F2" s="84"/>
      <c r="G2" s="84"/>
      <c r="H2" s="84"/>
      <c r="I2" s="84"/>
      <c r="J2" s="84"/>
      <c r="K2" s="85"/>
    </row>
    <row r="3" spans="1:11" ht="30" x14ac:dyDescent="0.4">
      <c r="A3" s="83" t="s">
        <v>177</v>
      </c>
      <c r="B3" s="84"/>
      <c r="C3" s="84"/>
      <c r="D3" s="84"/>
      <c r="E3" s="84"/>
      <c r="F3" s="84"/>
      <c r="G3" s="84"/>
      <c r="H3" s="84"/>
      <c r="I3" s="84"/>
      <c r="J3" s="84"/>
      <c r="K3" s="85"/>
    </row>
    <row r="4" spans="1:11" ht="23.25" x14ac:dyDescent="0.35">
      <c r="A4" s="67" t="s">
        <v>178</v>
      </c>
      <c r="B4" s="68"/>
      <c r="C4" s="68"/>
      <c r="D4" s="68"/>
      <c r="E4" s="68"/>
      <c r="F4" s="68"/>
      <c r="G4" s="68"/>
      <c r="H4" s="68"/>
      <c r="I4" s="68"/>
      <c r="J4" s="68"/>
      <c r="K4" s="69"/>
    </row>
    <row r="5" spans="1:11" ht="23.25" x14ac:dyDescent="0.35">
      <c r="A5" s="67" t="s">
        <v>350</v>
      </c>
      <c r="B5" s="68"/>
      <c r="C5" s="68"/>
      <c r="D5" s="68"/>
      <c r="E5" s="68"/>
      <c r="F5" s="68"/>
      <c r="G5" s="68"/>
      <c r="H5" s="68"/>
      <c r="I5" s="68"/>
      <c r="J5" s="68"/>
      <c r="K5" s="69"/>
    </row>
    <row r="6" spans="1:11" ht="24" thickBot="1" x14ac:dyDescent="0.4">
      <c r="A6" s="67" t="s">
        <v>455</v>
      </c>
      <c r="B6" s="68"/>
      <c r="C6" s="68"/>
      <c r="D6" s="68"/>
      <c r="E6" s="68"/>
      <c r="F6" s="68"/>
      <c r="G6" s="68"/>
      <c r="H6" s="68"/>
      <c r="I6" s="68"/>
      <c r="J6" s="68"/>
      <c r="K6" s="69"/>
    </row>
    <row r="7" spans="1:11" x14ac:dyDescent="0.25">
      <c r="A7" s="70" t="s">
        <v>255</v>
      </c>
      <c r="B7" s="72" t="s">
        <v>0</v>
      </c>
      <c r="C7" s="72" t="s">
        <v>340</v>
      </c>
      <c r="D7" s="78" t="s">
        <v>254</v>
      </c>
      <c r="E7" s="72" t="s">
        <v>175</v>
      </c>
      <c r="F7" s="74" t="s">
        <v>1</v>
      </c>
      <c r="G7" s="72" t="s">
        <v>2</v>
      </c>
      <c r="H7" s="74" t="s">
        <v>3</v>
      </c>
      <c r="I7" s="72" t="s">
        <v>4</v>
      </c>
      <c r="J7" s="72" t="s">
        <v>5</v>
      </c>
      <c r="K7" s="76" t="s">
        <v>6</v>
      </c>
    </row>
    <row r="8" spans="1:11" ht="15.75" thickBot="1" x14ac:dyDescent="0.3">
      <c r="A8" s="71"/>
      <c r="B8" s="73"/>
      <c r="C8" s="73"/>
      <c r="D8" s="79"/>
      <c r="E8" s="73"/>
      <c r="F8" s="75"/>
      <c r="G8" s="73"/>
      <c r="H8" s="75"/>
      <c r="I8" s="73"/>
      <c r="J8" s="73"/>
      <c r="K8" s="77"/>
    </row>
    <row r="9" spans="1:11" x14ac:dyDescent="0.25">
      <c r="A9" s="86" t="s">
        <v>7</v>
      </c>
      <c r="B9" s="86"/>
      <c r="C9" s="86"/>
      <c r="D9" s="86"/>
      <c r="E9" s="86"/>
      <c r="F9" s="86"/>
      <c r="G9" s="86"/>
      <c r="H9" s="86"/>
      <c r="I9" s="86"/>
      <c r="J9" s="86"/>
      <c r="K9" s="86"/>
    </row>
    <row r="10" spans="1:11" x14ac:dyDescent="0.25">
      <c r="A10" t="s">
        <v>472</v>
      </c>
      <c r="B10" t="s">
        <v>279</v>
      </c>
      <c r="C10" s="14" t="s">
        <v>320</v>
      </c>
      <c r="D10" t="s">
        <v>470</v>
      </c>
      <c r="E10" s="42">
        <v>110000</v>
      </c>
      <c r="F10" s="42">
        <v>3157</v>
      </c>
      <c r="G10" s="42">
        <v>14457.62</v>
      </c>
      <c r="H10" s="42">
        <f>E10*0.0304</f>
        <v>3344</v>
      </c>
      <c r="I10" s="42">
        <v>25</v>
      </c>
      <c r="J10" s="63">
        <v>20983.62</v>
      </c>
      <c r="K10" s="42">
        <f t="shared" ref="K10:K20" si="0">+E10-J10</f>
        <v>89016.38</v>
      </c>
    </row>
    <row r="11" spans="1:11" x14ac:dyDescent="0.25">
      <c r="A11" t="s">
        <v>165</v>
      </c>
      <c r="B11" t="s">
        <v>166</v>
      </c>
      <c r="C11" s="14" t="s">
        <v>320</v>
      </c>
      <c r="D11" t="s">
        <v>212</v>
      </c>
      <c r="E11" s="42">
        <v>60000</v>
      </c>
      <c r="F11" s="42">
        <v>1722</v>
      </c>
      <c r="G11" s="42">
        <v>3486.68</v>
      </c>
      <c r="H11" s="42">
        <f>E11*0.0304</f>
        <v>1824</v>
      </c>
      <c r="I11" s="42">
        <v>3535</v>
      </c>
      <c r="J11" s="63">
        <v>10567.68</v>
      </c>
      <c r="K11" s="42">
        <f t="shared" si="0"/>
        <v>49432.32</v>
      </c>
    </row>
    <row r="12" spans="1:11" x14ac:dyDescent="0.25">
      <c r="A12" t="s">
        <v>10</v>
      </c>
      <c r="B12" t="s">
        <v>9</v>
      </c>
      <c r="C12" s="14" t="s">
        <v>320</v>
      </c>
      <c r="D12" t="s">
        <v>211</v>
      </c>
      <c r="E12" s="42">
        <v>85000</v>
      </c>
      <c r="F12" s="42">
        <v>2439.5</v>
      </c>
      <c r="G12" s="42">
        <v>7820.77</v>
      </c>
      <c r="H12" s="42">
        <f>E12*0.0304</f>
        <v>2584</v>
      </c>
      <c r="I12" s="42">
        <v>3339.9</v>
      </c>
      <c r="J12" s="63">
        <v>16184.17</v>
      </c>
      <c r="K12" s="42">
        <f t="shared" si="0"/>
        <v>68815.83</v>
      </c>
    </row>
    <row r="13" spans="1:11" ht="45" x14ac:dyDescent="0.25">
      <c r="A13" t="s">
        <v>284</v>
      </c>
      <c r="B13" t="s">
        <v>11</v>
      </c>
      <c r="C13" s="14" t="s">
        <v>320</v>
      </c>
      <c r="D13" s="66" t="s">
        <v>471</v>
      </c>
      <c r="E13" s="42">
        <v>240000</v>
      </c>
      <c r="F13" s="42">
        <v>6888</v>
      </c>
      <c r="G13" s="42">
        <v>45624.92</v>
      </c>
      <c r="H13" s="42">
        <v>4943.8</v>
      </c>
      <c r="I13" s="42">
        <v>25</v>
      </c>
      <c r="J13" s="63">
        <v>57481.72</v>
      </c>
      <c r="K13" s="42">
        <f t="shared" si="0"/>
        <v>182518.28</v>
      </c>
    </row>
    <row r="14" spans="1:11" x14ac:dyDescent="0.25">
      <c r="A14" t="s">
        <v>286</v>
      </c>
      <c r="B14" t="s">
        <v>279</v>
      </c>
      <c r="C14" s="14" t="s">
        <v>320</v>
      </c>
      <c r="D14" t="s">
        <v>470</v>
      </c>
      <c r="E14" s="42">
        <v>80000</v>
      </c>
      <c r="F14" s="42">
        <v>2296</v>
      </c>
      <c r="G14" s="42">
        <v>7400.87</v>
      </c>
      <c r="H14" s="42">
        <v>2432</v>
      </c>
      <c r="I14" s="42">
        <v>16000</v>
      </c>
      <c r="J14" s="63">
        <v>28128.87</v>
      </c>
      <c r="K14" s="42">
        <f t="shared" si="0"/>
        <v>51871.13</v>
      </c>
    </row>
    <row r="15" spans="1:11" x14ac:dyDescent="0.25">
      <c r="A15" t="s">
        <v>29</v>
      </c>
      <c r="B15" t="s">
        <v>279</v>
      </c>
      <c r="C15" s="14" t="s">
        <v>321</v>
      </c>
      <c r="D15" t="s">
        <v>470</v>
      </c>
      <c r="E15" s="42">
        <v>165000</v>
      </c>
      <c r="F15" s="42">
        <v>4735.5</v>
      </c>
      <c r="G15" s="42">
        <v>27413.040000000001</v>
      </c>
      <c r="H15" s="42">
        <v>4943.8</v>
      </c>
      <c r="I15" s="42">
        <v>25</v>
      </c>
      <c r="J15" s="63">
        <v>37117.339999999997</v>
      </c>
      <c r="K15" s="42">
        <f t="shared" si="0"/>
        <v>127882.66</v>
      </c>
    </row>
    <row r="16" spans="1:11" x14ac:dyDescent="0.25">
      <c r="A16" t="s">
        <v>291</v>
      </c>
      <c r="B16" t="s">
        <v>279</v>
      </c>
      <c r="C16" s="14" t="s">
        <v>321</v>
      </c>
      <c r="D16" t="s">
        <v>470</v>
      </c>
      <c r="E16" s="42">
        <v>165000</v>
      </c>
      <c r="F16" s="42">
        <v>4735.5</v>
      </c>
      <c r="G16" s="42">
        <v>27413.040000000001</v>
      </c>
      <c r="H16" s="42">
        <v>4943.8</v>
      </c>
      <c r="I16" s="42">
        <v>25</v>
      </c>
      <c r="J16" s="63">
        <v>37117.339999999997</v>
      </c>
      <c r="K16" s="42">
        <f t="shared" si="0"/>
        <v>127882.66</v>
      </c>
    </row>
    <row r="17" spans="1:11" x14ac:dyDescent="0.25">
      <c r="A17" t="s">
        <v>292</v>
      </c>
      <c r="B17" t="s">
        <v>279</v>
      </c>
      <c r="C17" s="14" t="s">
        <v>321</v>
      </c>
      <c r="D17" t="s">
        <v>470</v>
      </c>
      <c r="E17" s="42">
        <v>125000</v>
      </c>
      <c r="F17" s="42">
        <v>3587.5</v>
      </c>
      <c r="G17" s="42">
        <v>17985.990000000002</v>
      </c>
      <c r="H17" s="42">
        <v>3800</v>
      </c>
      <c r="I17" s="42">
        <v>25</v>
      </c>
      <c r="J17" s="63">
        <v>25398.49</v>
      </c>
      <c r="K17" s="42">
        <f t="shared" si="0"/>
        <v>99601.51</v>
      </c>
    </row>
    <row r="18" spans="1:11" x14ac:dyDescent="0.25">
      <c r="A18" t="s">
        <v>322</v>
      </c>
      <c r="B18" t="s">
        <v>279</v>
      </c>
      <c r="C18" s="14" t="s">
        <v>321</v>
      </c>
      <c r="D18" t="s">
        <v>470</v>
      </c>
      <c r="E18" s="42">
        <v>91000</v>
      </c>
      <c r="F18" s="42">
        <v>2611.6999999999998</v>
      </c>
      <c r="G18" s="42">
        <v>9988.34</v>
      </c>
      <c r="H18" s="42">
        <v>2766.4</v>
      </c>
      <c r="I18" s="42">
        <v>1390</v>
      </c>
      <c r="J18" s="63">
        <v>16756.439999999999</v>
      </c>
      <c r="K18" s="42">
        <f t="shared" si="0"/>
        <v>74243.56</v>
      </c>
    </row>
    <row r="19" spans="1:11" x14ac:dyDescent="0.25">
      <c r="A19" t="s">
        <v>37</v>
      </c>
      <c r="B19" t="s">
        <v>279</v>
      </c>
      <c r="C19" s="14" t="s">
        <v>321</v>
      </c>
      <c r="D19" t="s">
        <v>470</v>
      </c>
      <c r="E19" s="42">
        <v>105000</v>
      </c>
      <c r="F19" s="42">
        <v>3013.5</v>
      </c>
      <c r="G19" s="42">
        <v>12903.38</v>
      </c>
      <c r="H19" s="42">
        <v>3192</v>
      </c>
      <c r="I19" s="42">
        <v>1787.45</v>
      </c>
      <c r="J19" s="63">
        <v>20896.330000000002</v>
      </c>
      <c r="K19" s="42">
        <f t="shared" si="0"/>
        <v>84103.67</v>
      </c>
    </row>
    <row r="20" spans="1:11" x14ac:dyDescent="0.25">
      <c r="A20" t="s">
        <v>265</v>
      </c>
      <c r="B20" t="s">
        <v>410</v>
      </c>
      <c r="C20" s="14" t="s">
        <v>320</v>
      </c>
      <c r="D20" t="s">
        <v>212</v>
      </c>
      <c r="E20" s="42">
        <v>133000</v>
      </c>
      <c r="F20" s="42">
        <v>3817.1</v>
      </c>
      <c r="G20" s="42">
        <v>19867.79</v>
      </c>
      <c r="H20" s="42">
        <v>4043.2</v>
      </c>
      <c r="I20" s="42">
        <v>175</v>
      </c>
      <c r="J20" s="63">
        <v>27903.09</v>
      </c>
      <c r="K20" s="42">
        <f t="shared" si="0"/>
        <v>105096.91</v>
      </c>
    </row>
    <row r="21" spans="1:11" x14ac:dyDescent="0.25">
      <c r="A21" s="2" t="s">
        <v>12</v>
      </c>
      <c r="B21" s="2">
        <v>11</v>
      </c>
      <c r="C21" s="15"/>
      <c r="D21" s="2"/>
      <c r="E21" s="50">
        <f t="shared" ref="E21:K21" si="1">SUM(E10:E20)</f>
        <v>1359000</v>
      </c>
      <c r="F21" s="50">
        <f t="shared" si="1"/>
        <v>39003.300000000003</v>
      </c>
      <c r="G21" s="50">
        <f t="shared" si="1"/>
        <v>194362.44</v>
      </c>
      <c r="H21" s="50">
        <f t="shared" si="1"/>
        <v>38817</v>
      </c>
      <c r="I21" s="50">
        <f t="shared" si="1"/>
        <v>26352.35</v>
      </c>
      <c r="J21" s="50">
        <f t="shared" si="1"/>
        <v>298535.09000000003</v>
      </c>
      <c r="K21" s="50">
        <f t="shared" si="1"/>
        <v>1060464.9099999999</v>
      </c>
    </row>
    <row r="22" spans="1:11" x14ac:dyDescent="0.25">
      <c r="A22" s="1"/>
      <c r="B22" s="1"/>
      <c r="C22" s="17"/>
      <c r="D22" s="1"/>
      <c r="E22" s="51"/>
      <c r="F22" s="51"/>
      <c r="G22" s="51"/>
      <c r="H22" s="51"/>
      <c r="I22" s="51"/>
      <c r="J22" s="51"/>
      <c r="K22" s="51"/>
    </row>
    <row r="23" spans="1:11" s="12" customFormat="1" x14ac:dyDescent="0.25">
      <c r="A23" s="1" t="s">
        <v>351</v>
      </c>
      <c r="B23" s="1"/>
      <c r="C23" s="17"/>
      <c r="D23" s="1"/>
      <c r="E23" s="51"/>
      <c r="F23" s="51"/>
      <c r="G23" s="51"/>
      <c r="H23" s="51"/>
      <c r="I23" s="51"/>
      <c r="J23" s="51"/>
      <c r="K23" s="51"/>
    </row>
    <row r="24" spans="1:11" x14ac:dyDescent="0.25">
      <c r="A24" t="s">
        <v>27</v>
      </c>
      <c r="B24" t="s">
        <v>459</v>
      </c>
      <c r="C24" s="14" t="s">
        <v>320</v>
      </c>
      <c r="D24" t="s">
        <v>211</v>
      </c>
      <c r="E24" s="42">
        <v>56000</v>
      </c>
      <c r="F24" s="42">
        <v>1607.2</v>
      </c>
      <c r="G24" s="42">
        <v>2473.94</v>
      </c>
      <c r="H24" s="42">
        <v>1702.4</v>
      </c>
      <c r="I24" s="42">
        <v>1787.45</v>
      </c>
      <c r="J24" s="42">
        <v>7570.99</v>
      </c>
      <c r="K24" s="42">
        <v>48429.01</v>
      </c>
    </row>
    <row r="25" spans="1:11" s="12" customFormat="1" x14ac:dyDescent="0.25">
      <c r="A25" s="26" t="s">
        <v>12</v>
      </c>
      <c r="B25" s="26">
        <v>1</v>
      </c>
      <c r="C25" s="30"/>
      <c r="D25" s="26"/>
      <c r="E25" s="49">
        <f>E24</f>
        <v>56000</v>
      </c>
      <c r="F25" s="49">
        <f>SUM(F24)</f>
        <v>1607.2</v>
      </c>
      <c r="G25" s="49">
        <f>G24</f>
        <v>2473.94</v>
      </c>
      <c r="H25" s="49">
        <f>H24</f>
        <v>1702.4</v>
      </c>
      <c r="I25" s="49">
        <f>I24</f>
        <v>1787.45</v>
      </c>
      <c r="J25" s="49">
        <f>J24</f>
        <v>7570.99</v>
      </c>
      <c r="K25" s="49">
        <f>K24</f>
        <v>48429.01</v>
      </c>
    </row>
    <row r="27" spans="1:11" x14ac:dyDescent="0.25">
      <c r="A27" s="86" t="s">
        <v>28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</row>
    <row r="28" spans="1:11" x14ac:dyDescent="0.25">
      <c r="A28" t="s">
        <v>21</v>
      </c>
      <c r="B28" t="s">
        <v>329</v>
      </c>
      <c r="C28" s="14" t="s">
        <v>320</v>
      </c>
      <c r="D28" t="s">
        <v>211</v>
      </c>
      <c r="E28" s="42">
        <v>45000</v>
      </c>
      <c r="F28" s="42">
        <f>E28*0.0287</f>
        <v>1291.5</v>
      </c>
      <c r="G28" s="42">
        <v>921.46</v>
      </c>
      <c r="H28" s="42">
        <f>E28*0.0304</f>
        <v>1368</v>
      </c>
      <c r="I28" s="42">
        <v>1537.45</v>
      </c>
      <c r="J28" s="42">
        <v>5118.41</v>
      </c>
      <c r="K28" s="42">
        <f>E28-J28</f>
        <v>39881.589999999997</v>
      </c>
    </row>
    <row r="29" spans="1:11" x14ac:dyDescent="0.25">
      <c r="A29" t="s">
        <v>283</v>
      </c>
      <c r="B29" t="s">
        <v>282</v>
      </c>
      <c r="C29" s="14" t="s">
        <v>320</v>
      </c>
      <c r="D29" t="s">
        <v>212</v>
      </c>
      <c r="E29" s="42">
        <v>44000</v>
      </c>
      <c r="F29" s="42">
        <f>E29*0.0287</f>
        <v>1262.8</v>
      </c>
      <c r="G29" s="42">
        <v>1007.19</v>
      </c>
      <c r="H29" s="42">
        <f>E29*0.0304</f>
        <v>1337.6</v>
      </c>
      <c r="I29" s="42">
        <v>1730</v>
      </c>
      <c r="J29" s="42">
        <f>F29+G29+H29+I29</f>
        <v>5337.59</v>
      </c>
      <c r="K29" s="42">
        <f>E29-J29</f>
        <v>38662.410000000003</v>
      </c>
    </row>
    <row r="30" spans="1:11" x14ac:dyDescent="0.25">
      <c r="A30" s="2" t="s">
        <v>12</v>
      </c>
      <c r="B30" s="2">
        <v>2</v>
      </c>
      <c r="C30" s="15"/>
      <c r="D30" s="2"/>
      <c r="E30" s="50">
        <f t="shared" ref="E30:K30" si="2">SUM(E28:E29)</f>
        <v>89000</v>
      </c>
      <c r="F30" s="50">
        <f t="shared" si="2"/>
        <v>2554.3000000000002</v>
      </c>
      <c r="G30" s="50">
        <f t="shared" si="2"/>
        <v>1928.65</v>
      </c>
      <c r="H30" s="50">
        <f t="shared" si="2"/>
        <v>2705.6</v>
      </c>
      <c r="I30" s="50">
        <f t="shared" si="2"/>
        <v>3267.45</v>
      </c>
      <c r="J30" s="50">
        <f t="shared" si="2"/>
        <v>10456</v>
      </c>
      <c r="K30" s="50">
        <f t="shared" si="2"/>
        <v>78544</v>
      </c>
    </row>
    <row r="31" spans="1:11" x14ac:dyDescent="0.25">
      <c r="A31" s="11"/>
      <c r="B31" s="11"/>
      <c r="C31" s="16"/>
      <c r="D31" s="11"/>
      <c r="E31" s="53"/>
      <c r="F31" s="53"/>
      <c r="G31" s="53"/>
      <c r="H31" s="53"/>
      <c r="I31" s="53"/>
      <c r="J31" s="53"/>
      <c r="K31" s="53"/>
    </row>
    <row r="32" spans="1:11" x14ac:dyDescent="0.25">
      <c r="A32" s="86" t="s">
        <v>17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</row>
    <row r="33" spans="1:84" x14ac:dyDescent="0.25">
      <c r="A33" t="s">
        <v>19</v>
      </c>
      <c r="B33" t="s">
        <v>18</v>
      </c>
      <c r="C33" s="14" t="s">
        <v>320</v>
      </c>
      <c r="D33" t="s">
        <v>211</v>
      </c>
      <c r="E33" s="42">
        <v>36000</v>
      </c>
      <c r="F33" s="42">
        <f>E33*0.0287</f>
        <v>1033.2</v>
      </c>
      <c r="G33" s="42">
        <v>0</v>
      </c>
      <c r="H33" s="42">
        <f>E33*0.0304</f>
        <v>1094.4000000000001</v>
      </c>
      <c r="I33" s="42">
        <v>3199.9</v>
      </c>
      <c r="J33" s="42">
        <v>5327.5</v>
      </c>
      <c r="K33" s="42">
        <f>E33-J33</f>
        <v>30672.5</v>
      </c>
    </row>
    <row r="34" spans="1:84" s="12" customFormat="1" x14ac:dyDescent="0.25">
      <c r="A34" t="s">
        <v>179</v>
      </c>
      <c r="B34" t="s">
        <v>457</v>
      </c>
      <c r="C34" s="14" t="s">
        <v>320</v>
      </c>
      <c r="D34" t="s">
        <v>211</v>
      </c>
      <c r="E34" s="42">
        <v>41000</v>
      </c>
      <c r="F34" s="42">
        <f>E34*0.0287</f>
        <v>1176.7</v>
      </c>
      <c r="G34" s="42">
        <v>583.79</v>
      </c>
      <c r="H34" s="42">
        <f>E34*0.0304</f>
        <v>1246.4000000000001</v>
      </c>
      <c r="I34" s="42">
        <v>175</v>
      </c>
      <c r="J34" s="42">
        <f>F34+G34+H34+I34</f>
        <v>3181.89</v>
      </c>
      <c r="K34" s="42">
        <f>E34-J34</f>
        <v>37818.11</v>
      </c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x14ac:dyDescent="0.25">
      <c r="A35" s="2" t="s">
        <v>12</v>
      </c>
      <c r="B35" s="2">
        <v>2</v>
      </c>
      <c r="C35" s="15"/>
      <c r="D35" s="2"/>
      <c r="E35" s="50">
        <f t="shared" ref="E35:K35" si="3">SUM(E33:E34)</f>
        <v>77000</v>
      </c>
      <c r="F35" s="50">
        <f t="shared" si="3"/>
        <v>2209.9</v>
      </c>
      <c r="G35" s="50">
        <f t="shared" si="3"/>
        <v>583.79</v>
      </c>
      <c r="H35" s="50">
        <f t="shared" si="3"/>
        <v>2340.8000000000002</v>
      </c>
      <c r="I35" s="50">
        <f t="shared" si="3"/>
        <v>3374.9</v>
      </c>
      <c r="J35" s="50">
        <f t="shared" si="3"/>
        <v>8509.39</v>
      </c>
      <c r="K35" s="50">
        <f t="shared" si="3"/>
        <v>68490.61</v>
      </c>
    </row>
    <row r="36" spans="1:84" x14ac:dyDescent="0.25">
      <c r="A36" s="11"/>
      <c r="B36" s="11"/>
      <c r="C36" s="16"/>
      <c r="D36" s="11"/>
      <c r="E36" s="53"/>
      <c r="F36" s="53"/>
      <c r="G36" s="53"/>
      <c r="H36" s="53"/>
      <c r="I36" s="53"/>
      <c r="J36" s="53"/>
      <c r="K36" s="53"/>
    </row>
    <row r="37" spans="1:84" x14ac:dyDescent="0.25">
      <c r="A37" s="86" t="s">
        <v>460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</row>
    <row r="38" spans="1:84" x14ac:dyDescent="0.25">
      <c r="A38" s="13" t="s">
        <v>23</v>
      </c>
      <c r="B38" t="s">
        <v>411</v>
      </c>
      <c r="C38" s="14" t="s">
        <v>320</v>
      </c>
      <c r="D38" t="s">
        <v>212</v>
      </c>
      <c r="E38" s="42">
        <v>56000</v>
      </c>
      <c r="F38" s="42">
        <f>E38*0.0287</f>
        <v>1607.2</v>
      </c>
      <c r="G38" s="42">
        <v>2733.96</v>
      </c>
      <c r="H38" s="42">
        <f>E38*0.0304</f>
        <v>1702.4</v>
      </c>
      <c r="I38" s="42">
        <v>25</v>
      </c>
      <c r="J38" s="42">
        <v>6068.56</v>
      </c>
      <c r="K38" s="42">
        <v>49931.44</v>
      </c>
    </row>
    <row r="39" spans="1:84" x14ac:dyDescent="0.25">
      <c r="A39" s="13" t="s">
        <v>424</v>
      </c>
      <c r="B39" t="s">
        <v>16</v>
      </c>
      <c r="C39" s="14" t="s">
        <v>320</v>
      </c>
      <c r="D39" t="s">
        <v>211</v>
      </c>
      <c r="E39" s="42">
        <v>89500</v>
      </c>
      <c r="F39" s="42">
        <v>2568.65</v>
      </c>
      <c r="G39" s="42">
        <v>8879.2800000000007</v>
      </c>
      <c r="H39" s="42">
        <v>2720.8</v>
      </c>
      <c r="I39" s="42">
        <v>3049.9</v>
      </c>
      <c r="J39" s="42">
        <v>17218.63</v>
      </c>
      <c r="K39" s="42">
        <v>72281.37</v>
      </c>
    </row>
    <row r="40" spans="1:84" x14ac:dyDescent="0.25">
      <c r="A40" s="2" t="s">
        <v>12</v>
      </c>
      <c r="B40" s="2">
        <v>2</v>
      </c>
      <c r="C40" s="15"/>
      <c r="D40" s="2"/>
      <c r="E40" s="50">
        <f t="shared" ref="E40:K40" si="4">+E38+E39</f>
        <v>145500</v>
      </c>
      <c r="F40" s="50">
        <f t="shared" si="4"/>
        <v>4175.8500000000004</v>
      </c>
      <c r="G40" s="50">
        <f t="shared" si="4"/>
        <v>11613.24</v>
      </c>
      <c r="H40" s="50">
        <f t="shared" si="4"/>
        <v>4423.2</v>
      </c>
      <c r="I40" s="50">
        <f t="shared" si="4"/>
        <v>3074.9</v>
      </c>
      <c r="J40" s="50">
        <f t="shared" si="4"/>
        <v>23287.19</v>
      </c>
      <c r="K40" s="50">
        <f t="shared" si="4"/>
        <v>122212.81</v>
      </c>
    </row>
    <row r="42" spans="1:84" x14ac:dyDescent="0.25">
      <c r="A42" s="1" t="s">
        <v>384</v>
      </c>
      <c r="B42" s="1"/>
      <c r="C42" s="17"/>
      <c r="E42" s="51"/>
      <c r="F42" s="51"/>
      <c r="G42" s="51"/>
      <c r="H42" s="51"/>
      <c r="I42" s="51"/>
      <c r="J42" s="51"/>
      <c r="K42" s="51"/>
    </row>
    <row r="43" spans="1:84" x14ac:dyDescent="0.25">
      <c r="A43" s="22" t="s">
        <v>326</v>
      </c>
      <c r="B43" s="6" t="s">
        <v>16</v>
      </c>
      <c r="C43" s="6" t="s">
        <v>328</v>
      </c>
      <c r="D43" s="39" t="s">
        <v>211</v>
      </c>
      <c r="E43" s="23">
        <v>89500</v>
      </c>
      <c r="F43" s="48">
        <v>2568.65</v>
      </c>
      <c r="G43" s="23">
        <v>9635.51</v>
      </c>
      <c r="H43" s="38">
        <v>2720.8</v>
      </c>
      <c r="I43" s="42">
        <v>25</v>
      </c>
      <c r="J43" s="23">
        <v>14949.96</v>
      </c>
      <c r="K43" s="23">
        <v>74550.039999999994</v>
      </c>
    </row>
    <row r="44" spans="1:84" s="28" customFormat="1" x14ac:dyDescent="0.25">
      <c r="A44" s="26" t="s">
        <v>12</v>
      </c>
      <c r="B44" s="26">
        <v>1</v>
      </c>
      <c r="C44" s="27"/>
      <c r="D44" s="26"/>
      <c r="E44" s="49">
        <f>E43</f>
        <v>89500</v>
      </c>
      <c r="F44" s="49">
        <f>SUM(F43)</f>
        <v>2568.65</v>
      </c>
      <c r="G44" s="49">
        <f>G43</f>
        <v>9635.51</v>
      </c>
      <c r="H44" s="49">
        <f>H43</f>
        <v>2720.8</v>
      </c>
      <c r="I44" s="49">
        <f>I43</f>
        <v>25</v>
      </c>
      <c r="J44" s="49">
        <f>J43</f>
        <v>14949.96</v>
      </c>
      <c r="K44" s="49">
        <f>K43</f>
        <v>74550.039999999994</v>
      </c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x14ac:dyDescent="0.25">
      <c r="A45" s="11"/>
      <c r="B45" s="11"/>
      <c r="C45" s="16"/>
      <c r="D45" s="11"/>
      <c r="E45" s="53"/>
      <c r="F45" s="53"/>
      <c r="G45" s="53"/>
      <c r="H45" s="53"/>
      <c r="I45" s="53"/>
      <c r="J45" s="53"/>
      <c r="K45" s="53"/>
    </row>
    <row r="46" spans="1:84" x14ac:dyDescent="0.25">
      <c r="A46" s="86" t="s">
        <v>293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</row>
    <row r="47" spans="1:84" s="2" customFormat="1" x14ac:dyDescent="0.25">
      <c r="A47" t="s">
        <v>15</v>
      </c>
      <c r="B47" t="s">
        <v>16</v>
      </c>
      <c r="C47" s="14" t="s">
        <v>320</v>
      </c>
      <c r="D47" t="s">
        <v>212</v>
      </c>
      <c r="E47" s="42">
        <v>133000</v>
      </c>
      <c r="F47" s="42">
        <v>3817.1</v>
      </c>
      <c r="G47" s="42">
        <v>19867.79</v>
      </c>
      <c r="H47" s="42">
        <f>E47*0.0304</f>
        <v>4043.2</v>
      </c>
      <c r="I47" s="42">
        <v>175</v>
      </c>
      <c r="J47" s="42">
        <v>27903.09</v>
      </c>
      <c r="K47" s="42">
        <f>+E47-J47</f>
        <v>105096.91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</row>
    <row r="48" spans="1:84" s="12" customFormat="1" x14ac:dyDescent="0.25">
      <c r="A48" t="s">
        <v>233</v>
      </c>
      <c r="B48" t="s">
        <v>214</v>
      </c>
      <c r="C48" s="14" t="s">
        <v>320</v>
      </c>
      <c r="D48" t="s">
        <v>212</v>
      </c>
      <c r="E48" s="42">
        <v>32000</v>
      </c>
      <c r="F48" s="42">
        <v>918.4</v>
      </c>
      <c r="G48" s="42">
        <v>0</v>
      </c>
      <c r="H48" s="42">
        <v>972.8</v>
      </c>
      <c r="I48" s="42">
        <v>3750.92</v>
      </c>
      <c r="J48" s="42">
        <v>5642.12</v>
      </c>
      <c r="K48" s="42">
        <f>+E48-J48</f>
        <v>26357.88</v>
      </c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x14ac:dyDescent="0.25">
      <c r="A49" s="2" t="s">
        <v>12</v>
      </c>
      <c r="B49" s="2">
        <v>2</v>
      </c>
      <c r="C49" s="15"/>
      <c r="D49" s="2"/>
      <c r="E49" s="50">
        <f>SUM(E47:E47)+E48</f>
        <v>165000</v>
      </c>
      <c r="F49" s="50">
        <f>SUM(F47:F47)+F48</f>
        <v>4735.5</v>
      </c>
      <c r="G49" s="50">
        <f>SUM(G47:G48)</f>
        <v>19867.79</v>
      </c>
      <c r="H49" s="50">
        <f>SUM(H47:H47)+H48</f>
        <v>5016</v>
      </c>
      <c r="I49" s="50">
        <f>SUM(I47:I47)+I48</f>
        <v>3925.92</v>
      </c>
      <c r="J49" s="50">
        <f>SUM(J47:J47)+J48</f>
        <v>33545.21</v>
      </c>
      <c r="K49" s="50">
        <f>SUM(K47:K47)+K48</f>
        <v>131454.79</v>
      </c>
    </row>
    <row r="50" spans="1:84" x14ac:dyDescent="0.25">
      <c r="A50" s="11"/>
      <c r="B50" s="11"/>
      <c r="C50" s="16"/>
      <c r="D50" s="11"/>
      <c r="E50" s="53"/>
      <c r="F50" s="53"/>
      <c r="G50" s="53"/>
      <c r="H50" s="53"/>
      <c r="I50" s="53"/>
      <c r="J50" s="53"/>
      <c r="K50" s="53"/>
    </row>
    <row r="51" spans="1:84" x14ac:dyDescent="0.25">
      <c r="A51" s="86" t="s">
        <v>13</v>
      </c>
      <c r="B51" s="86"/>
      <c r="C51" s="86"/>
      <c r="D51" s="86"/>
      <c r="E51" s="86"/>
      <c r="F51" s="86"/>
      <c r="G51" s="86"/>
      <c r="H51" s="86"/>
      <c r="I51" s="86"/>
      <c r="J51" s="86"/>
      <c r="K51" s="86"/>
    </row>
    <row r="52" spans="1:84" x14ac:dyDescent="0.25">
      <c r="A52" t="s">
        <v>24</v>
      </c>
      <c r="B52" t="s">
        <v>16</v>
      </c>
      <c r="C52" s="14" t="s">
        <v>320</v>
      </c>
      <c r="D52" t="s">
        <v>212</v>
      </c>
      <c r="E52" s="42">
        <v>90000</v>
      </c>
      <c r="F52" s="42">
        <f>E52*0.0287</f>
        <v>2583</v>
      </c>
      <c r="G52" s="42">
        <v>9375.01</v>
      </c>
      <c r="H52" s="42">
        <f>E52*0.0304</f>
        <v>2736</v>
      </c>
      <c r="I52" s="42">
        <v>3007.45</v>
      </c>
      <c r="J52" s="42">
        <v>17701.46</v>
      </c>
      <c r="K52" s="42">
        <f>E52-J52</f>
        <v>72298.539999999994</v>
      </c>
    </row>
    <row r="53" spans="1:84" s="12" customFormat="1" x14ac:dyDescent="0.25">
      <c r="A53" t="s">
        <v>266</v>
      </c>
      <c r="B53" t="s">
        <v>100</v>
      </c>
      <c r="C53" s="14" t="s">
        <v>320</v>
      </c>
      <c r="D53" t="s">
        <v>212</v>
      </c>
      <c r="E53" s="42">
        <v>60000</v>
      </c>
      <c r="F53" s="42">
        <f>E53*0.0287</f>
        <v>1722</v>
      </c>
      <c r="G53" s="42">
        <v>2881.7</v>
      </c>
      <c r="H53" s="42">
        <f>E53*0.0304</f>
        <v>1824</v>
      </c>
      <c r="I53" s="42">
        <v>4499.8999999999996</v>
      </c>
      <c r="J53" s="42">
        <v>10927.6</v>
      </c>
      <c r="K53" s="42">
        <f>E53-J53</f>
        <v>49072.4</v>
      </c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</row>
    <row r="54" spans="1:84" x14ac:dyDescent="0.25">
      <c r="A54" s="2" t="s">
        <v>12</v>
      </c>
      <c r="B54" s="2">
        <v>2</v>
      </c>
      <c r="C54" s="15"/>
      <c r="D54" s="2"/>
      <c r="E54" s="50">
        <f t="shared" ref="E54:K54" si="5">SUM(E52:E53)</f>
        <v>150000</v>
      </c>
      <c r="F54" s="50">
        <f t="shared" si="5"/>
        <v>4305</v>
      </c>
      <c r="G54" s="50">
        <f t="shared" si="5"/>
        <v>12256.71</v>
      </c>
      <c r="H54" s="50">
        <f t="shared" si="5"/>
        <v>4560</v>
      </c>
      <c r="I54" s="50">
        <f t="shared" si="5"/>
        <v>7507.35</v>
      </c>
      <c r="J54" s="50">
        <f t="shared" si="5"/>
        <v>28629.06</v>
      </c>
      <c r="K54" s="50">
        <f t="shared" si="5"/>
        <v>121370.94</v>
      </c>
    </row>
    <row r="55" spans="1:84" x14ac:dyDescent="0.25">
      <c r="A55" s="1"/>
      <c r="B55" s="1"/>
      <c r="C55" s="17"/>
      <c r="D55" s="1"/>
      <c r="E55" s="51"/>
      <c r="F55" s="51"/>
      <c r="G55" s="51"/>
      <c r="H55" s="51"/>
      <c r="I55" s="51"/>
      <c r="J55" s="51"/>
      <c r="K55" s="51"/>
    </row>
    <row r="56" spans="1:84" x14ac:dyDescent="0.25">
      <c r="A56" s="5" t="s">
        <v>164</v>
      </c>
      <c r="B56" s="5"/>
      <c r="D56" s="5"/>
      <c r="E56" s="54"/>
      <c r="F56" s="54"/>
      <c r="G56" s="54"/>
      <c r="H56" s="54"/>
      <c r="I56" s="54"/>
      <c r="J56" s="54"/>
      <c r="K56" s="54"/>
    </row>
    <row r="57" spans="1:84" x14ac:dyDescent="0.25">
      <c r="A57" t="s">
        <v>330</v>
      </c>
      <c r="B57" t="s">
        <v>331</v>
      </c>
      <c r="C57" s="14" t="s">
        <v>320</v>
      </c>
      <c r="D57" t="s">
        <v>211</v>
      </c>
      <c r="E57" s="42">
        <v>44000</v>
      </c>
      <c r="F57" s="42">
        <v>1262.8</v>
      </c>
      <c r="G57" s="42">
        <v>553.46</v>
      </c>
      <c r="H57" s="42">
        <v>1337.6</v>
      </c>
      <c r="I57" s="42">
        <v>3319.9</v>
      </c>
      <c r="J57" s="42">
        <v>6473.76</v>
      </c>
      <c r="K57" s="42">
        <v>37526.239999999998</v>
      </c>
    </row>
    <row r="58" spans="1:84" s="1" customFormat="1" x14ac:dyDescent="0.25">
      <c r="A58" t="s">
        <v>8</v>
      </c>
      <c r="B58" t="s">
        <v>9</v>
      </c>
      <c r="C58" s="14" t="s">
        <v>320</v>
      </c>
      <c r="D58" t="s">
        <v>211</v>
      </c>
      <c r="E58" s="42">
        <v>32000</v>
      </c>
      <c r="F58" s="42">
        <v>918.4</v>
      </c>
      <c r="G58" s="42">
        <v>0</v>
      </c>
      <c r="H58" s="42">
        <v>972.8</v>
      </c>
      <c r="I58" s="42">
        <v>1687.45</v>
      </c>
      <c r="J58" s="42">
        <v>3578.65</v>
      </c>
      <c r="K58" s="42">
        <v>28421.35</v>
      </c>
    </row>
    <row r="59" spans="1:84" x14ac:dyDescent="0.25">
      <c r="A59" t="s">
        <v>167</v>
      </c>
      <c r="B59" t="s">
        <v>191</v>
      </c>
      <c r="C59" s="14" t="s">
        <v>321</v>
      </c>
      <c r="D59" t="s">
        <v>211</v>
      </c>
      <c r="E59" s="42">
        <v>40000</v>
      </c>
      <c r="F59" s="42">
        <f t="shared" ref="F59:F64" si="6">E59*0.0287</f>
        <v>1148</v>
      </c>
      <c r="G59" s="42">
        <v>442.65</v>
      </c>
      <c r="H59" s="42">
        <f>E59*0.0304</f>
        <v>1216</v>
      </c>
      <c r="I59" s="42">
        <v>6243.2</v>
      </c>
      <c r="J59" s="42">
        <v>9049.85</v>
      </c>
      <c r="K59" s="42">
        <v>30950.15</v>
      </c>
    </row>
    <row r="60" spans="1:84" x14ac:dyDescent="0.25">
      <c r="A60" t="s">
        <v>168</v>
      </c>
      <c r="B60" t="s">
        <v>169</v>
      </c>
      <c r="C60" s="14" t="s">
        <v>320</v>
      </c>
      <c r="D60" t="s">
        <v>211</v>
      </c>
      <c r="E60" s="42">
        <v>58000</v>
      </c>
      <c r="F60" s="42">
        <f t="shared" si="6"/>
        <v>1664.6</v>
      </c>
      <c r="G60" s="42">
        <v>2529.35</v>
      </c>
      <c r="H60" s="42">
        <f>E60*0.0304</f>
        <v>1763.2</v>
      </c>
      <c r="I60" s="42">
        <v>3739.9</v>
      </c>
      <c r="J60" s="42">
        <v>9697.0499999999993</v>
      </c>
      <c r="K60" s="42">
        <f>E60-J60</f>
        <v>48302.95</v>
      </c>
    </row>
    <row r="61" spans="1:84" x14ac:dyDescent="0.25">
      <c r="A61" t="s">
        <v>262</v>
      </c>
      <c r="B61" t="s">
        <v>62</v>
      </c>
      <c r="C61" s="14" t="s">
        <v>321</v>
      </c>
      <c r="D61" s="7" t="s">
        <v>212</v>
      </c>
      <c r="E61" s="42">
        <v>36000</v>
      </c>
      <c r="F61" s="42">
        <f t="shared" si="6"/>
        <v>1033.2</v>
      </c>
      <c r="G61" s="42">
        <v>0</v>
      </c>
      <c r="H61" s="42">
        <f>E61*0.0304</f>
        <v>1094.4000000000001</v>
      </c>
      <c r="I61" s="42">
        <v>175</v>
      </c>
      <c r="J61" s="42">
        <v>2302.6</v>
      </c>
      <c r="K61" s="42">
        <f>+E61-J61</f>
        <v>33697.4</v>
      </c>
    </row>
    <row r="62" spans="1:84" x14ac:dyDescent="0.25">
      <c r="A62" t="s">
        <v>213</v>
      </c>
      <c r="B62" t="s">
        <v>170</v>
      </c>
      <c r="C62" s="14" t="s">
        <v>321</v>
      </c>
      <c r="D62" t="s">
        <v>212</v>
      </c>
      <c r="E62" s="42">
        <v>28350</v>
      </c>
      <c r="F62" s="42">
        <f t="shared" si="6"/>
        <v>813.65</v>
      </c>
      <c r="G62" s="42">
        <v>0</v>
      </c>
      <c r="H62" s="42">
        <v>861.84</v>
      </c>
      <c r="I62" s="42">
        <v>3323.5</v>
      </c>
      <c r="J62" s="42">
        <v>4998.99</v>
      </c>
      <c r="K62" s="42">
        <f>E62-J62</f>
        <v>23351.01</v>
      </c>
    </row>
    <row r="63" spans="1:84" x14ac:dyDescent="0.25">
      <c r="A63" t="s">
        <v>222</v>
      </c>
      <c r="B63" t="s">
        <v>221</v>
      </c>
      <c r="C63" s="14" t="s">
        <v>320</v>
      </c>
      <c r="D63" t="s">
        <v>212</v>
      </c>
      <c r="E63" s="42">
        <v>61000</v>
      </c>
      <c r="F63" s="42">
        <f t="shared" si="6"/>
        <v>1750.7</v>
      </c>
      <c r="G63" s="42">
        <v>3674.86</v>
      </c>
      <c r="H63" s="42">
        <f>E63*0.0304</f>
        <v>1854.4</v>
      </c>
      <c r="I63" s="42">
        <v>175</v>
      </c>
      <c r="J63" s="42">
        <v>7454.96</v>
      </c>
      <c r="K63" s="42">
        <f>E63-J63</f>
        <v>53545.04</v>
      </c>
    </row>
    <row r="64" spans="1:84" x14ac:dyDescent="0.25">
      <c r="A64" t="s">
        <v>327</v>
      </c>
      <c r="B64" t="s">
        <v>112</v>
      </c>
      <c r="C64" s="14" t="s">
        <v>320</v>
      </c>
      <c r="D64" t="s">
        <v>212</v>
      </c>
      <c r="E64" s="42">
        <v>49000</v>
      </c>
      <c r="F64" s="42">
        <f t="shared" si="6"/>
        <v>1406.3</v>
      </c>
      <c r="G64" s="42">
        <v>1712.87</v>
      </c>
      <c r="H64" s="42">
        <f>E64*0.0304</f>
        <v>1489.6</v>
      </c>
      <c r="I64" s="42">
        <v>175</v>
      </c>
      <c r="J64" s="42">
        <v>4783.7700000000004</v>
      </c>
      <c r="K64" s="42">
        <f>E64-J64</f>
        <v>44216.23</v>
      </c>
    </row>
    <row r="65" spans="1:11" x14ac:dyDescent="0.25">
      <c r="A65" s="2" t="s">
        <v>12</v>
      </c>
      <c r="B65" s="2">
        <v>8</v>
      </c>
      <c r="C65" s="15"/>
      <c r="D65" s="2"/>
      <c r="E65" s="50">
        <f t="shared" ref="E65:K65" si="7">SUM(E57:E64)</f>
        <v>348350</v>
      </c>
      <c r="F65" s="50">
        <f t="shared" si="7"/>
        <v>9997.65</v>
      </c>
      <c r="G65" s="50">
        <f t="shared" si="7"/>
        <v>8913.19</v>
      </c>
      <c r="H65" s="50">
        <f t="shared" si="7"/>
        <v>10589.84</v>
      </c>
      <c r="I65" s="50">
        <f t="shared" si="7"/>
        <v>18838.95</v>
      </c>
      <c r="J65" s="50">
        <f t="shared" si="7"/>
        <v>48339.63</v>
      </c>
      <c r="K65" s="50">
        <f t="shared" si="7"/>
        <v>300010.37</v>
      </c>
    </row>
    <row r="67" spans="1:11" ht="17.25" customHeight="1" x14ac:dyDescent="0.25">
      <c r="A67" s="5" t="s">
        <v>295</v>
      </c>
      <c r="B67" s="5"/>
      <c r="C67" s="17"/>
      <c r="D67" s="5"/>
      <c r="E67" s="54"/>
      <c r="F67" s="54"/>
      <c r="G67" s="54"/>
      <c r="H67" s="54"/>
      <c r="I67" s="54"/>
      <c r="J67" s="54"/>
      <c r="K67" s="54"/>
    </row>
    <row r="68" spans="1:11" x14ac:dyDescent="0.25">
      <c r="A68" t="s">
        <v>171</v>
      </c>
      <c r="B68" t="s">
        <v>353</v>
      </c>
      <c r="C68" s="14" t="s">
        <v>320</v>
      </c>
      <c r="D68" t="s">
        <v>212</v>
      </c>
      <c r="E68" s="42">
        <v>44000</v>
      </c>
      <c r="F68" s="42">
        <f>E68*0.0287</f>
        <v>1262.8</v>
      </c>
      <c r="G68" s="42">
        <v>1007.19</v>
      </c>
      <c r="H68" s="42">
        <f>E68*0.0304</f>
        <v>1337.6</v>
      </c>
      <c r="I68" s="42">
        <v>1395</v>
      </c>
      <c r="J68" s="63">
        <v>5002.59</v>
      </c>
      <c r="K68" s="63">
        <v>38997.410000000003</v>
      </c>
    </row>
    <row r="69" spans="1:11" x14ac:dyDescent="0.25">
      <c r="A69" t="s">
        <v>173</v>
      </c>
      <c r="B69" t="s">
        <v>353</v>
      </c>
      <c r="C69" s="14" t="s">
        <v>321</v>
      </c>
      <c r="D69" t="s">
        <v>211</v>
      </c>
      <c r="E69" s="42">
        <v>45000</v>
      </c>
      <c r="F69" s="42">
        <f>E69*0.0287</f>
        <v>1291.5</v>
      </c>
      <c r="G69" s="42">
        <v>1148.33</v>
      </c>
      <c r="H69" s="42">
        <f>E69*0.0304</f>
        <v>1368</v>
      </c>
      <c r="I69" s="42">
        <v>175</v>
      </c>
      <c r="J69" s="63">
        <v>3982.83</v>
      </c>
      <c r="K69" s="63">
        <v>41017.17</v>
      </c>
    </row>
    <row r="70" spans="1:11" x14ac:dyDescent="0.25">
      <c r="A70" t="s">
        <v>174</v>
      </c>
      <c r="B70" t="s">
        <v>16</v>
      </c>
      <c r="C70" s="14" t="s">
        <v>320</v>
      </c>
      <c r="D70" t="s">
        <v>211</v>
      </c>
      <c r="E70" s="42">
        <v>89500</v>
      </c>
      <c r="F70" s="42">
        <f>E70*0.0287</f>
        <v>2568.65</v>
      </c>
      <c r="G70" s="42">
        <v>9635.51</v>
      </c>
      <c r="H70" s="42">
        <f>E70*0.0304</f>
        <v>2720.8</v>
      </c>
      <c r="I70" s="42">
        <v>1617.5</v>
      </c>
      <c r="J70" s="63">
        <v>16542.46</v>
      </c>
      <c r="K70" s="63">
        <v>72957.539999999994</v>
      </c>
    </row>
    <row r="71" spans="1:11" x14ac:dyDescent="0.25">
      <c r="A71" s="6" t="s">
        <v>352</v>
      </c>
      <c r="B71" s="6" t="s">
        <v>353</v>
      </c>
      <c r="C71" s="14" t="s">
        <v>321</v>
      </c>
      <c r="D71" s="9" t="s">
        <v>212</v>
      </c>
      <c r="E71" s="42">
        <v>44000</v>
      </c>
      <c r="F71" s="42">
        <f>E71*0.0287</f>
        <v>1262.8</v>
      </c>
      <c r="G71" s="42">
        <v>1007.19</v>
      </c>
      <c r="H71" s="42">
        <f>E71*0.0304</f>
        <v>1337.6</v>
      </c>
      <c r="I71" s="42">
        <v>175</v>
      </c>
      <c r="J71" s="63">
        <v>3782.59</v>
      </c>
      <c r="K71" s="63">
        <v>40217.410000000003</v>
      </c>
    </row>
    <row r="72" spans="1:11" x14ac:dyDescent="0.25">
      <c r="A72" s="6" t="s">
        <v>354</v>
      </c>
      <c r="B72" s="6" t="s">
        <v>353</v>
      </c>
      <c r="C72" s="14" t="s">
        <v>321</v>
      </c>
      <c r="D72" s="9" t="s">
        <v>212</v>
      </c>
      <c r="E72" s="42">
        <v>44000</v>
      </c>
      <c r="F72" s="42">
        <v>1262.8</v>
      </c>
      <c r="G72" s="42">
        <v>1007.19</v>
      </c>
      <c r="H72" s="42">
        <f>E72*0.0304</f>
        <v>1337.6</v>
      </c>
      <c r="I72" s="42">
        <v>175</v>
      </c>
      <c r="J72" s="63">
        <v>3782.59</v>
      </c>
      <c r="K72" s="63">
        <v>40217.410000000003</v>
      </c>
    </row>
    <row r="73" spans="1:11" x14ac:dyDescent="0.25">
      <c r="A73" s="2" t="s">
        <v>12</v>
      </c>
      <c r="B73" s="2">
        <v>5</v>
      </c>
      <c r="C73" s="15"/>
      <c r="D73" s="2"/>
      <c r="E73" s="50">
        <f>SUM(E68:E70)+E71+E72</f>
        <v>266500</v>
      </c>
      <c r="F73" s="50">
        <f t="shared" ref="F73:K73" si="8">SUM(F68:F72)</f>
        <v>7648.55</v>
      </c>
      <c r="G73" s="50">
        <f t="shared" si="8"/>
        <v>13805.41</v>
      </c>
      <c r="H73" s="50">
        <f t="shared" si="8"/>
        <v>8101.6</v>
      </c>
      <c r="I73" s="50">
        <f t="shared" si="8"/>
        <v>3537.5</v>
      </c>
      <c r="J73" s="50">
        <f t="shared" si="8"/>
        <v>33093.06</v>
      </c>
      <c r="K73" s="50">
        <f t="shared" si="8"/>
        <v>233406.94</v>
      </c>
    </row>
    <row r="75" spans="1:11" x14ac:dyDescent="0.25">
      <c r="A75" s="5" t="s">
        <v>294</v>
      </c>
      <c r="B75" s="5"/>
      <c r="C75" s="17"/>
      <c r="D75" s="5"/>
      <c r="E75" s="54"/>
      <c r="F75" s="54"/>
      <c r="G75" s="54"/>
      <c r="H75" s="54"/>
      <c r="I75" s="54"/>
      <c r="J75" s="54"/>
      <c r="K75" s="54"/>
    </row>
    <row r="76" spans="1:11" x14ac:dyDescent="0.25">
      <c r="A76" s="6" t="s">
        <v>172</v>
      </c>
      <c r="B76" s="6" t="s">
        <v>95</v>
      </c>
      <c r="C76" s="14" t="s">
        <v>320</v>
      </c>
      <c r="D76" s="6" t="s">
        <v>212</v>
      </c>
      <c r="E76" s="40">
        <v>51000</v>
      </c>
      <c r="F76" s="40">
        <v>1463.7</v>
      </c>
      <c r="G76" s="24">
        <v>1995.14</v>
      </c>
      <c r="H76" s="25">
        <v>1550.4</v>
      </c>
      <c r="I76" s="25">
        <v>175</v>
      </c>
      <c r="J76" s="25">
        <v>5184.24</v>
      </c>
      <c r="K76" s="25">
        <v>45815.76</v>
      </c>
    </row>
    <row r="77" spans="1:11" x14ac:dyDescent="0.25">
      <c r="A77" s="2" t="s">
        <v>12</v>
      </c>
      <c r="B77" s="2">
        <v>1</v>
      </c>
      <c r="C77" s="15"/>
      <c r="D77" s="2"/>
      <c r="E77" s="50">
        <f>E76</f>
        <v>51000</v>
      </c>
      <c r="F77" s="50">
        <f>+F76</f>
        <v>1463.7</v>
      </c>
      <c r="G77" s="50">
        <f>G76</f>
        <v>1995.14</v>
      </c>
      <c r="H77" s="50">
        <f>H76</f>
        <v>1550.4</v>
      </c>
      <c r="I77" s="50">
        <f>I76</f>
        <v>175</v>
      </c>
      <c r="J77" s="50">
        <f>J76</f>
        <v>5184.24</v>
      </c>
      <c r="K77" s="50">
        <f>K76</f>
        <v>45815.76</v>
      </c>
    </row>
    <row r="78" spans="1:11" x14ac:dyDescent="0.25">
      <c r="C78"/>
    </row>
    <row r="79" spans="1:11" x14ac:dyDescent="0.25">
      <c r="A79" s="86" t="s">
        <v>180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</row>
    <row r="80" spans="1:11" x14ac:dyDescent="0.25">
      <c r="A80" t="s">
        <v>272</v>
      </c>
      <c r="B80" s="8" t="s">
        <v>20</v>
      </c>
      <c r="C80" s="14" t="s">
        <v>320</v>
      </c>
      <c r="D80" t="s">
        <v>212</v>
      </c>
      <c r="E80" s="42">
        <v>27500</v>
      </c>
      <c r="F80" s="40">
        <f>E80*0.0287</f>
        <v>789.25</v>
      </c>
      <c r="G80" s="42">
        <v>0</v>
      </c>
      <c r="H80" s="42">
        <f>E80*0.0304</f>
        <v>836</v>
      </c>
      <c r="I80" s="63">
        <v>5442.17</v>
      </c>
      <c r="J80" s="42">
        <v>7067.42</v>
      </c>
      <c r="K80" s="63">
        <v>20432.580000000002</v>
      </c>
    </row>
    <row r="81" spans="1:11" x14ac:dyDescent="0.25">
      <c r="A81" t="s">
        <v>427</v>
      </c>
      <c r="B81" t="s">
        <v>458</v>
      </c>
      <c r="C81" s="14" t="s">
        <v>320</v>
      </c>
      <c r="D81" t="s">
        <v>400</v>
      </c>
      <c r="E81" s="42">
        <v>76000</v>
      </c>
      <c r="F81" s="42">
        <f>E81*0.0287</f>
        <v>2181.1999999999998</v>
      </c>
      <c r="G81" s="42">
        <v>6497.56</v>
      </c>
      <c r="H81" s="42">
        <f>E81*0.0304</f>
        <v>2310.4</v>
      </c>
      <c r="I81" s="42">
        <v>25</v>
      </c>
      <c r="J81" s="42">
        <v>11014.16</v>
      </c>
      <c r="K81" s="63">
        <v>64985.84</v>
      </c>
    </row>
    <row r="82" spans="1:11" x14ac:dyDescent="0.25">
      <c r="A82" s="26" t="s">
        <v>12</v>
      </c>
      <c r="B82" s="26">
        <v>2</v>
      </c>
      <c r="C82" s="27"/>
      <c r="D82" s="26"/>
      <c r="E82" s="49">
        <f t="shared" ref="E82:K82" si="9">SUM(E80:E81)</f>
        <v>103500</v>
      </c>
      <c r="F82" s="49">
        <f t="shared" si="9"/>
        <v>2970.45</v>
      </c>
      <c r="G82" s="49">
        <f t="shared" si="9"/>
        <v>6497.56</v>
      </c>
      <c r="H82" s="49">
        <f t="shared" si="9"/>
        <v>3146.4</v>
      </c>
      <c r="I82" s="49">
        <f t="shared" si="9"/>
        <v>5467.17</v>
      </c>
      <c r="J82" s="49">
        <f t="shared" si="9"/>
        <v>18081.580000000002</v>
      </c>
      <c r="K82" s="49">
        <f t="shared" si="9"/>
        <v>85418.42</v>
      </c>
    </row>
    <row r="83" spans="1:11" x14ac:dyDescent="0.25">
      <c r="A83" s="1"/>
      <c r="B83" s="1"/>
      <c r="C83" s="17"/>
      <c r="D83" s="1"/>
      <c r="E83" s="55"/>
      <c r="F83" s="55"/>
      <c r="G83" s="55"/>
      <c r="H83" s="55"/>
      <c r="I83" s="55"/>
      <c r="J83" s="55"/>
      <c r="K83" s="55"/>
    </row>
    <row r="84" spans="1:11" x14ac:dyDescent="0.25">
      <c r="A84" s="86" t="s">
        <v>394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</row>
    <row r="85" spans="1:11" x14ac:dyDescent="0.25">
      <c r="A85" t="s">
        <v>53</v>
      </c>
      <c r="B85" t="s">
        <v>332</v>
      </c>
      <c r="C85" s="14" t="s">
        <v>320</v>
      </c>
      <c r="D85" t="s">
        <v>211</v>
      </c>
      <c r="E85" s="42">
        <v>45000</v>
      </c>
      <c r="F85" s="42">
        <f>E85*0.0287</f>
        <v>1291.5</v>
      </c>
      <c r="G85" s="42">
        <v>694.59</v>
      </c>
      <c r="H85" s="42">
        <v>1368</v>
      </c>
      <c r="I85" s="42">
        <v>3169.9</v>
      </c>
      <c r="J85" s="63">
        <v>6523.99</v>
      </c>
      <c r="K85" s="42">
        <v>38476.01</v>
      </c>
    </row>
    <row r="86" spans="1:11" x14ac:dyDescent="0.25">
      <c r="A86" t="s">
        <v>54</v>
      </c>
      <c r="B86" t="s">
        <v>332</v>
      </c>
      <c r="C86" s="14" t="s">
        <v>320</v>
      </c>
      <c r="D86" t="s">
        <v>211</v>
      </c>
      <c r="E86" s="42">
        <v>76000</v>
      </c>
      <c r="F86" s="42">
        <f>E86*0.0287</f>
        <v>2181.1999999999998</v>
      </c>
      <c r="G86" s="42">
        <v>6497.56</v>
      </c>
      <c r="H86" s="42">
        <v>2310.4</v>
      </c>
      <c r="I86" s="42">
        <v>145</v>
      </c>
      <c r="J86" s="63">
        <v>11134.16</v>
      </c>
      <c r="K86" s="42">
        <v>64865.84</v>
      </c>
    </row>
    <row r="87" spans="1:11" x14ac:dyDescent="0.25">
      <c r="A87" s="26" t="s">
        <v>12</v>
      </c>
      <c r="B87" s="26">
        <v>2</v>
      </c>
      <c r="C87" s="27"/>
      <c r="D87" s="26"/>
      <c r="E87" s="49">
        <f t="shared" ref="E87:K87" si="10">SUM(E85:E86)</f>
        <v>121000</v>
      </c>
      <c r="F87" s="49">
        <f t="shared" si="10"/>
        <v>3472.7</v>
      </c>
      <c r="G87" s="49">
        <f t="shared" si="10"/>
        <v>7192.15</v>
      </c>
      <c r="H87" s="49">
        <f t="shared" si="10"/>
        <v>3678.4</v>
      </c>
      <c r="I87" s="49">
        <f t="shared" si="10"/>
        <v>3314.9</v>
      </c>
      <c r="J87" s="49">
        <f t="shared" si="10"/>
        <v>17658.150000000001</v>
      </c>
      <c r="K87" s="49">
        <f t="shared" si="10"/>
        <v>103341.85</v>
      </c>
    </row>
    <row r="89" spans="1:11" x14ac:dyDescent="0.25">
      <c r="A89" s="86" t="s">
        <v>296</v>
      </c>
      <c r="B89" s="86"/>
      <c r="C89" s="86"/>
      <c r="D89" s="86"/>
      <c r="E89" s="86"/>
      <c r="F89" s="86"/>
      <c r="G89" s="86"/>
      <c r="H89" s="86"/>
      <c r="I89" s="86"/>
      <c r="J89" s="86"/>
      <c r="K89" s="86"/>
    </row>
    <row r="90" spans="1:11" x14ac:dyDescent="0.25">
      <c r="A90" t="s">
        <v>26</v>
      </c>
      <c r="B90" t="s">
        <v>249</v>
      </c>
      <c r="C90" s="14" t="s">
        <v>320</v>
      </c>
      <c r="D90" t="s">
        <v>211</v>
      </c>
      <c r="E90" s="42">
        <v>89500</v>
      </c>
      <c r="F90" s="42">
        <v>2568.65</v>
      </c>
      <c r="G90" s="42">
        <v>9257.39</v>
      </c>
      <c r="H90" s="42">
        <f>E90*0.0304</f>
        <v>2720.8</v>
      </c>
      <c r="I90" s="63">
        <v>8483.0400000000009</v>
      </c>
      <c r="J90" s="63">
        <v>23029.88</v>
      </c>
      <c r="K90" s="63">
        <v>66470.12</v>
      </c>
    </row>
    <row r="91" spans="1:11" x14ac:dyDescent="0.25">
      <c r="A91" t="s">
        <v>204</v>
      </c>
      <c r="B91" t="s">
        <v>95</v>
      </c>
      <c r="C91" s="14" t="s">
        <v>320</v>
      </c>
      <c r="D91" t="s">
        <v>212</v>
      </c>
      <c r="E91" s="42">
        <v>66000</v>
      </c>
      <c r="F91" s="42">
        <v>1894.2</v>
      </c>
      <c r="G91" s="42">
        <v>4615.76</v>
      </c>
      <c r="H91" s="42">
        <f>E91*0.0304</f>
        <v>2006.4</v>
      </c>
      <c r="I91" s="63">
        <v>5687.55</v>
      </c>
      <c r="J91" s="63">
        <v>14203.91</v>
      </c>
      <c r="K91" s="63">
        <v>51796.09</v>
      </c>
    </row>
    <row r="92" spans="1:11" x14ac:dyDescent="0.25">
      <c r="A92" s="6" t="s">
        <v>264</v>
      </c>
      <c r="B92" s="6" t="s">
        <v>285</v>
      </c>
      <c r="C92" s="14" t="s">
        <v>320</v>
      </c>
      <c r="D92" s="9" t="s">
        <v>212</v>
      </c>
      <c r="E92" s="42">
        <v>44000</v>
      </c>
      <c r="F92" s="42">
        <v>1262.8</v>
      </c>
      <c r="G92" s="42">
        <v>1007.19</v>
      </c>
      <c r="H92" s="42">
        <f>E92*0.0304</f>
        <v>1337.6</v>
      </c>
      <c r="I92" s="63">
        <v>1375</v>
      </c>
      <c r="J92" s="63">
        <v>4982.59</v>
      </c>
      <c r="K92" s="63">
        <v>39017.410000000003</v>
      </c>
    </row>
    <row r="93" spans="1:11" s="12" customFormat="1" x14ac:dyDescent="0.25">
      <c r="A93" s="12" t="s">
        <v>426</v>
      </c>
      <c r="B93" s="12" t="s">
        <v>461</v>
      </c>
      <c r="C93" s="41" t="s">
        <v>320</v>
      </c>
      <c r="D93" s="12" t="s">
        <v>211</v>
      </c>
      <c r="E93" s="56">
        <v>56000</v>
      </c>
      <c r="F93" s="56">
        <v>1607.2</v>
      </c>
      <c r="G93" s="56">
        <v>2733.96</v>
      </c>
      <c r="H93" s="56">
        <v>1702.4</v>
      </c>
      <c r="I93" s="63">
        <v>2295</v>
      </c>
      <c r="J93" s="63">
        <v>8338.56</v>
      </c>
      <c r="K93" s="63">
        <v>47661.440000000002</v>
      </c>
    </row>
    <row r="94" spans="1:11" x14ac:dyDescent="0.25">
      <c r="A94" s="26" t="s">
        <v>12</v>
      </c>
      <c r="B94" s="26">
        <v>4</v>
      </c>
      <c r="C94" s="27"/>
      <c r="D94" s="26"/>
      <c r="E94" s="49">
        <f>SUM(E90:E93)</f>
        <v>255500</v>
      </c>
      <c r="F94" s="49">
        <f>+F92+F90+F91+F93</f>
        <v>7332.85</v>
      </c>
      <c r="G94" s="49">
        <f>SUM(G89:G93)</f>
        <v>17614.3</v>
      </c>
      <c r="H94" s="49">
        <f>SUM(H89:H93)</f>
        <v>7767.2</v>
      </c>
      <c r="I94" s="49">
        <f>SUM(I89:I93)</f>
        <v>17840.59</v>
      </c>
      <c r="J94" s="49">
        <f>SUM(J90:J93)</f>
        <v>50554.94</v>
      </c>
      <c r="K94" s="49">
        <f>SUM(K90:K93)</f>
        <v>204945.06</v>
      </c>
    </row>
    <row r="96" spans="1:11" x14ac:dyDescent="0.25">
      <c r="A96" s="86" t="s">
        <v>297</v>
      </c>
      <c r="B96" s="86"/>
      <c r="C96" s="86"/>
      <c r="D96" s="86"/>
      <c r="E96" s="86"/>
      <c r="F96" s="86"/>
      <c r="G96" s="86"/>
      <c r="H96" s="86"/>
      <c r="I96" s="86"/>
      <c r="J96" s="86"/>
      <c r="K96" s="86"/>
    </row>
    <row r="97" spans="1:11" x14ac:dyDescent="0.25">
      <c r="A97" t="s">
        <v>25</v>
      </c>
      <c r="B97" s="13" t="s">
        <v>412</v>
      </c>
      <c r="C97" s="14" t="s">
        <v>320</v>
      </c>
      <c r="D97" t="s">
        <v>211</v>
      </c>
      <c r="E97" s="42">
        <v>89500</v>
      </c>
      <c r="F97" s="42">
        <f>E97*0.0287</f>
        <v>2568.65</v>
      </c>
      <c r="G97" s="42">
        <v>9257.39</v>
      </c>
      <c r="H97" s="42">
        <f>E97*0.0304</f>
        <v>2720.8</v>
      </c>
      <c r="I97" s="63">
        <v>12017.85</v>
      </c>
      <c r="J97" s="42">
        <v>26564.69</v>
      </c>
      <c r="K97" s="42">
        <v>62935.31</v>
      </c>
    </row>
    <row r="98" spans="1:11" x14ac:dyDescent="0.25">
      <c r="A98" s="26" t="s">
        <v>12</v>
      </c>
      <c r="B98" s="26">
        <v>1</v>
      </c>
      <c r="C98" s="27"/>
      <c r="D98" s="26"/>
      <c r="E98" s="49">
        <f>SUM(E97)</f>
        <v>89500</v>
      </c>
      <c r="F98" s="49">
        <f>SUM(F97)</f>
        <v>2568.65</v>
      </c>
      <c r="G98" s="49">
        <f>SUM(G97)</f>
        <v>9257.39</v>
      </c>
      <c r="H98" s="49">
        <f>SUM(H97)</f>
        <v>2720.8</v>
      </c>
      <c r="I98" s="49">
        <f>I97</f>
        <v>12017.85</v>
      </c>
      <c r="J98" s="49">
        <f>SUM(J97)</f>
        <v>26564.69</v>
      </c>
      <c r="K98" s="49">
        <f>SUM(K97)</f>
        <v>62935.31</v>
      </c>
    </row>
    <row r="100" spans="1:11" x14ac:dyDescent="0.25">
      <c r="A100" s="86" t="s">
        <v>298</v>
      </c>
      <c r="B100" s="86"/>
      <c r="C100" s="86"/>
      <c r="D100" s="86"/>
      <c r="E100" s="86"/>
      <c r="F100" s="86"/>
      <c r="G100" s="86"/>
      <c r="H100" s="86"/>
      <c r="I100" s="86"/>
      <c r="J100" s="86"/>
      <c r="K100" s="86"/>
    </row>
    <row r="101" spans="1:11" x14ac:dyDescent="0.25">
      <c r="A101" t="s">
        <v>203</v>
      </c>
      <c r="B101" t="s">
        <v>100</v>
      </c>
      <c r="C101" s="14" t="s">
        <v>320</v>
      </c>
      <c r="D101" t="s">
        <v>212</v>
      </c>
      <c r="E101" s="42">
        <v>76000</v>
      </c>
      <c r="F101" s="42">
        <f>E101*0.0287</f>
        <v>2181.1999999999998</v>
      </c>
      <c r="G101" s="42">
        <v>6497.56</v>
      </c>
      <c r="H101" s="42">
        <f>E101*0.0304</f>
        <v>2310.4</v>
      </c>
      <c r="I101" s="63">
        <v>7932.7</v>
      </c>
      <c r="J101" s="63">
        <v>18921.86</v>
      </c>
      <c r="K101" s="63">
        <v>57078.14</v>
      </c>
    </row>
    <row r="102" spans="1:11" x14ac:dyDescent="0.25">
      <c r="A102" t="s">
        <v>118</v>
      </c>
      <c r="B102" t="s">
        <v>285</v>
      </c>
      <c r="C102" s="14" t="s">
        <v>320</v>
      </c>
      <c r="D102" t="s">
        <v>211</v>
      </c>
      <c r="E102" s="42">
        <v>44000</v>
      </c>
      <c r="F102" s="42">
        <f>E102*0.0287</f>
        <v>1262.8</v>
      </c>
      <c r="G102" s="42">
        <v>1007.19</v>
      </c>
      <c r="H102" s="42">
        <f>E102*0.0304</f>
        <v>1337.6</v>
      </c>
      <c r="I102" s="63">
        <v>3494.19</v>
      </c>
      <c r="J102" s="63">
        <v>7101.78</v>
      </c>
      <c r="K102" s="63">
        <v>36898.22</v>
      </c>
    </row>
    <row r="103" spans="1:11" x14ac:dyDescent="0.25">
      <c r="A103" t="s">
        <v>349</v>
      </c>
      <c r="B103" t="s">
        <v>100</v>
      </c>
      <c r="C103" s="14" t="s">
        <v>320</v>
      </c>
      <c r="D103" t="s">
        <v>211</v>
      </c>
      <c r="E103" s="42">
        <v>56000</v>
      </c>
      <c r="F103" s="42">
        <v>1607.2</v>
      </c>
      <c r="G103" s="42">
        <v>2733.96</v>
      </c>
      <c r="H103" s="42">
        <v>1702.4</v>
      </c>
      <c r="I103" s="63">
        <v>12266.48</v>
      </c>
      <c r="J103" s="63">
        <v>18310.04</v>
      </c>
      <c r="K103" s="63">
        <v>37689.96</v>
      </c>
    </row>
    <row r="104" spans="1:11" x14ac:dyDescent="0.25">
      <c r="A104" s="26" t="s">
        <v>12</v>
      </c>
      <c r="B104" s="26">
        <v>3</v>
      </c>
      <c r="C104" s="27"/>
      <c r="D104" s="26"/>
      <c r="E104" s="49">
        <f>E101+E102+E103</f>
        <v>176000</v>
      </c>
      <c r="F104" s="49">
        <f>SUM(F101:F103)</f>
        <v>5051.2</v>
      </c>
      <c r="G104" s="49">
        <f>SUM(G100:G102)+G103</f>
        <v>10238.709999999999</v>
      </c>
      <c r="H104" s="49">
        <f>SUM(H100:H102)+H103</f>
        <v>5350.4</v>
      </c>
      <c r="I104" s="49">
        <f>SUM(I100:I102)+I103</f>
        <v>23693.37</v>
      </c>
      <c r="J104" s="49">
        <f>SUM(J100:J102)+J103</f>
        <v>44333.68</v>
      </c>
      <c r="K104" s="49">
        <f>SUM(K100:K102)+K103</f>
        <v>131666.32</v>
      </c>
    </row>
    <row r="105" spans="1:11" x14ac:dyDescent="0.25">
      <c r="A105" s="1"/>
      <c r="B105" s="1"/>
      <c r="C105" s="17"/>
      <c r="D105" s="1"/>
      <c r="E105" s="51"/>
      <c r="F105" s="51"/>
      <c r="G105" s="51"/>
      <c r="H105" s="51"/>
      <c r="I105" s="51"/>
      <c r="J105" s="51"/>
      <c r="K105" s="51"/>
    </row>
    <row r="106" spans="1:11" x14ac:dyDescent="0.25">
      <c r="A106" s="86" t="s">
        <v>301</v>
      </c>
      <c r="B106" s="86"/>
      <c r="C106" s="86"/>
      <c r="D106" s="86"/>
      <c r="E106" s="86"/>
      <c r="F106" s="86"/>
      <c r="G106" s="86"/>
      <c r="H106" s="86"/>
      <c r="I106" s="86"/>
      <c r="J106" s="86"/>
      <c r="K106" s="86"/>
    </row>
    <row r="107" spans="1:11" x14ac:dyDescent="0.25">
      <c r="A107" t="s">
        <v>215</v>
      </c>
      <c r="B107" t="s">
        <v>63</v>
      </c>
      <c r="C107" s="14" t="s">
        <v>320</v>
      </c>
      <c r="D107" t="s">
        <v>212</v>
      </c>
      <c r="E107" s="42">
        <v>19800</v>
      </c>
      <c r="F107" s="42">
        <f>E107*0.0287</f>
        <v>568.26</v>
      </c>
      <c r="G107" s="42">
        <v>0</v>
      </c>
      <c r="H107" s="42">
        <f>E107*0.0304</f>
        <v>601.91999999999996</v>
      </c>
      <c r="I107" s="42">
        <v>175</v>
      </c>
      <c r="J107" s="42">
        <f>F107+G107+H107+I107</f>
        <v>1345.18</v>
      </c>
      <c r="K107" s="42">
        <v>18454.82</v>
      </c>
    </row>
    <row r="108" spans="1:11" x14ac:dyDescent="0.25">
      <c r="A108" s="12" t="s">
        <v>302</v>
      </c>
      <c r="B108" s="12" t="s">
        <v>63</v>
      </c>
      <c r="C108" s="41" t="s">
        <v>320</v>
      </c>
      <c r="D108" s="12" t="s">
        <v>212</v>
      </c>
      <c r="E108" s="56">
        <v>25000</v>
      </c>
      <c r="F108" s="56">
        <f>E108*0.0287</f>
        <v>717.5</v>
      </c>
      <c r="G108" s="56">
        <v>0</v>
      </c>
      <c r="H108" s="56">
        <f>E108*0.0304</f>
        <v>760</v>
      </c>
      <c r="I108" s="42">
        <v>5175</v>
      </c>
      <c r="J108" s="56">
        <v>6652.5</v>
      </c>
      <c r="K108" s="42">
        <v>18347.5</v>
      </c>
    </row>
    <row r="109" spans="1:11" x14ac:dyDescent="0.25">
      <c r="A109" t="s">
        <v>251</v>
      </c>
      <c r="B109" t="s">
        <v>14</v>
      </c>
      <c r="C109" s="41" t="s">
        <v>321</v>
      </c>
      <c r="D109" s="12" t="s">
        <v>212</v>
      </c>
      <c r="E109" s="42">
        <v>35000</v>
      </c>
      <c r="F109" s="42">
        <v>1004.5</v>
      </c>
      <c r="G109" s="42">
        <v>0</v>
      </c>
      <c r="H109" s="42">
        <v>1064</v>
      </c>
      <c r="I109" s="42">
        <v>175</v>
      </c>
      <c r="J109" s="42">
        <v>2243.5</v>
      </c>
      <c r="K109" s="42">
        <v>32756.5</v>
      </c>
    </row>
    <row r="110" spans="1:11" x14ac:dyDescent="0.25">
      <c r="A110" s="26" t="s">
        <v>12</v>
      </c>
      <c r="B110" s="26">
        <v>3</v>
      </c>
      <c r="C110" s="27"/>
      <c r="D110" s="26"/>
      <c r="E110" s="49">
        <f t="shared" ref="E110:K110" si="11">SUM(E107:E109)</f>
        <v>79800</v>
      </c>
      <c r="F110" s="49">
        <f t="shared" si="11"/>
        <v>2290.2600000000002</v>
      </c>
      <c r="G110" s="49">
        <f t="shared" si="11"/>
        <v>0</v>
      </c>
      <c r="H110" s="49">
        <f t="shared" si="11"/>
        <v>2425.92</v>
      </c>
      <c r="I110" s="49">
        <f t="shared" si="11"/>
        <v>5525</v>
      </c>
      <c r="J110" s="49">
        <f t="shared" si="11"/>
        <v>10241.18</v>
      </c>
      <c r="K110" s="49">
        <f t="shared" si="11"/>
        <v>69558.820000000007</v>
      </c>
    </row>
    <row r="111" spans="1:11" x14ac:dyDescent="0.25">
      <c r="A111" s="1"/>
      <c r="B111" s="1"/>
      <c r="C111" s="17"/>
      <c r="D111" s="1"/>
      <c r="E111" s="55"/>
      <c r="F111" s="55"/>
      <c r="G111" s="55"/>
      <c r="H111" s="55"/>
      <c r="I111" s="55"/>
      <c r="J111" s="55"/>
      <c r="K111" s="55"/>
    </row>
    <row r="112" spans="1:11" x14ac:dyDescent="0.25">
      <c r="A112" s="86" t="s">
        <v>55</v>
      </c>
      <c r="B112" s="86"/>
      <c r="C112" s="86"/>
      <c r="D112" s="86"/>
      <c r="E112" s="86"/>
      <c r="F112" s="86"/>
      <c r="G112" s="86"/>
      <c r="H112" s="86"/>
      <c r="I112" s="86"/>
      <c r="J112" s="86"/>
      <c r="K112" s="86"/>
    </row>
    <row r="113" spans="1:11" x14ac:dyDescent="0.25">
      <c r="A113" t="s">
        <v>56</v>
      </c>
      <c r="B113" t="s">
        <v>57</v>
      </c>
      <c r="C113" s="14" t="s">
        <v>320</v>
      </c>
      <c r="D113" t="s">
        <v>212</v>
      </c>
      <c r="E113" s="42">
        <v>23000</v>
      </c>
      <c r="F113" s="42">
        <f t="shared" ref="F113:F119" si="12">E113*0.0287</f>
        <v>660.1</v>
      </c>
      <c r="G113" s="42">
        <v>0</v>
      </c>
      <c r="H113" s="42">
        <v>699.2</v>
      </c>
      <c r="I113" s="63">
        <v>2703.29</v>
      </c>
      <c r="J113" s="42">
        <f t="shared" ref="J113:J119" si="13">+F113+G113+H113+I113</f>
        <v>4062.59</v>
      </c>
      <c r="K113" s="63">
        <v>18937.41</v>
      </c>
    </row>
    <row r="114" spans="1:11" x14ac:dyDescent="0.25">
      <c r="A114" t="s">
        <v>44</v>
      </c>
      <c r="B114" t="s">
        <v>45</v>
      </c>
      <c r="C114" s="14" t="s">
        <v>321</v>
      </c>
      <c r="D114" t="s">
        <v>211</v>
      </c>
      <c r="E114" s="42">
        <v>24150</v>
      </c>
      <c r="F114" s="42">
        <f t="shared" si="12"/>
        <v>693.11</v>
      </c>
      <c r="G114" s="42">
        <v>0</v>
      </c>
      <c r="H114" s="42">
        <f>E114*0.0304</f>
        <v>734.16</v>
      </c>
      <c r="I114">
        <v>225</v>
      </c>
      <c r="J114" s="42">
        <f t="shared" si="13"/>
        <v>1652.27</v>
      </c>
      <c r="K114" s="63">
        <v>22497.73</v>
      </c>
    </row>
    <row r="115" spans="1:11" x14ac:dyDescent="0.25">
      <c r="A115" t="s">
        <v>58</v>
      </c>
      <c r="B115" t="s">
        <v>59</v>
      </c>
      <c r="C115" s="14" t="s">
        <v>321</v>
      </c>
      <c r="D115" t="s">
        <v>211</v>
      </c>
      <c r="E115" s="42">
        <v>23100</v>
      </c>
      <c r="F115" s="42">
        <f t="shared" si="12"/>
        <v>662.97</v>
      </c>
      <c r="G115" s="42">
        <v>0</v>
      </c>
      <c r="H115" s="42">
        <f>E115*0.0304</f>
        <v>702.24</v>
      </c>
      <c r="I115" s="63">
        <v>9063.57</v>
      </c>
      <c r="J115" s="42">
        <f t="shared" si="13"/>
        <v>10428.780000000001</v>
      </c>
      <c r="K115" s="63">
        <v>12671.22</v>
      </c>
    </row>
    <row r="116" spans="1:11" x14ac:dyDescent="0.25">
      <c r="A116" t="s">
        <v>60</v>
      </c>
      <c r="B116" t="s">
        <v>436</v>
      </c>
      <c r="C116" s="14" t="s">
        <v>320</v>
      </c>
      <c r="D116" t="s">
        <v>212</v>
      </c>
      <c r="E116" s="42">
        <v>25000</v>
      </c>
      <c r="F116" s="42">
        <f t="shared" si="12"/>
        <v>717.5</v>
      </c>
      <c r="G116" s="42">
        <v>0</v>
      </c>
      <c r="H116" s="42">
        <f>E116*0.0304</f>
        <v>760</v>
      </c>
      <c r="I116">
        <v>275</v>
      </c>
      <c r="J116" s="42">
        <f t="shared" si="13"/>
        <v>1752.5</v>
      </c>
      <c r="K116" s="63">
        <v>23247.5</v>
      </c>
    </row>
    <row r="117" spans="1:11" s="1" customFormat="1" x14ac:dyDescent="0.25">
      <c r="A117" t="s">
        <v>61</v>
      </c>
      <c r="B117" t="s">
        <v>62</v>
      </c>
      <c r="C117" s="14" t="s">
        <v>320</v>
      </c>
      <c r="D117" t="s">
        <v>212</v>
      </c>
      <c r="E117" s="42">
        <v>18700</v>
      </c>
      <c r="F117" s="42">
        <f t="shared" si="12"/>
        <v>536.69000000000005</v>
      </c>
      <c r="G117" s="42">
        <v>0</v>
      </c>
      <c r="H117" s="42">
        <f>E117*0.0304</f>
        <v>568.48</v>
      </c>
      <c r="I117">
        <v>125</v>
      </c>
      <c r="J117" s="42">
        <f t="shared" si="13"/>
        <v>1230.17</v>
      </c>
      <c r="K117" s="63">
        <v>17469.830000000002</v>
      </c>
    </row>
    <row r="118" spans="1:11" x14ac:dyDescent="0.25">
      <c r="A118" t="s">
        <v>303</v>
      </c>
      <c r="B118" t="s">
        <v>59</v>
      </c>
      <c r="C118" s="14" t="s">
        <v>321</v>
      </c>
      <c r="D118" t="s">
        <v>212</v>
      </c>
      <c r="E118" s="42">
        <v>23000</v>
      </c>
      <c r="F118" s="42">
        <f t="shared" si="12"/>
        <v>660.1</v>
      </c>
      <c r="G118" s="42">
        <v>0</v>
      </c>
      <c r="H118" s="42">
        <f>E118*0.0304</f>
        <v>699.2</v>
      </c>
      <c r="I118">
        <v>924.19</v>
      </c>
      <c r="J118" s="42">
        <f t="shared" si="13"/>
        <v>2283.4899999999998</v>
      </c>
      <c r="K118" s="63">
        <v>20716.509999999998</v>
      </c>
    </row>
    <row r="119" spans="1:11" x14ac:dyDescent="0.25">
      <c r="A119" t="s">
        <v>405</v>
      </c>
      <c r="B119" t="s">
        <v>214</v>
      </c>
      <c r="C119" s="14" t="s">
        <v>320</v>
      </c>
      <c r="D119" t="s">
        <v>211</v>
      </c>
      <c r="E119" s="42">
        <v>25000</v>
      </c>
      <c r="F119" s="42">
        <f t="shared" si="12"/>
        <v>717.5</v>
      </c>
      <c r="G119" s="42">
        <v>0</v>
      </c>
      <c r="H119" s="42">
        <v>760</v>
      </c>
      <c r="I119" s="63">
        <v>7443.33</v>
      </c>
      <c r="J119" s="42">
        <f t="shared" si="13"/>
        <v>8920.83</v>
      </c>
      <c r="K119" s="63">
        <v>16079.17</v>
      </c>
    </row>
    <row r="120" spans="1:11" x14ac:dyDescent="0.25">
      <c r="A120" s="2" t="s">
        <v>12</v>
      </c>
      <c r="B120" s="2">
        <v>7</v>
      </c>
      <c r="C120" s="15"/>
      <c r="D120" s="2"/>
      <c r="E120" s="50">
        <f t="shared" ref="E120:K120" si="14">SUM(E113:E119)</f>
        <v>161950</v>
      </c>
      <c r="F120" s="50">
        <f t="shared" si="14"/>
        <v>4647.97</v>
      </c>
      <c r="G120" s="50">
        <f t="shared" si="14"/>
        <v>0</v>
      </c>
      <c r="H120" s="50">
        <f t="shared" si="14"/>
        <v>4923.28</v>
      </c>
      <c r="I120" s="50">
        <f t="shared" si="14"/>
        <v>20759.38</v>
      </c>
      <c r="J120" s="50">
        <f t="shared" si="14"/>
        <v>30330.63</v>
      </c>
      <c r="K120" s="50">
        <f t="shared" si="14"/>
        <v>131619.37</v>
      </c>
    </row>
    <row r="121" spans="1:11" x14ac:dyDescent="0.25">
      <c r="A121" s="1"/>
      <c r="B121" s="1"/>
      <c r="C121" s="17"/>
      <c r="D121" s="1"/>
      <c r="E121" s="51"/>
      <c r="F121" s="51"/>
      <c r="G121" s="51"/>
      <c r="H121" s="51"/>
      <c r="I121" s="51"/>
      <c r="J121" s="51"/>
      <c r="K121" s="51"/>
    </row>
    <row r="122" spans="1:11" s="12" customFormat="1" x14ac:dyDescent="0.25">
      <c r="A122" s="87" t="s">
        <v>388</v>
      </c>
      <c r="B122" s="87"/>
      <c r="C122" s="87"/>
      <c r="D122" s="87"/>
      <c r="E122" s="87"/>
      <c r="F122" s="87"/>
      <c r="G122" s="87"/>
      <c r="H122" s="87"/>
      <c r="I122" s="87"/>
      <c r="J122" s="87"/>
      <c r="K122" s="87"/>
    </row>
    <row r="123" spans="1:11" x14ac:dyDescent="0.25">
      <c r="A123" t="s">
        <v>333</v>
      </c>
      <c r="B123" t="s">
        <v>16</v>
      </c>
      <c r="C123" s="14" t="s">
        <v>320</v>
      </c>
      <c r="D123" t="s">
        <v>211</v>
      </c>
      <c r="E123" s="42">
        <v>50000</v>
      </c>
      <c r="F123" s="42">
        <v>1435</v>
      </c>
      <c r="G123" s="42">
        <v>1627.13</v>
      </c>
      <c r="H123" s="42">
        <v>1520</v>
      </c>
      <c r="I123" s="42">
        <v>1637.45</v>
      </c>
      <c r="J123" s="42">
        <v>6219.58</v>
      </c>
      <c r="K123" s="42">
        <v>43780.42</v>
      </c>
    </row>
    <row r="124" spans="1:11" x14ac:dyDescent="0.25">
      <c r="A124" s="12" t="s">
        <v>52</v>
      </c>
      <c r="B124" s="12" t="s">
        <v>437</v>
      </c>
      <c r="C124" s="14" t="s">
        <v>320</v>
      </c>
      <c r="D124" t="s">
        <v>211</v>
      </c>
      <c r="E124" s="42">
        <v>36500</v>
      </c>
      <c r="F124" s="42">
        <f>E124*0.0287</f>
        <v>1047.55</v>
      </c>
      <c r="G124" s="42">
        <v>0</v>
      </c>
      <c r="H124" s="42">
        <f>E124*0.0304</f>
        <v>1109.5999999999999</v>
      </c>
      <c r="I124" s="42">
        <v>3370</v>
      </c>
      <c r="J124" s="42">
        <f>F124+G124+H124+I124</f>
        <v>5527.15</v>
      </c>
      <c r="K124" s="42">
        <f>E124-J124</f>
        <v>30972.85</v>
      </c>
    </row>
    <row r="125" spans="1:11" x14ac:dyDescent="0.25">
      <c r="A125" t="s">
        <v>64</v>
      </c>
      <c r="B125" t="s">
        <v>261</v>
      </c>
      <c r="C125" s="14" t="s">
        <v>321</v>
      </c>
      <c r="D125" t="s">
        <v>212</v>
      </c>
      <c r="E125" s="42">
        <v>24500</v>
      </c>
      <c r="F125" s="42">
        <v>703.15</v>
      </c>
      <c r="G125" s="42">
        <v>0</v>
      </c>
      <c r="H125" s="42">
        <v>744.8</v>
      </c>
      <c r="I125" s="42">
        <v>275</v>
      </c>
      <c r="J125" s="42">
        <v>1722.95</v>
      </c>
      <c r="K125" s="42">
        <v>22777.05</v>
      </c>
    </row>
    <row r="126" spans="1:11" x14ac:dyDescent="0.25">
      <c r="A126" s="26" t="s">
        <v>12</v>
      </c>
      <c r="B126" s="26">
        <v>3</v>
      </c>
      <c r="C126" s="27"/>
      <c r="D126" s="26"/>
      <c r="E126" s="49">
        <f t="shared" ref="E126:K126" si="15">SUM(E123:E125)</f>
        <v>111000</v>
      </c>
      <c r="F126" s="49">
        <f t="shared" si="15"/>
        <v>3185.7</v>
      </c>
      <c r="G126" s="49">
        <f>SUM(G123:G125)</f>
        <v>1627.13</v>
      </c>
      <c r="H126" s="49">
        <f t="shared" si="15"/>
        <v>3374.4</v>
      </c>
      <c r="I126" s="49">
        <f t="shared" si="15"/>
        <v>5282.45</v>
      </c>
      <c r="J126" s="49">
        <f t="shared" si="15"/>
        <v>13469.68</v>
      </c>
      <c r="K126" s="49">
        <f t="shared" si="15"/>
        <v>97530.32</v>
      </c>
    </row>
    <row r="128" spans="1:11" x14ac:dyDescent="0.25">
      <c r="A128" s="86" t="s">
        <v>402</v>
      </c>
      <c r="B128" s="86"/>
      <c r="C128" s="86"/>
      <c r="D128" s="86"/>
      <c r="E128" s="86"/>
      <c r="F128" s="86"/>
      <c r="G128" s="86"/>
      <c r="H128" s="86"/>
      <c r="I128" s="86"/>
      <c r="J128" s="86"/>
      <c r="K128" s="86"/>
    </row>
    <row r="129" spans="1:11" x14ac:dyDescent="0.25">
      <c r="A129" t="s">
        <v>66</v>
      </c>
      <c r="B129" t="s">
        <v>65</v>
      </c>
      <c r="C129" s="14" t="s">
        <v>320</v>
      </c>
      <c r="D129" t="s">
        <v>212</v>
      </c>
      <c r="E129" s="42">
        <v>20000</v>
      </c>
      <c r="F129" s="42">
        <f t="shared" ref="F129:F141" si="16">E129*0.0287</f>
        <v>574</v>
      </c>
      <c r="G129" s="42">
        <v>0</v>
      </c>
      <c r="H129" s="42">
        <v>608</v>
      </c>
      <c r="I129" s="42">
        <v>1200</v>
      </c>
      <c r="J129" s="63">
        <v>2382</v>
      </c>
      <c r="K129" s="63">
        <v>17618</v>
      </c>
    </row>
    <row r="130" spans="1:11" x14ac:dyDescent="0.25">
      <c r="A130" t="s">
        <v>67</v>
      </c>
      <c r="B130" t="s">
        <v>81</v>
      </c>
      <c r="C130" s="14" t="s">
        <v>321</v>
      </c>
      <c r="D130" t="s">
        <v>212</v>
      </c>
      <c r="E130" s="42">
        <v>25000</v>
      </c>
      <c r="F130" s="42">
        <f t="shared" si="16"/>
        <v>717.5</v>
      </c>
      <c r="G130" s="42">
        <v>0</v>
      </c>
      <c r="H130" s="42">
        <v>760</v>
      </c>
      <c r="I130" s="42">
        <v>165</v>
      </c>
      <c r="J130" s="63">
        <v>1642.5</v>
      </c>
      <c r="K130" s="63">
        <v>23357.5</v>
      </c>
    </row>
    <row r="131" spans="1:11" x14ac:dyDescent="0.25">
      <c r="A131" t="s">
        <v>68</v>
      </c>
      <c r="B131" t="s">
        <v>65</v>
      </c>
      <c r="C131" s="14" t="s">
        <v>320</v>
      </c>
      <c r="D131" t="s">
        <v>211</v>
      </c>
      <c r="E131" s="42">
        <v>20000</v>
      </c>
      <c r="F131" s="42">
        <f t="shared" si="16"/>
        <v>574</v>
      </c>
      <c r="G131" s="42">
        <v>0</v>
      </c>
      <c r="H131" s="42">
        <v>608</v>
      </c>
      <c r="I131" s="42">
        <v>1415</v>
      </c>
      <c r="J131" s="63">
        <v>2597</v>
      </c>
      <c r="K131" s="63">
        <v>17403</v>
      </c>
    </row>
    <row r="132" spans="1:11" x14ac:dyDescent="0.25">
      <c r="A132" t="s">
        <v>268</v>
      </c>
      <c r="B132" s="8" t="s">
        <v>65</v>
      </c>
      <c r="C132" s="14" t="s">
        <v>320</v>
      </c>
      <c r="D132" s="10" t="s">
        <v>212</v>
      </c>
      <c r="E132" s="42">
        <v>20000</v>
      </c>
      <c r="F132" s="42">
        <f t="shared" si="16"/>
        <v>574</v>
      </c>
      <c r="G132" s="42">
        <v>0</v>
      </c>
      <c r="H132" s="42">
        <v>608</v>
      </c>
      <c r="I132" s="42">
        <v>4502.17</v>
      </c>
      <c r="J132" s="63">
        <v>5684.17</v>
      </c>
      <c r="K132" s="63">
        <v>14315.83</v>
      </c>
    </row>
    <row r="133" spans="1:11" x14ac:dyDescent="0.25">
      <c r="A133" t="s">
        <v>273</v>
      </c>
      <c r="B133" s="8" t="s">
        <v>81</v>
      </c>
      <c r="C133" s="14" t="s">
        <v>321</v>
      </c>
      <c r="D133" s="10" t="s">
        <v>212</v>
      </c>
      <c r="E133" s="42">
        <v>23000</v>
      </c>
      <c r="F133" s="42">
        <f t="shared" si="16"/>
        <v>660.1</v>
      </c>
      <c r="G133" s="42">
        <v>0</v>
      </c>
      <c r="H133" s="42">
        <v>699.2</v>
      </c>
      <c r="I133" s="42">
        <v>175</v>
      </c>
      <c r="J133" s="63">
        <v>1534.3</v>
      </c>
      <c r="K133" s="63">
        <v>21465.7</v>
      </c>
    </row>
    <row r="134" spans="1:11" x14ac:dyDescent="0.25">
      <c r="A134" t="s">
        <v>287</v>
      </c>
      <c r="B134" s="8" t="s">
        <v>462</v>
      </c>
      <c r="C134" s="14" t="s">
        <v>321</v>
      </c>
      <c r="D134" s="10" t="s">
        <v>212</v>
      </c>
      <c r="E134" s="42">
        <v>32000</v>
      </c>
      <c r="F134" s="42">
        <f t="shared" si="16"/>
        <v>918.4</v>
      </c>
      <c r="G134" s="42">
        <v>0</v>
      </c>
      <c r="H134" s="42">
        <v>972.8</v>
      </c>
      <c r="I134" s="42">
        <v>175</v>
      </c>
      <c r="J134" s="63">
        <v>2066.1999999999998</v>
      </c>
      <c r="K134" s="63">
        <v>29933.8</v>
      </c>
    </row>
    <row r="135" spans="1:11" x14ac:dyDescent="0.25">
      <c r="A135" t="s">
        <v>69</v>
      </c>
      <c r="B135" t="s">
        <v>70</v>
      </c>
      <c r="C135" s="14" t="s">
        <v>320</v>
      </c>
      <c r="D135" t="s">
        <v>211</v>
      </c>
      <c r="E135" s="42">
        <v>55000</v>
      </c>
      <c r="F135" s="42">
        <f t="shared" si="16"/>
        <v>1578.5</v>
      </c>
      <c r="G135" s="42">
        <v>2559.6799999999998</v>
      </c>
      <c r="H135" s="42">
        <v>1672</v>
      </c>
      <c r="I135" s="42">
        <v>275</v>
      </c>
      <c r="J135" s="63">
        <v>6085.18</v>
      </c>
      <c r="K135" s="63">
        <v>48914.82</v>
      </c>
    </row>
    <row r="136" spans="1:11" x14ac:dyDescent="0.25">
      <c r="A136" t="s">
        <v>71</v>
      </c>
      <c r="B136" t="s">
        <v>72</v>
      </c>
      <c r="C136" s="14" t="s">
        <v>321</v>
      </c>
      <c r="D136" t="s">
        <v>212</v>
      </c>
      <c r="E136" s="42">
        <v>20000</v>
      </c>
      <c r="F136" s="42">
        <f t="shared" si="16"/>
        <v>574</v>
      </c>
      <c r="G136" s="42">
        <v>0</v>
      </c>
      <c r="H136" s="42">
        <v>608</v>
      </c>
      <c r="I136" s="42">
        <v>7309.44</v>
      </c>
      <c r="J136" s="63">
        <v>8491.44</v>
      </c>
      <c r="K136" s="63">
        <v>11508.56</v>
      </c>
    </row>
    <row r="137" spans="1:11" x14ac:dyDescent="0.25">
      <c r="A137" t="s">
        <v>184</v>
      </c>
      <c r="B137" t="s">
        <v>183</v>
      </c>
      <c r="C137" s="14" t="s">
        <v>321</v>
      </c>
      <c r="D137" t="s">
        <v>212</v>
      </c>
      <c r="E137" s="42">
        <v>26250</v>
      </c>
      <c r="F137" s="42">
        <f t="shared" si="16"/>
        <v>753.38</v>
      </c>
      <c r="G137" s="42">
        <v>0</v>
      </c>
      <c r="H137" s="42">
        <v>820.8</v>
      </c>
      <c r="I137" s="42">
        <v>5509.72</v>
      </c>
      <c r="J137" s="63">
        <v>7061.1</v>
      </c>
      <c r="K137" s="63">
        <v>19188.900000000001</v>
      </c>
    </row>
    <row r="138" spans="1:11" x14ac:dyDescent="0.25">
      <c r="A138" t="s">
        <v>185</v>
      </c>
      <c r="B138" t="s">
        <v>20</v>
      </c>
      <c r="C138" s="14" t="s">
        <v>320</v>
      </c>
      <c r="D138" t="s">
        <v>212</v>
      </c>
      <c r="E138" s="42">
        <v>27000</v>
      </c>
      <c r="F138" s="42">
        <f t="shared" si="16"/>
        <v>774.9</v>
      </c>
      <c r="G138" s="42">
        <v>0</v>
      </c>
      <c r="H138" s="42">
        <v>798</v>
      </c>
      <c r="I138" s="42">
        <v>125</v>
      </c>
      <c r="J138" s="63">
        <v>1720.7</v>
      </c>
      <c r="K138" s="63">
        <v>25279.3</v>
      </c>
    </row>
    <row r="139" spans="1:11" x14ac:dyDescent="0.25">
      <c r="A139" t="s">
        <v>288</v>
      </c>
      <c r="B139" t="s">
        <v>72</v>
      </c>
      <c r="C139" s="14" t="s">
        <v>321</v>
      </c>
      <c r="D139" t="s">
        <v>212</v>
      </c>
      <c r="E139" s="42">
        <v>20000</v>
      </c>
      <c r="F139" s="42">
        <f t="shared" si="16"/>
        <v>574</v>
      </c>
      <c r="G139" s="42">
        <v>0</v>
      </c>
      <c r="H139" s="42">
        <v>608</v>
      </c>
      <c r="I139" s="42">
        <v>7059.44</v>
      </c>
      <c r="J139" s="63">
        <v>8241.44</v>
      </c>
      <c r="K139" s="63">
        <v>11758.56</v>
      </c>
    </row>
    <row r="140" spans="1:11" x14ac:dyDescent="0.25">
      <c r="A140" t="s">
        <v>73</v>
      </c>
      <c r="B140" t="s">
        <v>20</v>
      </c>
      <c r="C140" s="14" t="s">
        <v>320</v>
      </c>
      <c r="D140" t="s">
        <v>211</v>
      </c>
      <c r="E140" s="42">
        <v>26250</v>
      </c>
      <c r="F140" s="42">
        <f t="shared" si="16"/>
        <v>753.38</v>
      </c>
      <c r="G140" s="42">
        <v>0</v>
      </c>
      <c r="H140" s="42">
        <v>798</v>
      </c>
      <c r="I140" s="42">
        <v>295</v>
      </c>
      <c r="J140" s="63">
        <v>1846.38</v>
      </c>
      <c r="K140" s="63">
        <v>24403.62</v>
      </c>
    </row>
    <row r="141" spans="1:11" x14ac:dyDescent="0.25">
      <c r="A141" t="s">
        <v>74</v>
      </c>
      <c r="B141" t="s">
        <v>65</v>
      </c>
      <c r="C141" s="14" t="s">
        <v>320</v>
      </c>
      <c r="D141" t="s">
        <v>211</v>
      </c>
      <c r="E141" s="42">
        <v>20000</v>
      </c>
      <c r="F141" s="42">
        <f t="shared" si="16"/>
        <v>574</v>
      </c>
      <c r="G141" s="42">
        <v>0</v>
      </c>
      <c r="H141" s="42">
        <v>608</v>
      </c>
      <c r="I141" s="42">
        <v>25</v>
      </c>
      <c r="J141" s="63">
        <v>1207</v>
      </c>
      <c r="K141" s="63">
        <v>18793</v>
      </c>
    </row>
    <row r="142" spans="1:11" x14ac:dyDescent="0.25">
      <c r="A142" t="s">
        <v>334</v>
      </c>
      <c r="B142" t="s">
        <v>65</v>
      </c>
      <c r="C142" s="14" t="s">
        <v>320</v>
      </c>
      <c r="D142" t="s">
        <v>211</v>
      </c>
      <c r="E142" s="42">
        <v>20000</v>
      </c>
      <c r="F142" s="42">
        <v>574</v>
      </c>
      <c r="G142" s="42">
        <v>0</v>
      </c>
      <c r="H142" s="42">
        <v>608</v>
      </c>
      <c r="I142" s="42">
        <v>275</v>
      </c>
      <c r="J142" s="63">
        <v>1457</v>
      </c>
      <c r="K142" s="63">
        <v>18543</v>
      </c>
    </row>
    <row r="143" spans="1:11" x14ac:dyDescent="0.25">
      <c r="A143" t="s">
        <v>75</v>
      </c>
      <c r="B143" t="s">
        <v>76</v>
      </c>
      <c r="C143" s="14" t="s">
        <v>321</v>
      </c>
      <c r="D143" t="s">
        <v>211</v>
      </c>
      <c r="E143" s="42">
        <v>23467.5</v>
      </c>
      <c r="F143" s="42">
        <v>673.52</v>
      </c>
      <c r="G143" s="42">
        <v>0</v>
      </c>
      <c r="H143" s="42">
        <v>713.41</v>
      </c>
      <c r="I143" s="42">
        <v>250</v>
      </c>
      <c r="J143" s="63">
        <v>1636.93</v>
      </c>
      <c r="K143" s="63">
        <v>21830.57</v>
      </c>
    </row>
    <row r="144" spans="1:11" x14ac:dyDescent="0.25">
      <c r="A144" s="12" t="s">
        <v>77</v>
      </c>
      <c r="B144" s="12" t="s">
        <v>112</v>
      </c>
      <c r="C144" s="14" t="s">
        <v>320</v>
      </c>
      <c r="D144" t="s">
        <v>212</v>
      </c>
      <c r="E144" s="42">
        <v>23500</v>
      </c>
      <c r="F144" s="42">
        <v>674.45</v>
      </c>
      <c r="G144" s="42">
        <v>0</v>
      </c>
      <c r="H144" s="42">
        <v>714.4</v>
      </c>
      <c r="I144" s="42">
        <v>275</v>
      </c>
      <c r="J144" s="63">
        <v>1663.85</v>
      </c>
      <c r="K144" s="63">
        <v>21836.15</v>
      </c>
    </row>
    <row r="145" spans="1:11" x14ac:dyDescent="0.25">
      <c r="A145" t="s">
        <v>79</v>
      </c>
      <c r="B145" t="s">
        <v>65</v>
      </c>
      <c r="C145" s="14" t="s">
        <v>320</v>
      </c>
      <c r="D145" t="s">
        <v>212</v>
      </c>
      <c r="E145" s="42">
        <v>20000</v>
      </c>
      <c r="F145" s="42">
        <f t="shared" ref="F145:F151" si="17">E145*0.0287</f>
        <v>574</v>
      </c>
      <c r="G145" s="42">
        <v>0</v>
      </c>
      <c r="H145" s="42">
        <v>608</v>
      </c>
      <c r="I145" s="42">
        <v>3387.45</v>
      </c>
      <c r="J145" s="63">
        <v>4569.45</v>
      </c>
      <c r="K145" s="63">
        <v>15430.55</v>
      </c>
    </row>
    <row r="146" spans="1:11" x14ac:dyDescent="0.25">
      <c r="A146" t="s">
        <v>80</v>
      </c>
      <c r="B146" t="s">
        <v>81</v>
      </c>
      <c r="C146" s="14" t="s">
        <v>321</v>
      </c>
      <c r="D146" t="s">
        <v>212</v>
      </c>
      <c r="E146" s="42">
        <v>23000</v>
      </c>
      <c r="F146" s="42">
        <f t="shared" si="17"/>
        <v>660.1</v>
      </c>
      <c r="G146" s="42">
        <v>0</v>
      </c>
      <c r="H146" s="42">
        <v>699.2</v>
      </c>
      <c r="I146" s="42">
        <v>275</v>
      </c>
      <c r="J146" s="63">
        <v>1634.3</v>
      </c>
      <c r="K146" s="63">
        <v>21365.7</v>
      </c>
    </row>
    <row r="147" spans="1:11" x14ac:dyDescent="0.25">
      <c r="A147" t="s">
        <v>438</v>
      </c>
      <c r="B147" t="s">
        <v>81</v>
      </c>
      <c r="C147" s="14" t="s">
        <v>321</v>
      </c>
      <c r="D147" s="7" t="s">
        <v>212</v>
      </c>
      <c r="E147" s="42">
        <v>23000</v>
      </c>
      <c r="F147" s="42">
        <f t="shared" si="17"/>
        <v>660.1</v>
      </c>
      <c r="G147" s="42">
        <v>0</v>
      </c>
      <c r="H147" s="42">
        <v>699.2</v>
      </c>
      <c r="I147" s="42">
        <v>355</v>
      </c>
      <c r="J147" s="63">
        <v>1714.3</v>
      </c>
      <c r="K147" s="63">
        <v>21285.7</v>
      </c>
    </row>
    <row r="148" spans="1:11" x14ac:dyDescent="0.25">
      <c r="A148" t="s">
        <v>253</v>
      </c>
      <c r="B148" t="s">
        <v>252</v>
      </c>
      <c r="C148" s="14" t="s">
        <v>321</v>
      </c>
      <c r="D148" s="7" t="s">
        <v>212</v>
      </c>
      <c r="E148" s="42">
        <v>20000</v>
      </c>
      <c r="F148" s="42">
        <f t="shared" si="17"/>
        <v>574</v>
      </c>
      <c r="G148" s="42">
        <v>0</v>
      </c>
      <c r="H148" s="42">
        <v>608</v>
      </c>
      <c r="I148" s="42">
        <v>3388.56</v>
      </c>
      <c r="J148" s="63">
        <v>4570.5600000000004</v>
      </c>
      <c r="K148" s="63">
        <v>15429.44</v>
      </c>
    </row>
    <row r="149" spans="1:11" x14ac:dyDescent="0.25">
      <c r="A149" s="6" t="s">
        <v>263</v>
      </c>
      <c r="B149" s="6" t="s">
        <v>65</v>
      </c>
      <c r="C149" s="14" t="s">
        <v>320</v>
      </c>
      <c r="D149" s="9" t="s">
        <v>212</v>
      </c>
      <c r="E149" s="42">
        <v>20000</v>
      </c>
      <c r="F149" s="42">
        <f t="shared" si="17"/>
        <v>574</v>
      </c>
      <c r="G149" s="42">
        <v>0</v>
      </c>
      <c r="H149" s="42">
        <v>608</v>
      </c>
      <c r="I149" s="42">
        <v>7064.2</v>
      </c>
      <c r="J149" s="63">
        <v>8246.2000000000007</v>
      </c>
      <c r="K149" s="63">
        <v>11753.8</v>
      </c>
    </row>
    <row r="150" spans="1:11" x14ac:dyDescent="0.25">
      <c r="A150" t="s">
        <v>227</v>
      </c>
      <c r="B150" t="s">
        <v>72</v>
      </c>
      <c r="C150" s="14" t="s">
        <v>321</v>
      </c>
      <c r="D150" t="s">
        <v>212</v>
      </c>
      <c r="E150" s="42">
        <v>20000</v>
      </c>
      <c r="F150" s="42">
        <f t="shared" si="17"/>
        <v>574</v>
      </c>
      <c r="G150" s="42">
        <v>0</v>
      </c>
      <c r="H150" s="42">
        <v>608</v>
      </c>
      <c r="I150" s="42">
        <v>7309.44</v>
      </c>
      <c r="J150" s="63">
        <v>8491.44</v>
      </c>
      <c r="K150" s="63">
        <v>11508.56</v>
      </c>
    </row>
    <row r="151" spans="1:11" x14ac:dyDescent="0.25">
      <c r="A151" t="s">
        <v>205</v>
      </c>
      <c r="B151" t="s">
        <v>81</v>
      </c>
      <c r="C151" s="14" t="s">
        <v>321</v>
      </c>
      <c r="D151" t="s">
        <v>212</v>
      </c>
      <c r="E151" s="42">
        <v>23000</v>
      </c>
      <c r="F151" s="42">
        <f t="shared" si="17"/>
        <v>660.1</v>
      </c>
      <c r="G151" s="42">
        <v>0</v>
      </c>
      <c r="H151" s="42">
        <v>699.2</v>
      </c>
      <c r="I151" s="42">
        <v>6947.9</v>
      </c>
      <c r="J151" s="63">
        <v>8307.2000000000007</v>
      </c>
      <c r="K151" s="63">
        <v>14692.8</v>
      </c>
    </row>
    <row r="152" spans="1:11" x14ac:dyDescent="0.25">
      <c r="A152" t="s">
        <v>226</v>
      </c>
      <c r="B152" t="s">
        <v>81</v>
      </c>
      <c r="C152" s="14" t="s">
        <v>321</v>
      </c>
      <c r="D152" t="s">
        <v>212</v>
      </c>
      <c r="E152" s="42">
        <v>23000</v>
      </c>
      <c r="F152" s="42">
        <v>660.1</v>
      </c>
      <c r="G152" s="42">
        <v>0</v>
      </c>
      <c r="H152" s="42">
        <v>699.2</v>
      </c>
      <c r="I152" s="42">
        <v>675</v>
      </c>
      <c r="J152" s="63">
        <v>2034.3</v>
      </c>
      <c r="K152" s="63">
        <v>20965.7</v>
      </c>
    </row>
    <row r="153" spans="1:11" x14ac:dyDescent="0.25">
      <c r="A153" t="s">
        <v>78</v>
      </c>
      <c r="B153" t="s">
        <v>65</v>
      </c>
      <c r="C153" s="14" t="s">
        <v>320</v>
      </c>
      <c r="D153" t="s">
        <v>211</v>
      </c>
      <c r="E153" s="42">
        <v>20000</v>
      </c>
      <c r="F153" s="42">
        <v>574</v>
      </c>
      <c r="G153" s="42">
        <v>0</v>
      </c>
      <c r="H153" s="42">
        <v>608</v>
      </c>
      <c r="I153" s="42">
        <v>2333.64</v>
      </c>
      <c r="J153" s="63">
        <v>3515.64</v>
      </c>
      <c r="K153" s="63">
        <v>16484.36</v>
      </c>
    </row>
    <row r="154" spans="1:11" s="12" customFormat="1" x14ac:dyDescent="0.25">
      <c r="A154" t="s">
        <v>335</v>
      </c>
      <c r="B154" t="s">
        <v>223</v>
      </c>
      <c r="C154" s="14" t="s">
        <v>321</v>
      </c>
      <c r="D154" t="s">
        <v>212</v>
      </c>
      <c r="E154" s="42">
        <v>25000</v>
      </c>
      <c r="F154" s="42">
        <f>E154*0.0287</f>
        <v>717.5</v>
      </c>
      <c r="G154" s="42">
        <v>0</v>
      </c>
      <c r="H154" s="42">
        <v>760</v>
      </c>
      <c r="I154" s="42">
        <v>2925</v>
      </c>
      <c r="J154" s="63">
        <v>4402.5</v>
      </c>
      <c r="K154" s="63">
        <v>20597.5</v>
      </c>
    </row>
    <row r="155" spans="1:11" x14ac:dyDescent="0.25">
      <c r="A155" t="s">
        <v>375</v>
      </c>
      <c r="B155" t="s">
        <v>81</v>
      </c>
      <c r="C155" s="14" t="s">
        <v>321</v>
      </c>
      <c r="D155" s="7" t="s">
        <v>212</v>
      </c>
      <c r="E155" s="42">
        <v>36000</v>
      </c>
      <c r="F155" s="42">
        <f>E155*0.0287</f>
        <v>1033.2</v>
      </c>
      <c r="G155" s="42">
        <v>0</v>
      </c>
      <c r="H155" s="42">
        <v>1094.4000000000001</v>
      </c>
      <c r="I155" s="42">
        <v>175</v>
      </c>
      <c r="J155" s="63">
        <v>2302.6</v>
      </c>
      <c r="K155" s="63">
        <v>33697.4</v>
      </c>
    </row>
    <row r="156" spans="1:11" x14ac:dyDescent="0.25">
      <c r="A156" t="s">
        <v>376</v>
      </c>
      <c r="B156" t="s">
        <v>76</v>
      </c>
      <c r="C156" s="14" t="s">
        <v>321</v>
      </c>
      <c r="D156" t="s">
        <v>212</v>
      </c>
      <c r="E156" s="42">
        <v>23000</v>
      </c>
      <c r="F156" s="42">
        <f>E156*0.0287</f>
        <v>660.1</v>
      </c>
      <c r="G156" s="42">
        <v>0</v>
      </c>
      <c r="H156" s="42">
        <v>699.2</v>
      </c>
      <c r="I156" s="42">
        <v>175</v>
      </c>
      <c r="J156" s="63">
        <v>1534.3</v>
      </c>
      <c r="K156" s="63">
        <v>21465.7</v>
      </c>
    </row>
    <row r="157" spans="1:11" x14ac:dyDescent="0.25">
      <c r="A157" t="s">
        <v>390</v>
      </c>
      <c r="B157" t="s">
        <v>198</v>
      </c>
      <c r="C157" s="14" t="s">
        <v>321</v>
      </c>
      <c r="D157" t="s">
        <v>212</v>
      </c>
      <c r="E157" s="42">
        <v>25000</v>
      </c>
      <c r="F157" s="42">
        <v>717.5</v>
      </c>
      <c r="G157" s="42">
        <v>0</v>
      </c>
      <c r="H157" s="42">
        <v>760</v>
      </c>
      <c r="I157" s="42">
        <v>25</v>
      </c>
      <c r="J157" s="63">
        <v>1502.5</v>
      </c>
      <c r="K157" s="63">
        <v>23497.5</v>
      </c>
    </row>
    <row r="158" spans="1:11" x14ac:dyDescent="0.25">
      <c r="A158" t="s">
        <v>391</v>
      </c>
      <c r="B158" t="s">
        <v>133</v>
      </c>
      <c r="C158" s="14" t="s">
        <v>320</v>
      </c>
      <c r="D158" t="s">
        <v>212</v>
      </c>
      <c r="E158" s="42">
        <v>26000</v>
      </c>
      <c r="F158" s="42">
        <v>746.2</v>
      </c>
      <c r="G158" s="42">
        <v>0</v>
      </c>
      <c r="H158" s="42">
        <v>790.4</v>
      </c>
      <c r="I158" s="42">
        <v>2885</v>
      </c>
      <c r="J158" s="63">
        <v>4421.6000000000004</v>
      </c>
      <c r="K158" s="63">
        <v>21578.400000000001</v>
      </c>
    </row>
    <row r="159" spans="1:11" x14ac:dyDescent="0.25">
      <c r="A159" s="12" t="s">
        <v>395</v>
      </c>
      <c r="B159" s="12" t="s">
        <v>223</v>
      </c>
      <c r="C159" s="41" t="s">
        <v>321</v>
      </c>
      <c r="D159" s="12" t="s">
        <v>212</v>
      </c>
      <c r="E159" s="56">
        <v>40000</v>
      </c>
      <c r="F159" s="56">
        <v>1148</v>
      </c>
      <c r="G159" s="56">
        <v>442.65</v>
      </c>
      <c r="H159" s="42">
        <v>1216</v>
      </c>
      <c r="I159" s="42">
        <v>25</v>
      </c>
      <c r="J159" s="63">
        <v>2831.65</v>
      </c>
      <c r="K159" s="63">
        <v>37168.35</v>
      </c>
    </row>
    <row r="160" spans="1:11" x14ac:dyDescent="0.25">
      <c r="A160" t="s">
        <v>428</v>
      </c>
      <c r="B160" t="s">
        <v>429</v>
      </c>
      <c r="C160" s="14" t="s">
        <v>321</v>
      </c>
      <c r="D160" t="s">
        <v>212</v>
      </c>
      <c r="E160" s="42">
        <v>25000</v>
      </c>
      <c r="F160" s="42">
        <v>717.5</v>
      </c>
      <c r="G160" s="42">
        <v>0</v>
      </c>
      <c r="H160" s="42">
        <v>760</v>
      </c>
      <c r="I160" s="42">
        <v>25</v>
      </c>
      <c r="J160" s="63">
        <v>1502.5</v>
      </c>
      <c r="K160" s="63">
        <v>23497.5</v>
      </c>
    </row>
    <row r="161" spans="1:61" x14ac:dyDescent="0.25">
      <c r="A161" t="s">
        <v>430</v>
      </c>
      <c r="B161" t="s">
        <v>81</v>
      </c>
      <c r="C161" s="14" t="s">
        <v>321</v>
      </c>
      <c r="D161" t="s">
        <v>212</v>
      </c>
      <c r="E161" s="42">
        <v>25000</v>
      </c>
      <c r="F161" s="42">
        <v>717.5</v>
      </c>
      <c r="G161" s="42">
        <v>0</v>
      </c>
      <c r="H161" s="42">
        <v>760</v>
      </c>
      <c r="I161" s="42">
        <v>25</v>
      </c>
      <c r="J161" s="63">
        <v>1502.5</v>
      </c>
      <c r="K161" s="63">
        <v>23497.5</v>
      </c>
    </row>
    <row r="162" spans="1:61" s="29" customFormat="1" x14ac:dyDescent="0.25">
      <c r="A162" t="s">
        <v>324</v>
      </c>
      <c r="B162" t="s">
        <v>65</v>
      </c>
      <c r="C162" s="14" t="s">
        <v>320</v>
      </c>
      <c r="D162" t="s">
        <v>212</v>
      </c>
      <c r="E162" s="42">
        <v>20000</v>
      </c>
      <c r="F162" s="42">
        <v>574</v>
      </c>
      <c r="G162" s="42">
        <v>0</v>
      </c>
      <c r="H162" s="42">
        <v>608</v>
      </c>
      <c r="I162" s="42">
        <v>5747.17</v>
      </c>
      <c r="J162" s="63">
        <v>6929.17</v>
      </c>
      <c r="K162" s="63">
        <v>13070.83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</row>
    <row r="163" spans="1:61" x14ac:dyDescent="0.25">
      <c r="A163" t="s">
        <v>224</v>
      </c>
      <c r="B163" t="s">
        <v>183</v>
      </c>
      <c r="C163" s="14" t="s">
        <v>321</v>
      </c>
      <c r="D163" t="s">
        <v>212</v>
      </c>
      <c r="E163" s="42">
        <v>23000</v>
      </c>
      <c r="F163" s="42">
        <f>E163*0.0287</f>
        <v>660.1</v>
      </c>
      <c r="G163" s="42">
        <v>0</v>
      </c>
      <c r="H163" s="42">
        <v>699.2</v>
      </c>
      <c r="I163" s="42">
        <v>6599.66</v>
      </c>
      <c r="J163" s="63">
        <v>7958.96</v>
      </c>
      <c r="K163" s="63">
        <v>15041.04</v>
      </c>
    </row>
    <row r="164" spans="1:61" x14ac:dyDescent="0.25">
      <c r="A164" s="26" t="s">
        <v>12</v>
      </c>
      <c r="B164" s="26">
        <v>35</v>
      </c>
      <c r="C164" s="27"/>
      <c r="D164" s="26"/>
      <c r="E164" s="49">
        <f t="shared" ref="E164:K164" si="18">SUM(E129:E163)</f>
        <v>861467.5</v>
      </c>
      <c r="F164" s="49">
        <f t="shared" si="18"/>
        <v>24724.13</v>
      </c>
      <c r="G164" s="49">
        <f>SUM(G129:G163)</f>
        <v>3002.33</v>
      </c>
      <c r="H164" s="49">
        <f t="shared" si="18"/>
        <v>26188.61</v>
      </c>
      <c r="I164" s="49">
        <f t="shared" si="18"/>
        <v>79373.789999999994</v>
      </c>
      <c r="J164" s="49">
        <f t="shared" si="18"/>
        <v>133288.85999999999</v>
      </c>
      <c r="K164" s="49">
        <f t="shared" si="18"/>
        <v>728178.64</v>
      </c>
    </row>
    <row r="166" spans="1:61" x14ac:dyDescent="0.25">
      <c r="A166" s="86" t="s">
        <v>417</v>
      </c>
      <c r="B166" s="86"/>
      <c r="C166" s="86"/>
      <c r="D166" s="86"/>
      <c r="E166" s="86"/>
      <c r="F166" s="86"/>
      <c r="G166" s="86"/>
      <c r="H166" s="86"/>
      <c r="I166" s="86"/>
      <c r="J166" s="86"/>
      <c r="K166" s="86"/>
    </row>
    <row r="167" spans="1:61" x14ac:dyDescent="0.25">
      <c r="A167" s="6" t="s">
        <v>257</v>
      </c>
      <c r="B167" s="6" t="s">
        <v>20</v>
      </c>
      <c r="C167" s="14" t="s">
        <v>320</v>
      </c>
      <c r="D167" t="s">
        <v>212</v>
      </c>
      <c r="E167" s="42">
        <v>33000</v>
      </c>
      <c r="F167" s="42">
        <f>E167*0.0287</f>
        <v>947.1</v>
      </c>
      <c r="G167" s="42">
        <v>0</v>
      </c>
      <c r="H167" s="42">
        <f>E167*0.0304</f>
        <v>1003.2</v>
      </c>
      <c r="I167" s="63">
        <v>1687.45</v>
      </c>
      <c r="J167" s="42">
        <f>+F167+G167+H167+I167</f>
        <v>3637.75</v>
      </c>
      <c r="K167" s="63">
        <v>29362.25</v>
      </c>
    </row>
    <row r="168" spans="1:61" x14ac:dyDescent="0.25">
      <c r="A168" t="s">
        <v>256</v>
      </c>
      <c r="B168" s="8" t="s">
        <v>100</v>
      </c>
      <c r="C168" s="14" t="s">
        <v>320</v>
      </c>
      <c r="D168" t="s">
        <v>212</v>
      </c>
      <c r="E168" s="42">
        <v>60000</v>
      </c>
      <c r="F168" s="42">
        <v>1722</v>
      </c>
      <c r="G168" s="42">
        <v>3486.68</v>
      </c>
      <c r="H168" s="42">
        <f>E168*0.0304</f>
        <v>1824</v>
      </c>
      <c r="I168">
        <v>175</v>
      </c>
      <c r="J168" s="42">
        <f>+F168+G168+H168+I168</f>
        <v>7207.68</v>
      </c>
      <c r="K168" s="63">
        <v>52792.32</v>
      </c>
    </row>
    <row r="169" spans="1:61" x14ac:dyDescent="0.25">
      <c r="A169" t="s">
        <v>186</v>
      </c>
      <c r="B169" t="s">
        <v>187</v>
      </c>
      <c r="C169" s="14" t="s">
        <v>320</v>
      </c>
      <c r="D169" t="s">
        <v>212</v>
      </c>
      <c r="E169" s="42">
        <v>44000</v>
      </c>
      <c r="F169" s="42">
        <v>1262.8</v>
      </c>
      <c r="G169" s="42">
        <v>780.32</v>
      </c>
      <c r="H169" s="42">
        <f>E169*0.0304</f>
        <v>1337.6</v>
      </c>
      <c r="I169" s="63">
        <v>9352.52</v>
      </c>
      <c r="J169" s="42">
        <f>+F169+G169+H169+I169</f>
        <v>12733.24</v>
      </c>
      <c r="K169" s="63">
        <v>31266.76</v>
      </c>
    </row>
    <row r="170" spans="1:61" x14ac:dyDescent="0.25">
      <c r="A170" s="6" t="s">
        <v>385</v>
      </c>
      <c r="B170" s="6" t="s">
        <v>187</v>
      </c>
      <c r="C170" s="14" t="s">
        <v>321</v>
      </c>
      <c r="D170" t="s">
        <v>211</v>
      </c>
      <c r="E170" s="42">
        <v>44000</v>
      </c>
      <c r="F170" s="42">
        <v>1262.8</v>
      </c>
      <c r="G170" s="42">
        <v>1007.19</v>
      </c>
      <c r="H170" s="42">
        <v>1337.6</v>
      </c>
      <c r="I170">
        <v>175</v>
      </c>
      <c r="J170" s="42">
        <f>+F170+G170+H170+I170</f>
        <v>3782.59</v>
      </c>
      <c r="K170" s="63">
        <v>40217.410000000003</v>
      </c>
    </row>
    <row r="171" spans="1:61" x14ac:dyDescent="0.25">
      <c r="A171" s="6" t="s">
        <v>386</v>
      </c>
      <c r="B171" s="6" t="s">
        <v>100</v>
      </c>
      <c r="C171" s="14" t="s">
        <v>320</v>
      </c>
      <c r="D171" t="s">
        <v>211</v>
      </c>
      <c r="E171" s="56">
        <v>56000</v>
      </c>
      <c r="F171" s="42">
        <v>1607.2</v>
      </c>
      <c r="G171" s="42">
        <v>2733.96</v>
      </c>
      <c r="H171" s="42">
        <v>1702.4</v>
      </c>
      <c r="I171">
        <v>175</v>
      </c>
      <c r="J171" s="42">
        <f>+F171+G171+H171+I171</f>
        <v>6218.56</v>
      </c>
      <c r="K171" s="63">
        <v>49781.440000000002</v>
      </c>
    </row>
    <row r="172" spans="1:61" x14ac:dyDescent="0.25">
      <c r="A172" s="26" t="s">
        <v>12</v>
      </c>
      <c r="B172" s="26">
        <v>5</v>
      </c>
      <c r="C172" s="27"/>
      <c r="D172" s="26"/>
      <c r="E172" s="49">
        <f t="shared" ref="E172:K172" si="19">SUM(E167:E171)</f>
        <v>237000</v>
      </c>
      <c r="F172" s="49">
        <f t="shared" si="19"/>
        <v>6801.9</v>
      </c>
      <c r="G172" s="49">
        <f>SUM(G167:G171)</f>
        <v>8008.15</v>
      </c>
      <c r="H172" s="49">
        <f t="shared" si="19"/>
        <v>7204.8</v>
      </c>
      <c r="I172" s="49">
        <f>SUM(I167:I171)</f>
        <v>11564.97</v>
      </c>
      <c r="J172" s="49">
        <f t="shared" si="19"/>
        <v>33579.82</v>
      </c>
      <c r="K172" s="49">
        <f t="shared" si="19"/>
        <v>203420.18</v>
      </c>
    </row>
    <row r="174" spans="1:61" x14ac:dyDescent="0.25">
      <c r="A174" s="86" t="s">
        <v>304</v>
      </c>
      <c r="B174" s="86"/>
      <c r="C174" s="86"/>
      <c r="D174" s="86"/>
      <c r="E174" s="86"/>
      <c r="F174" s="86"/>
      <c r="G174" s="86"/>
      <c r="H174" s="86"/>
      <c r="I174" s="86"/>
      <c r="J174" s="86"/>
      <c r="K174" s="86"/>
    </row>
    <row r="175" spans="1:61" x14ac:dyDescent="0.25">
      <c r="A175" t="s">
        <v>194</v>
      </c>
      <c r="B175" t="s">
        <v>419</v>
      </c>
      <c r="C175" s="14" t="s">
        <v>320</v>
      </c>
      <c r="D175" t="s">
        <v>212</v>
      </c>
      <c r="E175" s="42">
        <v>50000</v>
      </c>
      <c r="F175" s="42">
        <v>1435</v>
      </c>
      <c r="G175" s="42">
        <v>1854</v>
      </c>
      <c r="H175" s="42">
        <f>E175*0.0304</f>
        <v>1520</v>
      </c>
      <c r="I175" s="42">
        <v>175</v>
      </c>
      <c r="J175" s="42">
        <f>F175+G175+H175+I175</f>
        <v>4984</v>
      </c>
      <c r="K175" s="42">
        <f>E175-J175</f>
        <v>45016</v>
      </c>
    </row>
    <row r="176" spans="1:61" x14ac:dyDescent="0.25">
      <c r="A176" s="6" t="s">
        <v>271</v>
      </c>
      <c r="B176" s="6" t="s">
        <v>420</v>
      </c>
      <c r="C176" s="14" t="s">
        <v>321</v>
      </c>
      <c r="D176" s="10" t="s">
        <v>212</v>
      </c>
      <c r="E176" s="42">
        <v>50000</v>
      </c>
      <c r="F176" s="42">
        <v>1435</v>
      </c>
      <c r="G176" s="42">
        <v>1854</v>
      </c>
      <c r="H176" s="42">
        <f>E176*0.0304</f>
        <v>1520</v>
      </c>
      <c r="I176" s="42">
        <v>2925</v>
      </c>
      <c r="J176" s="42">
        <f>+F176+G176+H176+I176</f>
        <v>7734</v>
      </c>
      <c r="K176" s="42">
        <f>+E176-J176</f>
        <v>42266</v>
      </c>
    </row>
    <row r="177" spans="1:39" s="12" customFormat="1" x14ac:dyDescent="0.25">
      <c r="A177" s="39" t="s">
        <v>413</v>
      </c>
      <c r="B177" s="39" t="s">
        <v>16</v>
      </c>
      <c r="C177" s="41" t="s">
        <v>321</v>
      </c>
      <c r="D177" s="44" t="s">
        <v>211</v>
      </c>
      <c r="E177" s="42">
        <v>133000</v>
      </c>
      <c r="F177" s="42">
        <v>3817.1</v>
      </c>
      <c r="G177" s="42">
        <v>19867.79</v>
      </c>
      <c r="H177" s="42">
        <v>4043.2</v>
      </c>
      <c r="I177" s="42">
        <v>25</v>
      </c>
      <c r="J177" s="42">
        <v>27753.09</v>
      </c>
      <c r="K177" s="42">
        <v>105246.91</v>
      </c>
    </row>
    <row r="178" spans="1:39" s="12" customFormat="1" x14ac:dyDescent="0.25">
      <c r="A178" s="26" t="s">
        <v>12</v>
      </c>
      <c r="B178" s="26">
        <v>3</v>
      </c>
      <c r="C178" s="27"/>
      <c r="D178" s="26"/>
      <c r="E178" s="49">
        <f>SUM(E175:E176)+E177</f>
        <v>233000</v>
      </c>
      <c r="F178" s="49">
        <f>SUM(F175:F176)+F177</f>
        <v>6687.1</v>
      </c>
      <c r="G178" s="49">
        <f>SUM(G175:G177)</f>
        <v>23575.79</v>
      </c>
      <c r="H178" s="49">
        <f>SUM(H175:H176)+H177</f>
        <v>7083.2</v>
      </c>
      <c r="I178" s="49">
        <f>SUM(I175:I176)+I177</f>
        <v>3125</v>
      </c>
      <c r="J178" s="49">
        <f>SUM(J175:J176)+J177</f>
        <v>40471.089999999997</v>
      </c>
      <c r="K178" s="49">
        <f>SUM(K175:K177)</f>
        <v>192528.91</v>
      </c>
    </row>
    <row r="179" spans="1:39" x14ac:dyDescent="0.25">
      <c r="A179" s="1"/>
      <c r="B179" s="1"/>
      <c r="C179" s="17"/>
      <c r="D179" s="1"/>
      <c r="E179" s="55"/>
      <c r="F179" s="55"/>
      <c r="G179" s="55"/>
      <c r="H179" s="55"/>
      <c r="I179" s="55"/>
      <c r="J179" s="55"/>
      <c r="K179" s="55"/>
    </row>
    <row r="180" spans="1:39" s="12" customFormat="1" x14ac:dyDescent="0.25">
      <c r="A180" s="11" t="s">
        <v>447</v>
      </c>
      <c r="C180" s="41"/>
      <c r="E180" s="56"/>
      <c r="F180" s="56"/>
      <c r="G180" s="56"/>
      <c r="H180" s="56"/>
      <c r="I180" s="56"/>
      <c r="J180" s="56"/>
      <c r="K180" s="56"/>
    </row>
    <row r="181" spans="1:39" s="28" customFormat="1" ht="13.5" customHeight="1" x14ac:dyDescent="0.25">
      <c r="A181" s="12" t="s">
        <v>48</v>
      </c>
      <c r="B181" s="12" t="s">
        <v>49</v>
      </c>
      <c r="C181" s="41" t="s">
        <v>320</v>
      </c>
      <c r="D181" s="12" t="s">
        <v>212</v>
      </c>
      <c r="E181" s="56">
        <v>50000</v>
      </c>
      <c r="F181" s="56">
        <f>E181*0.0287</f>
        <v>1435</v>
      </c>
      <c r="G181" s="56">
        <v>1854</v>
      </c>
      <c r="H181" s="56">
        <v>1520</v>
      </c>
      <c r="I181" s="56">
        <v>1375</v>
      </c>
      <c r="J181" s="56">
        <f>F181+G181+H181+I181</f>
        <v>6184</v>
      </c>
      <c r="K181" s="56">
        <f>E181-J181</f>
        <v>43816</v>
      </c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</row>
    <row r="182" spans="1:39" x14ac:dyDescent="0.25">
      <c r="A182" s="26" t="s">
        <v>12</v>
      </c>
      <c r="B182" s="26">
        <v>1</v>
      </c>
      <c r="C182" s="27"/>
      <c r="D182" s="26"/>
      <c r="E182" s="49">
        <f>SUM(E181:E181)</f>
        <v>50000</v>
      </c>
      <c r="F182" s="49">
        <f>SUM(F181:F181)</f>
        <v>1435</v>
      </c>
      <c r="G182" s="49">
        <f>G181</f>
        <v>1854</v>
      </c>
      <c r="H182" s="49">
        <f>SUM(H181:H181)</f>
        <v>1520</v>
      </c>
      <c r="I182" s="49">
        <f>SUM(I181:I181)</f>
        <v>1375</v>
      </c>
      <c r="J182" s="49">
        <f>SUM(J181:J181)</f>
        <v>6184</v>
      </c>
      <c r="K182" s="49">
        <f>SUM(K181:K181)</f>
        <v>43816</v>
      </c>
    </row>
    <row r="183" spans="1:39" s="1" customFormat="1" x14ac:dyDescent="0.25">
      <c r="A183" s="11"/>
      <c r="B183" s="11"/>
      <c r="C183" s="16"/>
      <c r="D183" s="11"/>
      <c r="E183" s="53"/>
      <c r="F183" s="53"/>
      <c r="G183" s="53"/>
      <c r="H183" s="53"/>
      <c r="I183" s="53"/>
      <c r="J183" s="53"/>
      <c r="K183" s="53"/>
    </row>
    <row r="184" spans="1:39" x14ac:dyDescent="0.25">
      <c r="A184" s="11" t="s">
        <v>396</v>
      </c>
      <c r="B184" s="11"/>
      <c r="C184" s="16"/>
      <c r="D184" s="11"/>
      <c r="E184" s="53"/>
      <c r="F184" s="53"/>
      <c r="G184" s="53"/>
      <c r="H184" s="53"/>
      <c r="I184" s="53"/>
      <c r="J184" s="53"/>
      <c r="K184" s="53"/>
    </row>
    <row r="185" spans="1:39" x14ac:dyDescent="0.25">
      <c r="A185" s="12" t="s">
        <v>397</v>
      </c>
      <c r="B185" s="12" t="s">
        <v>398</v>
      </c>
      <c r="C185" s="41" t="s">
        <v>320</v>
      </c>
      <c r="D185" s="12" t="s">
        <v>400</v>
      </c>
      <c r="E185" s="56">
        <v>56000</v>
      </c>
      <c r="F185" s="56">
        <v>1607.2</v>
      </c>
      <c r="G185" s="56">
        <v>2733.96</v>
      </c>
      <c r="H185" s="56">
        <v>1702.4</v>
      </c>
      <c r="I185" s="56">
        <v>25</v>
      </c>
      <c r="J185" s="56">
        <v>6068.56</v>
      </c>
      <c r="K185" s="56">
        <v>49931.44</v>
      </c>
    </row>
    <row r="186" spans="1:39" x14ac:dyDescent="0.25">
      <c r="A186" s="26" t="s">
        <v>399</v>
      </c>
      <c r="B186" s="26">
        <v>1</v>
      </c>
      <c r="C186" s="27"/>
      <c r="D186" s="28"/>
      <c r="E186" s="49">
        <f t="shared" ref="E186:K186" si="20">SUM(E185)</f>
        <v>56000</v>
      </c>
      <c r="F186" s="49">
        <f t="shared" si="20"/>
        <v>1607.2</v>
      </c>
      <c r="G186" s="49">
        <f>SUM(G185)</f>
        <v>2733.96</v>
      </c>
      <c r="H186" s="49">
        <f t="shared" si="20"/>
        <v>1702.4</v>
      </c>
      <c r="I186" s="49">
        <f t="shared" si="20"/>
        <v>25</v>
      </c>
      <c r="J186" s="49">
        <f t="shared" si="20"/>
        <v>6068.56</v>
      </c>
      <c r="K186" s="49">
        <f t="shared" si="20"/>
        <v>49931.44</v>
      </c>
    </row>
    <row r="188" spans="1:39" x14ac:dyDescent="0.25">
      <c r="A188" s="86" t="s">
        <v>305</v>
      </c>
      <c r="B188" s="86"/>
      <c r="C188" s="86"/>
      <c r="D188" s="86"/>
      <c r="E188" s="86"/>
      <c r="F188" s="86"/>
      <c r="G188" s="86"/>
      <c r="H188" s="86"/>
      <c r="I188" s="86"/>
      <c r="J188" s="86"/>
      <c r="K188" s="86"/>
    </row>
    <row r="189" spans="1:39" x14ac:dyDescent="0.25">
      <c r="A189" t="s">
        <v>46</v>
      </c>
      <c r="B189" t="s">
        <v>47</v>
      </c>
      <c r="C189" s="14" t="s">
        <v>320</v>
      </c>
      <c r="D189" t="s">
        <v>211</v>
      </c>
      <c r="E189" s="42">
        <v>57000</v>
      </c>
      <c r="F189" s="42">
        <f>E189*0.0287</f>
        <v>1635.9</v>
      </c>
      <c r="G189" s="42">
        <v>2619.65</v>
      </c>
      <c r="H189" s="42">
        <v>1732.8</v>
      </c>
      <c r="I189" s="42">
        <v>1907.45</v>
      </c>
      <c r="J189" s="42">
        <v>7895.8</v>
      </c>
      <c r="K189" s="42">
        <f>E189-J189</f>
        <v>49104.2</v>
      </c>
    </row>
    <row r="190" spans="1:39" x14ac:dyDescent="0.25">
      <c r="A190" t="s">
        <v>50</v>
      </c>
      <c r="B190" t="s">
        <v>47</v>
      </c>
      <c r="C190" s="14" t="s">
        <v>321</v>
      </c>
      <c r="D190" t="s">
        <v>211</v>
      </c>
      <c r="E190" s="42">
        <v>57000</v>
      </c>
      <c r="F190" s="42">
        <f>E190*0.0287</f>
        <v>1635.9</v>
      </c>
      <c r="G190" s="42">
        <v>2922.14</v>
      </c>
      <c r="H190" s="42">
        <v>1732.8</v>
      </c>
      <c r="I190" s="42">
        <v>1315</v>
      </c>
      <c r="J190" s="42">
        <v>7605.84</v>
      </c>
      <c r="K190" s="42">
        <v>49394.16</v>
      </c>
    </row>
    <row r="191" spans="1:39" x14ac:dyDescent="0.25">
      <c r="A191" t="s">
        <v>250</v>
      </c>
      <c r="B191" t="s">
        <v>270</v>
      </c>
      <c r="C191" s="14" t="s">
        <v>321</v>
      </c>
      <c r="D191" s="7" t="s">
        <v>212</v>
      </c>
      <c r="E191" s="42">
        <v>44000</v>
      </c>
      <c r="F191" s="42">
        <f>E191*0.0287</f>
        <v>1262.8</v>
      </c>
      <c r="G191" s="42">
        <v>1007.19</v>
      </c>
      <c r="H191" s="42">
        <v>1337.6</v>
      </c>
      <c r="I191" s="42">
        <v>175</v>
      </c>
      <c r="J191" s="42">
        <v>3782.59</v>
      </c>
      <c r="K191" s="42">
        <f>+E191-J191</f>
        <v>40217.410000000003</v>
      </c>
    </row>
    <row r="192" spans="1:39" x14ac:dyDescent="0.25">
      <c r="A192" s="6" t="s">
        <v>342</v>
      </c>
      <c r="B192" s="6" t="s">
        <v>16</v>
      </c>
      <c r="C192" s="14" t="s">
        <v>320</v>
      </c>
      <c r="D192" s="10" t="s">
        <v>211</v>
      </c>
      <c r="E192" s="42">
        <v>110000</v>
      </c>
      <c r="F192" s="42">
        <f>E192*0.0287</f>
        <v>3157</v>
      </c>
      <c r="G192" s="42">
        <v>14457.62</v>
      </c>
      <c r="H192" s="42">
        <v>3344</v>
      </c>
      <c r="I192" s="42">
        <v>25</v>
      </c>
      <c r="J192" s="42">
        <v>20983.62</v>
      </c>
      <c r="K192" s="42">
        <v>89016.38</v>
      </c>
    </row>
    <row r="193" spans="1:11" x14ac:dyDescent="0.25">
      <c r="A193" s="26" t="s">
        <v>12</v>
      </c>
      <c r="B193" s="26">
        <v>4</v>
      </c>
      <c r="C193" s="27"/>
      <c r="D193" s="26"/>
      <c r="E193" s="49">
        <f t="shared" ref="E193:J193" si="21">SUM(E189:E192)</f>
        <v>268000</v>
      </c>
      <c r="F193" s="49">
        <f t="shared" si="21"/>
        <v>7691.6</v>
      </c>
      <c r="G193" s="49">
        <f>SUM(G189:G192)</f>
        <v>21006.6</v>
      </c>
      <c r="H193" s="49">
        <f t="shared" si="21"/>
        <v>8147.2</v>
      </c>
      <c r="I193" s="49">
        <f t="shared" si="21"/>
        <v>3422.45</v>
      </c>
      <c r="J193" s="49">
        <f t="shared" si="21"/>
        <v>40267.85</v>
      </c>
      <c r="K193" s="49">
        <f>SUM(K189:K191)+K192</f>
        <v>227732.15</v>
      </c>
    </row>
    <row r="194" spans="1:11" x14ac:dyDescent="0.25">
      <c r="J194" s="56"/>
    </row>
    <row r="195" spans="1:11" s="12" customFormat="1" x14ac:dyDescent="0.25">
      <c r="A195" s="86" t="s">
        <v>306</v>
      </c>
      <c r="B195" s="86"/>
      <c r="C195" s="86"/>
      <c r="D195" s="86"/>
      <c r="E195" s="86"/>
      <c r="F195" s="86"/>
      <c r="G195" s="86"/>
      <c r="H195" s="86"/>
      <c r="I195" s="86"/>
      <c r="J195" s="86"/>
      <c r="K195" s="86"/>
    </row>
    <row r="196" spans="1:11" s="1" customFormat="1" x14ac:dyDescent="0.25">
      <c r="A196" s="12" t="s">
        <v>343</v>
      </c>
      <c r="B196" s="12" t="s">
        <v>214</v>
      </c>
      <c r="C196" s="41" t="s">
        <v>320</v>
      </c>
      <c r="D196" s="12" t="s">
        <v>211</v>
      </c>
      <c r="E196" s="42">
        <v>26250</v>
      </c>
      <c r="F196" s="42">
        <v>753.38</v>
      </c>
      <c r="G196" s="42">
        <v>0</v>
      </c>
      <c r="H196" s="42">
        <v>798</v>
      </c>
      <c r="I196" s="42">
        <v>4022.01</v>
      </c>
      <c r="J196" s="42">
        <f>+F196+G196+H196+I196</f>
        <v>5573.39</v>
      </c>
      <c r="K196" s="63">
        <v>20676.61</v>
      </c>
    </row>
    <row r="197" spans="1:11" s="1" customFormat="1" x14ac:dyDescent="0.25">
      <c r="A197" s="2" t="s">
        <v>12</v>
      </c>
      <c r="B197" s="2">
        <v>1</v>
      </c>
      <c r="C197" s="15"/>
      <c r="D197" s="2"/>
      <c r="E197" s="50">
        <f t="shared" ref="E197:K197" si="22">SUM(E196:E196)</f>
        <v>26250</v>
      </c>
      <c r="F197" s="50">
        <f t="shared" si="22"/>
        <v>753.38</v>
      </c>
      <c r="G197" s="50">
        <f>SUM(G196:G196)</f>
        <v>0</v>
      </c>
      <c r="H197" s="50">
        <f t="shared" si="22"/>
        <v>798</v>
      </c>
      <c r="I197" s="50">
        <f t="shared" si="22"/>
        <v>4022.01</v>
      </c>
      <c r="J197" s="50">
        <f t="shared" si="22"/>
        <v>5573.39</v>
      </c>
      <c r="K197" s="50">
        <f t="shared" si="22"/>
        <v>20676.61</v>
      </c>
    </row>
    <row r="198" spans="1:11" s="11" customFormat="1" x14ac:dyDescent="0.25">
      <c r="A198"/>
      <c r="B198"/>
      <c r="C198" s="14"/>
      <c r="D198"/>
      <c r="E198" s="42"/>
      <c r="F198" s="42"/>
      <c r="G198" s="42"/>
      <c r="H198" s="42"/>
      <c r="I198" s="42"/>
      <c r="J198" s="42"/>
      <c r="K198" s="42"/>
    </row>
    <row r="199" spans="1:11" x14ac:dyDescent="0.25">
      <c r="A199" s="86" t="s">
        <v>307</v>
      </c>
      <c r="B199" s="86"/>
      <c r="C199" s="86"/>
      <c r="D199" s="86"/>
      <c r="E199" s="86"/>
      <c r="F199" s="86"/>
      <c r="G199" s="86"/>
      <c r="H199" s="86"/>
      <c r="I199" s="86"/>
      <c r="J199" s="86"/>
      <c r="K199" s="86"/>
    </row>
    <row r="200" spans="1:11" x14ac:dyDescent="0.25">
      <c r="A200" s="12" t="s">
        <v>38</v>
      </c>
      <c r="B200" s="12" t="s">
        <v>33</v>
      </c>
      <c r="C200" s="41" t="s">
        <v>321</v>
      </c>
      <c r="D200" s="12" t="s">
        <v>211</v>
      </c>
      <c r="E200" s="56">
        <v>41000</v>
      </c>
      <c r="F200" s="56">
        <f>E200*0.0287</f>
        <v>1176.7</v>
      </c>
      <c r="G200" s="56">
        <v>583.79</v>
      </c>
      <c r="H200" s="56">
        <f>E200*0.0304</f>
        <v>1246.4000000000001</v>
      </c>
      <c r="I200" s="56">
        <v>175</v>
      </c>
      <c r="J200" s="56">
        <f>F200+G200+H200+I200</f>
        <v>3181.89</v>
      </c>
      <c r="K200" s="56">
        <v>37818.11</v>
      </c>
    </row>
    <row r="201" spans="1:11" s="1" customFormat="1" x14ac:dyDescent="0.25">
      <c r="A201" s="2" t="s">
        <v>12</v>
      </c>
      <c r="B201" s="2">
        <v>1</v>
      </c>
      <c r="C201" s="15"/>
      <c r="D201" s="2"/>
      <c r="E201" s="50">
        <f t="shared" ref="E201:K201" si="23">SUM(E200:E200)</f>
        <v>41000</v>
      </c>
      <c r="F201" s="50">
        <f t="shared" si="23"/>
        <v>1176.7</v>
      </c>
      <c r="G201" s="50">
        <f>SUM(G200:G200)</f>
        <v>583.79</v>
      </c>
      <c r="H201" s="50">
        <f t="shared" si="23"/>
        <v>1246.4000000000001</v>
      </c>
      <c r="I201" s="50">
        <f t="shared" si="23"/>
        <v>175</v>
      </c>
      <c r="J201" s="50">
        <f t="shared" si="23"/>
        <v>3181.89</v>
      </c>
      <c r="K201" s="50">
        <f t="shared" si="23"/>
        <v>37818.11</v>
      </c>
    </row>
    <row r="203" spans="1:11" x14ac:dyDescent="0.25">
      <c r="A203" s="87" t="s">
        <v>308</v>
      </c>
      <c r="B203" s="87"/>
      <c r="C203" s="87"/>
      <c r="D203" s="87"/>
      <c r="E203" s="87"/>
      <c r="F203" s="87"/>
      <c r="G203" s="87"/>
      <c r="H203" s="87"/>
      <c r="I203" s="87"/>
      <c r="J203" s="87"/>
      <c r="K203" s="87"/>
    </row>
    <row r="204" spans="1:11" s="1" customFormat="1" x14ac:dyDescent="0.25">
      <c r="A204" t="s">
        <v>267</v>
      </c>
      <c r="B204" s="8" t="s">
        <v>406</v>
      </c>
      <c r="C204" s="14" t="s">
        <v>321</v>
      </c>
      <c r="D204" s="7" t="s">
        <v>212</v>
      </c>
      <c r="E204" s="42">
        <v>90000</v>
      </c>
      <c r="F204" s="42">
        <f>E204*0.0287</f>
        <v>2583</v>
      </c>
      <c r="G204" s="42">
        <v>9753.1200000000008</v>
      </c>
      <c r="H204" s="42">
        <f>E204*0.0304</f>
        <v>2736</v>
      </c>
      <c r="I204" s="42">
        <v>175</v>
      </c>
      <c r="J204" s="42">
        <v>15247.12</v>
      </c>
      <c r="K204" s="42">
        <f>E204-J204</f>
        <v>74752.88</v>
      </c>
    </row>
    <row r="205" spans="1:11" s="1" customFormat="1" x14ac:dyDescent="0.25">
      <c r="A205" t="s">
        <v>387</v>
      </c>
      <c r="B205" s="8" t="s">
        <v>16</v>
      </c>
      <c r="C205" s="14" t="s">
        <v>321</v>
      </c>
      <c r="D205" t="s">
        <v>211</v>
      </c>
      <c r="E205" s="42">
        <v>115000</v>
      </c>
      <c r="F205" s="42">
        <v>3300.5</v>
      </c>
      <c r="G205" s="42">
        <v>14877.52</v>
      </c>
      <c r="H205" s="42">
        <v>3496</v>
      </c>
      <c r="I205" s="42">
        <v>3049.9</v>
      </c>
      <c r="J205" s="42">
        <v>24723.919999999998</v>
      </c>
      <c r="K205" s="42">
        <v>90276.08</v>
      </c>
    </row>
    <row r="206" spans="1:11" s="1" customFormat="1" x14ac:dyDescent="0.25">
      <c r="A206" s="2" t="s">
        <v>12</v>
      </c>
      <c r="B206" s="2">
        <v>2</v>
      </c>
      <c r="C206" s="15"/>
      <c r="D206" s="2"/>
      <c r="E206" s="50">
        <f>SUM(E204:E204)+E205</f>
        <v>205000</v>
      </c>
      <c r="F206" s="50">
        <f>SUM(F204:F205)</f>
        <v>5883.5</v>
      </c>
      <c r="G206" s="50">
        <f>SUM(G204:G204)+G205</f>
        <v>24630.639999999999</v>
      </c>
      <c r="H206" s="50">
        <f>SUM(H204:H204)+H205</f>
        <v>6232</v>
      </c>
      <c r="I206" s="50">
        <f>SUM(I204:I204)+I205</f>
        <v>3224.9</v>
      </c>
      <c r="J206" s="50">
        <f>SUM(J204:J204)+J205</f>
        <v>39971.040000000001</v>
      </c>
      <c r="K206" s="50">
        <f>SUM(K204:K204)+K205</f>
        <v>165028.96</v>
      </c>
    </row>
    <row r="207" spans="1:11" x14ac:dyDescent="0.25">
      <c r="A207" s="1"/>
      <c r="B207" s="1"/>
      <c r="C207" s="17"/>
      <c r="D207" s="1"/>
      <c r="E207" s="51"/>
      <c r="F207" s="51"/>
      <c r="G207" s="51"/>
      <c r="H207" s="51"/>
      <c r="I207" s="51"/>
      <c r="J207" s="51"/>
      <c r="K207" s="51"/>
    </row>
    <row r="208" spans="1:11" s="11" customFormat="1" x14ac:dyDescent="0.25">
      <c r="A208" s="1" t="s">
        <v>377</v>
      </c>
      <c r="B208" s="1"/>
      <c r="C208" s="17"/>
      <c r="D208" s="1"/>
      <c r="E208" s="51"/>
      <c r="F208" s="51"/>
      <c r="G208" s="51"/>
      <c r="H208" s="51"/>
      <c r="I208" s="51"/>
      <c r="J208" s="51"/>
      <c r="K208" s="51"/>
    </row>
    <row r="209" spans="1:43" s="11" customFormat="1" x14ac:dyDescent="0.25">
      <c r="A209" s="20" t="s">
        <v>344</v>
      </c>
      <c r="B209" s="20" t="s">
        <v>36</v>
      </c>
      <c r="C209" s="21" t="s">
        <v>321</v>
      </c>
      <c r="D209" s="20" t="s">
        <v>212</v>
      </c>
      <c r="E209" s="57">
        <v>44000</v>
      </c>
      <c r="F209" s="57">
        <v>1262.8</v>
      </c>
      <c r="G209" s="42">
        <v>1007.19</v>
      </c>
      <c r="H209" s="57">
        <v>1337.6</v>
      </c>
      <c r="I209" s="57">
        <v>175</v>
      </c>
      <c r="J209" s="57">
        <v>3782.59</v>
      </c>
      <c r="K209" s="57">
        <v>40217.410000000003</v>
      </c>
    </row>
    <row r="210" spans="1:43" s="11" customFormat="1" x14ac:dyDescent="0.25">
      <c r="A210" s="20" t="s">
        <v>346</v>
      </c>
      <c r="B210" s="20" t="s">
        <v>36</v>
      </c>
      <c r="C210" s="21" t="s">
        <v>321</v>
      </c>
      <c r="D210" s="20" t="s">
        <v>323</v>
      </c>
      <c r="E210" s="57">
        <v>44000</v>
      </c>
      <c r="F210" s="57">
        <v>1262.8</v>
      </c>
      <c r="G210" s="42">
        <v>1007.19</v>
      </c>
      <c r="H210" s="57">
        <v>1337.6</v>
      </c>
      <c r="I210" s="57">
        <v>175</v>
      </c>
      <c r="J210" s="57">
        <v>3782.59</v>
      </c>
      <c r="K210" s="57">
        <v>40217.410000000003</v>
      </c>
    </row>
    <row r="211" spans="1:43" x14ac:dyDescent="0.25">
      <c r="A211" s="34" t="s">
        <v>12</v>
      </c>
      <c r="B211" s="34">
        <v>2</v>
      </c>
      <c r="C211" s="35"/>
      <c r="D211" s="34"/>
      <c r="E211" s="58">
        <f>E209+E210</f>
        <v>88000</v>
      </c>
      <c r="F211" s="58">
        <f>SUM(F209:F210)</f>
        <v>2525.6</v>
      </c>
      <c r="G211" s="58">
        <f>G209+G210</f>
        <v>2014.38</v>
      </c>
      <c r="H211" s="58">
        <f>H209+H210</f>
        <v>2675.2</v>
      </c>
      <c r="I211" s="58">
        <f>I209+I210</f>
        <v>350</v>
      </c>
      <c r="J211" s="58">
        <f>J209+J210</f>
        <v>7565.18</v>
      </c>
      <c r="K211" s="58">
        <f>K209+K210</f>
        <v>80434.820000000007</v>
      </c>
    </row>
    <row r="212" spans="1:43" s="11" customFormat="1" x14ac:dyDescent="0.25">
      <c r="A212"/>
      <c r="B212"/>
      <c r="C212" s="14"/>
      <c r="D212"/>
      <c r="E212" s="42"/>
      <c r="F212" s="42"/>
      <c r="G212" s="42"/>
      <c r="H212" s="42"/>
      <c r="I212" s="42"/>
      <c r="J212" s="42"/>
      <c r="K212" s="42"/>
    </row>
    <row r="213" spans="1:43" s="11" customFormat="1" x14ac:dyDescent="0.25">
      <c r="A213" s="86" t="s">
        <v>309</v>
      </c>
      <c r="B213" s="86"/>
      <c r="C213" s="86"/>
      <c r="D213" s="86"/>
      <c r="E213" s="86"/>
      <c r="F213" s="86"/>
      <c r="G213" s="86"/>
      <c r="H213" s="86"/>
      <c r="I213" s="86"/>
      <c r="J213" s="86"/>
      <c r="K213" s="86"/>
    </row>
    <row r="214" spans="1:43" x14ac:dyDescent="0.25">
      <c r="A214" s="20" t="s">
        <v>35</v>
      </c>
      <c r="B214" s="20" t="s">
        <v>345</v>
      </c>
      <c r="C214" s="21" t="s">
        <v>321</v>
      </c>
      <c r="D214" s="20" t="s">
        <v>212</v>
      </c>
      <c r="E214" s="57">
        <v>91000</v>
      </c>
      <c r="F214" s="57">
        <f>E214*0.0287</f>
        <v>2611.6999999999998</v>
      </c>
      <c r="G214" s="57">
        <v>9988.34</v>
      </c>
      <c r="H214" s="57">
        <f>E214*0.0304</f>
        <v>2766.4</v>
      </c>
      <c r="I214" s="57">
        <v>2300</v>
      </c>
      <c r="J214" s="42">
        <v>17666.439999999999</v>
      </c>
      <c r="K214" s="57">
        <f>E214-J214</f>
        <v>73333.56</v>
      </c>
    </row>
    <row r="215" spans="1:43" x14ac:dyDescent="0.25">
      <c r="A215" s="20" t="s">
        <v>347</v>
      </c>
      <c r="B215" s="20" t="s">
        <v>36</v>
      </c>
      <c r="C215" s="21" t="s">
        <v>321</v>
      </c>
      <c r="D215" s="20" t="s">
        <v>212</v>
      </c>
      <c r="E215" s="57">
        <v>44000</v>
      </c>
      <c r="F215" s="57">
        <v>1262.8</v>
      </c>
      <c r="G215" s="42">
        <v>1007.19</v>
      </c>
      <c r="H215" s="57">
        <v>1337.6</v>
      </c>
      <c r="I215" s="57">
        <v>175</v>
      </c>
      <c r="J215" s="42">
        <v>3782.59</v>
      </c>
      <c r="K215" s="42">
        <v>40217.410000000003</v>
      </c>
    </row>
    <row r="216" spans="1:43" s="1" customFormat="1" x14ac:dyDescent="0.25">
      <c r="A216" s="2" t="s">
        <v>12</v>
      </c>
      <c r="B216" s="2">
        <v>2</v>
      </c>
      <c r="C216" s="15"/>
      <c r="D216" s="2"/>
      <c r="E216" s="50">
        <f>SUM(E214:E214)+E215</f>
        <v>135000</v>
      </c>
      <c r="F216" s="50">
        <f>SUM(F214:F215)</f>
        <v>3874.5</v>
      </c>
      <c r="G216" s="50">
        <f>SUM(G214:G214)+G215</f>
        <v>10995.53</v>
      </c>
      <c r="H216" s="50">
        <f>SUM(H214:H214)+H215</f>
        <v>4104</v>
      </c>
      <c r="I216" s="50">
        <f>SUM(I214:I214)+I215</f>
        <v>2475</v>
      </c>
      <c r="J216" s="50">
        <f>SUM(J214:J214)+J215</f>
        <v>21449.03</v>
      </c>
      <c r="K216" s="50">
        <f>SUM(K214:K214)+K215</f>
        <v>113550.97</v>
      </c>
    </row>
    <row r="217" spans="1:43" s="1" customFormat="1" x14ac:dyDescent="0.25">
      <c r="A217"/>
      <c r="B217"/>
      <c r="C217" s="14"/>
      <c r="D217"/>
      <c r="E217" s="42"/>
      <c r="F217" s="42"/>
      <c r="G217" s="42"/>
      <c r="H217" s="42"/>
      <c r="I217" s="42"/>
      <c r="J217" s="42"/>
      <c r="K217" s="42"/>
    </row>
    <row r="218" spans="1:43" x14ac:dyDescent="0.25">
      <c r="A218" s="86" t="s">
        <v>310</v>
      </c>
      <c r="B218" s="86"/>
      <c r="C218" s="86"/>
      <c r="D218" s="86"/>
      <c r="E218" s="86"/>
      <c r="F218" s="86"/>
      <c r="G218" s="86"/>
      <c r="H218" s="86"/>
      <c r="I218" s="86"/>
      <c r="J218" s="86"/>
      <c r="K218" s="86"/>
    </row>
    <row r="219" spans="1:43" x14ac:dyDescent="0.25">
      <c r="A219" s="13" t="s">
        <v>32</v>
      </c>
      <c r="B219" t="s">
        <v>439</v>
      </c>
      <c r="C219" s="14" t="s">
        <v>321</v>
      </c>
      <c r="D219" t="s">
        <v>211</v>
      </c>
      <c r="E219" s="42">
        <v>45000</v>
      </c>
      <c r="F219" s="42">
        <f>E219*0.0287</f>
        <v>1291.5</v>
      </c>
      <c r="G219" s="42">
        <v>921.46</v>
      </c>
      <c r="H219" s="42">
        <v>1368</v>
      </c>
      <c r="I219" s="42">
        <v>1687.45</v>
      </c>
      <c r="J219" s="42">
        <v>5268.41</v>
      </c>
      <c r="K219" s="42">
        <v>39731.589999999997</v>
      </c>
    </row>
    <row r="220" spans="1:43" s="1" customFormat="1" x14ac:dyDescent="0.25">
      <c r="A220" t="s">
        <v>34</v>
      </c>
      <c r="B220" t="s">
        <v>439</v>
      </c>
      <c r="C220" s="14" t="s">
        <v>321</v>
      </c>
      <c r="D220" t="s">
        <v>212</v>
      </c>
      <c r="E220" s="42">
        <v>45000</v>
      </c>
      <c r="F220" s="42">
        <v>1291.5</v>
      </c>
      <c r="G220" s="42">
        <v>1148.33</v>
      </c>
      <c r="H220" s="42">
        <v>1368</v>
      </c>
      <c r="I220" s="42">
        <v>175</v>
      </c>
      <c r="J220" s="42">
        <v>3982.83</v>
      </c>
      <c r="K220" s="42">
        <v>41017.17</v>
      </c>
    </row>
    <row r="221" spans="1:43" s="1" customFormat="1" x14ac:dyDescent="0.25">
      <c r="A221" t="s">
        <v>30</v>
      </c>
      <c r="B221" t="s">
        <v>31</v>
      </c>
      <c r="C221" s="14" t="s">
        <v>321</v>
      </c>
      <c r="D221" t="s">
        <v>211</v>
      </c>
      <c r="E221" s="42">
        <v>91000</v>
      </c>
      <c r="F221" s="42">
        <f>E221*0.0287</f>
        <v>2611.6999999999998</v>
      </c>
      <c r="G221" s="42">
        <v>9232.1200000000008</v>
      </c>
      <c r="H221" s="42">
        <v>2766.4</v>
      </c>
      <c r="I221" s="42">
        <v>5014.8999999999996</v>
      </c>
      <c r="J221" s="42">
        <v>19625.12</v>
      </c>
      <c r="K221" s="42">
        <v>71374.880000000005</v>
      </c>
    </row>
    <row r="222" spans="1:43" x14ac:dyDescent="0.25">
      <c r="A222" t="s">
        <v>401</v>
      </c>
      <c r="B222" t="s">
        <v>439</v>
      </c>
      <c r="C222" s="14" t="s">
        <v>321</v>
      </c>
      <c r="D222" t="s">
        <v>212</v>
      </c>
      <c r="E222" s="42">
        <v>44000</v>
      </c>
      <c r="F222" s="42">
        <v>1262.8</v>
      </c>
      <c r="G222" s="42">
        <v>1007.19</v>
      </c>
      <c r="H222" s="42">
        <v>1337.6</v>
      </c>
      <c r="I222" s="42">
        <v>175</v>
      </c>
      <c r="J222" s="42">
        <v>3782.59</v>
      </c>
      <c r="K222" s="42">
        <v>40217.410000000003</v>
      </c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</row>
    <row r="223" spans="1:43" s="1" customFormat="1" x14ac:dyDescent="0.25">
      <c r="A223" s="2" t="s">
        <v>12</v>
      </c>
      <c r="B223" s="2">
        <v>4</v>
      </c>
      <c r="C223" s="15"/>
      <c r="D223" s="2"/>
      <c r="E223" s="50">
        <f t="shared" ref="E223:K223" si="24">SUM(E219:E222)</f>
        <v>225000</v>
      </c>
      <c r="F223" s="50">
        <f t="shared" si="24"/>
        <v>6457.5</v>
      </c>
      <c r="G223" s="50">
        <f>SUM(G219:G222)</f>
        <v>12309.1</v>
      </c>
      <c r="H223" s="50">
        <f t="shared" si="24"/>
        <v>6840</v>
      </c>
      <c r="I223" s="50">
        <f t="shared" si="24"/>
        <v>7052.35</v>
      </c>
      <c r="J223" s="50">
        <f t="shared" si="24"/>
        <v>32658.95</v>
      </c>
      <c r="K223" s="50">
        <f t="shared" si="24"/>
        <v>192341.05</v>
      </c>
    </row>
    <row r="224" spans="1:43" x14ac:dyDescent="0.25"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</row>
    <row r="225" spans="1:256" x14ac:dyDescent="0.25">
      <c r="A225" s="86" t="s">
        <v>311</v>
      </c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</row>
    <row r="226" spans="1:256" s="1" customFormat="1" x14ac:dyDescent="0.25">
      <c r="A226" s="6" t="s">
        <v>39</v>
      </c>
      <c r="B226" s="6" t="s">
        <v>259</v>
      </c>
      <c r="C226" s="14" t="s">
        <v>321</v>
      </c>
      <c r="D226" s="9" t="s">
        <v>212</v>
      </c>
      <c r="E226" s="42">
        <v>89500</v>
      </c>
      <c r="F226" s="42">
        <f>E226*0.0287</f>
        <v>2568.65</v>
      </c>
      <c r="G226" s="42">
        <v>9635.51</v>
      </c>
      <c r="H226" s="42">
        <f>E226*0.0304</f>
        <v>2720.8</v>
      </c>
      <c r="I226" s="64">
        <v>175</v>
      </c>
      <c r="J226" s="42">
        <f t="shared" ref="J226:J231" si="25">+F226+G226+H226+I226</f>
        <v>15099.96</v>
      </c>
      <c r="K226" s="42">
        <v>74400.039999999994</v>
      </c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</row>
    <row r="227" spans="1:256" s="26" customFormat="1" x14ac:dyDescent="0.25">
      <c r="A227" t="s">
        <v>225</v>
      </c>
      <c r="B227" s="6" t="s">
        <v>22</v>
      </c>
      <c r="C227" s="14" t="s">
        <v>320</v>
      </c>
      <c r="D227" t="s">
        <v>212</v>
      </c>
      <c r="E227" s="42">
        <v>32000</v>
      </c>
      <c r="F227" s="42">
        <v>918.4</v>
      </c>
      <c r="G227" s="42">
        <v>0</v>
      </c>
      <c r="H227" s="42">
        <v>972.8</v>
      </c>
      <c r="I227" s="64">
        <v>983</v>
      </c>
      <c r="J227" s="42">
        <f t="shared" si="25"/>
        <v>2874.2</v>
      </c>
      <c r="K227" s="42">
        <v>29125.8</v>
      </c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  <c r="AX227" s="11"/>
      <c r="AY227" s="11"/>
      <c r="AZ227" s="11"/>
      <c r="BA227" s="11"/>
      <c r="BB227" s="11"/>
      <c r="BC227" s="11"/>
      <c r="BD227" s="11"/>
      <c r="BE227" s="11"/>
      <c r="BF227" s="11"/>
      <c r="BG227" s="11"/>
      <c r="BH227" s="11"/>
      <c r="BI227" s="11"/>
      <c r="BJ227" s="11"/>
      <c r="BK227" s="11"/>
      <c r="BL227" s="11"/>
      <c r="BM227" s="11"/>
      <c r="BN227" s="11"/>
      <c r="BO227" s="11"/>
      <c r="BP227" s="11"/>
      <c r="BQ227" s="11"/>
      <c r="BR227" s="11"/>
      <c r="BS227" s="11"/>
      <c r="BT227" s="11"/>
      <c r="BU227" s="11"/>
      <c r="BV227" s="11"/>
      <c r="BW227" s="11"/>
      <c r="BX227" s="11"/>
      <c r="BY227" s="11"/>
      <c r="BZ227" s="11"/>
      <c r="CA227" s="11"/>
      <c r="CB227" s="11"/>
      <c r="CC227" s="11"/>
      <c r="CD227" s="11"/>
      <c r="CE227" s="11"/>
      <c r="CF227" s="11"/>
      <c r="CG227" s="11"/>
      <c r="CH227" s="11"/>
      <c r="CI227" s="11"/>
      <c r="CJ227" s="11"/>
      <c r="CK227" s="11"/>
      <c r="CL227" s="11"/>
      <c r="CM227" s="11"/>
      <c r="CN227" s="11"/>
      <c r="CO227" s="11"/>
      <c r="CP227" s="11"/>
      <c r="CQ227" s="11"/>
      <c r="CR227" s="11"/>
      <c r="CS227" s="11"/>
      <c r="CT227" s="11"/>
      <c r="CU227" s="11"/>
      <c r="CV227" s="11"/>
      <c r="CW227" s="11"/>
      <c r="CX227" s="11"/>
      <c r="CY227" s="11"/>
      <c r="CZ227" s="11"/>
      <c r="DA227" s="11"/>
      <c r="DB227" s="11"/>
      <c r="DC227" s="11"/>
      <c r="DD227" s="11"/>
      <c r="DE227" s="11"/>
      <c r="DF227" s="11"/>
      <c r="DG227" s="11"/>
      <c r="DH227" s="11"/>
      <c r="DI227" s="11"/>
      <c r="DJ227" s="11"/>
      <c r="DK227" s="11"/>
      <c r="DL227" s="11"/>
      <c r="DM227" s="11"/>
      <c r="DN227" s="11"/>
      <c r="DO227" s="11"/>
      <c r="DP227" s="11"/>
      <c r="DQ227" s="11"/>
      <c r="DR227" s="11"/>
      <c r="DS227" s="11"/>
      <c r="DT227" s="11"/>
      <c r="DU227" s="11"/>
      <c r="DV227" s="11"/>
      <c r="DW227" s="11"/>
      <c r="DX227" s="11"/>
      <c r="DY227" s="11"/>
      <c r="DZ227" s="11"/>
      <c r="EA227" s="11"/>
      <c r="EB227" s="11"/>
      <c r="EC227" s="11"/>
      <c r="ED227" s="11"/>
      <c r="EE227" s="11"/>
      <c r="EF227" s="11"/>
      <c r="EG227" s="11"/>
      <c r="EH227" s="11"/>
      <c r="EI227" s="11"/>
      <c r="EJ227" s="11"/>
      <c r="EK227" s="11"/>
      <c r="EL227" s="11"/>
      <c r="EM227" s="11"/>
      <c r="EN227" s="11"/>
      <c r="EO227" s="11"/>
      <c r="EP227" s="11"/>
      <c r="EQ227" s="11"/>
      <c r="ER227" s="11"/>
      <c r="ES227" s="11"/>
      <c r="ET227" s="11"/>
      <c r="EU227" s="11"/>
      <c r="EV227" s="11"/>
      <c r="EW227" s="11"/>
      <c r="EX227" s="11"/>
      <c r="EY227" s="11"/>
      <c r="EZ227" s="11"/>
      <c r="FA227" s="11"/>
      <c r="FB227" s="11"/>
      <c r="FC227" s="11"/>
      <c r="FD227" s="11"/>
      <c r="FE227" s="11"/>
      <c r="FF227" s="11"/>
      <c r="FG227" s="11"/>
      <c r="FH227" s="11"/>
      <c r="FI227" s="11"/>
      <c r="FJ227" s="11"/>
      <c r="FK227" s="11"/>
      <c r="FL227" s="11"/>
      <c r="FM227" s="11"/>
      <c r="FN227" s="11"/>
      <c r="FO227" s="11"/>
      <c r="FP227" s="11"/>
      <c r="FQ227" s="11"/>
      <c r="FR227" s="11"/>
      <c r="FS227" s="11"/>
      <c r="FT227" s="11"/>
      <c r="FU227" s="11"/>
      <c r="FV227" s="11"/>
      <c r="FW227" s="11"/>
      <c r="FX227" s="11"/>
      <c r="FY227" s="11"/>
      <c r="FZ227" s="11"/>
      <c r="GA227" s="11"/>
      <c r="GB227" s="11"/>
      <c r="GC227" s="11"/>
      <c r="GD227" s="11"/>
      <c r="GE227" s="11"/>
      <c r="GF227" s="11"/>
      <c r="GG227" s="11"/>
      <c r="GH227" s="11"/>
      <c r="GI227" s="11"/>
      <c r="GJ227" s="11"/>
      <c r="GK227" s="11"/>
      <c r="GL227" s="11"/>
      <c r="GM227" s="11"/>
      <c r="GN227" s="11"/>
      <c r="GO227" s="11"/>
      <c r="GP227" s="11"/>
      <c r="GQ227" s="11"/>
      <c r="GR227" s="11"/>
      <c r="GS227" s="11"/>
      <c r="GT227" s="11"/>
      <c r="GU227" s="11"/>
      <c r="GV227" s="11"/>
      <c r="GW227" s="11"/>
      <c r="GX227" s="11"/>
      <c r="GY227" s="11"/>
      <c r="GZ227" s="11"/>
      <c r="HA227" s="11"/>
      <c r="HB227" s="11"/>
      <c r="HC227" s="11"/>
      <c r="HD227" s="11"/>
      <c r="HE227" s="11"/>
      <c r="HF227" s="11"/>
      <c r="HG227" s="11"/>
      <c r="HH227" s="11"/>
      <c r="HI227" s="11"/>
      <c r="HJ227" s="11"/>
      <c r="HK227" s="11"/>
      <c r="HL227" s="11"/>
      <c r="HM227" s="11"/>
      <c r="HN227" s="11"/>
      <c r="HO227" s="11"/>
      <c r="HP227" s="11"/>
      <c r="HQ227" s="11"/>
      <c r="HR227" s="11"/>
      <c r="HS227" s="11"/>
      <c r="HT227" s="11"/>
      <c r="HU227" s="11"/>
      <c r="HV227" s="11"/>
      <c r="HW227" s="11"/>
      <c r="HX227" s="11"/>
      <c r="HY227" s="11"/>
      <c r="HZ227" s="11"/>
      <c r="IA227" s="11"/>
      <c r="IB227" s="11"/>
      <c r="IC227" s="11"/>
      <c r="ID227" s="11"/>
      <c r="IE227" s="11"/>
      <c r="IF227" s="11"/>
      <c r="IG227" s="11"/>
      <c r="IH227" s="11"/>
      <c r="II227" s="11"/>
      <c r="IJ227" s="11"/>
      <c r="IK227" s="11"/>
      <c r="IL227" s="11"/>
      <c r="IM227" s="11"/>
      <c r="IN227" s="11"/>
      <c r="IO227" s="11"/>
      <c r="IP227" s="11"/>
      <c r="IQ227" s="11"/>
      <c r="IR227" s="11"/>
      <c r="IS227" s="11"/>
      <c r="IT227" s="11"/>
      <c r="IU227" s="11"/>
      <c r="IV227" s="11"/>
    </row>
    <row r="228" spans="1:256" s="1" customFormat="1" ht="17.25" customHeight="1" x14ac:dyDescent="0.25">
      <c r="A228" t="s">
        <v>392</v>
      </c>
      <c r="B228" s="6" t="s">
        <v>200</v>
      </c>
      <c r="C228" s="14" t="s">
        <v>321</v>
      </c>
      <c r="D228" t="s">
        <v>211</v>
      </c>
      <c r="E228" s="42">
        <v>115000</v>
      </c>
      <c r="F228" s="42">
        <v>3300.5</v>
      </c>
      <c r="G228" s="42">
        <v>15633.74</v>
      </c>
      <c r="H228" s="42">
        <v>3496</v>
      </c>
      <c r="I228" s="64">
        <v>75</v>
      </c>
      <c r="J228" s="42">
        <f t="shared" si="25"/>
        <v>22505.24</v>
      </c>
      <c r="K228" s="42">
        <v>92494.76</v>
      </c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  <c r="AX228" s="11"/>
      <c r="AY228" s="11"/>
      <c r="AZ228" s="11"/>
      <c r="BA228" s="11"/>
      <c r="BB228" s="11"/>
      <c r="BC228" s="11"/>
      <c r="BD228" s="11"/>
      <c r="BE228" s="11"/>
      <c r="BF228" s="11"/>
      <c r="BG228" s="11"/>
      <c r="BH228" s="11"/>
      <c r="BI228" s="11"/>
      <c r="BJ228" s="11"/>
      <c r="BK228" s="11"/>
      <c r="BL228" s="11"/>
      <c r="BM228" s="11"/>
      <c r="BN228" s="11"/>
      <c r="BO228" s="11"/>
      <c r="BP228" s="11"/>
      <c r="BQ228" s="11"/>
      <c r="BR228" s="11"/>
      <c r="BS228" s="11"/>
      <c r="BT228" s="11"/>
      <c r="BU228" s="11"/>
      <c r="BV228" s="11"/>
      <c r="BW228" s="11"/>
      <c r="BX228" s="11"/>
      <c r="BY228" s="11"/>
      <c r="BZ228" s="11"/>
      <c r="CA228" s="11"/>
      <c r="CB228" s="11"/>
      <c r="CC228" s="11"/>
      <c r="CD228" s="11"/>
      <c r="CE228" s="11"/>
      <c r="CF228" s="11"/>
      <c r="CG228" s="11"/>
      <c r="CH228" s="11"/>
      <c r="CI228" s="11"/>
      <c r="CJ228" s="11"/>
      <c r="CK228" s="11"/>
      <c r="CL228" s="11"/>
      <c r="CM228" s="11"/>
      <c r="CN228" s="11"/>
      <c r="CO228" s="11"/>
      <c r="CP228" s="11"/>
      <c r="CQ228" s="11"/>
      <c r="CR228" s="11"/>
      <c r="CS228" s="11"/>
      <c r="CT228" s="11"/>
      <c r="CU228" s="11"/>
      <c r="CV228" s="11"/>
      <c r="CW228" s="11"/>
      <c r="CX228" s="11"/>
      <c r="CY228" s="11"/>
      <c r="CZ228" s="11"/>
      <c r="DA228" s="11"/>
      <c r="DB228" s="11"/>
      <c r="DC228" s="11"/>
      <c r="DD228" s="11"/>
      <c r="DE228" s="11"/>
      <c r="DF228" s="11"/>
      <c r="DG228" s="11"/>
      <c r="DH228" s="11"/>
      <c r="DI228" s="11"/>
      <c r="DJ228" s="11"/>
      <c r="DK228" s="11"/>
      <c r="DL228" s="11"/>
      <c r="DM228" s="11"/>
      <c r="DN228" s="11"/>
      <c r="DO228" s="11"/>
      <c r="DP228" s="11"/>
      <c r="DQ228" s="11"/>
      <c r="DR228" s="11"/>
      <c r="DS228" s="11"/>
      <c r="DT228" s="11"/>
      <c r="DU228" s="11"/>
      <c r="DV228" s="11"/>
      <c r="DW228" s="11"/>
      <c r="DX228" s="11"/>
      <c r="DY228" s="11"/>
      <c r="DZ228" s="11"/>
      <c r="EA228" s="11"/>
      <c r="EB228" s="11"/>
      <c r="EC228" s="11"/>
      <c r="ED228" s="11"/>
      <c r="EE228" s="11"/>
      <c r="EF228" s="11"/>
      <c r="EG228" s="11"/>
      <c r="EH228" s="11"/>
      <c r="EI228" s="11"/>
      <c r="EJ228" s="11"/>
      <c r="EK228" s="11"/>
      <c r="EL228" s="11"/>
      <c r="EM228" s="11"/>
      <c r="EN228" s="11"/>
      <c r="EO228" s="11"/>
      <c r="EP228" s="11"/>
      <c r="EQ228" s="11"/>
      <c r="ER228" s="11"/>
      <c r="ES228" s="11"/>
      <c r="ET228" s="11"/>
      <c r="EU228" s="11"/>
      <c r="EV228" s="11"/>
      <c r="EW228" s="11"/>
      <c r="EX228" s="11"/>
      <c r="EY228" s="11"/>
      <c r="EZ228" s="11"/>
      <c r="FA228" s="11"/>
      <c r="FB228" s="11"/>
      <c r="FC228" s="11"/>
      <c r="FD228" s="11"/>
      <c r="FE228" s="11"/>
      <c r="FF228" s="11"/>
      <c r="FG228" s="11"/>
      <c r="FH228" s="11"/>
      <c r="FI228" s="11"/>
      <c r="FJ228" s="11"/>
      <c r="FK228" s="11"/>
      <c r="FL228" s="11"/>
      <c r="FM228" s="11"/>
      <c r="FN228" s="11"/>
      <c r="FO228" s="11"/>
      <c r="FP228" s="11"/>
      <c r="FQ228" s="11"/>
      <c r="FR228" s="11"/>
      <c r="FS228" s="11"/>
      <c r="FT228" s="11"/>
      <c r="FU228" s="11"/>
      <c r="FV228" s="11"/>
      <c r="FW228" s="11"/>
      <c r="FX228" s="11"/>
      <c r="FY228" s="11"/>
      <c r="FZ228" s="11"/>
      <c r="GA228" s="11"/>
      <c r="GB228" s="11"/>
      <c r="GC228" s="11"/>
      <c r="GD228" s="11"/>
      <c r="GE228" s="11"/>
      <c r="GF228" s="11"/>
      <c r="GG228" s="11"/>
      <c r="GH228" s="11"/>
      <c r="GI228" s="11"/>
      <c r="GJ228" s="11"/>
      <c r="GK228" s="11"/>
      <c r="GL228" s="11"/>
      <c r="GM228" s="11"/>
      <c r="GN228" s="11"/>
      <c r="GO228" s="11"/>
      <c r="GP228" s="11"/>
      <c r="GQ228" s="11"/>
      <c r="GR228" s="11"/>
      <c r="GS228" s="11"/>
      <c r="GT228" s="11"/>
      <c r="GU228" s="11"/>
      <c r="GV228" s="11"/>
      <c r="GW228" s="11"/>
      <c r="GX228" s="11"/>
      <c r="GY228" s="11"/>
      <c r="GZ228" s="11"/>
      <c r="HA228" s="11"/>
      <c r="HB228" s="11"/>
      <c r="HC228" s="11"/>
      <c r="HD228" s="11"/>
      <c r="HE228" s="11"/>
      <c r="HF228" s="11"/>
      <c r="HG228" s="11"/>
      <c r="HH228" s="11"/>
      <c r="HI228" s="11"/>
      <c r="HJ228" s="11"/>
      <c r="HK228" s="11"/>
      <c r="HL228" s="11"/>
      <c r="HM228" s="11"/>
      <c r="HN228" s="11"/>
      <c r="HO228" s="11"/>
      <c r="HP228" s="11"/>
      <c r="HQ228" s="11"/>
      <c r="HR228" s="11"/>
      <c r="HS228" s="11"/>
      <c r="HT228" s="11"/>
      <c r="HU228" s="11"/>
      <c r="HV228" s="11"/>
      <c r="HW228" s="11"/>
      <c r="HX228" s="11"/>
      <c r="HY228" s="11"/>
      <c r="HZ228" s="11"/>
      <c r="IA228" s="11"/>
      <c r="IB228" s="11"/>
      <c r="IC228" s="11"/>
      <c r="ID228" s="11"/>
      <c r="IE228" s="11"/>
      <c r="IF228" s="11"/>
      <c r="IG228" s="11"/>
      <c r="IH228" s="11"/>
      <c r="II228" s="11"/>
      <c r="IJ228" s="11"/>
      <c r="IK228" s="11"/>
      <c r="IL228" s="11"/>
      <c r="IM228" s="11"/>
      <c r="IN228" s="11"/>
      <c r="IO228" s="11"/>
      <c r="IP228" s="11"/>
      <c r="IQ228" s="11"/>
      <c r="IR228" s="11"/>
      <c r="IS228" s="11"/>
      <c r="IT228" s="11"/>
      <c r="IU228" s="11"/>
      <c r="IV228" s="11"/>
    </row>
    <row r="229" spans="1:256" x14ac:dyDescent="0.25">
      <c r="A229" t="s">
        <v>40</v>
      </c>
      <c r="B229" t="s">
        <v>14</v>
      </c>
      <c r="C229" s="14" t="s">
        <v>320</v>
      </c>
      <c r="D229" t="s">
        <v>211</v>
      </c>
      <c r="E229" s="42">
        <v>46000</v>
      </c>
      <c r="F229" s="42">
        <v>1320.2</v>
      </c>
      <c r="G229" s="42">
        <v>835.73</v>
      </c>
      <c r="H229" s="42">
        <f>E229*0.0304</f>
        <v>1398.4</v>
      </c>
      <c r="I229" s="64">
        <v>3339.9</v>
      </c>
      <c r="J229" s="42">
        <f t="shared" si="25"/>
        <v>6894.23</v>
      </c>
      <c r="K229" s="42">
        <v>39105.769999999997</v>
      </c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  <c r="BA229" s="12"/>
      <c r="BB229" s="12"/>
      <c r="BC229" s="12"/>
      <c r="BD229" s="12"/>
      <c r="BE229" s="12"/>
      <c r="BF229" s="12"/>
      <c r="BG229" s="12"/>
      <c r="BH229" s="12"/>
      <c r="BI229" s="12"/>
      <c r="BJ229" s="12"/>
      <c r="BK229" s="12"/>
      <c r="BL229" s="12"/>
      <c r="BM229" s="12"/>
      <c r="BN229" s="12"/>
      <c r="BO229" s="12"/>
      <c r="BP229" s="12"/>
      <c r="BQ229" s="12"/>
      <c r="BR229" s="12"/>
      <c r="BS229" s="12"/>
      <c r="BT229" s="12"/>
      <c r="BU229" s="12"/>
      <c r="BV229" s="12"/>
      <c r="BW229" s="12"/>
      <c r="BX229" s="12"/>
      <c r="BY229" s="12"/>
      <c r="BZ229" s="12"/>
      <c r="CA229" s="12"/>
      <c r="CB229" s="12"/>
      <c r="CC229" s="12"/>
      <c r="CD229" s="12"/>
      <c r="CE229" s="12"/>
      <c r="CF229" s="12"/>
      <c r="CG229" s="12"/>
      <c r="CH229" s="12"/>
      <c r="CI229" s="12"/>
      <c r="CJ229" s="12"/>
      <c r="CK229" s="12"/>
      <c r="CL229" s="12"/>
      <c r="CM229" s="12"/>
      <c r="CN229" s="12"/>
      <c r="CO229" s="12"/>
      <c r="CP229" s="12"/>
      <c r="CQ229" s="12"/>
      <c r="CR229" s="12"/>
      <c r="CS229" s="12"/>
      <c r="CT229" s="12"/>
      <c r="CU229" s="12"/>
      <c r="CV229" s="12"/>
      <c r="CW229" s="12"/>
      <c r="CX229" s="12"/>
      <c r="CY229" s="12"/>
      <c r="CZ229" s="12"/>
      <c r="DA229" s="12"/>
      <c r="DB229" s="12"/>
      <c r="DC229" s="12"/>
      <c r="DD229" s="12"/>
      <c r="DE229" s="12"/>
      <c r="DF229" s="12"/>
      <c r="DG229" s="12"/>
      <c r="DH229" s="12"/>
      <c r="DI229" s="12"/>
      <c r="DJ229" s="12"/>
      <c r="DK229" s="12"/>
      <c r="DL229" s="12"/>
      <c r="DM229" s="12"/>
      <c r="DN229" s="12"/>
      <c r="DO229" s="12"/>
      <c r="DP229" s="12"/>
      <c r="DQ229" s="12"/>
      <c r="DR229" s="12"/>
      <c r="DS229" s="12"/>
      <c r="DT229" s="12"/>
      <c r="DU229" s="12"/>
      <c r="DV229" s="12"/>
      <c r="DW229" s="12"/>
      <c r="DX229" s="12"/>
      <c r="DY229" s="12"/>
      <c r="DZ229" s="12"/>
      <c r="EA229" s="12"/>
      <c r="EB229" s="12"/>
      <c r="EC229" s="12"/>
      <c r="ED229" s="12"/>
      <c r="EE229" s="12"/>
      <c r="EF229" s="12"/>
      <c r="EG229" s="12"/>
      <c r="EH229" s="12"/>
      <c r="EI229" s="12"/>
      <c r="EJ229" s="12"/>
      <c r="EK229" s="12"/>
      <c r="EL229" s="12"/>
      <c r="EM229" s="12"/>
      <c r="EN229" s="12"/>
      <c r="EO229" s="12"/>
      <c r="EP229" s="12"/>
      <c r="EQ229" s="12"/>
      <c r="ER229" s="12"/>
      <c r="ES229" s="12"/>
      <c r="ET229" s="12"/>
      <c r="EU229" s="12"/>
      <c r="EV229" s="12"/>
      <c r="EW229" s="12"/>
      <c r="EX229" s="12"/>
      <c r="EY229" s="12"/>
      <c r="EZ229" s="12"/>
      <c r="FA229" s="12"/>
      <c r="FB229" s="12"/>
      <c r="FC229" s="12"/>
      <c r="FD229" s="12"/>
      <c r="FE229" s="12"/>
      <c r="FF229" s="12"/>
      <c r="FG229" s="12"/>
      <c r="FH229" s="12"/>
      <c r="FI229" s="12"/>
      <c r="FJ229" s="12"/>
      <c r="FK229" s="12"/>
      <c r="FL229" s="12"/>
      <c r="FM229" s="12"/>
      <c r="FN229" s="12"/>
      <c r="FO229" s="12"/>
      <c r="FP229" s="12"/>
      <c r="FQ229" s="12"/>
      <c r="FR229" s="12"/>
      <c r="FS229" s="12"/>
      <c r="FT229" s="12"/>
      <c r="FU229" s="12"/>
      <c r="FV229" s="12"/>
      <c r="FW229" s="12"/>
      <c r="FX229" s="12"/>
      <c r="FY229" s="12"/>
      <c r="FZ229" s="12"/>
      <c r="GA229" s="12"/>
      <c r="GB229" s="12"/>
      <c r="GC229" s="12"/>
      <c r="GD229" s="12"/>
      <c r="GE229" s="12"/>
      <c r="GF229" s="12"/>
      <c r="GG229" s="12"/>
      <c r="GH229" s="12"/>
      <c r="GI229" s="12"/>
      <c r="GJ229" s="12"/>
      <c r="GK229" s="12"/>
      <c r="GL229" s="12"/>
      <c r="GM229" s="12"/>
      <c r="GN229" s="12"/>
      <c r="GO229" s="12"/>
      <c r="GP229" s="12"/>
      <c r="GQ229" s="12"/>
      <c r="GR229" s="12"/>
      <c r="GS229" s="12"/>
      <c r="GT229" s="12"/>
      <c r="GU229" s="12"/>
      <c r="GV229" s="12"/>
      <c r="GW229" s="12"/>
      <c r="GX229" s="12"/>
      <c r="GY229" s="12"/>
      <c r="GZ229" s="12"/>
      <c r="HA229" s="12"/>
      <c r="HB229" s="12"/>
      <c r="HC229" s="12"/>
      <c r="HD229" s="12"/>
      <c r="HE229" s="12"/>
      <c r="HF229" s="12"/>
      <c r="HG229" s="12"/>
      <c r="HH229" s="12"/>
      <c r="HI229" s="12"/>
      <c r="HJ229" s="12"/>
      <c r="HK229" s="12"/>
      <c r="HL229" s="12"/>
      <c r="HM229" s="12"/>
      <c r="HN229" s="12"/>
      <c r="HO229" s="12"/>
      <c r="HP229" s="12"/>
      <c r="HQ229" s="12"/>
      <c r="HR229" s="12"/>
      <c r="HS229" s="12"/>
      <c r="HT229" s="12"/>
      <c r="HU229" s="12"/>
      <c r="HV229" s="12"/>
      <c r="HW229" s="12"/>
      <c r="HX229" s="12"/>
      <c r="HY229" s="12"/>
      <c r="HZ229" s="12"/>
      <c r="IA229" s="12"/>
      <c r="IB229" s="12"/>
      <c r="IC229" s="12"/>
      <c r="ID229" s="12"/>
      <c r="IE229" s="12"/>
      <c r="IF229" s="12"/>
      <c r="IG229" s="12"/>
      <c r="IH229" s="12"/>
      <c r="II229" s="12"/>
      <c r="IJ229" s="12"/>
      <c r="IK229" s="12"/>
      <c r="IL229" s="12"/>
      <c r="IM229" s="12"/>
      <c r="IN229" s="12"/>
      <c r="IO229" s="12"/>
      <c r="IP229" s="12"/>
      <c r="IQ229" s="12"/>
      <c r="IR229" s="12"/>
      <c r="IS229" s="12"/>
      <c r="IT229" s="12"/>
      <c r="IU229" s="12"/>
      <c r="IV229" s="12"/>
    </row>
    <row r="230" spans="1:256" x14ac:dyDescent="0.25">
      <c r="A230" t="s">
        <v>378</v>
      </c>
      <c r="B230" s="6" t="s">
        <v>33</v>
      </c>
      <c r="C230" s="14" t="s">
        <v>320</v>
      </c>
      <c r="D230" t="s">
        <v>212</v>
      </c>
      <c r="E230" s="42">
        <v>44000</v>
      </c>
      <c r="F230" s="42">
        <v>1262.8</v>
      </c>
      <c r="G230" s="42">
        <v>1007.19</v>
      </c>
      <c r="H230" s="42">
        <v>1337.6</v>
      </c>
      <c r="I230" s="64">
        <v>1275</v>
      </c>
      <c r="J230" s="42">
        <f t="shared" si="25"/>
        <v>4882.59</v>
      </c>
      <c r="K230" s="42">
        <v>39117.410000000003</v>
      </c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  <c r="BA230" s="12"/>
      <c r="BB230" s="12"/>
      <c r="BC230" s="12"/>
      <c r="BD230" s="12"/>
      <c r="BE230" s="12"/>
      <c r="BF230" s="12"/>
      <c r="BG230" s="12"/>
      <c r="BH230" s="12"/>
      <c r="BI230" s="12"/>
      <c r="BJ230" s="12"/>
      <c r="BK230" s="12"/>
      <c r="BL230" s="12"/>
      <c r="BM230" s="12"/>
      <c r="BN230" s="12"/>
      <c r="BO230" s="12"/>
      <c r="BP230" s="12"/>
      <c r="BQ230" s="12"/>
      <c r="BR230" s="12"/>
      <c r="BS230" s="12"/>
      <c r="BT230" s="12"/>
      <c r="BU230" s="12"/>
      <c r="BV230" s="12"/>
      <c r="BW230" s="12"/>
      <c r="BX230" s="12"/>
      <c r="BY230" s="12"/>
      <c r="BZ230" s="12"/>
      <c r="CA230" s="12"/>
      <c r="CB230" s="12"/>
      <c r="CC230" s="12"/>
      <c r="CD230" s="12"/>
      <c r="CE230" s="12"/>
      <c r="CF230" s="12"/>
      <c r="CG230" s="12"/>
      <c r="CH230" s="12"/>
      <c r="CI230" s="12"/>
      <c r="CJ230" s="12"/>
      <c r="CK230" s="12"/>
      <c r="CL230" s="12"/>
      <c r="CM230" s="12"/>
      <c r="CN230" s="12"/>
      <c r="CO230" s="12"/>
      <c r="CP230" s="12"/>
      <c r="CQ230" s="12"/>
      <c r="CR230" s="12"/>
      <c r="CS230" s="12"/>
      <c r="CT230" s="12"/>
      <c r="CU230" s="12"/>
      <c r="CV230" s="12"/>
      <c r="CW230" s="12"/>
      <c r="CX230" s="12"/>
      <c r="CY230" s="12"/>
      <c r="CZ230" s="12"/>
      <c r="DA230" s="12"/>
      <c r="DB230" s="12"/>
      <c r="DC230" s="12"/>
      <c r="DD230" s="12"/>
      <c r="DE230" s="12"/>
      <c r="DF230" s="12"/>
      <c r="DG230" s="12"/>
      <c r="DH230" s="12"/>
      <c r="DI230" s="12"/>
      <c r="DJ230" s="12"/>
      <c r="DK230" s="12"/>
      <c r="DL230" s="12"/>
      <c r="DM230" s="12"/>
      <c r="DN230" s="12"/>
      <c r="DO230" s="12"/>
      <c r="DP230" s="12"/>
      <c r="DQ230" s="12"/>
      <c r="DR230" s="12"/>
      <c r="DS230" s="12"/>
      <c r="DT230" s="12"/>
      <c r="DU230" s="12"/>
      <c r="DV230" s="12"/>
      <c r="DW230" s="12"/>
      <c r="DX230" s="12"/>
      <c r="DY230" s="12"/>
      <c r="DZ230" s="12"/>
      <c r="EA230" s="12"/>
      <c r="EB230" s="12"/>
      <c r="EC230" s="12"/>
      <c r="ED230" s="12"/>
      <c r="EE230" s="12"/>
      <c r="EF230" s="12"/>
      <c r="EG230" s="12"/>
      <c r="EH230" s="12"/>
      <c r="EI230" s="12"/>
      <c r="EJ230" s="12"/>
      <c r="EK230" s="12"/>
      <c r="EL230" s="12"/>
      <c r="EM230" s="12"/>
      <c r="EN230" s="12"/>
      <c r="EO230" s="12"/>
      <c r="EP230" s="12"/>
      <c r="EQ230" s="12"/>
      <c r="ER230" s="12"/>
      <c r="ES230" s="12"/>
      <c r="ET230" s="12"/>
      <c r="EU230" s="12"/>
      <c r="EV230" s="12"/>
      <c r="EW230" s="12"/>
      <c r="EX230" s="12"/>
      <c r="EY230" s="12"/>
      <c r="EZ230" s="12"/>
      <c r="FA230" s="12"/>
      <c r="FB230" s="12"/>
      <c r="FC230" s="12"/>
      <c r="FD230" s="12"/>
      <c r="FE230" s="12"/>
      <c r="FF230" s="12"/>
      <c r="FG230" s="12"/>
      <c r="FH230" s="12"/>
      <c r="FI230" s="12"/>
      <c r="FJ230" s="12"/>
      <c r="FK230" s="12"/>
      <c r="FL230" s="12"/>
      <c r="FM230" s="12"/>
      <c r="FN230" s="12"/>
      <c r="FO230" s="12"/>
      <c r="FP230" s="12"/>
      <c r="FQ230" s="12"/>
      <c r="FR230" s="12"/>
      <c r="FS230" s="12"/>
      <c r="FT230" s="12"/>
      <c r="FU230" s="12"/>
      <c r="FV230" s="12"/>
      <c r="FW230" s="12"/>
      <c r="FX230" s="12"/>
      <c r="FY230" s="12"/>
      <c r="FZ230" s="12"/>
      <c r="GA230" s="12"/>
      <c r="GB230" s="12"/>
      <c r="GC230" s="12"/>
      <c r="GD230" s="12"/>
      <c r="GE230" s="12"/>
      <c r="GF230" s="12"/>
      <c r="GG230" s="12"/>
      <c r="GH230" s="12"/>
      <c r="GI230" s="12"/>
      <c r="GJ230" s="12"/>
      <c r="GK230" s="12"/>
      <c r="GL230" s="12"/>
      <c r="GM230" s="12"/>
      <c r="GN230" s="12"/>
      <c r="GO230" s="12"/>
      <c r="GP230" s="12"/>
      <c r="GQ230" s="12"/>
      <c r="GR230" s="12"/>
      <c r="GS230" s="12"/>
      <c r="GT230" s="12"/>
      <c r="GU230" s="12"/>
      <c r="GV230" s="12"/>
      <c r="GW230" s="12"/>
      <c r="GX230" s="12"/>
      <c r="GY230" s="12"/>
      <c r="GZ230" s="12"/>
      <c r="HA230" s="12"/>
      <c r="HB230" s="12"/>
      <c r="HC230" s="12"/>
      <c r="HD230" s="12"/>
      <c r="HE230" s="12"/>
      <c r="HF230" s="12"/>
      <c r="HG230" s="12"/>
      <c r="HH230" s="12"/>
      <c r="HI230" s="12"/>
      <c r="HJ230" s="12"/>
      <c r="HK230" s="12"/>
      <c r="HL230" s="12"/>
      <c r="HM230" s="12"/>
      <c r="HN230" s="12"/>
      <c r="HO230" s="12"/>
      <c r="HP230" s="12"/>
      <c r="HQ230" s="12"/>
      <c r="HR230" s="12"/>
      <c r="HS230" s="12"/>
      <c r="HT230" s="12"/>
      <c r="HU230" s="12"/>
      <c r="HV230" s="12"/>
      <c r="HW230" s="12"/>
      <c r="HX230" s="12"/>
      <c r="HY230" s="12"/>
      <c r="HZ230" s="12"/>
      <c r="IA230" s="12"/>
      <c r="IB230" s="12"/>
      <c r="IC230" s="12"/>
      <c r="ID230" s="12"/>
      <c r="IE230" s="12"/>
      <c r="IF230" s="12"/>
      <c r="IG230" s="12"/>
      <c r="IH230" s="12"/>
      <c r="II230" s="12"/>
      <c r="IJ230" s="12"/>
      <c r="IK230" s="12"/>
      <c r="IL230" s="12"/>
      <c r="IM230" s="12"/>
      <c r="IN230" s="12"/>
      <c r="IO230" s="12"/>
      <c r="IP230" s="12"/>
      <c r="IQ230" s="12"/>
      <c r="IR230" s="12"/>
      <c r="IS230" s="12"/>
      <c r="IT230" s="12"/>
      <c r="IU230" s="12"/>
      <c r="IV230" s="12"/>
    </row>
    <row r="231" spans="1:256" s="36" customFormat="1" x14ac:dyDescent="0.25">
      <c r="A231" t="s">
        <v>43</v>
      </c>
      <c r="B231" t="s">
        <v>22</v>
      </c>
      <c r="C231" s="14" t="s">
        <v>320</v>
      </c>
      <c r="D231" t="s">
        <v>211</v>
      </c>
      <c r="E231" s="42">
        <v>32000</v>
      </c>
      <c r="F231" s="42">
        <f>E231*0.0287</f>
        <v>918.4</v>
      </c>
      <c r="G231" s="42">
        <v>0</v>
      </c>
      <c r="H231" s="42">
        <f>E231*0.0304</f>
        <v>972.8</v>
      </c>
      <c r="I231" s="64">
        <v>3299.9</v>
      </c>
      <c r="J231" s="42">
        <f t="shared" si="25"/>
        <v>5191.1000000000004</v>
      </c>
      <c r="K231" s="42">
        <v>26808.9</v>
      </c>
    </row>
    <row r="232" spans="1:256" s="34" customFormat="1" x14ac:dyDescent="0.25">
      <c r="A232" s="26" t="s">
        <v>448</v>
      </c>
      <c r="B232" s="26">
        <v>6</v>
      </c>
      <c r="C232" s="27"/>
      <c r="D232" s="26"/>
      <c r="E232" s="49">
        <f t="shared" ref="E232:K232" si="26">SUM(E226:E231)</f>
        <v>358500</v>
      </c>
      <c r="F232" s="49">
        <f t="shared" si="26"/>
        <v>10288.950000000001</v>
      </c>
      <c r="G232" s="49">
        <f>SUM(G226:G231)</f>
        <v>27112.17</v>
      </c>
      <c r="H232" s="49">
        <f t="shared" si="26"/>
        <v>10898.4</v>
      </c>
      <c r="I232" s="49">
        <f t="shared" si="26"/>
        <v>9147.7999999999993</v>
      </c>
      <c r="J232" s="49">
        <f t="shared" si="26"/>
        <v>57447.32</v>
      </c>
      <c r="K232" s="49">
        <f t="shared" si="26"/>
        <v>301052.68</v>
      </c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  <c r="AB232" s="46"/>
      <c r="AC232" s="46"/>
      <c r="AD232" s="46"/>
      <c r="AE232" s="46"/>
      <c r="AF232" s="46"/>
      <c r="AG232" s="46"/>
      <c r="AH232" s="46"/>
      <c r="AI232" s="46"/>
      <c r="AJ232" s="46"/>
      <c r="AK232" s="46"/>
      <c r="AL232" s="46"/>
      <c r="AM232" s="46"/>
      <c r="AN232" s="46"/>
      <c r="AO232" s="46"/>
      <c r="AP232" s="46"/>
      <c r="AQ232" s="46"/>
      <c r="AR232" s="46"/>
      <c r="AS232" s="46"/>
      <c r="AT232" s="46"/>
      <c r="AU232" s="46"/>
      <c r="AV232" s="46"/>
      <c r="AW232" s="46"/>
      <c r="AX232" s="46"/>
      <c r="AY232" s="46"/>
      <c r="AZ232" s="46"/>
      <c r="BA232" s="46"/>
      <c r="BB232" s="46"/>
      <c r="BC232" s="46"/>
      <c r="BD232" s="46"/>
      <c r="BE232" s="46"/>
      <c r="BF232" s="46"/>
      <c r="BG232" s="46"/>
      <c r="BH232" s="46"/>
      <c r="BI232" s="46"/>
      <c r="BJ232" s="46"/>
      <c r="BK232" s="46"/>
      <c r="BL232" s="46"/>
      <c r="BM232" s="46"/>
      <c r="BN232" s="46"/>
      <c r="BO232" s="46"/>
      <c r="BP232" s="46"/>
      <c r="BQ232" s="46"/>
      <c r="BR232" s="46"/>
      <c r="BS232" s="46"/>
      <c r="BT232" s="46"/>
      <c r="BU232" s="46"/>
      <c r="BV232" s="46"/>
      <c r="BW232" s="46"/>
      <c r="BX232" s="46"/>
      <c r="BY232" s="46"/>
      <c r="BZ232" s="46"/>
      <c r="CA232" s="46"/>
      <c r="CB232" s="46"/>
      <c r="CC232" s="46"/>
      <c r="CD232" s="46"/>
      <c r="CE232" s="46"/>
      <c r="CF232" s="46"/>
      <c r="CG232" s="46"/>
      <c r="CH232" s="46"/>
      <c r="CI232" s="46"/>
      <c r="CJ232" s="46"/>
      <c r="CK232" s="46"/>
      <c r="CL232" s="46"/>
      <c r="CM232" s="46"/>
      <c r="CN232" s="46"/>
      <c r="CO232" s="46"/>
      <c r="CP232" s="46"/>
      <c r="CQ232" s="46"/>
      <c r="CR232" s="46"/>
      <c r="CS232" s="46"/>
      <c r="CT232" s="46"/>
      <c r="CU232" s="46"/>
      <c r="CV232" s="46"/>
      <c r="CW232" s="46"/>
      <c r="CX232" s="46"/>
      <c r="CY232" s="46"/>
      <c r="CZ232" s="46"/>
      <c r="DA232" s="46"/>
      <c r="DB232" s="46"/>
      <c r="DC232" s="46"/>
      <c r="DD232" s="46"/>
      <c r="DE232" s="46"/>
      <c r="DF232" s="46"/>
      <c r="DG232" s="46"/>
      <c r="DH232" s="46"/>
      <c r="DI232" s="46"/>
      <c r="DJ232" s="46"/>
      <c r="DK232" s="46"/>
      <c r="DL232" s="46"/>
      <c r="DM232" s="46"/>
      <c r="DN232" s="46"/>
      <c r="DO232" s="46"/>
      <c r="DP232" s="46"/>
      <c r="DQ232" s="46"/>
      <c r="DR232" s="46"/>
      <c r="DS232" s="46"/>
      <c r="DT232" s="46"/>
      <c r="DU232" s="46"/>
      <c r="DV232" s="46"/>
      <c r="DW232" s="46"/>
      <c r="DX232" s="46"/>
      <c r="DY232" s="46"/>
      <c r="DZ232" s="46"/>
      <c r="EA232" s="46"/>
      <c r="EB232" s="46"/>
      <c r="EC232" s="46"/>
      <c r="ED232" s="46"/>
      <c r="EE232" s="46"/>
      <c r="EF232" s="46"/>
      <c r="EG232" s="46"/>
      <c r="EH232" s="46"/>
      <c r="EI232" s="46"/>
      <c r="EJ232" s="46"/>
      <c r="EK232" s="46"/>
      <c r="EL232" s="46"/>
      <c r="EM232" s="46"/>
      <c r="EN232" s="46"/>
      <c r="EO232" s="46"/>
      <c r="EP232" s="46"/>
      <c r="EQ232" s="46"/>
      <c r="ER232" s="46"/>
      <c r="ES232" s="46"/>
      <c r="ET232" s="46"/>
      <c r="EU232" s="46"/>
      <c r="EV232" s="46"/>
      <c r="EW232" s="46"/>
      <c r="EX232" s="46"/>
      <c r="EY232" s="46"/>
      <c r="EZ232" s="46"/>
      <c r="FA232" s="46"/>
      <c r="FB232" s="46"/>
      <c r="FC232" s="46"/>
      <c r="FD232" s="46"/>
      <c r="FE232" s="46"/>
      <c r="FF232" s="46"/>
      <c r="FG232" s="46"/>
      <c r="FH232" s="46"/>
      <c r="FI232" s="46"/>
      <c r="FJ232" s="46"/>
      <c r="FK232" s="46"/>
      <c r="FL232" s="46"/>
      <c r="FM232" s="46"/>
      <c r="FN232" s="46"/>
      <c r="FO232" s="46"/>
      <c r="FP232" s="46"/>
      <c r="FQ232" s="46"/>
      <c r="FR232" s="46"/>
      <c r="FS232" s="46"/>
      <c r="FT232" s="46"/>
      <c r="FU232" s="46"/>
      <c r="FV232" s="46"/>
      <c r="FW232" s="46"/>
      <c r="FX232" s="46"/>
      <c r="FY232" s="46"/>
      <c r="FZ232" s="46"/>
      <c r="GA232" s="46"/>
      <c r="GB232" s="46"/>
      <c r="GC232" s="46"/>
      <c r="GD232" s="46"/>
      <c r="GE232" s="46"/>
      <c r="GF232" s="46"/>
      <c r="GG232" s="46"/>
      <c r="GH232" s="46"/>
      <c r="GI232" s="46"/>
      <c r="GJ232" s="46"/>
      <c r="GK232" s="46"/>
      <c r="GL232" s="46"/>
      <c r="GM232" s="46"/>
      <c r="GN232" s="46"/>
      <c r="GO232" s="46"/>
      <c r="GP232" s="46"/>
      <c r="GQ232" s="46"/>
      <c r="GR232" s="46"/>
      <c r="GS232" s="46"/>
      <c r="GT232" s="46"/>
      <c r="GU232" s="46"/>
      <c r="GV232" s="46"/>
      <c r="GW232" s="46"/>
      <c r="GX232" s="46"/>
      <c r="GY232" s="46"/>
      <c r="GZ232" s="46"/>
      <c r="HA232" s="46"/>
      <c r="HB232" s="46"/>
      <c r="HC232" s="46"/>
      <c r="HD232" s="46"/>
      <c r="HE232" s="46"/>
      <c r="HF232" s="46"/>
      <c r="HG232" s="46"/>
      <c r="HH232" s="46"/>
      <c r="HI232" s="46"/>
      <c r="HJ232" s="46"/>
      <c r="HK232" s="46"/>
      <c r="HL232" s="46"/>
      <c r="HM232" s="46"/>
      <c r="HN232" s="46"/>
      <c r="HO232" s="46"/>
      <c r="HP232" s="46"/>
      <c r="HQ232" s="46"/>
      <c r="HR232" s="46"/>
      <c r="HS232" s="46"/>
      <c r="HT232" s="46"/>
      <c r="HU232" s="46"/>
      <c r="HV232" s="46"/>
      <c r="HW232" s="46"/>
      <c r="HX232" s="46"/>
      <c r="HY232" s="46"/>
      <c r="HZ232" s="46"/>
      <c r="IA232" s="46"/>
      <c r="IB232" s="46"/>
      <c r="IC232" s="46"/>
      <c r="ID232" s="46"/>
      <c r="IE232" s="46"/>
      <c r="IF232" s="46"/>
      <c r="IG232" s="46"/>
      <c r="IH232" s="46"/>
      <c r="II232" s="46"/>
      <c r="IJ232" s="46"/>
      <c r="IK232" s="46"/>
      <c r="IL232" s="46"/>
      <c r="IM232" s="46"/>
      <c r="IN232" s="46"/>
      <c r="IO232" s="46"/>
      <c r="IP232" s="46"/>
      <c r="IQ232" s="46"/>
      <c r="IR232" s="46"/>
      <c r="IS232" s="46"/>
      <c r="IT232" s="46"/>
      <c r="IU232" s="46"/>
      <c r="IV232" s="46"/>
    </row>
    <row r="234" spans="1:256" x14ac:dyDescent="0.25">
      <c r="A234" s="5" t="s">
        <v>299</v>
      </c>
      <c r="B234" s="5"/>
      <c r="C234" s="17"/>
      <c r="D234" s="5"/>
      <c r="E234" s="54"/>
      <c r="F234" s="54"/>
      <c r="G234" s="54"/>
      <c r="H234" s="54"/>
      <c r="I234" s="54"/>
      <c r="J234" s="54"/>
      <c r="K234" s="54"/>
    </row>
    <row r="235" spans="1:256" x14ac:dyDescent="0.25">
      <c r="A235" t="s">
        <v>209</v>
      </c>
      <c r="B235" t="s">
        <v>158</v>
      </c>
      <c r="C235" s="14" t="s">
        <v>321</v>
      </c>
      <c r="D235" t="s">
        <v>212</v>
      </c>
      <c r="E235" s="42">
        <v>36000</v>
      </c>
      <c r="F235" s="42">
        <f t="shared" ref="F235:F240" si="27">E235*0.0287</f>
        <v>1033.2</v>
      </c>
      <c r="G235" s="42">
        <v>0</v>
      </c>
      <c r="H235" s="42">
        <v>1094.4000000000001</v>
      </c>
      <c r="I235" s="63">
        <v>3587.45</v>
      </c>
      <c r="J235" s="63">
        <v>5715.05</v>
      </c>
      <c r="K235" s="63">
        <v>30284.95</v>
      </c>
    </row>
    <row r="236" spans="1:256" x14ac:dyDescent="0.25">
      <c r="A236" t="s">
        <v>210</v>
      </c>
      <c r="B236" t="s">
        <v>87</v>
      </c>
      <c r="C236" s="14" t="s">
        <v>321</v>
      </c>
      <c r="D236" t="s">
        <v>212</v>
      </c>
      <c r="E236" s="42">
        <v>75000</v>
      </c>
      <c r="F236" s="42">
        <f t="shared" si="27"/>
        <v>2152.5</v>
      </c>
      <c r="G236" s="42">
        <v>6309.38</v>
      </c>
      <c r="H236" s="42">
        <f>E236*0.0304</f>
        <v>2280</v>
      </c>
      <c r="I236" s="63">
        <v>1775</v>
      </c>
      <c r="J236" s="63">
        <v>12516.88</v>
      </c>
      <c r="K236" s="63">
        <v>62483.12</v>
      </c>
    </row>
    <row r="237" spans="1:256" x14ac:dyDescent="0.25">
      <c r="A237" t="s">
        <v>258</v>
      </c>
      <c r="B237" t="s">
        <v>16</v>
      </c>
      <c r="C237" s="14" t="s">
        <v>321</v>
      </c>
      <c r="D237" t="s">
        <v>212</v>
      </c>
      <c r="E237" s="42">
        <v>100000</v>
      </c>
      <c r="F237" s="42">
        <f t="shared" si="27"/>
        <v>2870</v>
      </c>
      <c r="G237" s="42">
        <v>12105.37</v>
      </c>
      <c r="H237" s="42">
        <v>3040</v>
      </c>
      <c r="I237" s="64">
        <v>25</v>
      </c>
      <c r="J237" s="63">
        <v>18040.37</v>
      </c>
      <c r="K237" s="63">
        <v>81959.63</v>
      </c>
    </row>
    <row r="238" spans="1:256" x14ac:dyDescent="0.25">
      <c r="A238" t="s">
        <v>147</v>
      </c>
      <c r="B238" t="s">
        <v>18</v>
      </c>
      <c r="C238" s="14" t="s">
        <v>320</v>
      </c>
      <c r="D238" t="s">
        <v>212</v>
      </c>
      <c r="E238" s="42">
        <v>46000</v>
      </c>
      <c r="F238" s="42">
        <f t="shared" si="27"/>
        <v>1320.2</v>
      </c>
      <c r="G238" s="42">
        <v>1289.46</v>
      </c>
      <c r="H238" s="42">
        <f>E238*0.0304</f>
        <v>1398.4</v>
      </c>
      <c r="I238" s="63">
        <v>1425</v>
      </c>
      <c r="J238" s="63">
        <v>5433.06</v>
      </c>
      <c r="K238" s="63">
        <v>40566.94</v>
      </c>
    </row>
    <row r="239" spans="1:256" x14ac:dyDescent="0.25">
      <c r="A239" t="s">
        <v>243</v>
      </c>
      <c r="B239" t="s">
        <v>355</v>
      </c>
      <c r="C239" s="14" t="s">
        <v>320</v>
      </c>
      <c r="D239" t="s">
        <v>212</v>
      </c>
      <c r="E239" s="42">
        <v>36000</v>
      </c>
      <c r="F239" s="42">
        <f t="shared" si="27"/>
        <v>1033.2</v>
      </c>
      <c r="G239" s="42">
        <v>0</v>
      </c>
      <c r="H239" s="42">
        <f>E239*0.0304</f>
        <v>1094.4000000000001</v>
      </c>
      <c r="I239" s="63">
        <v>1075</v>
      </c>
      <c r="J239" s="63">
        <v>3202.6</v>
      </c>
      <c r="K239" s="63">
        <v>32797.4</v>
      </c>
    </row>
    <row r="240" spans="1:256" x14ac:dyDescent="0.25">
      <c r="A240" t="s">
        <v>220</v>
      </c>
      <c r="B240" t="s">
        <v>219</v>
      </c>
      <c r="C240" s="14" t="s">
        <v>321</v>
      </c>
      <c r="D240" t="s">
        <v>212</v>
      </c>
      <c r="E240" s="42">
        <v>45000</v>
      </c>
      <c r="F240" s="42">
        <f t="shared" si="27"/>
        <v>1291.5</v>
      </c>
      <c r="G240" s="42">
        <v>921.46</v>
      </c>
      <c r="H240" s="42">
        <f>E240*0.0304</f>
        <v>1368</v>
      </c>
      <c r="I240" s="63">
        <v>9727.4500000000007</v>
      </c>
      <c r="J240" s="63">
        <v>13308.41</v>
      </c>
      <c r="K240" s="63">
        <v>31691.59</v>
      </c>
    </row>
    <row r="241" spans="1:282" x14ac:dyDescent="0.25">
      <c r="A241" t="s">
        <v>245</v>
      </c>
      <c r="B241" t="s">
        <v>22</v>
      </c>
      <c r="C241" s="14" t="s">
        <v>321</v>
      </c>
      <c r="D241" t="s">
        <v>212</v>
      </c>
      <c r="E241" s="42">
        <v>33000</v>
      </c>
      <c r="F241" s="42">
        <v>947.1</v>
      </c>
      <c r="G241" s="42">
        <v>0</v>
      </c>
      <c r="H241" s="42">
        <v>1003.2</v>
      </c>
      <c r="I241" s="63">
        <v>4024.9</v>
      </c>
      <c r="J241" s="63">
        <v>5975.2</v>
      </c>
      <c r="K241" s="63">
        <v>27024.799999999999</v>
      </c>
    </row>
    <row r="242" spans="1:282" x14ac:dyDescent="0.25">
      <c r="A242" t="s">
        <v>244</v>
      </c>
      <c r="B242" t="s">
        <v>51</v>
      </c>
      <c r="C242" s="14" t="s">
        <v>321</v>
      </c>
      <c r="D242" t="s">
        <v>212</v>
      </c>
      <c r="E242" s="42">
        <v>33000</v>
      </c>
      <c r="F242" s="42">
        <f>E242*0.0287</f>
        <v>947.1</v>
      </c>
      <c r="G242" s="42">
        <v>0</v>
      </c>
      <c r="H242" s="42">
        <f>E242*0.0304</f>
        <v>1003.2</v>
      </c>
      <c r="I242" s="63">
        <v>1000</v>
      </c>
      <c r="J242" s="63">
        <v>2950.3</v>
      </c>
      <c r="K242" s="63">
        <v>30049.7</v>
      </c>
    </row>
    <row r="243" spans="1:282" x14ac:dyDescent="0.25">
      <c r="A243" t="s">
        <v>247</v>
      </c>
      <c r="B243" t="s">
        <v>159</v>
      </c>
      <c r="C243" s="14" t="s">
        <v>320</v>
      </c>
      <c r="D243" t="s">
        <v>212</v>
      </c>
      <c r="E243" s="42">
        <v>46000</v>
      </c>
      <c r="F243" s="42">
        <f>E243*0.0287</f>
        <v>1320.2</v>
      </c>
      <c r="G243" s="42">
        <v>1289.46</v>
      </c>
      <c r="H243" s="42">
        <v>1398.4</v>
      </c>
      <c r="I243" s="63">
        <v>6443.2</v>
      </c>
      <c r="J243" s="63">
        <v>10451.26</v>
      </c>
      <c r="K243" s="63">
        <v>35548.74</v>
      </c>
    </row>
    <row r="244" spans="1:282" x14ac:dyDescent="0.25">
      <c r="A244" t="s">
        <v>246</v>
      </c>
      <c r="B244" t="s">
        <v>105</v>
      </c>
      <c r="C244" s="14" t="s">
        <v>321</v>
      </c>
      <c r="D244" t="s">
        <v>212</v>
      </c>
      <c r="E244" s="42">
        <v>46000</v>
      </c>
      <c r="F244" s="42">
        <f>E244*0.0287</f>
        <v>1320.2</v>
      </c>
      <c r="G244" s="42">
        <v>1289.46</v>
      </c>
      <c r="H244" s="42">
        <f>E244*0.0304</f>
        <v>1398.4</v>
      </c>
      <c r="I244" s="64">
        <v>175</v>
      </c>
      <c r="J244" s="63">
        <v>4183.0600000000004</v>
      </c>
      <c r="K244" s="63">
        <v>41816.94</v>
      </c>
    </row>
    <row r="245" spans="1:282" x14ac:dyDescent="0.25">
      <c r="A245" t="s">
        <v>89</v>
      </c>
      <c r="B245" t="s">
        <v>14</v>
      </c>
      <c r="C245" s="14" t="s">
        <v>321</v>
      </c>
      <c r="D245" t="s">
        <v>211</v>
      </c>
      <c r="E245" s="42">
        <v>21338.85</v>
      </c>
      <c r="F245" s="42">
        <f>E245*0.0287</f>
        <v>612.41999999999996</v>
      </c>
      <c r="G245" s="42">
        <v>0</v>
      </c>
      <c r="H245" s="42">
        <f>E245*0.0304</f>
        <v>648.70000000000005</v>
      </c>
      <c r="I245" s="64">
        <v>175</v>
      </c>
      <c r="J245" s="63">
        <v>1436.12</v>
      </c>
      <c r="K245" s="63">
        <v>19902.73</v>
      </c>
    </row>
    <row r="246" spans="1:282" x14ac:dyDescent="0.25">
      <c r="A246" s="26" t="s">
        <v>12</v>
      </c>
      <c r="B246" s="26">
        <v>11</v>
      </c>
      <c r="C246" s="27"/>
      <c r="D246" s="26"/>
      <c r="E246" s="49">
        <f>SUM(E235:E243)+E245+E244</f>
        <v>517338.85</v>
      </c>
      <c r="F246" s="49">
        <f t="shared" ref="F246:K246" si="28">SUM(F235:F245)</f>
        <v>14847.62</v>
      </c>
      <c r="G246" s="49">
        <f t="shared" si="28"/>
        <v>23204.59</v>
      </c>
      <c r="H246" s="49">
        <f t="shared" si="28"/>
        <v>15727.1</v>
      </c>
      <c r="I246" s="49">
        <f t="shared" si="28"/>
        <v>29433</v>
      </c>
      <c r="J246" s="49">
        <f t="shared" si="28"/>
        <v>83212.31</v>
      </c>
      <c r="K246" s="49">
        <f t="shared" si="28"/>
        <v>434126.54</v>
      </c>
    </row>
    <row r="247" spans="1:282" x14ac:dyDescent="0.25">
      <c r="A247" s="1"/>
      <c r="B247" s="1"/>
      <c r="C247" s="17"/>
      <c r="D247" s="1"/>
      <c r="E247" s="51"/>
      <c r="F247" s="51"/>
      <c r="G247" s="51"/>
      <c r="H247" s="51"/>
      <c r="I247" s="51"/>
      <c r="J247" s="51"/>
      <c r="K247" s="51"/>
    </row>
    <row r="248" spans="1:282" s="12" customFormat="1" x14ac:dyDescent="0.25">
      <c r="A248" s="11" t="s">
        <v>449</v>
      </c>
      <c r="B248" s="11"/>
      <c r="C248" s="16"/>
      <c r="D248" s="11"/>
      <c r="E248" s="53"/>
      <c r="F248" s="53"/>
      <c r="G248" s="53"/>
      <c r="H248" s="53"/>
      <c r="I248" s="53"/>
      <c r="J248" s="53"/>
      <c r="K248" s="53"/>
    </row>
    <row r="249" spans="1:282" s="12" customFormat="1" x14ac:dyDescent="0.25">
      <c r="A249" s="12" t="s">
        <v>450</v>
      </c>
      <c r="B249" s="12" t="s">
        <v>452</v>
      </c>
      <c r="C249" s="41" t="s">
        <v>320</v>
      </c>
      <c r="D249" s="12" t="s">
        <v>212</v>
      </c>
      <c r="E249" s="56">
        <v>31350</v>
      </c>
      <c r="F249" s="56">
        <v>899.75</v>
      </c>
      <c r="G249" s="56">
        <v>0</v>
      </c>
      <c r="H249" s="56">
        <v>953.04</v>
      </c>
      <c r="I249" s="56">
        <v>3447.45</v>
      </c>
      <c r="J249" s="56">
        <v>5300.24</v>
      </c>
      <c r="K249" s="56">
        <v>26049.759999999998</v>
      </c>
    </row>
    <row r="250" spans="1:282" s="28" customFormat="1" x14ac:dyDescent="0.25">
      <c r="A250" s="26"/>
      <c r="B250" s="26">
        <v>1</v>
      </c>
      <c r="C250" s="27"/>
      <c r="D250" s="26"/>
      <c r="E250" s="49">
        <f t="shared" ref="E250:K250" si="29">E249</f>
        <v>31350</v>
      </c>
      <c r="F250" s="49">
        <f t="shared" si="29"/>
        <v>899.75</v>
      </c>
      <c r="G250" s="49">
        <f>G249</f>
        <v>0</v>
      </c>
      <c r="H250" s="49">
        <f t="shared" si="29"/>
        <v>953.04</v>
      </c>
      <c r="I250" s="49">
        <f t="shared" si="29"/>
        <v>3447.45</v>
      </c>
      <c r="J250" s="49">
        <f t="shared" si="29"/>
        <v>5300.24</v>
      </c>
      <c r="K250" s="49">
        <f t="shared" si="29"/>
        <v>26049.759999999998</v>
      </c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  <c r="BA250" s="12"/>
      <c r="BB250" s="12"/>
      <c r="BC250" s="12"/>
      <c r="BD250" s="12"/>
      <c r="BE250" s="12"/>
      <c r="BF250" s="12"/>
      <c r="BG250" s="12"/>
      <c r="BH250" s="12"/>
      <c r="BI250" s="12"/>
      <c r="BJ250" s="12"/>
      <c r="BK250" s="12"/>
      <c r="BL250" s="12"/>
      <c r="BM250" s="12"/>
      <c r="BN250" s="12"/>
      <c r="BO250" s="12"/>
      <c r="BP250" s="12"/>
      <c r="BQ250" s="12"/>
      <c r="BR250" s="12"/>
      <c r="BS250" s="12"/>
      <c r="BT250" s="12"/>
      <c r="BU250" s="12"/>
      <c r="BV250" s="12"/>
      <c r="BW250" s="12"/>
      <c r="BX250" s="12"/>
      <c r="BY250" s="12"/>
      <c r="BZ250" s="12"/>
      <c r="CA250" s="12"/>
      <c r="CB250" s="12"/>
      <c r="CC250" s="12"/>
      <c r="CD250" s="12"/>
      <c r="CE250" s="12"/>
      <c r="CF250" s="12"/>
      <c r="CG250" s="12"/>
      <c r="CH250" s="12"/>
      <c r="CI250" s="12"/>
      <c r="CJ250" s="12"/>
      <c r="CK250" s="12"/>
      <c r="CL250" s="12"/>
      <c r="CM250" s="12"/>
      <c r="CN250" s="12"/>
      <c r="CO250" s="12"/>
      <c r="CP250" s="12"/>
      <c r="CQ250" s="12"/>
      <c r="CR250" s="12"/>
      <c r="CS250" s="12"/>
      <c r="CT250" s="12"/>
      <c r="CU250" s="12"/>
      <c r="CV250" s="12"/>
      <c r="CW250" s="12"/>
      <c r="CX250" s="12"/>
      <c r="CY250" s="12"/>
      <c r="CZ250" s="12"/>
      <c r="DA250" s="12"/>
      <c r="DB250" s="12"/>
      <c r="DC250" s="12"/>
      <c r="DD250" s="12"/>
      <c r="DE250" s="12"/>
      <c r="DF250" s="12"/>
      <c r="DG250" s="12"/>
      <c r="DH250" s="12"/>
      <c r="DI250" s="12"/>
      <c r="DJ250" s="12"/>
      <c r="DK250" s="12"/>
      <c r="DL250" s="12"/>
      <c r="DM250" s="12"/>
      <c r="DN250" s="12"/>
      <c r="DO250" s="12"/>
      <c r="DP250" s="12"/>
      <c r="DQ250" s="12"/>
      <c r="DR250" s="12"/>
      <c r="DS250" s="12"/>
      <c r="DT250" s="12"/>
      <c r="DU250" s="12"/>
      <c r="DV250" s="12"/>
      <c r="DW250" s="12"/>
      <c r="DX250" s="12"/>
      <c r="DY250" s="12"/>
      <c r="DZ250" s="12"/>
      <c r="EA250" s="12"/>
      <c r="EB250" s="12"/>
      <c r="EC250" s="12"/>
      <c r="ED250" s="12"/>
      <c r="EE250" s="12"/>
      <c r="EF250" s="12"/>
      <c r="EG250" s="12"/>
      <c r="EH250" s="12"/>
      <c r="EI250" s="12"/>
      <c r="EJ250" s="12"/>
      <c r="EK250" s="12"/>
      <c r="EL250" s="12"/>
      <c r="EM250" s="12"/>
      <c r="EN250" s="12"/>
      <c r="EO250" s="12"/>
      <c r="EP250" s="12"/>
      <c r="EQ250" s="12"/>
      <c r="ER250" s="12"/>
      <c r="ES250" s="12"/>
      <c r="ET250" s="12"/>
      <c r="EU250" s="12"/>
      <c r="EV250" s="12"/>
      <c r="EW250" s="12"/>
      <c r="EX250" s="12"/>
      <c r="EY250" s="12"/>
      <c r="EZ250" s="12"/>
      <c r="FA250" s="12"/>
      <c r="FB250" s="12"/>
      <c r="FC250" s="12"/>
      <c r="FD250" s="12"/>
      <c r="FE250" s="12"/>
      <c r="FF250" s="12"/>
      <c r="FG250" s="12"/>
      <c r="FH250" s="12"/>
      <c r="FI250" s="12"/>
      <c r="FJ250" s="12"/>
      <c r="FK250" s="12"/>
      <c r="FL250" s="12"/>
      <c r="FM250" s="12"/>
      <c r="FN250" s="12"/>
      <c r="FO250" s="12"/>
      <c r="FP250" s="12"/>
      <c r="FQ250" s="12"/>
      <c r="FR250" s="12"/>
      <c r="FS250" s="12"/>
      <c r="FT250" s="12"/>
      <c r="FU250" s="12"/>
      <c r="FV250" s="12"/>
      <c r="FW250" s="12"/>
      <c r="FX250" s="12"/>
      <c r="FY250" s="12"/>
      <c r="FZ250" s="12"/>
      <c r="GA250" s="12"/>
      <c r="GB250" s="12"/>
      <c r="GC250" s="12"/>
      <c r="GD250" s="12"/>
      <c r="GE250" s="12"/>
      <c r="GF250" s="12"/>
      <c r="GG250" s="12"/>
      <c r="GH250" s="12"/>
      <c r="GI250" s="12"/>
      <c r="GJ250" s="12"/>
      <c r="GK250" s="12"/>
      <c r="GL250" s="12"/>
      <c r="GM250" s="12"/>
      <c r="GN250" s="12"/>
      <c r="GO250" s="12"/>
      <c r="GP250" s="12"/>
      <c r="GQ250" s="12"/>
      <c r="GR250" s="12"/>
      <c r="GS250" s="12"/>
      <c r="GT250" s="12"/>
      <c r="GU250" s="12"/>
      <c r="GV250" s="12"/>
      <c r="GW250" s="12"/>
      <c r="GX250" s="12"/>
      <c r="GY250" s="12"/>
      <c r="GZ250" s="12"/>
      <c r="HA250" s="12"/>
      <c r="HB250" s="12"/>
      <c r="HC250" s="12"/>
      <c r="HD250" s="12"/>
      <c r="HE250" s="12"/>
      <c r="HF250" s="12"/>
      <c r="HG250" s="12"/>
      <c r="HH250" s="12"/>
      <c r="HI250" s="12"/>
      <c r="HJ250" s="12"/>
      <c r="HK250" s="12"/>
      <c r="HL250" s="12"/>
      <c r="HM250" s="12"/>
      <c r="HN250" s="12"/>
      <c r="HO250" s="12"/>
      <c r="HP250" s="12"/>
      <c r="HQ250" s="12"/>
      <c r="HR250" s="12"/>
      <c r="HS250" s="12"/>
      <c r="HT250" s="12"/>
      <c r="HU250" s="12"/>
      <c r="HV250" s="12"/>
      <c r="HW250" s="12"/>
      <c r="HX250" s="12"/>
      <c r="HY250" s="12"/>
      <c r="HZ250" s="12"/>
      <c r="IA250" s="12"/>
      <c r="IB250" s="12"/>
      <c r="IC250" s="12"/>
      <c r="ID250" s="12"/>
      <c r="IE250" s="12"/>
      <c r="IF250" s="12"/>
      <c r="IG250" s="12"/>
      <c r="IH250" s="12"/>
      <c r="II250" s="12"/>
      <c r="IJ250" s="12"/>
      <c r="IK250" s="12"/>
      <c r="IL250" s="12"/>
      <c r="IM250" s="12"/>
      <c r="IN250" s="12"/>
      <c r="IO250" s="12"/>
      <c r="IP250" s="12"/>
      <c r="IQ250" s="12"/>
      <c r="IR250" s="12"/>
      <c r="IS250" s="12"/>
      <c r="IT250" s="12"/>
      <c r="IU250" s="12"/>
      <c r="IV250" s="12"/>
      <c r="IW250" s="12"/>
      <c r="IX250" s="12"/>
      <c r="IY250" s="12"/>
      <c r="IZ250" s="12"/>
      <c r="JA250" s="12"/>
      <c r="JB250" s="12"/>
      <c r="JC250" s="12"/>
      <c r="JD250" s="12"/>
      <c r="JE250" s="12"/>
      <c r="JF250" s="12"/>
      <c r="JG250" s="12"/>
      <c r="JH250" s="12"/>
      <c r="JI250" s="12"/>
      <c r="JJ250" s="12"/>
      <c r="JK250" s="12"/>
      <c r="JL250" s="12"/>
      <c r="JM250" s="12"/>
      <c r="JN250" s="12"/>
      <c r="JO250" s="12"/>
      <c r="JP250" s="12"/>
      <c r="JQ250" s="12"/>
      <c r="JR250" s="12"/>
      <c r="JS250" s="12"/>
      <c r="JT250" s="12"/>
      <c r="JU250" s="12"/>
      <c r="JV250" s="12"/>
    </row>
    <row r="251" spans="1:282" x14ac:dyDescent="0.25"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  <c r="BA251" s="12"/>
      <c r="BB251" s="12"/>
      <c r="BC251" s="12"/>
      <c r="BD251" s="12"/>
      <c r="BE251" s="12"/>
      <c r="BF251" s="12"/>
      <c r="BG251" s="12"/>
      <c r="BH251" s="12"/>
      <c r="BI251" s="12"/>
      <c r="BJ251" s="12"/>
      <c r="BK251" s="12"/>
      <c r="BL251" s="12"/>
      <c r="BM251" s="12"/>
      <c r="BN251" s="12"/>
      <c r="BO251" s="12"/>
      <c r="BP251" s="12"/>
      <c r="BQ251" s="12"/>
      <c r="BR251" s="12"/>
      <c r="BS251" s="12"/>
      <c r="BT251" s="12"/>
      <c r="BU251" s="12"/>
      <c r="BV251" s="12"/>
      <c r="BW251" s="12"/>
      <c r="BX251" s="12"/>
      <c r="BY251" s="12"/>
      <c r="BZ251" s="12"/>
      <c r="CA251" s="12"/>
      <c r="CB251" s="12"/>
      <c r="CC251" s="12"/>
      <c r="CD251" s="12"/>
      <c r="CE251" s="12"/>
      <c r="CF251" s="12"/>
      <c r="CG251" s="12"/>
      <c r="CH251" s="12"/>
      <c r="CI251" s="12"/>
      <c r="CJ251" s="12"/>
      <c r="CK251" s="12"/>
      <c r="CL251" s="12"/>
      <c r="CM251" s="12"/>
      <c r="CN251" s="12"/>
      <c r="CO251" s="12"/>
      <c r="CP251" s="12"/>
      <c r="CQ251" s="12"/>
      <c r="CR251" s="12"/>
      <c r="CS251" s="12"/>
      <c r="CT251" s="12"/>
      <c r="CU251" s="12"/>
      <c r="CV251" s="12"/>
      <c r="CW251" s="12"/>
      <c r="CX251" s="12"/>
      <c r="CY251" s="12"/>
      <c r="CZ251" s="12"/>
      <c r="DA251" s="12"/>
      <c r="DB251" s="12"/>
      <c r="DC251" s="12"/>
      <c r="DD251" s="12"/>
      <c r="DE251" s="12"/>
      <c r="DF251" s="12"/>
      <c r="DG251" s="12"/>
      <c r="DH251" s="12"/>
      <c r="DI251" s="12"/>
      <c r="DJ251" s="12"/>
      <c r="DK251" s="12"/>
      <c r="DL251" s="12"/>
      <c r="DM251" s="12"/>
      <c r="DN251" s="12"/>
      <c r="DO251" s="12"/>
      <c r="DP251" s="12"/>
      <c r="DQ251" s="12"/>
      <c r="DR251" s="12"/>
      <c r="DS251" s="12"/>
      <c r="DT251" s="12"/>
      <c r="DU251" s="12"/>
      <c r="DV251" s="12"/>
      <c r="DW251" s="12"/>
      <c r="DX251" s="12"/>
      <c r="DY251" s="12"/>
      <c r="DZ251" s="12"/>
      <c r="EA251" s="12"/>
      <c r="EB251" s="12"/>
      <c r="EC251" s="12"/>
      <c r="ED251" s="12"/>
      <c r="EE251" s="12"/>
      <c r="EF251" s="12"/>
      <c r="EG251" s="12"/>
      <c r="EH251" s="12"/>
      <c r="EI251" s="12"/>
      <c r="EJ251" s="12"/>
      <c r="EK251" s="12"/>
      <c r="EL251" s="12"/>
      <c r="EM251" s="12"/>
      <c r="EN251" s="12"/>
      <c r="EO251" s="12"/>
      <c r="EP251" s="12"/>
      <c r="EQ251" s="12"/>
      <c r="ER251" s="12"/>
      <c r="ES251" s="12"/>
      <c r="ET251" s="12"/>
      <c r="EU251" s="12"/>
      <c r="EV251" s="12"/>
      <c r="EW251" s="12"/>
      <c r="EX251" s="12"/>
      <c r="EY251" s="12"/>
      <c r="EZ251" s="12"/>
      <c r="FA251" s="12"/>
      <c r="FB251" s="12"/>
      <c r="FC251" s="12"/>
      <c r="FD251" s="12"/>
      <c r="FE251" s="12"/>
      <c r="FF251" s="12"/>
      <c r="FG251" s="12"/>
      <c r="FH251" s="12"/>
      <c r="FI251" s="12"/>
      <c r="FJ251" s="12"/>
      <c r="FK251" s="12"/>
      <c r="FL251" s="12"/>
      <c r="FM251" s="12"/>
      <c r="FN251" s="12"/>
      <c r="FO251" s="12"/>
      <c r="FP251" s="12"/>
      <c r="FQ251" s="12"/>
      <c r="FR251" s="12"/>
      <c r="FS251" s="12"/>
      <c r="FT251" s="12"/>
      <c r="FU251" s="12"/>
      <c r="FV251" s="12"/>
      <c r="FW251" s="12"/>
      <c r="FX251" s="12"/>
      <c r="FY251" s="12"/>
      <c r="FZ251" s="12"/>
      <c r="GA251" s="12"/>
      <c r="GB251" s="12"/>
      <c r="GC251" s="12"/>
      <c r="GD251" s="12"/>
      <c r="GE251" s="12"/>
      <c r="GF251" s="12"/>
      <c r="GG251" s="12"/>
      <c r="GH251" s="12"/>
      <c r="GI251" s="12"/>
      <c r="GJ251" s="12"/>
      <c r="GK251" s="12"/>
      <c r="GL251" s="12"/>
      <c r="GM251" s="12"/>
      <c r="GN251" s="12"/>
      <c r="GO251" s="12"/>
      <c r="GP251" s="12"/>
      <c r="GQ251" s="12"/>
      <c r="GR251" s="12"/>
      <c r="GS251" s="12"/>
      <c r="GT251" s="12"/>
      <c r="GU251" s="12"/>
      <c r="GV251" s="12"/>
      <c r="GW251" s="12"/>
      <c r="GX251" s="12"/>
      <c r="GY251" s="12"/>
      <c r="GZ251" s="12"/>
      <c r="HA251" s="12"/>
      <c r="HB251" s="12"/>
      <c r="HC251" s="12"/>
      <c r="HD251" s="12"/>
      <c r="HE251" s="12"/>
      <c r="HF251" s="12"/>
      <c r="HG251" s="12"/>
      <c r="HH251" s="12"/>
      <c r="HI251" s="12"/>
      <c r="HJ251" s="12"/>
      <c r="HK251" s="12"/>
      <c r="HL251" s="12"/>
      <c r="HM251" s="12"/>
      <c r="HN251" s="12"/>
      <c r="HO251" s="12"/>
      <c r="HP251" s="12"/>
      <c r="HQ251" s="12"/>
      <c r="HR251" s="12"/>
      <c r="HS251" s="12"/>
      <c r="HT251" s="12"/>
      <c r="HU251" s="12"/>
      <c r="HV251" s="12"/>
      <c r="HW251" s="12"/>
      <c r="HX251" s="12"/>
      <c r="HY251" s="12"/>
      <c r="HZ251" s="12"/>
      <c r="IA251" s="12"/>
      <c r="IB251" s="12"/>
      <c r="IC251" s="12"/>
      <c r="ID251" s="12"/>
      <c r="IE251" s="12"/>
      <c r="IF251" s="12"/>
      <c r="IG251" s="12"/>
      <c r="IH251" s="12"/>
      <c r="II251" s="12"/>
      <c r="IJ251" s="12"/>
      <c r="IK251" s="12"/>
      <c r="IL251" s="12"/>
      <c r="IM251" s="12"/>
      <c r="IN251" s="12"/>
      <c r="IO251" s="12"/>
      <c r="IP251" s="12"/>
      <c r="IQ251" s="12"/>
      <c r="IR251" s="12"/>
      <c r="IS251" s="12"/>
      <c r="IT251" s="12"/>
      <c r="IU251" s="12"/>
      <c r="IV251" s="12"/>
      <c r="IW251" s="12"/>
      <c r="IX251" s="12"/>
      <c r="IY251" s="12"/>
      <c r="IZ251" s="12"/>
      <c r="JA251" s="12"/>
      <c r="JB251" s="12"/>
      <c r="JC251" s="12"/>
      <c r="JD251" s="12"/>
      <c r="JE251" s="12"/>
      <c r="JF251" s="12"/>
      <c r="JG251" s="12"/>
      <c r="JH251" s="12"/>
      <c r="JI251" s="12"/>
      <c r="JJ251" s="12"/>
      <c r="JK251" s="12"/>
      <c r="JL251" s="12"/>
      <c r="JM251" s="12"/>
      <c r="JN251" s="12"/>
      <c r="JO251" s="12"/>
      <c r="JP251" s="12"/>
      <c r="JQ251" s="12"/>
      <c r="JR251" s="12"/>
      <c r="JS251" s="12"/>
      <c r="JT251" s="12"/>
      <c r="JU251" s="12"/>
      <c r="JV251" s="12"/>
    </row>
    <row r="252" spans="1:282" x14ac:dyDescent="0.25">
      <c r="A252" s="5" t="s">
        <v>300</v>
      </c>
      <c r="B252" s="5"/>
      <c r="C252" s="17"/>
      <c r="D252" s="5"/>
      <c r="E252" s="54"/>
      <c r="F252" s="54"/>
      <c r="G252" s="54"/>
      <c r="H252" s="54"/>
      <c r="I252" s="54"/>
      <c r="J252" s="54"/>
      <c r="K252" s="54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  <c r="BA252" s="12"/>
      <c r="BB252" s="12"/>
      <c r="BC252" s="12"/>
      <c r="BD252" s="12"/>
      <c r="BE252" s="12"/>
      <c r="BF252" s="12"/>
      <c r="BG252" s="12"/>
      <c r="BH252" s="12"/>
      <c r="BI252" s="12"/>
      <c r="BJ252" s="12"/>
      <c r="BK252" s="12"/>
      <c r="BL252" s="12"/>
      <c r="BM252" s="12"/>
      <c r="BN252" s="12"/>
      <c r="BO252" s="12"/>
      <c r="BP252" s="12"/>
      <c r="BQ252" s="12"/>
      <c r="BR252" s="12"/>
      <c r="BS252" s="12"/>
      <c r="BT252" s="12"/>
      <c r="BU252" s="12"/>
      <c r="BV252" s="12"/>
      <c r="BW252" s="12"/>
      <c r="BX252" s="12"/>
      <c r="BY252" s="12"/>
      <c r="BZ252" s="12"/>
      <c r="CA252" s="12"/>
      <c r="CB252" s="12"/>
      <c r="CC252" s="12"/>
      <c r="CD252" s="12"/>
      <c r="CE252" s="12"/>
      <c r="CF252" s="12"/>
      <c r="CG252" s="12"/>
      <c r="CH252" s="12"/>
      <c r="CI252" s="12"/>
      <c r="CJ252" s="12"/>
      <c r="CK252" s="12"/>
      <c r="CL252" s="12"/>
      <c r="CM252" s="12"/>
      <c r="CN252" s="12"/>
      <c r="CO252" s="12"/>
      <c r="CP252" s="12"/>
      <c r="CQ252" s="12"/>
      <c r="CR252" s="12"/>
      <c r="CS252" s="12"/>
      <c r="CT252" s="12"/>
      <c r="CU252" s="12"/>
      <c r="CV252" s="12"/>
      <c r="CW252" s="12"/>
      <c r="CX252" s="12"/>
      <c r="CY252" s="12"/>
      <c r="CZ252" s="12"/>
      <c r="DA252" s="12"/>
      <c r="DB252" s="12"/>
      <c r="DC252" s="12"/>
      <c r="DD252" s="12"/>
      <c r="DE252" s="12"/>
      <c r="DF252" s="12"/>
      <c r="DG252" s="12"/>
      <c r="DH252" s="12"/>
      <c r="DI252" s="12"/>
      <c r="DJ252" s="12"/>
      <c r="DK252" s="12"/>
      <c r="DL252" s="12"/>
      <c r="DM252" s="12"/>
      <c r="DN252" s="12"/>
      <c r="DO252" s="12"/>
      <c r="DP252" s="12"/>
      <c r="DQ252" s="12"/>
      <c r="DR252" s="12"/>
      <c r="DS252" s="12"/>
      <c r="DT252" s="12"/>
      <c r="DU252" s="12"/>
      <c r="DV252" s="12"/>
      <c r="DW252" s="12"/>
      <c r="DX252" s="12"/>
      <c r="DY252" s="12"/>
      <c r="DZ252" s="12"/>
      <c r="EA252" s="12"/>
      <c r="EB252" s="12"/>
      <c r="EC252" s="12"/>
      <c r="ED252" s="12"/>
      <c r="EE252" s="12"/>
      <c r="EF252" s="12"/>
      <c r="EG252" s="12"/>
      <c r="EH252" s="12"/>
      <c r="EI252" s="12"/>
      <c r="EJ252" s="12"/>
      <c r="EK252" s="12"/>
      <c r="EL252" s="12"/>
      <c r="EM252" s="12"/>
      <c r="EN252" s="12"/>
      <c r="EO252" s="12"/>
      <c r="EP252" s="12"/>
      <c r="EQ252" s="12"/>
      <c r="ER252" s="12"/>
      <c r="ES252" s="12"/>
      <c r="ET252" s="12"/>
      <c r="EU252" s="12"/>
      <c r="EV252" s="12"/>
      <c r="EW252" s="12"/>
      <c r="EX252" s="12"/>
      <c r="EY252" s="12"/>
      <c r="EZ252" s="12"/>
      <c r="FA252" s="12"/>
      <c r="FB252" s="12"/>
      <c r="FC252" s="12"/>
      <c r="FD252" s="12"/>
      <c r="FE252" s="12"/>
      <c r="FF252" s="12"/>
      <c r="FG252" s="12"/>
      <c r="FH252" s="12"/>
      <c r="FI252" s="12"/>
      <c r="FJ252" s="12"/>
      <c r="FK252" s="12"/>
      <c r="FL252" s="12"/>
      <c r="FM252" s="12"/>
      <c r="FN252" s="12"/>
      <c r="FO252" s="12"/>
      <c r="FP252" s="12"/>
      <c r="FQ252" s="12"/>
      <c r="FR252" s="12"/>
      <c r="FS252" s="12"/>
      <c r="FT252" s="12"/>
      <c r="FU252" s="12"/>
      <c r="FV252" s="12"/>
      <c r="FW252" s="12"/>
      <c r="FX252" s="12"/>
      <c r="FY252" s="12"/>
      <c r="FZ252" s="12"/>
      <c r="GA252" s="12"/>
      <c r="GB252" s="12"/>
      <c r="GC252" s="12"/>
      <c r="GD252" s="12"/>
      <c r="GE252" s="12"/>
      <c r="GF252" s="12"/>
      <c r="GG252" s="12"/>
      <c r="GH252" s="12"/>
      <c r="GI252" s="12"/>
      <c r="GJ252" s="12"/>
      <c r="GK252" s="12"/>
      <c r="GL252" s="12"/>
      <c r="GM252" s="12"/>
      <c r="GN252" s="12"/>
      <c r="GO252" s="12"/>
      <c r="GP252" s="12"/>
      <c r="GQ252" s="12"/>
      <c r="GR252" s="12"/>
      <c r="GS252" s="12"/>
      <c r="GT252" s="12"/>
      <c r="GU252" s="12"/>
      <c r="GV252" s="12"/>
      <c r="GW252" s="12"/>
      <c r="GX252" s="12"/>
      <c r="GY252" s="12"/>
      <c r="GZ252" s="12"/>
      <c r="HA252" s="12"/>
      <c r="HB252" s="12"/>
      <c r="HC252" s="12"/>
      <c r="HD252" s="12"/>
      <c r="HE252" s="12"/>
      <c r="HF252" s="12"/>
      <c r="HG252" s="12"/>
      <c r="HH252" s="12"/>
      <c r="HI252" s="12"/>
      <c r="HJ252" s="12"/>
      <c r="HK252" s="12"/>
      <c r="HL252" s="12"/>
      <c r="HM252" s="12"/>
      <c r="HN252" s="12"/>
      <c r="HO252" s="12"/>
      <c r="HP252" s="12"/>
      <c r="HQ252" s="12"/>
      <c r="HR252" s="12"/>
      <c r="HS252" s="12"/>
      <c r="HT252" s="12"/>
      <c r="HU252" s="12"/>
      <c r="HV252" s="12"/>
      <c r="HW252" s="12"/>
      <c r="HX252" s="12"/>
      <c r="HY252" s="12"/>
      <c r="HZ252" s="12"/>
      <c r="IA252" s="12"/>
      <c r="IB252" s="12"/>
      <c r="IC252" s="12"/>
      <c r="ID252" s="12"/>
      <c r="IE252" s="12"/>
      <c r="IF252" s="12"/>
      <c r="IG252" s="12"/>
      <c r="IH252" s="12"/>
      <c r="II252" s="12"/>
      <c r="IJ252" s="12"/>
      <c r="IK252" s="12"/>
      <c r="IL252" s="12"/>
      <c r="IM252" s="12"/>
      <c r="IN252" s="12"/>
      <c r="IO252" s="12"/>
      <c r="IP252" s="12"/>
      <c r="IQ252" s="12"/>
      <c r="IR252" s="12"/>
      <c r="IS252" s="12"/>
      <c r="IT252" s="12"/>
      <c r="IU252" s="12"/>
      <c r="IV252" s="12"/>
      <c r="IW252" s="12"/>
      <c r="IX252" s="12"/>
      <c r="IY252" s="12"/>
      <c r="IZ252" s="12"/>
      <c r="JA252" s="12"/>
      <c r="JB252" s="12"/>
      <c r="JC252" s="12"/>
      <c r="JD252" s="12"/>
      <c r="JE252" s="12"/>
      <c r="JF252" s="12"/>
      <c r="JG252" s="12"/>
      <c r="JH252" s="12"/>
      <c r="JI252" s="12"/>
      <c r="JJ252" s="12"/>
      <c r="JK252" s="12"/>
      <c r="JL252" s="12"/>
      <c r="JM252" s="12"/>
      <c r="JN252" s="12"/>
      <c r="JO252" s="12"/>
      <c r="JP252" s="12"/>
      <c r="JQ252" s="12"/>
      <c r="JR252" s="12"/>
      <c r="JS252" s="12"/>
      <c r="JT252" s="12"/>
      <c r="JU252" s="12"/>
      <c r="JV252" s="12"/>
    </row>
    <row r="253" spans="1:282" x14ac:dyDescent="0.25">
      <c r="A253" t="s">
        <v>150</v>
      </c>
      <c r="B253" t="s">
        <v>149</v>
      </c>
      <c r="C253" s="14" t="s">
        <v>321</v>
      </c>
      <c r="D253" t="s">
        <v>211</v>
      </c>
      <c r="E253" s="42">
        <v>36000</v>
      </c>
      <c r="F253" s="42">
        <f>E253*0.0287</f>
        <v>1033.2</v>
      </c>
      <c r="G253" s="42">
        <v>0</v>
      </c>
      <c r="H253" s="42">
        <f>E253*0.0304</f>
        <v>1094.4000000000001</v>
      </c>
      <c r="I253" s="63">
        <v>1175</v>
      </c>
      <c r="J253" s="63">
        <v>3302.6</v>
      </c>
      <c r="K253" s="42">
        <f t="shared" ref="K253:K260" si="30">+E253-J253</f>
        <v>32697.4</v>
      </c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  <c r="BA253" s="12"/>
      <c r="BB253" s="12"/>
      <c r="BC253" s="12"/>
      <c r="BD253" s="12"/>
      <c r="BE253" s="12"/>
      <c r="BF253" s="12"/>
      <c r="BG253" s="12"/>
      <c r="BH253" s="12"/>
      <c r="BI253" s="12"/>
      <c r="BJ253" s="12"/>
      <c r="BK253" s="12"/>
      <c r="BL253" s="12"/>
      <c r="BM253" s="12"/>
      <c r="BN253" s="12"/>
      <c r="BO253" s="12"/>
      <c r="BP253" s="12"/>
      <c r="BQ253" s="12"/>
      <c r="BR253" s="12"/>
      <c r="BS253" s="12"/>
      <c r="BT253" s="12"/>
      <c r="BU253" s="12"/>
      <c r="BV253" s="12"/>
      <c r="BW253" s="12"/>
      <c r="BX253" s="12"/>
      <c r="BY253" s="12"/>
      <c r="BZ253" s="12"/>
      <c r="CA253" s="12"/>
      <c r="CB253" s="12"/>
      <c r="CC253" s="12"/>
      <c r="CD253" s="12"/>
      <c r="CE253" s="12"/>
      <c r="CF253" s="12"/>
      <c r="CG253" s="12"/>
      <c r="CH253" s="12"/>
      <c r="CI253" s="12"/>
      <c r="CJ253" s="12"/>
      <c r="CK253" s="12"/>
      <c r="CL253" s="12"/>
      <c r="CM253" s="12"/>
      <c r="CN253" s="12"/>
      <c r="CO253" s="12"/>
      <c r="CP253" s="12"/>
      <c r="CQ253" s="12"/>
      <c r="CR253" s="12"/>
      <c r="CS253" s="12"/>
      <c r="CT253" s="12"/>
      <c r="CU253" s="12"/>
      <c r="CV253" s="12"/>
      <c r="CW253" s="12"/>
      <c r="CX253" s="12"/>
      <c r="CY253" s="12"/>
      <c r="CZ253" s="12"/>
      <c r="DA253" s="12"/>
      <c r="DB253" s="12"/>
      <c r="DC253" s="12"/>
      <c r="DD253" s="12"/>
      <c r="DE253" s="12"/>
      <c r="DF253" s="12"/>
      <c r="DG253" s="12"/>
      <c r="DH253" s="12"/>
      <c r="DI253" s="12"/>
      <c r="DJ253" s="12"/>
      <c r="DK253" s="12"/>
      <c r="DL253" s="12"/>
      <c r="DM253" s="12"/>
      <c r="DN253" s="12"/>
      <c r="DO253" s="12"/>
      <c r="DP253" s="12"/>
      <c r="DQ253" s="12"/>
      <c r="DR253" s="12"/>
      <c r="DS253" s="12"/>
      <c r="DT253" s="12"/>
      <c r="DU253" s="12"/>
      <c r="DV253" s="12"/>
      <c r="DW253" s="12"/>
      <c r="DX253" s="12"/>
      <c r="DY253" s="12"/>
      <c r="DZ253" s="12"/>
      <c r="EA253" s="12"/>
      <c r="EB253" s="12"/>
      <c r="EC253" s="12"/>
      <c r="ED253" s="12"/>
      <c r="EE253" s="12"/>
      <c r="EF253" s="12"/>
      <c r="EG253" s="12"/>
      <c r="EH253" s="12"/>
      <c r="EI253" s="12"/>
      <c r="EJ253" s="12"/>
      <c r="EK253" s="12"/>
      <c r="EL253" s="12"/>
      <c r="EM253" s="12"/>
      <c r="EN253" s="12"/>
      <c r="EO253" s="12"/>
      <c r="EP253" s="12"/>
      <c r="EQ253" s="12"/>
      <c r="ER253" s="12"/>
      <c r="ES253" s="12"/>
      <c r="ET253" s="12"/>
      <c r="EU253" s="12"/>
      <c r="EV253" s="12"/>
      <c r="EW253" s="12"/>
      <c r="EX253" s="12"/>
      <c r="EY253" s="12"/>
      <c r="EZ253" s="12"/>
      <c r="FA253" s="12"/>
      <c r="FB253" s="12"/>
      <c r="FC253" s="12"/>
      <c r="FD253" s="12"/>
      <c r="FE253" s="12"/>
      <c r="FF253" s="12"/>
      <c r="FG253" s="12"/>
      <c r="FH253" s="12"/>
      <c r="FI253" s="12"/>
      <c r="FJ253" s="12"/>
      <c r="FK253" s="12"/>
      <c r="FL253" s="12"/>
      <c r="FM253" s="12"/>
      <c r="FN253" s="12"/>
      <c r="FO253" s="12"/>
      <c r="FP253" s="12"/>
      <c r="FQ253" s="12"/>
      <c r="FR253" s="12"/>
      <c r="FS253" s="12"/>
      <c r="FT253" s="12"/>
      <c r="FU253" s="12"/>
      <c r="FV253" s="12"/>
      <c r="FW253" s="12"/>
      <c r="FX253" s="12"/>
      <c r="FY253" s="12"/>
      <c r="FZ253" s="12"/>
      <c r="GA253" s="12"/>
      <c r="GB253" s="12"/>
      <c r="GC253" s="12"/>
      <c r="GD253" s="12"/>
      <c r="GE253" s="12"/>
      <c r="GF253" s="12"/>
      <c r="GG253" s="12"/>
      <c r="GH253" s="12"/>
      <c r="GI253" s="12"/>
      <c r="GJ253" s="12"/>
      <c r="GK253" s="12"/>
      <c r="GL253" s="12"/>
      <c r="GM253" s="12"/>
      <c r="GN253" s="12"/>
      <c r="GO253" s="12"/>
      <c r="GP253" s="12"/>
      <c r="GQ253" s="12"/>
      <c r="GR253" s="12"/>
      <c r="GS253" s="12"/>
      <c r="GT253" s="12"/>
      <c r="GU253" s="12"/>
      <c r="GV253" s="12"/>
      <c r="GW253" s="12"/>
      <c r="GX253" s="12"/>
      <c r="GY253" s="12"/>
      <c r="GZ253" s="12"/>
      <c r="HA253" s="12"/>
      <c r="HB253" s="12"/>
      <c r="HC253" s="12"/>
      <c r="HD253" s="12"/>
      <c r="HE253" s="12"/>
      <c r="HF253" s="12"/>
      <c r="HG253" s="12"/>
      <c r="HH253" s="12"/>
      <c r="HI253" s="12"/>
      <c r="HJ253" s="12"/>
      <c r="HK253" s="12"/>
      <c r="HL253" s="12"/>
      <c r="HM253" s="12"/>
      <c r="HN253" s="12"/>
      <c r="HO253" s="12"/>
      <c r="HP253" s="12"/>
      <c r="HQ253" s="12"/>
      <c r="HR253" s="12"/>
      <c r="HS253" s="12"/>
      <c r="HT253" s="12"/>
      <c r="HU253" s="12"/>
      <c r="HV253" s="12"/>
      <c r="HW253" s="12"/>
      <c r="HX253" s="12"/>
      <c r="HY253" s="12"/>
      <c r="HZ253" s="12"/>
      <c r="IA253" s="12"/>
      <c r="IB253" s="12"/>
      <c r="IC253" s="12"/>
      <c r="ID253" s="12"/>
      <c r="IE253" s="12"/>
      <c r="IF253" s="12"/>
      <c r="IG253" s="12"/>
      <c r="IH253" s="12"/>
      <c r="II253" s="12"/>
      <c r="IJ253" s="12"/>
      <c r="IK253" s="12"/>
      <c r="IL253" s="12"/>
      <c r="IM253" s="12"/>
      <c r="IN253" s="12"/>
      <c r="IO253" s="12"/>
      <c r="IP253" s="12"/>
      <c r="IQ253" s="12"/>
      <c r="IR253" s="12"/>
      <c r="IS253" s="12"/>
      <c r="IT253" s="12"/>
      <c r="IU253" s="12"/>
      <c r="IV253" s="12"/>
      <c r="IW253" s="12"/>
      <c r="IX253" s="12"/>
      <c r="IY253" s="12"/>
      <c r="IZ253" s="12"/>
      <c r="JA253" s="12"/>
      <c r="JB253" s="12"/>
      <c r="JC253" s="12"/>
      <c r="JD253" s="12"/>
      <c r="JE253" s="12"/>
      <c r="JF253" s="12"/>
      <c r="JG253" s="12"/>
      <c r="JH253" s="12"/>
      <c r="JI253" s="12"/>
      <c r="JJ253" s="12"/>
      <c r="JK253" s="12"/>
      <c r="JL253" s="12"/>
      <c r="JM253" s="12"/>
      <c r="JN253" s="12"/>
      <c r="JO253" s="12"/>
      <c r="JP253" s="12"/>
      <c r="JQ253" s="12"/>
      <c r="JR253" s="12"/>
      <c r="JS253" s="12"/>
      <c r="JT253" s="12"/>
      <c r="JU253" s="12"/>
      <c r="JV253" s="12"/>
    </row>
    <row r="254" spans="1:282" x14ac:dyDescent="0.25">
      <c r="A254" t="s">
        <v>151</v>
      </c>
      <c r="B254" t="s">
        <v>432</v>
      </c>
      <c r="C254" s="14" t="s">
        <v>321</v>
      </c>
      <c r="D254" t="s">
        <v>212</v>
      </c>
      <c r="E254" s="42">
        <v>36000</v>
      </c>
      <c r="F254" s="42">
        <f>E254*0.0287</f>
        <v>1033.2</v>
      </c>
      <c r="G254" s="42">
        <v>0</v>
      </c>
      <c r="H254" s="42">
        <f>E254*0.0304</f>
        <v>1094.4000000000001</v>
      </c>
      <c r="I254" s="63">
        <v>5452.17</v>
      </c>
      <c r="J254" s="63">
        <v>7579.77</v>
      </c>
      <c r="K254" s="42">
        <f t="shared" si="30"/>
        <v>28420.23</v>
      </c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  <c r="BC254" s="12"/>
      <c r="BD254" s="12"/>
      <c r="BE254" s="12"/>
      <c r="BF254" s="12"/>
      <c r="BG254" s="12"/>
      <c r="BH254" s="12"/>
      <c r="BI254" s="12"/>
      <c r="BJ254" s="12"/>
      <c r="BK254" s="12"/>
      <c r="BL254" s="12"/>
      <c r="BM254" s="12"/>
      <c r="BN254" s="12"/>
      <c r="BO254" s="12"/>
      <c r="BP254" s="12"/>
      <c r="BQ254" s="12"/>
      <c r="BR254" s="12"/>
      <c r="BS254" s="12"/>
      <c r="BT254" s="12"/>
      <c r="BU254" s="12"/>
      <c r="BV254" s="12"/>
      <c r="BW254" s="12"/>
      <c r="BX254" s="12"/>
      <c r="BY254" s="12"/>
      <c r="BZ254" s="12"/>
      <c r="CA254" s="12"/>
      <c r="CB254" s="12"/>
      <c r="CC254" s="12"/>
      <c r="CD254" s="12"/>
      <c r="CE254" s="12"/>
      <c r="CF254" s="12"/>
      <c r="CG254" s="12"/>
      <c r="CH254" s="12"/>
      <c r="CI254" s="12"/>
      <c r="CJ254" s="12"/>
      <c r="CK254" s="12"/>
      <c r="CL254" s="12"/>
      <c r="CM254" s="12"/>
      <c r="CN254" s="12"/>
      <c r="CO254" s="12"/>
      <c r="CP254" s="12"/>
      <c r="CQ254" s="12"/>
      <c r="CR254" s="12"/>
      <c r="CS254" s="12"/>
      <c r="CT254" s="12"/>
      <c r="CU254" s="12"/>
      <c r="CV254" s="12"/>
      <c r="CW254" s="12"/>
      <c r="CX254" s="12"/>
      <c r="CY254" s="12"/>
      <c r="CZ254" s="12"/>
      <c r="DA254" s="12"/>
      <c r="DB254" s="12"/>
      <c r="DC254" s="12"/>
      <c r="DD254" s="12"/>
      <c r="DE254" s="12"/>
      <c r="DF254" s="12"/>
      <c r="DG254" s="12"/>
      <c r="DH254" s="12"/>
      <c r="DI254" s="12"/>
      <c r="DJ254" s="12"/>
      <c r="DK254" s="12"/>
      <c r="DL254" s="12"/>
      <c r="DM254" s="12"/>
      <c r="DN254" s="12"/>
      <c r="DO254" s="12"/>
      <c r="DP254" s="12"/>
      <c r="DQ254" s="12"/>
      <c r="DR254" s="12"/>
      <c r="DS254" s="12"/>
      <c r="DT254" s="12"/>
      <c r="DU254" s="12"/>
      <c r="DV254" s="12"/>
      <c r="DW254" s="12"/>
      <c r="DX254" s="12"/>
      <c r="DY254" s="12"/>
      <c r="DZ254" s="12"/>
      <c r="EA254" s="12"/>
      <c r="EB254" s="12"/>
      <c r="EC254" s="12"/>
      <c r="ED254" s="12"/>
      <c r="EE254" s="12"/>
      <c r="EF254" s="12"/>
      <c r="EG254" s="12"/>
      <c r="EH254" s="12"/>
      <c r="EI254" s="12"/>
      <c r="EJ254" s="12"/>
      <c r="EK254" s="12"/>
      <c r="EL254" s="12"/>
      <c r="EM254" s="12"/>
      <c r="EN254" s="12"/>
      <c r="EO254" s="12"/>
      <c r="EP254" s="12"/>
      <c r="EQ254" s="12"/>
      <c r="ER254" s="12"/>
      <c r="ES254" s="12"/>
      <c r="ET254" s="12"/>
      <c r="EU254" s="12"/>
      <c r="EV254" s="12"/>
      <c r="EW254" s="12"/>
      <c r="EX254" s="12"/>
      <c r="EY254" s="12"/>
      <c r="EZ254" s="12"/>
      <c r="FA254" s="12"/>
      <c r="FB254" s="12"/>
      <c r="FC254" s="12"/>
      <c r="FD254" s="12"/>
      <c r="FE254" s="12"/>
      <c r="FF254" s="12"/>
      <c r="FG254" s="12"/>
      <c r="FH254" s="12"/>
      <c r="FI254" s="12"/>
      <c r="FJ254" s="12"/>
      <c r="FK254" s="12"/>
      <c r="FL254" s="12"/>
      <c r="FM254" s="12"/>
      <c r="FN254" s="12"/>
      <c r="FO254" s="12"/>
      <c r="FP254" s="12"/>
      <c r="FQ254" s="12"/>
      <c r="FR254" s="12"/>
      <c r="FS254" s="12"/>
      <c r="FT254" s="12"/>
      <c r="FU254" s="12"/>
      <c r="FV254" s="12"/>
      <c r="FW254" s="12"/>
      <c r="FX254" s="12"/>
      <c r="FY254" s="12"/>
      <c r="FZ254" s="12"/>
      <c r="GA254" s="12"/>
      <c r="GB254" s="12"/>
      <c r="GC254" s="12"/>
      <c r="GD254" s="12"/>
      <c r="GE254" s="12"/>
      <c r="GF254" s="12"/>
      <c r="GG254" s="12"/>
      <c r="GH254" s="12"/>
      <c r="GI254" s="12"/>
      <c r="GJ254" s="12"/>
      <c r="GK254" s="12"/>
      <c r="GL254" s="12"/>
      <c r="GM254" s="12"/>
      <c r="GN254" s="12"/>
      <c r="GO254" s="12"/>
      <c r="GP254" s="12"/>
      <c r="GQ254" s="12"/>
      <c r="GR254" s="12"/>
      <c r="GS254" s="12"/>
      <c r="GT254" s="12"/>
      <c r="GU254" s="12"/>
      <c r="GV254" s="12"/>
      <c r="GW254" s="12"/>
      <c r="GX254" s="12"/>
      <c r="GY254" s="12"/>
      <c r="GZ254" s="12"/>
      <c r="HA254" s="12"/>
      <c r="HB254" s="12"/>
      <c r="HC254" s="12"/>
      <c r="HD254" s="12"/>
      <c r="HE254" s="12"/>
      <c r="HF254" s="12"/>
      <c r="HG254" s="12"/>
      <c r="HH254" s="12"/>
      <c r="HI254" s="12"/>
      <c r="HJ254" s="12"/>
      <c r="HK254" s="12"/>
      <c r="HL254" s="12"/>
      <c r="HM254" s="12"/>
      <c r="HN254" s="12"/>
      <c r="HO254" s="12"/>
      <c r="HP254" s="12"/>
      <c r="HQ254" s="12"/>
      <c r="HR254" s="12"/>
      <c r="HS254" s="12"/>
      <c r="HT254" s="12"/>
      <c r="HU254" s="12"/>
      <c r="HV254" s="12"/>
      <c r="HW254" s="12"/>
      <c r="HX254" s="12"/>
      <c r="HY254" s="12"/>
      <c r="HZ254" s="12"/>
      <c r="IA254" s="12"/>
      <c r="IB254" s="12"/>
      <c r="IC254" s="12"/>
      <c r="ID254" s="12"/>
      <c r="IE254" s="12"/>
      <c r="IF254" s="12"/>
      <c r="IG254" s="12"/>
      <c r="IH254" s="12"/>
      <c r="II254" s="12"/>
      <c r="IJ254" s="12"/>
      <c r="IK254" s="12"/>
      <c r="IL254" s="12"/>
      <c r="IM254" s="12"/>
      <c r="IN254" s="12"/>
      <c r="IO254" s="12"/>
      <c r="IP254" s="12"/>
      <c r="IQ254" s="12"/>
      <c r="IR254" s="12"/>
      <c r="IS254" s="12"/>
      <c r="IT254" s="12"/>
      <c r="IU254" s="12"/>
      <c r="IV254" s="12"/>
      <c r="IW254" s="12"/>
      <c r="IX254" s="12"/>
      <c r="IY254" s="12"/>
      <c r="IZ254" s="12"/>
      <c r="JA254" s="12"/>
      <c r="JB254" s="12"/>
      <c r="JC254" s="12"/>
      <c r="JD254" s="12"/>
      <c r="JE254" s="12"/>
      <c r="JF254" s="12"/>
      <c r="JG254" s="12"/>
      <c r="JH254" s="12"/>
      <c r="JI254" s="12"/>
      <c r="JJ254" s="12"/>
      <c r="JK254" s="12"/>
      <c r="JL254" s="12"/>
      <c r="JM254" s="12"/>
      <c r="JN254" s="12"/>
      <c r="JO254" s="12"/>
      <c r="JP254" s="12"/>
      <c r="JQ254" s="12"/>
      <c r="JR254" s="12"/>
      <c r="JS254" s="12"/>
      <c r="JT254" s="12"/>
      <c r="JU254" s="12"/>
      <c r="JV254" s="12"/>
    </row>
    <row r="255" spans="1:282" x14ac:dyDescent="0.25">
      <c r="A255" t="s">
        <v>356</v>
      </c>
      <c r="B255" t="s">
        <v>432</v>
      </c>
      <c r="C255" s="14" t="s">
        <v>320</v>
      </c>
      <c r="D255" t="s">
        <v>212</v>
      </c>
      <c r="E255" s="42">
        <v>36000</v>
      </c>
      <c r="F255" s="42">
        <v>1033.2</v>
      </c>
      <c r="G255" s="42">
        <v>0</v>
      </c>
      <c r="H255" s="42">
        <v>1094.4000000000001</v>
      </c>
      <c r="I255" s="63">
        <v>1125</v>
      </c>
      <c r="J255" s="63">
        <v>3252.6</v>
      </c>
      <c r="K255" s="42">
        <f t="shared" si="30"/>
        <v>32747.4</v>
      </c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  <c r="BC255" s="12"/>
      <c r="BD255" s="12"/>
      <c r="BE255" s="12"/>
      <c r="BF255" s="12"/>
      <c r="BG255" s="12"/>
      <c r="BH255" s="12"/>
      <c r="BI255" s="12"/>
      <c r="BJ255" s="12"/>
      <c r="BK255" s="12"/>
      <c r="BL255" s="12"/>
      <c r="BM255" s="12"/>
      <c r="BN255" s="12"/>
      <c r="BO255" s="12"/>
      <c r="BP255" s="12"/>
      <c r="BQ255" s="12"/>
      <c r="BR255" s="12"/>
      <c r="BS255" s="12"/>
      <c r="BT255" s="12"/>
      <c r="BU255" s="12"/>
      <c r="BV255" s="12"/>
      <c r="BW255" s="12"/>
      <c r="BX255" s="12"/>
      <c r="BY255" s="12"/>
      <c r="BZ255" s="12"/>
      <c r="CA255" s="12"/>
      <c r="CB255" s="12"/>
      <c r="CC255" s="12"/>
      <c r="CD255" s="12"/>
      <c r="CE255" s="12"/>
      <c r="CF255" s="12"/>
      <c r="CG255" s="12"/>
      <c r="CH255" s="12"/>
      <c r="CI255" s="12"/>
      <c r="CJ255" s="12"/>
      <c r="CK255" s="12"/>
      <c r="CL255" s="12"/>
      <c r="CM255" s="12"/>
      <c r="CN255" s="12"/>
      <c r="CO255" s="12"/>
      <c r="CP255" s="12"/>
      <c r="CQ255" s="12"/>
      <c r="CR255" s="12"/>
      <c r="CS255" s="12"/>
      <c r="CT255" s="12"/>
      <c r="CU255" s="12"/>
      <c r="CV255" s="12"/>
      <c r="CW255" s="12"/>
      <c r="CX255" s="12"/>
      <c r="CY255" s="12"/>
      <c r="CZ255" s="12"/>
      <c r="DA255" s="12"/>
      <c r="DB255" s="12"/>
      <c r="DC255" s="12"/>
      <c r="DD255" s="12"/>
      <c r="DE255" s="12"/>
      <c r="DF255" s="12"/>
      <c r="DG255" s="12"/>
      <c r="DH255" s="12"/>
      <c r="DI255" s="12"/>
      <c r="DJ255" s="12"/>
      <c r="DK255" s="12"/>
      <c r="DL255" s="12"/>
      <c r="DM255" s="12"/>
      <c r="DN255" s="12"/>
      <c r="DO255" s="12"/>
      <c r="DP255" s="12"/>
      <c r="DQ255" s="12"/>
      <c r="DR255" s="12"/>
      <c r="DS255" s="12"/>
      <c r="DT255" s="12"/>
      <c r="DU255" s="12"/>
      <c r="DV255" s="12"/>
      <c r="DW255" s="12"/>
      <c r="DX255" s="12"/>
      <c r="DY255" s="12"/>
      <c r="DZ255" s="12"/>
      <c r="EA255" s="12"/>
      <c r="EB255" s="12"/>
      <c r="EC255" s="12"/>
      <c r="ED255" s="12"/>
      <c r="EE255" s="12"/>
      <c r="EF255" s="12"/>
      <c r="EG255" s="12"/>
      <c r="EH255" s="12"/>
      <c r="EI255" s="12"/>
      <c r="EJ255" s="12"/>
      <c r="EK255" s="12"/>
      <c r="EL255" s="12"/>
      <c r="EM255" s="12"/>
      <c r="EN255" s="12"/>
      <c r="EO255" s="12"/>
      <c r="EP255" s="12"/>
      <c r="EQ255" s="12"/>
      <c r="ER255" s="12"/>
      <c r="ES255" s="12"/>
      <c r="ET255" s="12"/>
      <c r="EU255" s="12"/>
      <c r="EV255" s="12"/>
      <c r="EW255" s="12"/>
      <c r="EX255" s="12"/>
      <c r="EY255" s="12"/>
      <c r="EZ255" s="12"/>
      <c r="FA255" s="12"/>
      <c r="FB255" s="12"/>
      <c r="FC255" s="12"/>
      <c r="FD255" s="12"/>
      <c r="FE255" s="12"/>
      <c r="FF255" s="12"/>
      <c r="FG255" s="12"/>
      <c r="FH255" s="12"/>
      <c r="FI255" s="12"/>
      <c r="FJ255" s="12"/>
      <c r="FK255" s="12"/>
      <c r="FL255" s="12"/>
      <c r="FM255" s="12"/>
      <c r="FN255" s="12"/>
      <c r="FO255" s="12"/>
      <c r="FP255" s="12"/>
      <c r="FQ255" s="12"/>
      <c r="FR255" s="12"/>
      <c r="FS255" s="12"/>
      <c r="FT255" s="12"/>
      <c r="FU255" s="12"/>
      <c r="FV255" s="12"/>
      <c r="FW255" s="12"/>
      <c r="FX255" s="12"/>
      <c r="FY255" s="12"/>
      <c r="FZ255" s="12"/>
      <c r="GA255" s="12"/>
      <c r="GB255" s="12"/>
      <c r="GC255" s="12"/>
      <c r="GD255" s="12"/>
      <c r="GE255" s="12"/>
      <c r="GF255" s="12"/>
      <c r="GG255" s="12"/>
      <c r="GH255" s="12"/>
      <c r="GI255" s="12"/>
      <c r="GJ255" s="12"/>
      <c r="GK255" s="12"/>
      <c r="GL255" s="12"/>
      <c r="GM255" s="12"/>
      <c r="GN255" s="12"/>
      <c r="GO255" s="12"/>
      <c r="GP255" s="12"/>
      <c r="GQ255" s="12"/>
      <c r="GR255" s="12"/>
      <c r="GS255" s="12"/>
      <c r="GT255" s="12"/>
      <c r="GU255" s="12"/>
      <c r="GV255" s="12"/>
      <c r="GW255" s="12"/>
      <c r="GX255" s="12"/>
      <c r="GY255" s="12"/>
      <c r="GZ255" s="12"/>
      <c r="HA255" s="12"/>
      <c r="HB255" s="12"/>
      <c r="HC255" s="12"/>
      <c r="HD255" s="12"/>
      <c r="HE255" s="12"/>
      <c r="HF255" s="12"/>
      <c r="HG255" s="12"/>
      <c r="HH255" s="12"/>
      <c r="HI255" s="12"/>
      <c r="HJ255" s="12"/>
      <c r="HK255" s="12"/>
      <c r="HL255" s="12"/>
      <c r="HM255" s="12"/>
      <c r="HN255" s="12"/>
      <c r="HO255" s="12"/>
      <c r="HP255" s="12"/>
      <c r="HQ255" s="12"/>
      <c r="HR255" s="12"/>
      <c r="HS255" s="12"/>
      <c r="HT255" s="12"/>
      <c r="HU255" s="12"/>
      <c r="HV255" s="12"/>
      <c r="HW255" s="12"/>
      <c r="HX255" s="12"/>
      <c r="HY255" s="12"/>
      <c r="HZ255" s="12"/>
      <c r="IA255" s="12"/>
      <c r="IB255" s="12"/>
      <c r="IC255" s="12"/>
      <c r="ID255" s="12"/>
      <c r="IE255" s="12"/>
      <c r="IF255" s="12"/>
      <c r="IG255" s="12"/>
      <c r="IH255" s="12"/>
      <c r="II255" s="12"/>
      <c r="IJ255" s="12"/>
      <c r="IK255" s="12"/>
      <c r="IL255" s="12"/>
      <c r="IM255" s="12"/>
      <c r="IN255" s="12"/>
      <c r="IO255" s="12"/>
      <c r="IP255" s="12"/>
      <c r="IQ255" s="12"/>
      <c r="IR255" s="12"/>
      <c r="IS255" s="12"/>
      <c r="IT255" s="12"/>
      <c r="IU255" s="12"/>
      <c r="IV255" s="12"/>
      <c r="IW255" s="12"/>
      <c r="IX255" s="12"/>
      <c r="IY255" s="12"/>
      <c r="IZ255" s="12"/>
      <c r="JA255" s="12"/>
      <c r="JB255" s="12"/>
      <c r="JC255" s="12"/>
      <c r="JD255" s="12"/>
      <c r="JE255" s="12"/>
      <c r="JF255" s="12"/>
      <c r="JG255" s="12"/>
      <c r="JH255" s="12"/>
      <c r="JI255" s="12"/>
      <c r="JJ255" s="12"/>
      <c r="JK255" s="12"/>
      <c r="JL255" s="12"/>
      <c r="JM255" s="12"/>
      <c r="JN255" s="12"/>
      <c r="JO255" s="12"/>
      <c r="JP255" s="12"/>
      <c r="JQ255" s="12"/>
      <c r="JR255" s="12"/>
      <c r="JS255" s="12"/>
      <c r="JT255" s="12"/>
      <c r="JU255" s="12"/>
      <c r="JV255" s="12"/>
    </row>
    <row r="256" spans="1:282" x14ac:dyDescent="0.25">
      <c r="A256" t="s">
        <v>152</v>
      </c>
      <c r="B256" t="s">
        <v>432</v>
      </c>
      <c r="C256" s="14" t="s">
        <v>321</v>
      </c>
      <c r="D256" t="s">
        <v>212</v>
      </c>
      <c r="E256" s="42">
        <v>36000</v>
      </c>
      <c r="F256" s="42">
        <f t="shared" ref="F256:F260" si="31">E256*0.0287</f>
        <v>1033.2</v>
      </c>
      <c r="G256" s="42">
        <v>0</v>
      </c>
      <c r="H256" s="42">
        <f>E256*0.0304</f>
        <v>1094.4000000000001</v>
      </c>
      <c r="I256" s="63">
        <v>7002.17</v>
      </c>
      <c r="J256" s="63">
        <v>9129.77</v>
      </c>
      <c r="K256" s="42">
        <f t="shared" si="30"/>
        <v>26870.23</v>
      </c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12"/>
      <c r="FY256" s="12"/>
      <c r="FZ256" s="12"/>
      <c r="GA256" s="12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  <c r="HP256" s="12"/>
      <c r="HQ256" s="12"/>
      <c r="HR256" s="12"/>
      <c r="HS256" s="12"/>
      <c r="HT256" s="12"/>
      <c r="HU256" s="12"/>
      <c r="HV256" s="12"/>
      <c r="HW256" s="12"/>
      <c r="HX256" s="12"/>
      <c r="HY256" s="12"/>
      <c r="HZ256" s="12"/>
      <c r="IA256" s="12"/>
      <c r="IB256" s="12"/>
      <c r="IC256" s="12"/>
      <c r="ID256" s="12"/>
      <c r="IE256" s="12"/>
      <c r="IF256" s="12"/>
      <c r="IG256" s="12"/>
      <c r="IH256" s="12"/>
      <c r="II256" s="12"/>
      <c r="IJ256" s="12"/>
      <c r="IK256" s="12"/>
      <c r="IL256" s="12"/>
      <c r="IM256" s="12"/>
      <c r="IN256" s="12"/>
      <c r="IO256" s="12"/>
      <c r="IP256" s="12"/>
      <c r="IQ256" s="12"/>
      <c r="IR256" s="12"/>
      <c r="IS256" s="12"/>
      <c r="IT256" s="12"/>
      <c r="IU256" s="12"/>
      <c r="IV256" s="12"/>
      <c r="IW256" s="12"/>
      <c r="IX256" s="12"/>
      <c r="IY256" s="12"/>
      <c r="IZ256" s="12"/>
      <c r="JA256" s="12"/>
      <c r="JB256" s="12"/>
      <c r="JC256" s="12"/>
      <c r="JD256" s="12"/>
      <c r="JE256" s="12"/>
      <c r="JF256" s="12"/>
      <c r="JG256" s="12"/>
      <c r="JH256" s="12"/>
      <c r="JI256" s="12"/>
      <c r="JJ256" s="12"/>
      <c r="JK256" s="12"/>
      <c r="JL256" s="12"/>
      <c r="JM256" s="12"/>
      <c r="JN256" s="12"/>
      <c r="JO256" s="12"/>
      <c r="JP256" s="12"/>
      <c r="JQ256" s="12"/>
      <c r="JR256" s="12"/>
      <c r="JS256" s="12"/>
      <c r="JT256" s="12"/>
      <c r="JU256" s="12"/>
      <c r="JV256" s="12"/>
    </row>
    <row r="257" spans="1:282" x14ac:dyDescent="0.25">
      <c r="A257" t="s">
        <v>153</v>
      </c>
      <c r="B257" t="s">
        <v>432</v>
      </c>
      <c r="C257" s="14" t="s">
        <v>320</v>
      </c>
      <c r="D257" t="s">
        <v>212</v>
      </c>
      <c r="E257" s="42">
        <v>36000</v>
      </c>
      <c r="F257" s="42">
        <f t="shared" si="31"/>
        <v>1033.2</v>
      </c>
      <c r="G257" s="42">
        <v>0</v>
      </c>
      <c r="H257" s="42">
        <f>E257*0.0304</f>
        <v>1094.4000000000001</v>
      </c>
      <c r="I257" s="63">
        <v>4807.45</v>
      </c>
      <c r="J257" s="63">
        <v>6935.05</v>
      </c>
      <c r="K257" s="42">
        <f t="shared" si="30"/>
        <v>29064.95</v>
      </c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12"/>
      <c r="FY257" s="12"/>
      <c r="FZ257" s="12"/>
      <c r="GA257" s="12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  <c r="HP257" s="12"/>
      <c r="HQ257" s="12"/>
      <c r="HR257" s="12"/>
      <c r="HS257" s="12"/>
      <c r="HT257" s="12"/>
      <c r="HU257" s="12"/>
      <c r="HV257" s="12"/>
      <c r="HW257" s="12"/>
      <c r="HX257" s="12"/>
      <c r="HY257" s="12"/>
      <c r="HZ257" s="12"/>
      <c r="IA257" s="12"/>
      <c r="IB257" s="12"/>
      <c r="IC257" s="12"/>
      <c r="ID257" s="12"/>
      <c r="IE257" s="12"/>
      <c r="IF257" s="12"/>
      <c r="IG257" s="12"/>
      <c r="IH257" s="12"/>
      <c r="II257" s="12"/>
      <c r="IJ257" s="12"/>
      <c r="IK257" s="12"/>
      <c r="IL257" s="12"/>
      <c r="IM257" s="12"/>
      <c r="IN257" s="12"/>
      <c r="IO257" s="12"/>
      <c r="IP257" s="12"/>
      <c r="IQ257" s="12"/>
      <c r="IR257" s="12"/>
      <c r="IS257" s="12"/>
      <c r="IT257" s="12"/>
      <c r="IU257" s="12"/>
      <c r="IV257" s="12"/>
      <c r="IW257" s="12"/>
      <c r="IX257" s="12"/>
      <c r="IY257" s="12"/>
      <c r="IZ257" s="12"/>
      <c r="JA257" s="12"/>
      <c r="JB257" s="12"/>
      <c r="JC257" s="12"/>
      <c r="JD257" s="12"/>
      <c r="JE257" s="12"/>
      <c r="JF257" s="12"/>
      <c r="JG257" s="12"/>
      <c r="JH257" s="12"/>
      <c r="JI257" s="12"/>
      <c r="JJ257" s="12"/>
      <c r="JK257" s="12"/>
      <c r="JL257" s="12"/>
      <c r="JM257" s="12"/>
      <c r="JN257" s="12"/>
      <c r="JO257" s="12"/>
      <c r="JP257" s="12"/>
      <c r="JQ257" s="12"/>
      <c r="JR257" s="12"/>
      <c r="JS257" s="12"/>
      <c r="JT257" s="12"/>
      <c r="JU257" s="12"/>
      <c r="JV257" s="12"/>
    </row>
    <row r="258" spans="1:282" x14ac:dyDescent="0.25">
      <c r="A258" t="s">
        <v>154</v>
      </c>
      <c r="B258" t="s">
        <v>149</v>
      </c>
      <c r="C258" s="14" t="s">
        <v>321</v>
      </c>
      <c r="D258" t="s">
        <v>212</v>
      </c>
      <c r="E258" s="42">
        <v>44000</v>
      </c>
      <c r="F258" s="42">
        <f t="shared" si="31"/>
        <v>1262.8</v>
      </c>
      <c r="G258" s="42">
        <v>780.32</v>
      </c>
      <c r="H258" s="42">
        <v>1337.6</v>
      </c>
      <c r="I258" s="63">
        <v>3687.45</v>
      </c>
      <c r="J258" s="63">
        <v>7068.17</v>
      </c>
      <c r="K258" s="42">
        <f t="shared" si="30"/>
        <v>36931.83</v>
      </c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12"/>
      <c r="FY258" s="12"/>
      <c r="FZ258" s="12"/>
      <c r="GA258" s="12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  <c r="HP258" s="12"/>
      <c r="HQ258" s="12"/>
      <c r="HR258" s="12"/>
      <c r="HS258" s="12"/>
      <c r="HT258" s="12"/>
      <c r="HU258" s="12"/>
      <c r="HV258" s="12"/>
      <c r="HW258" s="12"/>
      <c r="HX258" s="12"/>
      <c r="HY258" s="12"/>
      <c r="HZ258" s="12"/>
      <c r="IA258" s="12"/>
      <c r="IB258" s="12"/>
      <c r="IC258" s="12"/>
      <c r="ID258" s="12"/>
      <c r="IE258" s="12"/>
      <c r="IF258" s="12"/>
      <c r="IG258" s="12"/>
      <c r="IH258" s="12"/>
      <c r="II258" s="12"/>
      <c r="IJ258" s="12"/>
      <c r="IK258" s="12"/>
      <c r="IL258" s="12"/>
      <c r="IM258" s="12"/>
      <c r="IN258" s="12"/>
      <c r="IO258" s="12"/>
      <c r="IP258" s="12"/>
      <c r="IQ258" s="12"/>
      <c r="IR258" s="12"/>
      <c r="IS258" s="12"/>
      <c r="IT258" s="12"/>
      <c r="IU258" s="12"/>
      <c r="IV258" s="12"/>
      <c r="IW258" s="12"/>
      <c r="IX258" s="12"/>
      <c r="IY258" s="12"/>
      <c r="IZ258" s="12"/>
      <c r="JA258" s="12"/>
      <c r="JB258" s="12"/>
      <c r="JC258" s="12"/>
      <c r="JD258" s="12"/>
      <c r="JE258" s="12"/>
      <c r="JF258" s="12"/>
      <c r="JG258" s="12"/>
      <c r="JH258" s="12"/>
      <c r="JI258" s="12"/>
      <c r="JJ258" s="12"/>
      <c r="JK258" s="12"/>
      <c r="JL258" s="12"/>
      <c r="JM258" s="12"/>
      <c r="JN258" s="12"/>
      <c r="JO258" s="12"/>
      <c r="JP258" s="12"/>
      <c r="JQ258" s="12"/>
      <c r="JR258" s="12"/>
      <c r="JS258" s="12"/>
      <c r="JT258" s="12"/>
      <c r="JU258" s="12"/>
      <c r="JV258" s="12"/>
    </row>
    <row r="259" spans="1:282" x14ac:dyDescent="0.25">
      <c r="A259" t="s">
        <v>456</v>
      </c>
      <c r="B259" t="s">
        <v>432</v>
      </c>
      <c r="C259" s="14" t="s">
        <v>321</v>
      </c>
      <c r="D259" t="s">
        <v>212</v>
      </c>
      <c r="E259" s="42">
        <v>10500</v>
      </c>
      <c r="F259" s="42">
        <f t="shared" si="31"/>
        <v>301.35000000000002</v>
      </c>
      <c r="G259" s="42">
        <v>0</v>
      </c>
      <c r="H259" s="42">
        <v>319.2</v>
      </c>
      <c r="I259" s="65">
        <v>175</v>
      </c>
      <c r="J259">
        <v>795.55</v>
      </c>
      <c r="K259" s="42">
        <f t="shared" si="30"/>
        <v>9704.4500000000007</v>
      </c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</row>
    <row r="260" spans="1:282" x14ac:dyDescent="0.25">
      <c r="A260" t="s">
        <v>357</v>
      </c>
      <c r="B260" t="s">
        <v>432</v>
      </c>
      <c r="C260" s="14" t="s">
        <v>321</v>
      </c>
      <c r="D260" t="s">
        <v>212</v>
      </c>
      <c r="E260" s="42">
        <v>45000</v>
      </c>
      <c r="F260" s="42">
        <f t="shared" si="31"/>
        <v>1291.5</v>
      </c>
      <c r="G260" s="42">
        <v>1148.33</v>
      </c>
      <c r="H260" s="42">
        <f>E260*0.0304</f>
        <v>1368</v>
      </c>
      <c r="I260" s="65">
        <v>175</v>
      </c>
      <c r="J260" s="63">
        <v>3982.83</v>
      </c>
      <c r="K260" s="42">
        <f t="shared" si="30"/>
        <v>41017.17</v>
      </c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</row>
    <row r="261" spans="1:282" x14ac:dyDescent="0.25">
      <c r="A261" s="26" t="s">
        <v>12</v>
      </c>
      <c r="B261" s="26">
        <v>8</v>
      </c>
      <c r="C261" s="27"/>
      <c r="D261" s="26"/>
      <c r="E261" s="49">
        <f t="shared" ref="E261:K261" si="32">SUM(E253:E260)</f>
        <v>279500</v>
      </c>
      <c r="F261" s="49">
        <f t="shared" si="32"/>
        <v>8021.65</v>
      </c>
      <c r="G261" s="49">
        <f t="shared" si="32"/>
        <v>1928.65</v>
      </c>
      <c r="H261" s="49">
        <f t="shared" si="32"/>
        <v>8496.7999999999993</v>
      </c>
      <c r="I261" s="49">
        <f t="shared" si="32"/>
        <v>23599.24</v>
      </c>
      <c r="J261" s="49">
        <f t="shared" si="32"/>
        <v>42046.34</v>
      </c>
      <c r="K261" s="49">
        <f t="shared" si="32"/>
        <v>237453.66</v>
      </c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</row>
    <row r="262" spans="1:282" x14ac:dyDescent="0.25"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</row>
    <row r="263" spans="1:282" x14ac:dyDescent="0.25">
      <c r="A263" s="5" t="s">
        <v>155</v>
      </c>
      <c r="B263" s="5"/>
      <c r="C263" s="17"/>
      <c r="D263" s="5"/>
      <c r="E263" s="54"/>
      <c r="F263" s="54"/>
      <c r="G263" s="54"/>
      <c r="H263" s="54"/>
      <c r="I263" s="54"/>
      <c r="J263" s="54"/>
      <c r="K263" s="54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</row>
    <row r="264" spans="1:282" x14ac:dyDescent="0.25">
      <c r="A264" t="s">
        <v>162</v>
      </c>
      <c r="B264" t="s">
        <v>163</v>
      </c>
      <c r="C264" s="14" t="s">
        <v>320</v>
      </c>
      <c r="D264" t="s">
        <v>212</v>
      </c>
      <c r="E264" s="42">
        <v>81000</v>
      </c>
      <c r="F264" s="42">
        <f t="shared" ref="F264:F274" si="33">E264*0.0287</f>
        <v>2324.6999999999998</v>
      </c>
      <c r="G264" s="42">
        <v>7636.09</v>
      </c>
      <c r="H264" s="42">
        <f>E264*0.0304</f>
        <v>2462.4</v>
      </c>
      <c r="I264" s="64">
        <v>25</v>
      </c>
      <c r="J264" s="42">
        <f t="shared" ref="J264:J274" si="34">+F264+G264+H264+I264</f>
        <v>12448.19</v>
      </c>
      <c r="K264" s="42">
        <f t="shared" ref="K264:K274" si="35">+E264-J264</f>
        <v>68551.81</v>
      </c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</row>
    <row r="265" spans="1:282" x14ac:dyDescent="0.25">
      <c r="A265" t="s">
        <v>156</v>
      </c>
      <c r="B265" t="s">
        <v>148</v>
      </c>
      <c r="C265" s="14" t="s">
        <v>321</v>
      </c>
      <c r="D265" t="s">
        <v>212</v>
      </c>
      <c r="E265" s="42">
        <v>45000</v>
      </c>
      <c r="F265" s="42">
        <f t="shared" si="33"/>
        <v>1291.5</v>
      </c>
      <c r="G265" s="42">
        <v>1148.33</v>
      </c>
      <c r="H265" s="42">
        <v>1368</v>
      </c>
      <c r="I265" s="64">
        <v>6424.23</v>
      </c>
      <c r="J265" s="42">
        <f t="shared" si="34"/>
        <v>10232.06</v>
      </c>
      <c r="K265" s="42">
        <f t="shared" si="35"/>
        <v>34767.94</v>
      </c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</row>
    <row r="266" spans="1:282" x14ac:dyDescent="0.25">
      <c r="A266" t="s">
        <v>157</v>
      </c>
      <c r="B266" t="s">
        <v>158</v>
      </c>
      <c r="C266" s="14" t="s">
        <v>321</v>
      </c>
      <c r="D266" t="s">
        <v>212</v>
      </c>
      <c r="E266" s="42">
        <v>33000</v>
      </c>
      <c r="F266" s="42">
        <f t="shared" si="33"/>
        <v>947.1</v>
      </c>
      <c r="G266" s="42">
        <v>0</v>
      </c>
      <c r="H266" s="42">
        <f>E266*0.0304</f>
        <v>1003.2</v>
      </c>
      <c r="I266" s="64">
        <v>715</v>
      </c>
      <c r="J266" s="42">
        <f t="shared" si="34"/>
        <v>2665.3</v>
      </c>
      <c r="K266" s="42">
        <f t="shared" si="35"/>
        <v>30334.7</v>
      </c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</row>
    <row r="267" spans="1:282" x14ac:dyDescent="0.25">
      <c r="A267" t="s">
        <v>160</v>
      </c>
      <c r="B267" t="s">
        <v>105</v>
      </c>
      <c r="C267" s="14" t="s">
        <v>321</v>
      </c>
      <c r="D267" t="s">
        <v>211</v>
      </c>
      <c r="E267" s="42">
        <v>32000</v>
      </c>
      <c r="F267" s="42">
        <f t="shared" si="33"/>
        <v>918.4</v>
      </c>
      <c r="G267" s="42">
        <v>0</v>
      </c>
      <c r="H267" s="42">
        <v>972.8</v>
      </c>
      <c r="I267" s="64">
        <v>2949.45</v>
      </c>
      <c r="J267" s="42">
        <f t="shared" si="34"/>
        <v>4840.6499999999996</v>
      </c>
      <c r="K267" s="42">
        <f t="shared" si="35"/>
        <v>27159.35</v>
      </c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</row>
    <row r="268" spans="1:282" x14ac:dyDescent="0.25">
      <c r="A268" t="s">
        <v>161</v>
      </c>
      <c r="B268" t="s">
        <v>158</v>
      </c>
      <c r="C268" s="14" t="s">
        <v>321</v>
      </c>
      <c r="D268" t="s">
        <v>212</v>
      </c>
      <c r="E268" s="42">
        <v>33000</v>
      </c>
      <c r="F268" s="42">
        <f t="shared" si="33"/>
        <v>947.1</v>
      </c>
      <c r="G268" s="42">
        <v>0</v>
      </c>
      <c r="H268" s="42">
        <f>E268*0.0304</f>
        <v>1003.2</v>
      </c>
      <c r="I268" s="64">
        <v>315</v>
      </c>
      <c r="J268" s="42">
        <f t="shared" si="34"/>
        <v>2265.3000000000002</v>
      </c>
      <c r="K268" s="42">
        <f t="shared" si="35"/>
        <v>30734.7</v>
      </c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</row>
    <row r="269" spans="1:282" x14ac:dyDescent="0.25">
      <c r="A269" t="s">
        <v>358</v>
      </c>
      <c r="B269" t="s">
        <v>433</v>
      </c>
      <c r="C269" s="14" t="s">
        <v>320</v>
      </c>
      <c r="D269" t="s">
        <v>212</v>
      </c>
      <c r="E269" s="42">
        <v>41000</v>
      </c>
      <c r="F269" s="42">
        <f t="shared" si="33"/>
        <v>1176.7</v>
      </c>
      <c r="G269" s="42">
        <v>356.92</v>
      </c>
      <c r="H269" s="42">
        <f>E269*0.0304</f>
        <v>1246.4000000000001</v>
      </c>
      <c r="I269" s="64">
        <v>1687.45</v>
      </c>
      <c r="J269" s="42">
        <f t="shared" si="34"/>
        <v>4467.47</v>
      </c>
      <c r="K269" s="42">
        <f t="shared" si="35"/>
        <v>36532.53</v>
      </c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</row>
    <row r="270" spans="1:282" x14ac:dyDescent="0.25">
      <c r="A270" t="s">
        <v>144</v>
      </c>
      <c r="B270" t="s">
        <v>434</v>
      </c>
      <c r="C270" s="14" t="s">
        <v>320</v>
      </c>
      <c r="D270" t="s">
        <v>212</v>
      </c>
      <c r="E270" s="42">
        <v>46000</v>
      </c>
      <c r="F270" s="42">
        <f t="shared" si="33"/>
        <v>1320.2</v>
      </c>
      <c r="G270" s="42">
        <v>1289.46</v>
      </c>
      <c r="H270" s="42">
        <f>E270*0.0304</f>
        <v>1398.4</v>
      </c>
      <c r="I270" s="64">
        <v>2335</v>
      </c>
      <c r="J270" s="42">
        <f t="shared" si="34"/>
        <v>6343.06</v>
      </c>
      <c r="K270" s="42">
        <f t="shared" si="35"/>
        <v>39656.94</v>
      </c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</row>
    <row r="271" spans="1:282" x14ac:dyDescent="0.25">
      <c r="A271" t="s">
        <v>359</v>
      </c>
      <c r="B271" t="s">
        <v>145</v>
      </c>
      <c r="C271" s="14" t="s">
        <v>320</v>
      </c>
      <c r="D271" t="s">
        <v>212</v>
      </c>
      <c r="E271" s="42">
        <v>61000</v>
      </c>
      <c r="F271" s="42">
        <f t="shared" si="33"/>
        <v>1750.7</v>
      </c>
      <c r="G271" s="42">
        <v>3674.86</v>
      </c>
      <c r="H271" s="42">
        <f>E271*0.0304</f>
        <v>1854.4</v>
      </c>
      <c r="I271" s="64">
        <v>10278.82</v>
      </c>
      <c r="J271" s="42">
        <f t="shared" si="34"/>
        <v>17558.78</v>
      </c>
      <c r="K271" s="42">
        <f t="shared" si="35"/>
        <v>43441.22</v>
      </c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</row>
    <row r="272" spans="1:282" x14ac:dyDescent="0.25">
      <c r="A272" t="s">
        <v>146</v>
      </c>
      <c r="B272" t="s">
        <v>434</v>
      </c>
      <c r="C272" s="14" t="s">
        <v>320</v>
      </c>
      <c r="D272" t="s">
        <v>212</v>
      </c>
      <c r="E272" s="42">
        <v>46000</v>
      </c>
      <c r="F272" s="42">
        <f t="shared" si="33"/>
        <v>1320.2</v>
      </c>
      <c r="G272" s="42">
        <v>1289.46</v>
      </c>
      <c r="H272" s="42">
        <v>1398.4</v>
      </c>
      <c r="I272" s="64">
        <v>2355</v>
      </c>
      <c r="J272" s="42">
        <f t="shared" si="34"/>
        <v>6363.06</v>
      </c>
      <c r="K272" s="42">
        <f t="shared" si="35"/>
        <v>39636.94</v>
      </c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</row>
    <row r="273" spans="1:320" s="28" customFormat="1" x14ac:dyDescent="0.25">
      <c r="A273" t="s">
        <v>360</v>
      </c>
      <c r="B273" t="s">
        <v>435</v>
      </c>
      <c r="C273" s="14" t="s">
        <v>321</v>
      </c>
      <c r="D273" t="s">
        <v>212</v>
      </c>
      <c r="E273" s="42">
        <v>45000</v>
      </c>
      <c r="F273" s="42">
        <f t="shared" si="33"/>
        <v>1291.5</v>
      </c>
      <c r="G273" s="42">
        <v>694.59</v>
      </c>
      <c r="H273" s="42">
        <f>E273*0.0304</f>
        <v>1368</v>
      </c>
      <c r="I273" s="64">
        <v>3199.9</v>
      </c>
      <c r="J273" s="42">
        <f t="shared" si="34"/>
        <v>6553.99</v>
      </c>
      <c r="K273" s="42">
        <f t="shared" si="35"/>
        <v>38446.01</v>
      </c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  <c r="JW273" s="12"/>
      <c r="JX273" s="12"/>
      <c r="JY273" s="12"/>
      <c r="JZ273" s="12"/>
      <c r="KA273" s="12"/>
      <c r="KB273" s="12"/>
      <c r="KC273" s="12"/>
      <c r="KD273" s="12"/>
      <c r="KE273" s="12"/>
      <c r="KF273" s="12"/>
      <c r="KG273" s="12"/>
      <c r="KH273" s="12"/>
      <c r="KI273" s="12"/>
      <c r="KJ273" s="12"/>
      <c r="KK273" s="12"/>
      <c r="KL273" s="12"/>
      <c r="KM273" s="12"/>
      <c r="KN273" s="12"/>
      <c r="KO273" s="12"/>
      <c r="KP273" s="12"/>
      <c r="KQ273" s="12"/>
      <c r="KR273" s="12"/>
      <c r="KS273" s="12"/>
      <c r="KT273" s="12"/>
      <c r="KU273" s="12"/>
      <c r="KV273" s="12"/>
      <c r="KW273" s="12"/>
      <c r="KX273" s="12"/>
      <c r="KY273" s="12"/>
      <c r="KZ273" s="12"/>
      <c r="LA273" s="12"/>
      <c r="LB273" s="12"/>
      <c r="LC273" s="12"/>
      <c r="LD273" s="12"/>
      <c r="LE273" s="12"/>
      <c r="LF273" s="12"/>
      <c r="LG273" s="12"/>
      <c r="LH273" s="12"/>
    </row>
    <row r="274" spans="1:320" x14ac:dyDescent="0.25">
      <c r="A274" t="s">
        <v>361</v>
      </c>
      <c r="B274" t="s">
        <v>148</v>
      </c>
      <c r="C274" s="14" t="s">
        <v>321</v>
      </c>
      <c r="D274" t="s">
        <v>212</v>
      </c>
      <c r="E274" s="42">
        <v>45000</v>
      </c>
      <c r="F274" s="42">
        <f t="shared" si="33"/>
        <v>1291.5</v>
      </c>
      <c r="G274" s="42">
        <v>1148.33</v>
      </c>
      <c r="H274" s="42">
        <f>E274*0.0304</f>
        <v>1368</v>
      </c>
      <c r="I274" s="64">
        <v>6019.01</v>
      </c>
      <c r="J274" s="42">
        <f t="shared" si="34"/>
        <v>9826.84</v>
      </c>
      <c r="K274" s="42">
        <f t="shared" si="35"/>
        <v>35173.160000000003</v>
      </c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  <c r="JW274" s="12"/>
      <c r="JX274" s="12"/>
      <c r="JY274" s="12"/>
      <c r="JZ274" s="12"/>
      <c r="KA274" s="12"/>
      <c r="KB274" s="12"/>
      <c r="KC274" s="12"/>
      <c r="KD274" s="12"/>
      <c r="KE274" s="12"/>
      <c r="KF274" s="12"/>
      <c r="KG274" s="12"/>
      <c r="KH274" s="12"/>
      <c r="KI274" s="12"/>
      <c r="KJ274" s="12"/>
      <c r="KK274" s="12"/>
      <c r="KL274" s="12"/>
      <c r="KM274" s="12"/>
      <c r="KN274" s="12"/>
      <c r="KO274" s="12"/>
      <c r="KP274" s="12"/>
      <c r="KQ274" s="12"/>
      <c r="KR274" s="12"/>
      <c r="KS274" s="12"/>
      <c r="KT274" s="12"/>
      <c r="KU274" s="12"/>
      <c r="KV274" s="12"/>
      <c r="KW274" s="12"/>
      <c r="KX274" s="12"/>
      <c r="KY274" s="12"/>
      <c r="KZ274" s="12"/>
      <c r="LA274" s="12"/>
      <c r="LB274" s="12"/>
      <c r="LC274" s="12"/>
      <c r="LD274" s="12"/>
      <c r="LE274" s="12"/>
      <c r="LF274" s="12"/>
      <c r="LG274" s="12"/>
      <c r="LH274" s="12"/>
    </row>
    <row r="275" spans="1:320" s="28" customFormat="1" x14ac:dyDescent="0.25">
      <c r="A275" s="26" t="s">
        <v>12</v>
      </c>
      <c r="B275" s="26">
        <v>11</v>
      </c>
      <c r="C275" s="27"/>
      <c r="D275" s="26"/>
      <c r="E275" s="49">
        <f t="shared" ref="E275:J275" si="36">SUM(E264:E274)</f>
        <v>508000</v>
      </c>
      <c r="F275" s="49">
        <f t="shared" si="36"/>
        <v>14579.6</v>
      </c>
      <c r="G275" s="49">
        <f t="shared" si="36"/>
        <v>17238.04</v>
      </c>
      <c r="H275" s="49">
        <f t="shared" si="36"/>
        <v>15443.2</v>
      </c>
      <c r="I275" s="49">
        <f t="shared" si="36"/>
        <v>36303.86</v>
      </c>
      <c r="J275" s="49">
        <f t="shared" si="36"/>
        <v>83564.7</v>
      </c>
      <c r="K275" s="49">
        <f>SUM(K264:K268)+K269+K270+K271+K272+K273+K274</f>
        <v>424435.3</v>
      </c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  <c r="JW275" s="12"/>
      <c r="JX275" s="12"/>
      <c r="JY275" s="12"/>
      <c r="JZ275" s="12"/>
      <c r="KA275" s="12"/>
      <c r="KB275" s="12"/>
      <c r="KC275" s="12"/>
      <c r="KD275" s="12"/>
      <c r="KE275" s="12"/>
      <c r="KF275" s="12"/>
      <c r="KG275" s="12"/>
      <c r="KH275" s="12"/>
      <c r="KI275" s="12"/>
      <c r="KJ275" s="12"/>
      <c r="KK275" s="12"/>
      <c r="KL275" s="12"/>
      <c r="KM275" s="12"/>
      <c r="KN275" s="12"/>
      <c r="KO275" s="12"/>
      <c r="KP275" s="12"/>
      <c r="KQ275" s="12"/>
      <c r="KR275" s="12"/>
      <c r="KS275" s="12"/>
      <c r="KT275" s="12"/>
      <c r="KU275" s="12"/>
      <c r="KV275" s="12"/>
      <c r="KW275" s="12"/>
      <c r="KX275" s="12"/>
      <c r="KY275" s="12"/>
      <c r="KZ275" s="12"/>
      <c r="LA275" s="12"/>
      <c r="LB275" s="12"/>
      <c r="LC275" s="12"/>
      <c r="LD275" s="12"/>
      <c r="LE275" s="12"/>
      <c r="LF275" s="12"/>
      <c r="LG275" s="12"/>
      <c r="LH275" s="12"/>
    </row>
    <row r="276" spans="1:320" s="12" customFormat="1" x14ac:dyDescent="0.25">
      <c r="A276" s="11"/>
      <c r="B276" s="11"/>
      <c r="C276" s="16"/>
      <c r="D276" s="11"/>
      <c r="E276" s="53"/>
      <c r="F276" s="53"/>
      <c r="G276" s="53"/>
      <c r="H276" s="53"/>
      <c r="I276" s="53"/>
      <c r="J276" s="53"/>
      <c r="K276" s="53"/>
    </row>
    <row r="277" spans="1:320" x14ac:dyDescent="0.25">
      <c r="A277" s="86" t="s">
        <v>86</v>
      </c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12"/>
      <c r="FY277" s="12"/>
      <c r="FZ277" s="12"/>
      <c r="GA277" s="12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  <c r="HP277" s="12"/>
      <c r="HQ277" s="12"/>
      <c r="HR277" s="12"/>
      <c r="HS277" s="12"/>
      <c r="HT277" s="12"/>
      <c r="HU277" s="12"/>
      <c r="HV277" s="12"/>
      <c r="HW277" s="12"/>
      <c r="HX277" s="12"/>
      <c r="HY277" s="12"/>
      <c r="HZ277" s="12"/>
      <c r="IA277" s="12"/>
      <c r="IB277" s="12"/>
      <c r="IC277" s="12"/>
      <c r="ID277" s="12"/>
      <c r="IE277" s="12"/>
      <c r="IF277" s="12"/>
      <c r="IG277" s="12"/>
      <c r="IH277" s="12"/>
      <c r="II277" s="12"/>
      <c r="IJ277" s="12"/>
      <c r="IK277" s="12"/>
      <c r="IL277" s="12"/>
      <c r="IM277" s="12"/>
      <c r="IN277" s="12"/>
      <c r="IO277" s="12"/>
      <c r="IP277" s="12"/>
      <c r="IQ277" s="12"/>
      <c r="IR277" s="12"/>
      <c r="IS277" s="12"/>
      <c r="IT277" s="12"/>
      <c r="IU277" s="12"/>
      <c r="IV277" s="12"/>
      <c r="IW277" s="12"/>
      <c r="IX277" s="12"/>
      <c r="IY277" s="12"/>
      <c r="IZ277" s="12"/>
      <c r="JA277" s="12"/>
      <c r="JB277" s="12"/>
      <c r="JC277" s="12"/>
      <c r="JD277" s="12"/>
      <c r="JE277" s="12"/>
      <c r="JF277" s="12"/>
      <c r="JG277" s="12"/>
      <c r="JH277" s="12"/>
      <c r="JI277" s="12"/>
      <c r="JJ277" s="12"/>
      <c r="JK277" s="12"/>
      <c r="JL277" s="12"/>
      <c r="JM277" s="12"/>
      <c r="JN277" s="12"/>
      <c r="JO277" s="12"/>
      <c r="JP277" s="12"/>
      <c r="JQ277" s="12"/>
      <c r="JR277" s="12"/>
      <c r="JS277" s="12"/>
      <c r="JT277" s="12"/>
      <c r="JU277" s="12"/>
      <c r="JV277" s="12"/>
    </row>
    <row r="278" spans="1:320" x14ac:dyDescent="0.25">
      <c r="A278" t="s">
        <v>446</v>
      </c>
      <c r="B278" t="s">
        <v>85</v>
      </c>
      <c r="C278" s="14" t="s">
        <v>321</v>
      </c>
      <c r="D278" t="s">
        <v>211</v>
      </c>
      <c r="E278" s="42">
        <v>165000</v>
      </c>
      <c r="F278" s="42">
        <v>4735.5</v>
      </c>
      <c r="G278" s="42">
        <v>27413.040000000001</v>
      </c>
      <c r="H278" s="42">
        <v>4943.8</v>
      </c>
      <c r="I278" s="42">
        <v>25</v>
      </c>
      <c r="J278" s="42">
        <v>37117.339999999997</v>
      </c>
      <c r="K278" s="42">
        <v>127882.66</v>
      </c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</row>
    <row r="279" spans="1:320" x14ac:dyDescent="0.25">
      <c r="A279" s="2" t="s">
        <v>12</v>
      </c>
      <c r="B279" s="2">
        <v>1</v>
      </c>
      <c r="C279" s="15"/>
      <c r="D279" s="2"/>
      <c r="E279" s="50">
        <f t="shared" ref="E279:K279" si="37">SUM(E278:E278)</f>
        <v>165000</v>
      </c>
      <c r="F279" s="50">
        <f t="shared" si="37"/>
        <v>4735.5</v>
      </c>
      <c r="G279" s="50">
        <f>SUM(G278:G278)</f>
        <v>27413.040000000001</v>
      </c>
      <c r="H279" s="50">
        <f t="shared" si="37"/>
        <v>4943.8</v>
      </c>
      <c r="I279" s="50">
        <f t="shared" si="37"/>
        <v>25</v>
      </c>
      <c r="J279" s="50">
        <f t="shared" si="37"/>
        <v>37117.339999999997</v>
      </c>
      <c r="K279" s="50">
        <f t="shared" si="37"/>
        <v>127882.66</v>
      </c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12"/>
      <c r="FY279" s="12"/>
      <c r="FZ279" s="12"/>
      <c r="GA279" s="12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  <c r="HP279" s="12"/>
      <c r="HQ279" s="12"/>
      <c r="HR279" s="12"/>
      <c r="HS279" s="12"/>
      <c r="HT279" s="12"/>
      <c r="HU279" s="12"/>
      <c r="HV279" s="12"/>
      <c r="HW279" s="12"/>
      <c r="HX279" s="12"/>
      <c r="HY279" s="12"/>
      <c r="HZ279" s="12"/>
      <c r="IA279" s="12"/>
      <c r="IB279" s="12"/>
      <c r="IC279" s="12"/>
      <c r="ID279" s="12"/>
      <c r="IE279" s="12"/>
      <c r="IF279" s="12"/>
      <c r="IG279" s="12"/>
      <c r="IH279" s="12"/>
      <c r="II279" s="12"/>
      <c r="IJ279" s="12"/>
      <c r="IK279" s="12"/>
      <c r="IL279" s="12"/>
      <c r="IM279" s="12"/>
      <c r="IN279" s="12"/>
      <c r="IO279" s="12"/>
      <c r="IP279" s="12"/>
      <c r="IQ279" s="12"/>
      <c r="IR279" s="12"/>
      <c r="IS279" s="12"/>
      <c r="IT279" s="12"/>
      <c r="IU279" s="12"/>
      <c r="IV279" s="12"/>
      <c r="IW279" s="12"/>
      <c r="IX279" s="12"/>
      <c r="IY279" s="12"/>
      <c r="IZ279" s="12"/>
      <c r="JA279" s="12"/>
      <c r="JB279" s="12"/>
      <c r="JC279" s="12"/>
      <c r="JD279" s="12"/>
      <c r="JE279" s="12"/>
      <c r="JF279" s="12"/>
      <c r="JG279" s="12"/>
      <c r="JH279" s="12"/>
      <c r="JI279" s="12"/>
      <c r="JJ279" s="12"/>
      <c r="JK279" s="12"/>
      <c r="JL279" s="12"/>
      <c r="JM279" s="12"/>
      <c r="JN279" s="12"/>
      <c r="JO279" s="12"/>
      <c r="JP279" s="12"/>
      <c r="JQ279" s="12"/>
      <c r="JR279" s="12"/>
      <c r="JS279" s="12"/>
      <c r="JT279" s="12"/>
      <c r="JU279" s="12"/>
      <c r="JV279" s="12"/>
    </row>
    <row r="280" spans="1:320" s="12" customFormat="1" x14ac:dyDescent="0.25">
      <c r="A280" s="11"/>
      <c r="B280" s="11"/>
      <c r="C280" s="16"/>
      <c r="D280" s="11"/>
      <c r="E280" s="53"/>
      <c r="F280" s="53"/>
      <c r="G280" s="53"/>
      <c r="H280" s="53"/>
      <c r="I280" s="53"/>
      <c r="J280" s="53"/>
      <c r="K280" s="53"/>
    </row>
    <row r="281" spans="1:320" x14ac:dyDescent="0.25">
      <c r="A281" s="86" t="s">
        <v>88</v>
      </c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12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  <c r="CS281" s="12"/>
      <c r="CT281" s="12"/>
      <c r="CU281" s="12"/>
      <c r="CV281" s="12"/>
      <c r="CW281" s="12"/>
      <c r="CX281" s="12"/>
      <c r="CY281" s="12"/>
      <c r="CZ281" s="12"/>
      <c r="DA281" s="12"/>
      <c r="DB281" s="12"/>
      <c r="DC281" s="12"/>
      <c r="DD281" s="12"/>
      <c r="DE281" s="12"/>
      <c r="DF281" s="12"/>
      <c r="DG281" s="12"/>
      <c r="DH281" s="12"/>
      <c r="DI281" s="12"/>
      <c r="DJ281" s="12"/>
      <c r="DK281" s="12"/>
      <c r="DL281" s="12"/>
      <c r="DM281" s="12"/>
      <c r="DN281" s="12"/>
      <c r="DO281" s="12"/>
      <c r="DP281" s="12"/>
      <c r="DQ281" s="12"/>
      <c r="DR281" s="12"/>
      <c r="DS281" s="12"/>
      <c r="DT281" s="12"/>
      <c r="DU281" s="12"/>
      <c r="DV281" s="12"/>
      <c r="DW281" s="12"/>
      <c r="DX281" s="12"/>
      <c r="DY281" s="12"/>
      <c r="DZ281" s="12"/>
      <c r="EA281" s="12"/>
      <c r="EB281" s="12"/>
      <c r="EC281" s="12"/>
      <c r="ED281" s="12"/>
      <c r="EE281" s="12"/>
      <c r="EF281" s="12"/>
      <c r="EG281" s="12"/>
      <c r="EH281" s="12"/>
      <c r="EI281" s="12"/>
      <c r="EJ281" s="12"/>
      <c r="EK281" s="12"/>
      <c r="EL281" s="12"/>
      <c r="EM281" s="12"/>
      <c r="EN281" s="12"/>
      <c r="EO281" s="12"/>
      <c r="EP281" s="12"/>
      <c r="EQ281" s="12"/>
      <c r="ER281" s="12"/>
      <c r="ES281" s="12"/>
      <c r="ET281" s="12"/>
      <c r="EU281" s="12"/>
      <c r="EV281" s="12"/>
      <c r="EW281" s="12"/>
      <c r="EX281" s="12"/>
      <c r="EY281" s="12"/>
      <c r="EZ281" s="12"/>
      <c r="FA281" s="12"/>
      <c r="FB281" s="12"/>
      <c r="FC281" s="12"/>
      <c r="FD281" s="12"/>
      <c r="FE281" s="12"/>
      <c r="FF281" s="12"/>
      <c r="FG281" s="12"/>
      <c r="FH281" s="12"/>
      <c r="FI281" s="12"/>
      <c r="FJ281" s="12"/>
      <c r="FK281" s="12"/>
      <c r="FL281" s="12"/>
      <c r="FM281" s="12"/>
      <c r="FN281" s="12"/>
      <c r="FO281" s="12"/>
      <c r="FP281" s="12"/>
      <c r="FQ281" s="12"/>
      <c r="FR281" s="12"/>
      <c r="FS281" s="12"/>
      <c r="FT281" s="12"/>
      <c r="FU281" s="12"/>
      <c r="FV281" s="12"/>
      <c r="FW281" s="12"/>
      <c r="FX281" s="12"/>
      <c r="FY281" s="12"/>
      <c r="FZ281" s="12"/>
      <c r="GA281" s="12"/>
      <c r="GB281" s="12"/>
      <c r="GC281" s="12"/>
      <c r="GD281" s="12"/>
      <c r="GE281" s="12"/>
      <c r="GF281" s="12"/>
      <c r="GG281" s="12"/>
      <c r="GH281" s="12"/>
      <c r="GI281" s="12"/>
      <c r="GJ281" s="12"/>
      <c r="GK281" s="12"/>
      <c r="GL281" s="12"/>
      <c r="GM281" s="12"/>
      <c r="GN281" s="12"/>
      <c r="GO281" s="12"/>
      <c r="GP281" s="12"/>
      <c r="GQ281" s="12"/>
      <c r="GR281" s="12"/>
      <c r="GS281" s="12"/>
      <c r="GT281" s="12"/>
      <c r="GU281" s="12"/>
      <c r="GV281" s="12"/>
      <c r="GW281" s="12"/>
      <c r="GX281" s="12"/>
      <c r="GY281" s="12"/>
      <c r="GZ281" s="12"/>
      <c r="HA281" s="12"/>
      <c r="HB281" s="12"/>
      <c r="HC281" s="12"/>
      <c r="HD281" s="12"/>
      <c r="HE281" s="12"/>
      <c r="HF281" s="12"/>
      <c r="HG281" s="12"/>
      <c r="HH281" s="12"/>
      <c r="HI281" s="12"/>
      <c r="HJ281" s="12"/>
      <c r="HK281" s="12"/>
      <c r="HL281" s="12"/>
      <c r="HM281" s="12"/>
      <c r="HN281" s="12"/>
      <c r="HO281" s="12"/>
      <c r="HP281" s="12"/>
      <c r="HQ281" s="12"/>
      <c r="HR281" s="12"/>
      <c r="HS281" s="12"/>
      <c r="HT281" s="12"/>
      <c r="HU281" s="12"/>
      <c r="HV281" s="12"/>
      <c r="HW281" s="12"/>
      <c r="HX281" s="12"/>
      <c r="HY281" s="12"/>
      <c r="HZ281" s="12"/>
      <c r="IA281" s="12"/>
      <c r="IB281" s="12"/>
      <c r="IC281" s="12"/>
      <c r="ID281" s="12"/>
      <c r="IE281" s="12"/>
      <c r="IF281" s="12"/>
      <c r="IG281" s="12"/>
      <c r="IH281" s="12"/>
      <c r="II281" s="12"/>
      <c r="IJ281" s="12"/>
      <c r="IK281" s="12"/>
      <c r="IL281" s="12"/>
      <c r="IM281" s="12"/>
      <c r="IN281" s="12"/>
      <c r="IO281" s="12"/>
      <c r="IP281" s="12"/>
      <c r="IQ281" s="12"/>
      <c r="IR281" s="12"/>
      <c r="IS281" s="12"/>
      <c r="IT281" s="12"/>
      <c r="IU281" s="12"/>
      <c r="IV281" s="12"/>
      <c r="IW281" s="12"/>
      <c r="IX281" s="12"/>
      <c r="IY281" s="12"/>
      <c r="IZ281" s="12"/>
      <c r="JA281" s="12"/>
      <c r="JB281" s="12"/>
      <c r="JC281" s="12"/>
      <c r="JD281" s="12"/>
      <c r="JE281" s="12"/>
      <c r="JF281" s="12"/>
      <c r="JG281" s="12"/>
      <c r="JH281" s="12"/>
      <c r="JI281" s="12"/>
      <c r="JJ281" s="12"/>
      <c r="JK281" s="12"/>
      <c r="JL281" s="12"/>
      <c r="JM281" s="12"/>
      <c r="JN281" s="12"/>
      <c r="JO281" s="12"/>
      <c r="JP281" s="12"/>
      <c r="JQ281" s="12"/>
      <c r="JR281" s="12"/>
      <c r="JS281" s="12"/>
      <c r="JT281" s="12"/>
      <c r="JU281" s="12"/>
      <c r="JV281" s="12"/>
    </row>
    <row r="282" spans="1:320" x14ac:dyDescent="0.25">
      <c r="A282" t="s">
        <v>393</v>
      </c>
      <c r="B282" t="s">
        <v>18</v>
      </c>
      <c r="C282" s="14" t="s">
        <v>320</v>
      </c>
      <c r="D282" t="s">
        <v>212</v>
      </c>
      <c r="E282" s="42">
        <v>41000</v>
      </c>
      <c r="F282" s="42">
        <f>E282*0.0287</f>
        <v>1176.7</v>
      </c>
      <c r="G282" s="42">
        <v>583.79</v>
      </c>
      <c r="H282" s="42">
        <f>E282*0.0304</f>
        <v>1246.4000000000001</v>
      </c>
      <c r="I282" s="42">
        <v>1200</v>
      </c>
      <c r="J282" s="42">
        <v>4206.8900000000003</v>
      </c>
      <c r="K282" s="42">
        <v>36793.11</v>
      </c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</row>
    <row r="283" spans="1:320" x14ac:dyDescent="0.25">
      <c r="A283" t="s">
        <v>216</v>
      </c>
      <c r="B283" t="s">
        <v>91</v>
      </c>
      <c r="C283" s="14" t="s">
        <v>320</v>
      </c>
      <c r="D283" t="s">
        <v>212</v>
      </c>
      <c r="E283" s="42">
        <v>41000</v>
      </c>
      <c r="F283" s="42">
        <f>E283*0.0287</f>
        <v>1176.7</v>
      </c>
      <c r="G283" s="42">
        <v>356.92</v>
      </c>
      <c r="H283" s="42">
        <f>E283*0.0304</f>
        <v>1246.4000000000001</v>
      </c>
      <c r="I283" s="42">
        <v>1687.45</v>
      </c>
      <c r="J283" s="42">
        <v>4467.47</v>
      </c>
      <c r="K283" s="42">
        <v>36532.53</v>
      </c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12"/>
      <c r="FY283" s="12"/>
      <c r="FZ283" s="12"/>
      <c r="GA283" s="12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  <c r="HP283" s="12"/>
      <c r="HQ283" s="12"/>
      <c r="HR283" s="12"/>
      <c r="HS283" s="12"/>
      <c r="HT283" s="12"/>
      <c r="HU283" s="12"/>
      <c r="HV283" s="12"/>
      <c r="HW283" s="12"/>
      <c r="HX283" s="12"/>
      <c r="HY283" s="12"/>
      <c r="HZ283" s="12"/>
      <c r="IA283" s="12"/>
      <c r="IB283" s="12"/>
      <c r="IC283" s="12"/>
      <c r="ID283" s="12"/>
      <c r="IE283" s="12"/>
      <c r="IF283" s="12"/>
      <c r="IG283" s="12"/>
      <c r="IH283" s="12"/>
      <c r="II283" s="12"/>
      <c r="IJ283" s="12"/>
      <c r="IK283" s="12"/>
      <c r="IL283" s="12"/>
      <c r="IM283" s="12"/>
      <c r="IN283" s="12"/>
      <c r="IO283" s="12"/>
      <c r="IP283" s="12"/>
      <c r="IQ283" s="12"/>
      <c r="IR283" s="12"/>
      <c r="IS283" s="12"/>
      <c r="IT283" s="12"/>
      <c r="IU283" s="12"/>
      <c r="IV283" s="12"/>
      <c r="IW283" s="12"/>
      <c r="IX283" s="12"/>
      <c r="IY283" s="12"/>
      <c r="IZ283" s="12"/>
      <c r="JA283" s="12"/>
      <c r="JB283" s="12"/>
      <c r="JC283" s="12"/>
      <c r="JD283" s="12"/>
      <c r="JE283" s="12"/>
      <c r="JF283" s="12"/>
      <c r="JG283" s="12"/>
      <c r="JH283" s="12"/>
      <c r="JI283" s="12"/>
      <c r="JJ283" s="12"/>
      <c r="JK283" s="12"/>
      <c r="JL283" s="12"/>
      <c r="JM283" s="12"/>
      <c r="JN283" s="12"/>
      <c r="JO283" s="12"/>
      <c r="JP283" s="12"/>
      <c r="JQ283" s="12"/>
      <c r="JR283" s="12"/>
      <c r="JS283" s="12"/>
      <c r="JT283" s="12"/>
      <c r="JU283" s="12"/>
      <c r="JV283" s="12"/>
    </row>
    <row r="284" spans="1:320" x14ac:dyDescent="0.25">
      <c r="A284" t="s">
        <v>230</v>
      </c>
      <c r="B284" t="s">
        <v>229</v>
      </c>
      <c r="C284" s="14" t="s">
        <v>321</v>
      </c>
      <c r="D284" t="s">
        <v>212</v>
      </c>
      <c r="E284" s="42">
        <v>41000</v>
      </c>
      <c r="F284" s="42">
        <f>E284*0.0287</f>
        <v>1176.7</v>
      </c>
      <c r="G284" s="42">
        <v>583.79</v>
      </c>
      <c r="H284" s="42">
        <f>E284*0.0304</f>
        <v>1246.4000000000001</v>
      </c>
      <c r="I284" s="42">
        <v>175</v>
      </c>
      <c r="J284" s="42">
        <v>3181.89</v>
      </c>
      <c r="K284" s="42">
        <v>37818.11</v>
      </c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</row>
    <row r="285" spans="1:320" x14ac:dyDescent="0.25">
      <c r="A285" t="s">
        <v>231</v>
      </c>
      <c r="B285" t="s">
        <v>51</v>
      </c>
      <c r="C285" s="14" t="s">
        <v>320</v>
      </c>
      <c r="D285" t="s">
        <v>212</v>
      </c>
      <c r="E285" s="42">
        <v>36000</v>
      </c>
      <c r="F285" s="42">
        <f>E285*0.0287</f>
        <v>1033.2</v>
      </c>
      <c r="G285" s="42">
        <v>0</v>
      </c>
      <c r="H285" s="42">
        <f>E285*0.0304</f>
        <v>1094.4000000000001</v>
      </c>
      <c r="I285" s="42">
        <v>175</v>
      </c>
      <c r="J285" s="42">
        <v>2302.6</v>
      </c>
      <c r="K285" s="42">
        <v>33697.4</v>
      </c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12"/>
      <c r="CC285" s="12"/>
      <c r="CD285" s="12"/>
      <c r="CE285" s="12"/>
      <c r="CF285" s="12"/>
      <c r="CG285" s="12"/>
      <c r="CH285" s="12"/>
      <c r="CI285" s="12"/>
      <c r="CJ285" s="12"/>
      <c r="CK285" s="12"/>
      <c r="CL285" s="12"/>
      <c r="CM285" s="12"/>
      <c r="CN285" s="12"/>
      <c r="CO285" s="12"/>
      <c r="CP285" s="12"/>
      <c r="CQ285" s="12"/>
      <c r="CR285" s="12"/>
      <c r="CS285" s="12"/>
      <c r="CT285" s="12"/>
      <c r="CU285" s="12"/>
      <c r="CV285" s="12"/>
      <c r="CW285" s="12"/>
      <c r="CX285" s="12"/>
      <c r="CY285" s="12"/>
      <c r="CZ285" s="12"/>
      <c r="DA285" s="12"/>
      <c r="DB285" s="12"/>
      <c r="DC285" s="12"/>
      <c r="DD285" s="12"/>
      <c r="DE285" s="12"/>
      <c r="DF285" s="12"/>
      <c r="DG285" s="12"/>
      <c r="DH285" s="12"/>
      <c r="DI285" s="12"/>
      <c r="DJ285" s="12"/>
      <c r="DK285" s="12"/>
      <c r="DL285" s="12"/>
      <c r="DM285" s="12"/>
      <c r="DN285" s="12"/>
      <c r="DO285" s="12"/>
      <c r="DP285" s="12"/>
      <c r="DQ285" s="12"/>
      <c r="DR285" s="12"/>
      <c r="DS285" s="12"/>
      <c r="DT285" s="12"/>
      <c r="DU285" s="12"/>
      <c r="DV285" s="12"/>
      <c r="DW285" s="12"/>
      <c r="DX285" s="12"/>
      <c r="DY285" s="12"/>
      <c r="DZ285" s="12"/>
      <c r="EA285" s="12"/>
      <c r="EB285" s="12"/>
      <c r="EC285" s="12"/>
      <c r="ED285" s="12"/>
      <c r="EE285" s="12"/>
      <c r="EF285" s="12"/>
      <c r="EG285" s="12"/>
      <c r="EH285" s="12"/>
      <c r="EI285" s="12"/>
      <c r="EJ285" s="12"/>
      <c r="EK285" s="12"/>
      <c r="EL285" s="12"/>
      <c r="EM285" s="12"/>
      <c r="EN285" s="12"/>
      <c r="EO285" s="12"/>
      <c r="EP285" s="12"/>
      <c r="EQ285" s="12"/>
      <c r="ER285" s="12"/>
      <c r="ES285" s="12"/>
      <c r="ET285" s="12"/>
      <c r="EU285" s="12"/>
      <c r="EV285" s="12"/>
      <c r="EW285" s="12"/>
      <c r="EX285" s="12"/>
      <c r="EY285" s="12"/>
      <c r="EZ285" s="12"/>
      <c r="FA285" s="12"/>
      <c r="FB285" s="12"/>
      <c r="FC285" s="12"/>
      <c r="FD285" s="12"/>
      <c r="FE285" s="12"/>
      <c r="FF285" s="12"/>
      <c r="FG285" s="12"/>
      <c r="FH285" s="12"/>
      <c r="FI285" s="12"/>
      <c r="FJ285" s="12"/>
      <c r="FK285" s="12"/>
      <c r="FL285" s="12"/>
      <c r="FM285" s="12"/>
      <c r="FN285" s="12"/>
      <c r="FO285" s="12"/>
      <c r="FP285" s="12"/>
      <c r="FQ285" s="12"/>
      <c r="FR285" s="12"/>
      <c r="FS285" s="12"/>
      <c r="FT285" s="12"/>
      <c r="FU285" s="12"/>
      <c r="FV285" s="12"/>
      <c r="FW285" s="12"/>
      <c r="FX285" s="12"/>
      <c r="FY285" s="12"/>
      <c r="FZ285" s="12"/>
      <c r="GA285" s="12"/>
      <c r="GB285" s="12"/>
      <c r="GC285" s="12"/>
      <c r="GD285" s="12"/>
      <c r="GE285" s="12"/>
      <c r="GF285" s="12"/>
      <c r="GG285" s="12"/>
      <c r="GH285" s="12"/>
      <c r="GI285" s="12"/>
      <c r="GJ285" s="12"/>
      <c r="GK285" s="12"/>
      <c r="GL285" s="12"/>
      <c r="GM285" s="12"/>
      <c r="GN285" s="12"/>
      <c r="GO285" s="12"/>
      <c r="GP285" s="12"/>
      <c r="GQ285" s="12"/>
      <c r="GR285" s="12"/>
      <c r="GS285" s="12"/>
      <c r="GT285" s="12"/>
      <c r="GU285" s="12"/>
      <c r="GV285" s="12"/>
      <c r="GW285" s="12"/>
      <c r="GX285" s="12"/>
      <c r="GY285" s="12"/>
      <c r="GZ285" s="12"/>
      <c r="HA285" s="12"/>
      <c r="HB285" s="12"/>
      <c r="HC285" s="12"/>
      <c r="HD285" s="12"/>
      <c r="HE285" s="12"/>
      <c r="HF285" s="12"/>
      <c r="HG285" s="12"/>
      <c r="HH285" s="12"/>
      <c r="HI285" s="12"/>
      <c r="HJ285" s="12"/>
      <c r="HK285" s="12"/>
      <c r="HL285" s="12"/>
      <c r="HM285" s="12"/>
      <c r="HN285" s="12"/>
      <c r="HO285" s="12"/>
      <c r="HP285" s="12"/>
      <c r="HQ285" s="12"/>
      <c r="HR285" s="12"/>
      <c r="HS285" s="12"/>
      <c r="HT285" s="12"/>
      <c r="HU285" s="12"/>
      <c r="HV285" s="12"/>
      <c r="HW285" s="12"/>
      <c r="HX285" s="12"/>
      <c r="HY285" s="12"/>
      <c r="HZ285" s="12"/>
      <c r="IA285" s="12"/>
      <c r="IB285" s="12"/>
      <c r="IC285" s="12"/>
      <c r="ID285" s="12"/>
      <c r="IE285" s="12"/>
      <c r="IF285" s="12"/>
      <c r="IG285" s="12"/>
      <c r="IH285" s="12"/>
      <c r="II285" s="12"/>
      <c r="IJ285" s="12"/>
      <c r="IK285" s="12"/>
      <c r="IL285" s="12"/>
      <c r="IM285" s="12"/>
      <c r="IN285" s="12"/>
      <c r="IO285" s="12"/>
      <c r="IP285" s="12"/>
      <c r="IQ285" s="12"/>
      <c r="IR285" s="12"/>
      <c r="IS285" s="12"/>
      <c r="IT285" s="12"/>
      <c r="IU285" s="12"/>
      <c r="IV285" s="12"/>
      <c r="IW285" s="12"/>
      <c r="IX285" s="12"/>
      <c r="IY285" s="12"/>
      <c r="IZ285" s="12"/>
      <c r="JA285" s="12"/>
      <c r="JB285" s="12"/>
      <c r="JC285" s="12"/>
      <c r="JD285" s="12"/>
      <c r="JE285" s="12"/>
      <c r="JF285" s="12"/>
      <c r="JG285" s="12"/>
      <c r="JH285" s="12"/>
      <c r="JI285" s="12"/>
      <c r="JJ285" s="12"/>
      <c r="JK285" s="12"/>
      <c r="JL285" s="12"/>
      <c r="JM285" s="12"/>
      <c r="JN285" s="12"/>
      <c r="JO285" s="12"/>
      <c r="JP285" s="12"/>
      <c r="JQ285" s="12"/>
      <c r="JR285" s="12"/>
      <c r="JS285" s="12"/>
      <c r="JT285" s="12"/>
      <c r="JU285" s="12"/>
      <c r="JV285" s="12"/>
    </row>
    <row r="286" spans="1:320" x14ac:dyDescent="0.25">
      <c r="A286" t="s">
        <v>192</v>
      </c>
      <c r="B286" t="s">
        <v>91</v>
      </c>
      <c r="C286" s="14" t="s">
        <v>320</v>
      </c>
      <c r="D286" t="s">
        <v>212</v>
      </c>
      <c r="E286" s="42">
        <v>41000</v>
      </c>
      <c r="F286" s="42">
        <f>E286*0.0287</f>
        <v>1176.7</v>
      </c>
      <c r="G286" s="42">
        <v>356.92</v>
      </c>
      <c r="H286" s="42">
        <f>E286*0.0304</f>
        <v>1246.4000000000001</v>
      </c>
      <c r="I286" s="42">
        <v>1687.45</v>
      </c>
      <c r="J286" s="42">
        <v>4467.47</v>
      </c>
      <c r="K286" s="42">
        <v>36532.53</v>
      </c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</row>
    <row r="287" spans="1:320" x14ac:dyDescent="0.25">
      <c r="A287" s="2" t="s">
        <v>12</v>
      </c>
      <c r="B287" s="2">
        <v>5</v>
      </c>
      <c r="C287" s="15"/>
      <c r="D287" s="2"/>
      <c r="E287" s="50">
        <f t="shared" ref="E287:K287" si="38">SUM(E282:E286)</f>
        <v>200000</v>
      </c>
      <c r="F287" s="50">
        <f t="shared" si="38"/>
        <v>5740</v>
      </c>
      <c r="G287" s="50">
        <f>SUM(G282:G286)</f>
        <v>1881.42</v>
      </c>
      <c r="H287" s="50">
        <f t="shared" si="38"/>
        <v>6080</v>
      </c>
      <c r="I287" s="50">
        <f t="shared" si="38"/>
        <v>4924.8999999999996</v>
      </c>
      <c r="J287" s="50">
        <f t="shared" si="38"/>
        <v>18626.32</v>
      </c>
      <c r="K287" s="50">
        <f t="shared" si="38"/>
        <v>181373.68</v>
      </c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</row>
    <row r="288" spans="1:320" s="12" customFormat="1" x14ac:dyDescent="0.25">
      <c r="A288" s="11"/>
      <c r="B288" s="11"/>
      <c r="C288" s="16"/>
      <c r="D288" s="11"/>
      <c r="E288" s="53"/>
      <c r="F288" s="53"/>
      <c r="G288" s="53"/>
      <c r="H288" s="53"/>
      <c r="I288" s="53"/>
      <c r="J288" s="53"/>
      <c r="K288" s="53"/>
    </row>
    <row r="289" spans="1:282" x14ac:dyDescent="0.25">
      <c r="A289" s="5" t="s">
        <v>423</v>
      </c>
      <c r="B289" s="5"/>
      <c r="C289" s="17"/>
      <c r="D289" s="5"/>
      <c r="E289" s="54"/>
      <c r="F289" s="54"/>
      <c r="G289" s="54"/>
      <c r="H289" s="54"/>
      <c r="I289" s="54"/>
      <c r="J289" s="54"/>
      <c r="K289" s="54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12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  <c r="CS289" s="12"/>
      <c r="CT289" s="12"/>
      <c r="CU289" s="12"/>
      <c r="CV289" s="12"/>
      <c r="CW289" s="12"/>
      <c r="CX289" s="12"/>
      <c r="CY289" s="12"/>
      <c r="CZ289" s="12"/>
      <c r="DA289" s="12"/>
      <c r="DB289" s="12"/>
      <c r="DC289" s="12"/>
      <c r="DD289" s="12"/>
      <c r="DE289" s="12"/>
      <c r="DF289" s="12"/>
      <c r="DG289" s="12"/>
      <c r="DH289" s="12"/>
      <c r="DI289" s="12"/>
      <c r="DJ289" s="12"/>
      <c r="DK289" s="12"/>
      <c r="DL289" s="12"/>
      <c r="DM289" s="12"/>
      <c r="DN289" s="12"/>
      <c r="DO289" s="12"/>
      <c r="DP289" s="12"/>
      <c r="DQ289" s="12"/>
      <c r="DR289" s="12"/>
      <c r="DS289" s="12"/>
      <c r="DT289" s="12"/>
      <c r="DU289" s="12"/>
      <c r="DV289" s="12"/>
      <c r="DW289" s="12"/>
      <c r="DX289" s="12"/>
      <c r="DY289" s="12"/>
      <c r="DZ289" s="12"/>
      <c r="EA289" s="12"/>
      <c r="EB289" s="12"/>
      <c r="EC289" s="12"/>
      <c r="ED289" s="12"/>
      <c r="EE289" s="12"/>
      <c r="EF289" s="12"/>
      <c r="EG289" s="12"/>
      <c r="EH289" s="12"/>
      <c r="EI289" s="12"/>
      <c r="EJ289" s="12"/>
      <c r="EK289" s="12"/>
      <c r="EL289" s="12"/>
      <c r="EM289" s="12"/>
      <c r="EN289" s="12"/>
      <c r="EO289" s="12"/>
      <c r="EP289" s="12"/>
      <c r="EQ289" s="12"/>
      <c r="ER289" s="12"/>
      <c r="ES289" s="12"/>
      <c r="ET289" s="12"/>
      <c r="EU289" s="12"/>
      <c r="EV289" s="12"/>
      <c r="EW289" s="12"/>
      <c r="EX289" s="12"/>
      <c r="EY289" s="12"/>
      <c r="EZ289" s="12"/>
      <c r="FA289" s="12"/>
      <c r="FB289" s="12"/>
      <c r="FC289" s="12"/>
      <c r="FD289" s="12"/>
      <c r="FE289" s="12"/>
      <c r="FF289" s="12"/>
      <c r="FG289" s="12"/>
      <c r="FH289" s="12"/>
      <c r="FI289" s="12"/>
      <c r="FJ289" s="12"/>
      <c r="FK289" s="12"/>
      <c r="FL289" s="12"/>
      <c r="FM289" s="12"/>
      <c r="FN289" s="12"/>
      <c r="FO289" s="12"/>
      <c r="FP289" s="12"/>
      <c r="FQ289" s="12"/>
      <c r="FR289" s="12"/>
      <c r="FS289" s="12"/>
      <c r="FT289" s="12"/>
      <c r="FU289" s="12"/>
      <c r="FV289" s="12"/>
      <c r="FW289" s="12"/>
      <c r="FX289" s="12"/>
      <c r="FY289" s="12"/>
      <c r="FZ289" s="12"/>
      <c r="GA289" s="12"/>
      <c r="GB289" s="12"/>
      <c r="GC289" s="12"/>
      <c r="GD289" s="12"/>
      <c r="GE289" s="12"/>
      <c r="GF289" s="12"/>
      <c r="GG289" s="12"/>
      <c r="GH289" s="12"/>
      <c r="GI289" s="12"/>
      <c r="GJ289" s="12"/>
      <c r="GK289" s="12"/>
      <c r="GL289" s="12"/>
      <c r="GM289" s="12"/>
      <c r="GN289" s="12"/>
      <c r="GO289" s="12"/>
      <c r="GP289" s="12"/>
      <c r="GQ289" s="12"/>
      <c r="GR289" s="12"/>
      <c r="GS289" s="12"/>
      <c r="GT289" s="12"/>
      <c r="GU289" s="12"/>
      <c r="GV289" s="12"/>
      <c r="GW289" s="12"/>
      <c r="GX289" s="12"/>
      <c r="GY289" s="12"/>
      <c r="GZ289" s="12"/>
      <c r="HA289" s="12"/>
      <c r="HB289" s="12"/>
      <c r="HC289" s="12"/>
      <c r="HD289" s="12"/>
      <c r="HE289" s="12"/>
      <c r="HF289" s="12"/>
      <c r="HG289" s="12"/>
      <c r="HH289" s="12"/>
      <c r="HI289" s="12"/>
      <c r="HJ289" s="12"/>
      <c r="HK289" s="12"/>
      <c r="HL289" s="12"/>
      <c r="HM289" s="12"/>
      <c r="HN289" s="12"/>
      <c r="HO289" s="12"/>
      <c r="HP289" s="12"/>
      <c r="HQ289" s="12"/>
      <c r="HR289" s="12"/>
      <c r="HS289" s="12"/>
      <c r="HT289" s="12"/>
      <c r="HU289" s="12"/>
      <c r="HV289" s="12"/>
      <c r="HW289" s="12"/>
      <c r="HX289" s="12"/>
      <c r="HY289" s="12"/>
      <c r="HZ289" s="12"/>
      <c r="IA289" s="12"/>
      <c r="IB289" s="12"/>
      <c r="IC289" s="12"/>
      <c r="ID289" s="12"/>
      <c r="IE289" s="12"/>
      <c r="IF289" s="12"/>
      <c r="IG289" s="12"/>
      <c r="IH289" s="12"/>
      <c r="II289" s="12"/>
      <c r="IJ289" s="12"/>
      <c r="IK289" s="12"/>
      <c r="IL289" s="12"/>
      <c r="IM289" s="12"/>
      <c r="IN289" s="12"/>
      <c r="IO289" s="12"/>
      <c r="IP289" s="12"/>
      <c r="IQ289" s="12"/>
      <c r="IR289" s="12"/>
      <c r="IS289" s="12"/>
      <c r="IT289" s="12"/>
      <c r="IU289" s="12"/>
      <c r="IV289" s="12"/>
      <c r="IW289" s="12"/>
      <c r="IX289" s="12"/>
      <c r="IY289" s="12"/>
      <c r="IZ289" s="12"/>
      <c r="JA289" s="12"/>
      <c r="JB289" s="12"/>
      <c r="JC289" s="12"/>
      <c r="JD289" s="12"/>
      <c r="JE289" s="12"/>
      <c r="JF289" s="12"/>
      <c r="JG289" s="12"/>
      <c r="JH289" s="12"/>
      <c r="JI289" s="12"/>
      <c r="JJ289" s="12"/>
      <c r="JK289" s="12"/>
      <c r="JL289" s="12"/>
      <c r="JM289" s="12"/>
      <c r="JN289" s="12"/>
      <c r="JO289" s="12"/>
      <c r="JP289" s="12"/>
      <c r="JQ289" s="12"/>
      <c r="JR289" s="12"/>
      <c r="JS289" s="12"/>
      <c r="JT289" s="12"/>
      <c r="JU289" s="12"/>
      <c r="JV289" s="12"/>
    </row>
    <row r="290" spans="1:282" s="2" customFormat="1" x14ac:dyDescent="0.25">
      <c r="A290" s="12" t="s">
        <v>92</v>
      </c>
      <c r="B290" s="12" t="s">
        <v>87</v>
      </c>
      <c r="C290" s="14" t="s">
        <v>320</v>
      </c>
      <c r="D290" t="s">
        <v>211</v>
      </c>
      <c r="E290" s="42">
        <v>101000</v>
      </c>
      <c r="F290" s="42">
        <f>E290*0.0287</f>
        <v>2898.7</v>
      </c>
      <c r="G290" s="42">
        <v>11584.37</v>
      </c>
      <c r="H290" s="42">
        <f>E290*0.0304</f>
        <v>3070.4</v>
      </c>
      <c r="I290" s="42">
        <v>3199.9</v>
      </c>
      <c r="J290" s="42">
        <f>+F290+G290+H290+I290</f>
        <v>20753.37</v>
      </c>
      <c r="K290" s="42">
        <f>E290-J290</f>
        <v>80246.63</v>
      </c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  <c r="CR290" s="11"/>
      <c r="CS290" s="11"/>
      <c r="CT290" s="11"/>
      <c r="CU290" s="11"/>
      <c r="CV290" s="11"/>
      <c r="CW290" s="11"/>
      <c r="CX290" s="11"/>
      <c r="CY290" s="11"/>
      <c r="CZ290" s="11"/>
      <c r="DA290" s="11"/>
      <c r="DB290" s="11"/>
      <c r="DC290" s="11"/>
      <c r="DD290" s="11"/>
      <c r="DE290" s="11"/>
      <c r="DF290" s="11"/>
      <c r="DG290" s="11"/>
      <c r="DH290" s="11"/>
      <c r="DI290" s="11"/>
      <c r="DJ290" s="11"/>
      <c r="DK290" s="11"/>
      <c r="DL290" s="11"/>
      <c r="DM290" s="11"/>
      <c r="DN290" s="11"/>
      <c r="DO290" s="11"/>
      <c r="DP290" s="11"/>
      <c r="DQ290" s="11"/>
      <c r="DR290" s="11"/>
      <c r="DS290" s="11"/>
      <c r="DT290" s="11"/>
      <c r="DU290" s="11"/>
      <c r="DV290" s="11"/>
      <c r="DW290" s="11"/>
      <c r="DX290" s="11"/>
      <c r="DY290" s="11"/>
      <c r="DZ290" s="11"/>
      <c r="EA290" s="11"/>
      <c r="EB290" s="11"/>
      <c r="EC290" s="11"/>
      <c r="ED290" s="11"/>
      <c r="EE290" s="11"/>
      <c r="EF290" s="11"/>
      <c r="EG290" s="11"/>
      <c r="EH290" s="11"/>
      <c r="EI290" s="11"/>
      <c r="EJ290" s="11"/>
      <c r="EK290" s="11"/>
      <c r="EL290" s="11"/>
      <c r="EM290" s="11"/>
      <c r="EN290" s="11"/>
      <c r="EO290" s="11"/>
      <c r="EP290" s="11"/>
      <c r="EQ290" s="11"/>
      <c r="ER290" s="11"/>
      <c r="ES290" s="11"/>
      <c r="ET290" s="11"/>
      <c r="EU290" s="11"/>
      <c r="EV290" s="11"/>
      <c r="EW290" s="11"/>
      <c r="EX290" s="11"/>
      <c r="EY290" s="11"/>
      <c r="EZ290" s="11"/>
      <c r="FA290" s="11"/>
      <c r="FB290" s="11"/>
      <c r="FC290" s="11"/>
      <c r="FD290" s="11"/>
      <c r="FE290" s="11"/>
      <c r="FF290" s="11"/>
      <c r="FG290" s="11"/>
      <c r="FH290" s="11"/>
      <c r="FI290" s="11"/>
      <c r="FJ290" s="11"/>
      <c r="FK290" s="11"/>
      <c r="FL290" s="11"/>
      <c r="FM290" s="11"/>
      <c r="FN290" s="11"/>
      <c r="FO290" s="11"/>
      <c r="FP290" s="11"/>
      <c r="FQ290" s="11"/>
      <c r="FR290" s="11"/>
      <c r="FS290" s="11"/>
      <c r="FT290" s="11"/>
      <c r="FU290" s="11"/>
      <c r="FV290" s="11"/>
      <c r="FW290" s="11"/>
      <c r="FX290" s="11"/>
      <c r="FY290" s="11"/>
      <c r="FZ290" s="11"/>
      <c r="GA290" s="11"/>
      <c r="GB290" s="11"/>
      <c r="GC290" s="11"/>
      <c r="GD290" s="11"/>
      <c r="GE290" s="11"/>
      <c r="GF290" s="11"/>
      <c r="GG290" s="11"/>
      <c r="GH290" s="11"/>
      <c r="GI290" s="11"/>
      <c r="GJ290" s="11"/>
      <c r="GK290" s="11"/>
      <c r="GL290" s="11"/>
      <c r="GM290" s="11"/>
      <c r="GN290" s="11"/>
      <c r="GO290" s="11"/>
      <c r="GP290" s="11"/>
      <c r="GQ290" s="11"/>
      <c r="GR290" s="11"/>
      <c r="GS290" s="11"/>
      <c r="GT290" s="11"/>
      <c r="GU290" s="11"/>
      <c r="GV290" s="11"/>
      <c r="GW290" s="11"/>
      <c r="GX290" s="11"/>
      <c r="GY290" s="11"/>
      <c r="GZ290" s="11"/>
      <c r="HA290" s="11"/>
      <c r="HB290" s="11"/>
      <c r="HC290" s="11"/>
      <c r="HD290" s="11"/>
      <c r="HE290" s="11"/>
      <c r="HF290" s="11"/>
      <c r="HG290" s="11"/>
      <c r="HH290" s="11"/>
      <c r="HI290" s="11"/>
      <c r="HJ290" s="11"/>
      <c r="HK290" s="11"/>
      <c r="HL290" s="11"/>
      <c r="HM290" s="11"/>
      <c r="HN290" s="11"/>
      <c r="HO290" s="11"/>
      <c r="HP290" s="11"/>
      <c r="HQ290" s="11"/>
      <c r="HR290" s="11"/>
      <c r="HS290" s="11"/>
      <c r="HT290" s="11"/>
      <c r="HU290" s="11"/>
      <c r="HV290" s="11"/>
      <c r="HW290" s="11"/>
      <c r="HX290" s="11"/>
      <c r="HY290" s="11"/>
      <c r="HZ290" s="11"/>
      <c r="IA290" s="11"/>
      <c r="IB290" s="11"/>
      <c r="IC290" s="11"/>
      <c r="ID290" s="11"/>
      <c r="IE290" s="11"/>
      <c r="IF290" s="11"/>
      <c r="IG290" s="11"/>
      <c r="IH290" s="11"/>
      <c r="II290" s="11"/>
      <c r="IJ290" s="11"/>
      <c r="IK290" s="11"/>
      <c r="IL290" s="11"/>
      <c r="IM290" s="11"/>
      <c r="IN290" s="11"/>
      <c r="IO290" s="11"/>
      <c r="IP290" s="11"/>
      <c r="IQ290" s="11"/>
      <c r="IR290" s="11"/>
      <c r="IS290" s="11"/>
      <c r="IT290" s="11"/>
      <c r="IU290" s="11"/>
      <c r="IV290" s="11"/>
      <c r="IW290" s="11"/>
      <c r="IX290" s="11"/>
      <c r="IY290" s="11"/>
      <c r="IZ290" s="11"/>
      <c r="JA290" s="11"/>
      <c r="JB290" s="11"/>
      <c r="JC290" s="11"/>
      <c r="JD290" s="11"/>
      <c r="JE290" s="11"/>
      <c r="JF290" s="11"/>
      <c r="JG290" s="11"/>
      <c r="JH290" s="11"/>
      <c r="JI290" s="11"/>
      <c r="JJ290" s="11"/>
      <c r="JK290" s="11"/>
      <c r="JL290" s="11"/>
      <c r="JM290" s="11"/>
      <c r="JN290" s="11"/>
      <c r="JO290" s="11"/>
      <c r="JP290" s="11"/>
      <c r="JQ290" s="11"/>
      <c r="JR290" s="11"/>
      <c r="JS290" s="11"/>
      <c r="JT290" s="11"/>
      <c r="JU290" s="11"/>
      <c r="JV290" s="11"/>
    </row>
    <row r="291" spans="1:282" x14ac:dyDescent="0.25">
      <c r="A291" s="26" t="s">
        <v>12</v>
      </c>
      <c r="B291" s="26">
        <v>1</v>
      </c>
      <c r="C291" s="27"/>
      <c r="D291" s="26"/>
      <c r="E291" s="49">
        <f t="shared" ref="E291:K291" si="39">SUM(E290)</f>
        <v>101000</v>
      </c>
      <c r="F291" s="49">
        <f t="shared" si="39"/>
        <v>2898.7</v>
      </c>
      <c r="G291" s="49">
        <f>SUM(G290)</f>
        <v>11584.37</v>
      </c>
      <c r="H291" s="49">
        <f t="shared" si="39"/>
        <v>3070.4</v>
      </c>
      <c r="I291" s="49">
        <f t="shared" si="39"/>
        <v>3199.9</v>
      </c>
      <c r="J291" s="49">
        <f t="shared" si="39"/>
        <v>20753.37</v>
      </c>
      <c r="K291" s="49">
        <f t="shared" si="39"/>
        <v>80246.63</v>
      </c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12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  <c r="CS291" s="12"/>
      <c r="CT291" s="12"/>
      <c r="CU291" s="12"/>
      <c r="CV291" s="12"/>
      <c r="CW291" s="12"/>
      <c r="CX291" s="12"/>
      <c r="CY291" s="12"/>
      <c r="CZ291" s="12"/>
      <c r="DA291" s="12"/>
      <c r="DB291" s="12"/>
      <c r="DC291" s="12"/>
      <c r="DD291" s="12"/>
      <c r="DE291" s="12"/>
      <c r="DF291" s="12"/>
      <c r="DG291" s="12"/>
      <c r="DH291" s="12"/>
      <c r="DI291" s="12"/>
      <c r="DJ291" s="12"/>
      <c r="DK291" s="12"/>
      <c r="DL291" s="12"/>
      <c r="DM291" s="12"/>
      <c r="DN291" s="12"/>
      <c r="DO291" s="12"/>
      <c r="DP291" s="12"/>
      <c r="DQ291" s="12"/>
      <c r="DR291" s="12"/>
      <c r="DS291" s="12"/>
      <c r="DT291" s="12"/>
      <c r="DU291" s="12"/>
      <c r="DV291" s="12"/>
      <c r="DW291" s="12"/>
      <c r="DX291" s="12"/>
      <c r="DY291" s="12"/>
      <c r="DZ291" s="12"/>
      <c r="EA291" s="12"/>
      <c r="EB291" s="12"/>
      <c r="EC291" s="12"/>
      <c r="ED291" s="12"/>
      <c r="EE291" s="12"/>
      <c r="EF291" s="12"/>
      <c r="EG291" s="12"/>
      <c r="EH291" s="12"/>
      <c r="EI291" s="12"/>
      <c r="EJ291" s="12"/>
      <c r="EK291" s="12"/>
      <c r="EL291" s="12"/>
      <c r="EM291" s="12"/>
      <c r="EN291" s="12"/>
      <c r="EO291" s="12"/>
      <c r="EP291" s="12"/>
      <c r="EQ291" s="12"/>
      <c r="ER291" s="12"/>
      <c r="ES291" s="12"/>
      <c r="ET291" s="12"/>
      <c r="EU291" s="12"/>
      <c r="EV291" s="12"/>
      <c r="EW291" s="12"/>
      <c r="EX291" s="12"/>
      <c r="EY291" s="12"/>
      <c r="EZ291" s="12"/>
      <c r="FA291" s="12"/>
      <c r="FB291" s="12"/>
      <c r="FC291" s="12"/>
      <c r="FD291" s="12"/>
      <c r="FE291" s="12"/>
      <c r="FF291" s="12"/>
      <c r="FG291" s="12"/>
      <c r="FH291" s="12"/>
      <c r="FI291" s="12"/>
      <c r="FJ291" s="12"/>
      <c r="FK291" s="12"/>
      <c r="FL291" s="12"/>
      <c r="FM291" s="12"/>
      <c r="FN291" s="12"/>
      <c r="FO291" s="12"/>
      <c r="FP291" s="12"/>
      <c r="FQ291" s="12"/>
      <c r="FR291" s="12"/>
      <c r="FS291" s="12"/>
      <c r="FT291" s="12"/>
      <c r="FU291" s="12"/>
      <c r="FV291" s="12"/>
      <c r="FW291" s="12"/>
      <c r="FX291" s="12"/>
      <c r="FY291" s="12"/>
      <c r="FZ291" s="12"/>
      <c r="GA291" s="12"/>
      <c r="GB291" s="12"/>
      <c r="GC291" s="12"/>
      <c r="GD291" s="12"/>
      <c r="GE291" s="12"/>
      <c r="GF291" s="12"/>
      <c r="GG291" s="12"/>
      <c r="GH291" s="12"/>
      <c r="GI291" s="12"/>
      <c r="GJ291" s="12"/>
      <c r="GK291" s="12"/>
      <c r="GL291" s="12"/>
      <c r="GM291" s="12"/>
      <c r="GN291" s="12"/>
      <c r="GO291" s="12"/>
      <c r="GP291" s="12"/>
      <c r="GQ291" s="12"/>
      <c r="GR291" s="12"/>
      <c r="GS291" s="12"/>
      <c r="GT291" s="12"/>
      <c r="GU291" s="12"/>
      <c r="GV291" s="12"/>
      <c r="GW291" s="12"/>
      <c r="GX291" s="12"/>
      <c r="GY291" s="12"/>
      <c r="GZ291" s="12"/>
      <c r="HA291" s="12"/>
      <c r="HB291" s="12"/>
      <c r="HC291" s="12"/>
      <c r="HD291" s="12"/>
      <c r="HE291" s="12"/>
      <c r="HF291" s="12"/>
      <c r="HG291" s="12"/>
      <c r="HH291" s="12"/>
      <c r="HI291" s="12"/>
      <c r="HJ291" s="12"/>
      <c r="HK291" s="12"/>
      <c r="HL291" s="12"/>
      <c r="HM291" s="12"/>
      <c r="HN291" s="12"/>
      <c r="HO291" s="12"/>
      <c r="HP291" s="12"/>
      <c r="HQ291" s="12"/>
      <c r="HR291" s="12"/>
      <c r="HS291" s="12"/>
      <c r="HT291" s="12"/>
      <c r="HU291" s="12"/>
      <c r="HV291" s="12"/>
      <c r="HW291" s="12"/>
      <c r="HX291" s="12"/>
      <c r="HY291" s="12"/>
      <c r="HZ291" s="12"/>
      <c r="IA291" s="12"/>
      <c r="IB291" s="12"/>
      <c r="IC291" s="12"/>
      <c r="ID291" s="12"/>
      <c r="IE291" s="12"/>
      <c r="IF291" s="12"/>
      <c r="IG291" s="12"/>
      <c r="IH291" s="12"/>
      <c r="II291" s="12"/>
      <c r="IJ291" s="12"/>
      <c r="IK291" s="12"/>
      <c r="IL291" s="12"/>
      <c r="IM291" s="12"/>
      <c r="IN291" s="12"/>
      <c r="IO291" s="12"/>
      <c r="IP291" s="12"/>
      <c r="IQ291" s="12"/>
      <c r="IR291" s="12"/>
      <c r="IS291" s="12"/>
      <c r="IT291" s="12"/>
      <c r="IU291" s="12"/>
      <c r="IV291" s="12"/>
      <c r="IW291" s="12"/>
      <c r="IX291" s="12"/>
      <c r="IY291" s="12"/>
      <c r="IZ291" s="12"/>
      <c r="JA291" s="12"/>
      <c r="JB291" s="12"/>
      <c r="JC291" s="12"/>
      <c r="JD291" s="12"/>
      <c r="JE291" s="12"/>
      <c r="JF291" s="12"/>
      <c r="JG291" s="12"/>
      <c r="JH291" s="12"/>
      <c r="JI291" s="12"/>
      <c r="JJ291" s="12"/>
      <c r="JK291" s="12"/>
      <c r="JL291" s="12"/>
      <c r="JM291" s="12"/>
      <c r="JN291" s="12"/>
      <c r="JO291" s="12"/>
      <c r="JP291" s="12"/>
      <c r="JQ291" s="12"/>
      <c r="JR291" s="12"/>
      <c r="JS291" s="12"/>
      <c r="JT291" s="12"/>
      <c r="JU291" s="12"/>
      <c r="JV291" s="12"/>
    </row>
    <row r="292" spans="1:282" s="12" customFormat="1" x14ac:dyDescent="0.25">
      <c r="A292" s="11"/>
      <c r="B292" s="11"/>
      <c r="C292" s="16"/>
      <c r="D292" s="11"/>
      <c r="E292" s="53"/>
      <c r="F292" s="53"/>
      <c r="G292" s="53"/>
      <c r="H292" s="53"/>
      <c r="I292" s="53"/>
      <c r="J292" s="53"/>
      <c r="K292" s="53"/>
    </row>
    <row r="293" spans="1:282" s="12" customFormat="1" x14ac:dyDescent="0.25">
      <c r="A293" s="11" t="s">
        <v>451</v>
      </c>
      <c r="B293" s="11"/>
      <c r="C293" s="16"/>
      <c r="D293" s="11"/>
      <c r="E293" s="53"/>
      <c r="F293" s="53"/>
      <c r="G293" s="53"/>
      <c r="H293" s="53"/>
      <c r="I293" s="53"/>
      <c r="J293" s="53"/>
      <c r="K293" s="53"/>
    </row>
    <row r="294" spans="1:282" s="12" customFormat="1" x14ac:dyDescent="0.25">
      <c r="A294" s="12" t="s">
        <v>463</v>
      </c>
      <c r="B294" s="12" t="s">
        <v>16</v>
      </c>
      <c r="C294" s="41" t="s">
        <v>320</v>
      </c>
      <c r="D294" s="12" t="s">
        <v>211</v>
      </c>
      <c r="E294" s="56">
        <v>101000</v>
      </c>
      <c r="F294" s="56">
        <v>2898.7</v>
      </c>
      <c r="G294" s="56">
        <v>12340.59</v>
      </c>
      <c r="H294" s="56">
        <v>3070.4</v>
      </c>
      <c r="I294" s="56">
        <v>25</v>
      </c>
      <c r="J294" s="56">
        <v>18334.689999999999</v>
      </c>
      <c r="K294" s="56">
        <v>82665.31</v>
      </c>
    </row>
    <row r="295" spans="1:282" s="29" customFormat="1" x14ac:dyDescent="0.25">
      <c r="A295" s="2" t="s">
        <v>12</v>
      </c>
      <c r="B295" s="2">
        <v>1</v>
      </c>
      <c r="C295" s="15"/>
      <c r="D295" s="2"/>
      <c r="E295" s="50">
        <f t="shared" ref="E295:K295" si="40">E294</f>
        <v>101000</v>
      </c>
      <c r="F295" s="50">
        <f t="shared" si="40"/>
        <v>2898.7</v>
      </c>
      <c r="G295" s="50">
        <f>G294</f>
        <v>12340.59</v>
      </c>
      <c r="H295" s="50">
        <f t="shared" si="40"/>
        <v>3070.4</v>
      </c>
      <c r="I295" s="50">
        <f t="shared" si="40"/>
        <v>25</v>
      </c>
      <c r="J295" s="50">
        <f t="shared" si="40"/>
        <v>18334.689999999999</v>
      </c>
      <c r="K295" s="50">
        <f t="shared" si="40"/>
        <v>82665.31</v>
      </c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  <c r="BC295" s="12"/>
      <c r="BD295" s="12"/>
      <c r="BE295" s="12"/>
      <c r="BF295" s="12"/>
      <c r="BG295" s="12"/>
      <c r="BH295" s="12"/>
      <c r="BI295" s="12"/>
      <c r="BJ295" s="12"/>
      <c r="BK295" s="12"/>
      <c r="BL295" s="12"/>
      <c r="BM295" s="12"/>
      <c r="BN295" s="12"/>
      <c r="BO295" s="12"/>
      <c r="BP295" s="12"/>
      <c r="BQ295" s="12"/>
      <c r="BR295" s="12"/>
      <c r="BS295" s="12"/>
      <c r="BT295" s="12"/>
      <c r="BU295" s="12"/>
      <c r="BV295" s="12"/>
      <c r="BW295" s="12"/>
      <c r="BX295" s="12"/>
      <c r="BY295" s="12"/>
      <c r="BZ295" s="12"/>
      <c r="CA295" s="12"/>
      <c r="CB295" s="12"/>
      <c r="CC295" s="12"/>
      <c r="CD295" s="12"/>
      <c r="CE295" s="12"/>
      <c r="CF295" s="12"/>
      <c r="CG295" s="12"/>
      <c r="CH295" s="12"/>
      <c r="CI295" s="12"/>
      <c r="CJ295" s="12"/>
      <c r="CK295" s="12"/>
      <c r="CL295" s="12"/>
      <c r="CM295" s="12"/>
      <c r="CN295" s="12"/>
      <c r="CO295" s="12"/>
      <c r="CP295" s="12"/>
      <c r="CQ295" s="12"/>
      <c r="CR295" s="12"/>
      <c r="CS295" s="12"/>
      <c r="CT295" s="12"/>
      <c r="CU295" s="12"/>
      <c r="CV295" s="12"/>
      <c r="CW295" s="12"/>
      <c r="CX295" s="12"/>
      <c r="CY295" s="12"/>
      <c r="CZ295" s="12"/>
      <c r="DA295" s="12"/>
      <c r="DB295" s="12"/>
      <c r="DC295" s="12"/>
      <c r="DD295" s="12"/>
      <c r="DE295" s="12"/>
      <c r="DF295" s="12"/>
      <c r="DG295" s="12"/>
      <c r="DH295" s="12"/>
      <c r="DI295" s="12"/>
      <c r="DJ295" s="12"/>
      <c r="DK295" s="12"/>
      <c r="DL295" s="12"/>
      <c r="DM295" s="12"/>
      <c r="DN295" s="12"/>
      <c r="DO295" s="12"/>
      <c r="DP295" s="12"/>
      <c r="DQ295" s="12"/>
      <c r="DR295" s="12"/>
      <c r="DS295" s="12"/>
      <c r="DT295" s="12"/>
      <c r="DU295" s="12"/>
      <c r="DV295" s="12"/>
      <c r="DW295" s="12"/>
      <c r="DX295" s="12"/>
      <c r="DY295" s="12"/>
      <c r="DZ295" s="12"/>
      <c r="EA295" s="12"/>
      <c r="EB295" s="12"/>
      <c r="EC295" s="12"/>
      <c r="ED295" s="12"/>
      <c r="EE295" s="12"/>
      <c r="EF295" s="12"/>
      <c r="EG295" s="12"/>
      <c r="EH295" s="12"/>
      <c r="EI295" s="12"/>
      <c r="EJ295" s="12"/>
      <c r="EK295" s="12"/>
      <c r="EL295" s="12"/>
      <c r="EM295" s="12"/>
      <c r="EN295" s="12"/>
      <c r="EO295" s="12"/>
      <c r="EP295" s="12"/>
      <c r="EQ295" s="12"/>
      <c r="ER295" s="12"/>
      <c r="ES295" s="12"/>
      <c r="ET295" s="12"/>
      <c r="EU295" s="12"/>
      <c r="EV295" s="12"/>
      <c r="EW295" s="12"/>
      <c r="EX295" s="12"/>
      <c r="EY295" s="12"/>
      <c r="EZ295" s="12"/>
      <c r="FA295" s="12"/>
      <c r="FB295" s="12"/>
      <c r="FC295" s="12"/>
      <c r="FD295" s="12"/>
      <c r="FE295" s="12"/>
      <c r="FF295" s="12"/>
      <c r="FG295" s="12"/>
    </row>
    <row r="296" spans="1:282" s="12" customFormat="1" x14ac:dyDescent="0.25">
      <c r="A296" s="11"/>
      <c r="B296" s="11"/>
      <c r="C296" s="16"/>
      <c r="D296" s="11"/>
      <c r="E296" s="53"/>
      <c r="F296" s="53"/>
      <c r="G296" s="53"/>
      <c r="H296" s="53"/>
      <c r="I296" s="53"/>
      <c r="J296" s="53"/>
      <c r="K296" s="53"/>
    </row>
    <row r="297" spans="1:282" x14ac:dyDescent="0.25">
      <c r="A297" s="5" t="s">
        <v>93</v>
      </c>
      <c r="B297" s="5"/>
      <c r="C297" s="17"/>
      <c r="D297" s="5"/>
      <c r="E297" s="54"/>
      <c r="F297" s="54"/>
      <c r="G297" s="54"/>
      <c r="H297" s="54"/>
      <c r="I297" s="54"/>
      <c r="J297" s="54"/>
      <c r="K297" s="54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  <c r="BA297" s="12"/>
      <c r="BB297" s="12"/>
      <c r="BC297" s="12"/>
      <c r="BD297" s="12"/>
      <c r="BE297" s="12"/>
      <c r="BF297" s="12"/>
      <c r="BG297" s="12"/>
      <c r="BH297" s="12"/>
      <c r="BI297" s="12"/>
      <c r="BJ297" s="12"/>
      <c r="BK297" s="12"/>
      <c r="BL297" s="12"/>
      <c r="BM297" s="12"/>
      <c r="BN297" s="12"/>
      <c r="BO297" s="12"/>
      <c r="BP297" s="12"/>
      <c r="BQ297" s="12"/>
      <c r="BR297" s="12"/>
      <c r="BS297" s="12"/>
      <c r="BT297" s="12"/>
      <c r="BU297" s="12"/>
      <c r="BV297" s="12"/>
      <c r="BW297" s="12"/>
      <c r="BX297" s="12"/>
      <c r="BY297" s="12"/>
      <c r="BZ297" s="12"/>
      <c r="CA297" s="12"/>
      <c r="CB297" s="12"/>
      <c r="CC297" s="12"/>
      <c r="CD297" s="12"/>
      <c r="CE297" s="12"/>
      <c r="CF297" s="12"/>
      <c r="CG297" s="12"/>
      <c r="CH297" s="12"/>
      <c r="CI297" s="12"/>
      <c r="CJ297" s="12"/>
      <c r="CK297" s="12"/>
      <c r="CL297" s="12"/>
      <c r="CM297" s="12"/>
      <c r="CN297" s="12"/>
      <c r="CO297" s="12"/>
      <c r="CP297" s="12"/>
      <c r="CQ297" s="12"/>
      <c r="CR297" s="12"/>
      <c r="CS297" s="12"/>
      <c r="CT297" s="12"/>
      <c r="CU297" s="12"/>
      <c r="CV297" s="12"/>
      <c r="CW297" s="12"/>
      <c r="CX297" s="12"/>
      <c r="CY297" s="12"/>
      <c r="CZ297" s="12"/>
      <c r="DA297" s="12"/>
      <c r="DB297" s="12"/>
      <c r="DC297" s="12"/>
      <c r="DD297" s="12"/>
      <c r="DE297" s="12"/>
      <c r="DF297" s="12"/>
      <c r="DG297" s="12"/>
      <c r="DH297" s="12"/>
      <c r="DI297" s="12"/>
      <c r="DJ297" s="12"/>
      <c r="DK297" s="12"/>
      <c r="DL297" s="12"/>
      <c r="DM297" s="12"/>
      <c r="DN297" s="12"/>
      <c r="DO297" s="12"/>
      <c r="DP297" s="12"/>
      <c r="DQ297" s="12"/>
      <c r="DR297" s="12"/>
      <c r="DS297" s="12"/>
      <c r="DT297" s="12"/>
      <c r="DU297" s="12"/>
      <c r="DV297" s="12"/>
      <c r="DW297" s="12"/>
      <c r="DX297" s="12"/>
      <c r="DY297" s="12"/>
      <c r="DZ297" s="12"/>
      <c r="EA297" s="12"/>
      <c r="EB297" s="12"/>
      <c r="EC297" s="12"/>
      <c r="ED297" s="12"/>
      <c r="EE297" s="12"/>
      <c r="EF297" s="12"/>
      <c r="EG297" s="12"/>
      <c r="EH297" s="12"/>
      <c r="EI297" s="12"/>
      <c r="EJ297" s="12"/>
      <c r="EK297" s="12"/>
      <c r="EL297" s="12"/>
      <c r="EM297" s="12"/>
      <c r="EN297" s="12"/>
      <c r="EO297" s="12"/>
      <c r="EP297" s="12"/>
      <c r="EQ297" s="12"/>
      <c r="ER297" s="12"/>
      <c r="ES297" s="12"/>
      <c r="ET297" s="12"/>
      <c r="EU297" s="12"/>
      <c r="EV297" s="12"/>
      <c r="EW297" s="12"/>
      <c r="EX297" s="12"/>
      <c r="EY297" s="12"/>
      <c r="EZ297" s="12"/>
      <c r="FA297" s="12"/>
      <c r="FB297" s="12"/>
      <c r="FC297" s="12"/>
      <c r="FD297" s="12"/>
      <c r="FE297" s="12"/>
      <c r="FF297" s="12"/>
      <c r="FG297" s="12"/>
      <c r="FH297" s="12"/>
      <c r="FI297" s="12"/>
      <c r="FJ297" s="12"/>
      <c r="FK297" s="12"/>
      <c r="FL297" s="12"/>
      <c r="FM297" s="12"/>
      <c r="FN297" s="12"/>
      <c r="FO297" s="12"/>
      <c r="FP297" s="12"/>
      <c r="FQ297" s="12"/>
      <c r="FR297" s="12"/>
      <c r="FS297" s="12"/>
      <c r="FT297" s="12"/>
      <c r="FU297" s="12"/>
      <c r="FV297" s="12"/>
      <c r="FW297" s="12"/>
      <c r="FX297" s="12"/>
      <c r="FY297" s="12"/>
      <c r="FZ297" s="12"/>
      <c r="GA297" s="12"/>
      <c r="GB297" s="12"/>
      <c r="GC297" s="12"/>
      <c r="GD297" s="12"/>
      <c r="GE297" s="12"/>
      <c r="GF297" s="12"/>
      <c r="GG297" s="12"/>
      <c r="GH297" s="12"/>
      <c r="GI297" s="12"/>
      <c r="GJ297" s="12"/>
      <c r="GK297" s="12"/>
      <c r="GL297" s="12"/>
      <c r="GM297" s="12"/>
      <c r="GN297" s="12"/>
      <c r="GO297" s="12"/>
      <c r="GP297" s="12"/>
      <c r="GQ297" s="12"/>
      <c r="GR297" s="12"/>
      <c r="GS297" s="12"/>
      <c r="GT297" s="12"/>
      <c r="GU297" s="12"/>
      <c r="GV297" s="12"/>
      <c r="GW297" s="12"/>
      <c r="GX297" s="12"/>
      <c r="GY297" s="12"/>
      <c r="GZ297" s="12"/>
      <c r="HA297" s="12"/>
      <c r="HB297" s="12"/>
      <c r="HC297" s="12"/>
      <c r="HD297" s="12"/>
      <c r="HE297" s="12"/>
      <c r="HF297" s="12"/>
      <c r="HG297" s="12"/>
      <c r="HH297" s="12"/>
      <c r="HI297" s="12"/>
      <c r="HJ297" s="12"/>
      <c r="HK297" s="12"/>
      <c r="HL297" s="12"/>
      <c r="HM297" s="12"/>
      <c r="HN297" s="12"/>
      <c r="HO297" s="12"/>
      <c r="HP297" s="12"/>
      <c r="HQ297" s="12"/>
      <c r="HR297" s="12"/>
      <c r="HS297" s="12"/>
      <c r="HT297" s="12"/>
      <c r="HU297" s="12"/>
      <c r="HV297" s="12"/>
      <c r="HW297" s="12"/>
      <c r="HX297" s="12"/>
      <c r="HY297" s="12"/>
      <c r="HZ297" s="12"/>
      <c r="IA297" s="12"/>
      <c r="IB297" s="12"/>
      <c r="IC297" s="12"/>
      <c r="ID297" s="12"/>
      <c r="IE297" s="12"/>
      <c r="IF297" s="12"/>
      <c r="IG297" s="12"/>
      <c r="IH297" s="12"/>
      <c r="II297" s="12"/>
      <c r="IJ297" s="12"/>
      <c r="IK297" s="12"/>
      <c r="IL297" s="12"/>
      <c r="IM297" s="12"/>
      <c r="IN297" s="12"/>
      <c r="IO297" s="12"/>
      <c r="IP297" s="12"/>
      <c r="IQ297" s="12"/>
      <c r="IR297" s="12"/>
      <c r="IS297" s="12"/>
      <c r="IT297" s="12"/>
      <c r="IU297" s="12"/>
      <c r="IV297" s="12"/>
      <c r="IW297" s="12"/>
      <c r="IX297" s="12"/>
      <c r="IY297" s="12"/>
      <c r="IZ297" s="12"/>
      <c r="JA297" s="12"/>
      <c r="JB297" s="12"/>
      <c r="JC297" s="12"/>
      <c r="JD297" s="12"/>
      <c r="JE297" s="12"/>
      <c r="JF297" s="12"/>
      <c r="JG297" s="12"/>
      <c r="JH297" s="12"/>
      <c r="JI297" s="12"/>
      <c r="JJ297" s="12"/>
      <c r="JK297" s="12"/>
      <c r="JL297" s="12"/>
      <c r="JM297" s="12"/>
      <c r="JN297" s="12"/>
      <c r="JO297" s="12"/>
      <c r="JP297" s="12"/>
      <c r="JQ297" s="12"/>
      <c r="JR297" s="12"/>
      <c r="JS297" s="12"/>
      <c r="JT297" s="12"/>
      <c r="JU297" s="12"/>
      <c r="JV297" s="12"/>
    </row>
    <row r="298" spans="1:282" x14ac:dyDescent="0.25">
      <c r="A298" t="s">
        <v>193</v>
      </c>
      <c r="B298" t="s">
        <v>103</v>
      </c>
      <c r="C298" s="14" t="s">
        <v>321</v>
      </c>
      <c r="D298" t="s">
        <v>212</v>
      </c>
      <c r="E298" s="42">
        <v>76000</v>
      </c>
      <c r="F298" s="42">
        <f>E298*0.0287</f>
        <v>2181.1999999999998</v>
      </c>
      <c r="G298" s="42">
        <v>6497.56</v>
      </c>
      <c r="H298" s="42">
        <f>E298*0.0304</f>
        <v>2310.4</v>
      </c>
      <c r="I298" s="42">
        <v>175</v>
      </c>
      <c r="J298" s="42">
        <f t="shared" ref="J298:J306" si="41">+F298+G298+H298+I298</f>
        <v>11164.16</v>
      </c>
      <c r="K298" s="42">
        <f t="shared" ref="K298:K306" si="42">+E298-J298</f>
        <v>64835.839999999997</v>
      </c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  <c r="FH298" s="12"/>
      <c r="FI298" s="12"/>
      <c r="FJ298" s="12"/>
      <c r="FK298" s="12"/>
      <c r="FL298" s="12"/>
      <c r="FM298" s="12"/>
      <c r="FN298" s="12"/>
      <c r="FO298" s="12"/>
      <c r="FP298" s="12"/>
      <c r="FQ298" s="12"/>
      <c r="FR298" s="12"/>
      <c r="FS298" s="12"/>
      <c r="FT298" s="12"/>
      <c r="FU298" s="12"/>
      <c r="FV298" s="12"/>
      <c r="FW298" s="12"/>
      <c r="FX298" s="12"/>
      <c r="FY298" s="12"/>
      <c r="FZ298" s="12"/>
      <c r="GA298" s="12"/>
      <c r="GB298" s="12"/>
      <c r="GC298" s="12"/>
      <c r="GD298" s="12"/>
      <c r="GE298" s="12"/>
      <c r="GF298" s="12"/>
      <c r="GG298" s="12"/>
      <c r="GH298" s="12"/>
      <c r="GI298" s="12"/>
      <c r="GJ298" s="12"/>
      <c r="GK298" s="12"/>
      <c r="GL298" s="12"/>
      <c r="GM298" s="12"/>
      <c r="GN298" s="12"/>
      <c r="GO298" s="12"/>
      <c r="GP298" s="12"/>
      <c r="GQ298" s="12"/>
      <c r="GR298" s="12"/>
      <c r="GS298" s="12"/>
      <c r="GT298" s="12"/>
      <c r="GU298" s="12"/>
      <c r="GV298" s="12"/>
      <c r="GW298" s="12"/>
      <c r="GX298" s="12"/>
      <c r="GY298" s="12"/>
      <c r="GZ298" s="12"/>
      <c r="HA298" s="12"/>
      <c r="HB298" s="12"/>
      <c r="HC298" s="12"/>
      <c r="HD298" s="12"/>
      <c r="HE298" s="12"/>
      <c r="HF298" s="12"/>
      <c r="HG298" s="12"/>
      <c r="HH298" s="12"/>
      <c r="HI298" s="12"/>
      <c r="HJ298" s="12"/>
      <c r="HK298" s="12"/>
      <c r="HL298" s="12"/>
      <c r="HM298" s="12"/>
      <c r="HN298" s="12"/>
      <c r="HO298" s="12"/>
      <c r="HP298" s="12"/>
      <c r="HQ298" s="12"/>
      <c r="HR298" s="12"/>
      <c r="HS298" s="12"/>
      <c r="HT298" s="12"/>
      <c r="HU298" s="12"/>
      <c r="HV298" s="12"/>
      <c r="HW298" s="12"/>
      <c r="HX298" s="12"/>
      <c r="HY298" s="12"/>
      <c r="HZ298" s="12"/>
      <c r="IA298" s="12"/>
      <c r="IB298" s="12"/>
      <c r="IC298" s="12"/>
      <c r="ID298" s="12"/>
      <c r="IE298" s="12"/>
      <c r="IF298" s="12"/>
      <c r="IG298" s="12"/>
      <c r="IH298" s="12"/>
      <c r="II298" s="12"/>
      <c r="IJ298" s="12"/>
      <c r="IK298" s="12"/>
      <c r="IL298" s="12"/>
      <c r="IM298" s="12"/>
      <c r="IN298" s="12"/>
      <c r="IO298" s="12"/>
      <c r="IP298" s="12"/>
      <c r="IQ298" s="12"/>
      <c r="IR298" s="12"/>
      <c r="IS298" s="12"/>
      <c r="IT298" s="12"/>
      <c r="IU298" s="12"/>
      <c r="IV298" s="12"/>
      <c r="IW298" s="12"/>
      <c r="IX298" s="12"/>
      <c r="IY298" s="12"/>
      <c r="IZ298" s="12"/>
      <c r="JA298" s="12"/>
      <c r="JB298" s="12"/>
      <c r="JC298" s="12"/>
      <c r="JD298" s="12"/>
      <c r="JE298" s="12"/>
      <c r="JF298" s="12"/>
      <c r="JG298" s="12"/>
      <c r="JH298" s="12"/>
      <c r="JI298" s="12"/>
      <c r="JJ298" s="12"/>
      <c r="JK298" s="12"/>
      <c r="JL298" s="12"/>
      <c r="JM298" s="12"/>
      <c r="JN298" s="12"/>
      <c r="JO298" s="12"/>
      <c r="JP298" s="12"/>
      <c r="JQ298" s="12"/>
      <c r="JR298" s="12"/>
      <c r="JS298" s="12"/>
      <c r="JT298" s="12"/>
      <c r="JU298" s="12"/>
      <c r="JV298" s="12"/>
    </row>
    <row r="299" spans="1:282" x14ac:dyDescent="0.25">
      <c r="A299" t="s">
        <v>94</v>
      </c>
      <c r="B299" t="s">
        <v>95</v>
      </c>
      <c r="C299" s="14" t="s">
        <v>320</v>
      </c>
      <c r="D299" t="s">
        <v>211</v>
      </c>
      <c r="E299" s="42">
        <v>81000</v>
      </c>
      <c r="F299" s="42">
        <f>E299*0.0287</f>
        <v>2324.6999999999998</v>
      </c>
      <c r="G299" s="42">
        <v>7636.09</v>
      </c>
      <c r="H299" s="42">
        <f>E299*0.0304</f>
        <v>2462.4</v>
      </c>
      <c r="I299" s="42">
        <v>425</v>
      </c>
      <c r="J299" s="42">
        <f t="shared" si="41"/>
        <v>12848.19</v>
      </c>
      <c r="K299" s="42">
        <f t="shared" si="42"/>
        <v>68151.81</v>
      </c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2"/>
      <c r="BD299" s="12"/>
      <c r="BE299" s="12"/>
      <c r="BF299" s="12"/>
      <c r="BG299" s="12"/>
      <c r="BH299" s="12"/>
      <c r="BI299" s="12"/>
      <c r="BJ299" s="12"/>
      <c r="BK299" s="12"/>
      <c r="BL299" s="12"/>
      <c r="BM299" s="12"/>
      <c r="BN299" s="12"/>
      <c r="BO299" s="12"/>
      <c r="BP299" s="12"/>
      <c r="BQ299" s="12"/>
      <c r="BR299" s="12"/>
      <c r="BS299" s="12"/>
      <c r="BT299" s="12"/>
      <c r="BU299" s="12"/>
      <c r="BV299" s="12"/>
      <c r="BW299" s="12"/>
      <c r="BX299" s="12"/>
      <c r="BY299" s="12"/>
      <c r="BZ299" s="12"/>
      <c r="CA299" s="12"/>
      <c r="CB299" s="12"/>
      <c r="CC299" s="12"/>
      <c r="CD299" s="12"/>
      <c r="CE299" s="12"/>
      <c r="CF299" s="12"/>
      <c r="CG299" s="12"/>
      <c r="CH299" s="12"/>
      <c r="CI299" s="12"/>
      <c r="CJ299" s="12"/>
      <c r="CK299" s="12"/>
      <c r="CL299" s="12"/>
      <c r="CM299" s="12"/>
      <c r="CN299" s="12"/>
      <c r="CO299" s="12"/>
      <c r="CP299" s="12"/>
      <c r="CQ299" s="12"/>
      <c r="CR299" s="12"/>
      <c r="CS299" s="12"/>
      <c r="CT299" s="12"/>
      <c r="CU299" s="12"/>
      <c r="CV299" s="12"/>
      <c r="CW299" s="12"/>
      <c r="CX299" s="12"/>
      <c r="CY299" s="12"/>
      <c r="CZ299" s="12"/>
      <c r="DA299" s="12"/>
      <c r="DB299" s="12"/>
      <c r="DC299" s="12"/>
      <c r="DD299" s="12"/>
      <c r="DE299" s="12"/>
      <c r="DF299" s="12"/>
      <c r="DG299" s="12"/>
      <c r="DH299" s="12"/>
      <c r="DI299" s="12"/>
      <c r="DJ299" s="12"/>
      <c r="DK299" s="12"/>
      <c r="DL299" s="12"/>
      <c r="DM299" s="12"/>
      <c r="DN299" s="12"/>
      <c r="DO299" s="12"/>
      <c r="DP299" s="12"/>
      <c r="DQ299" s="12"/>
      <c r="DR299" s="12"/>
      <c r="DS299" s="12"/>
      <c r="DT299" s="12"/>
      <c r="DU299" s="12"/>
      <c r="DV299" s="12"/>
      <c r="DW299" s="12"/>
      <c r="DX299" s="12"/>
      <c r="DY299" s="12"/>
      <c r="DZ299" s="12"/>
      <c r="EA299" s="12"/>
      <c r="EB299" s="12"/>
      <c r="EC299" s="12"/>
      <c r="ED299" s="12"/>
      <c r="EE299" s="12"/>
      <c r="EF299" s="12"/>
      <c r="EG299" s="12"/>
      <c r="EH299" s="12"/>
      <c r="EI299" s="12"/>
      <c r="EJ299" s="12"/>
      <c r="EK299" s="12"/>
      <c r="EL299" s="12"/>
      <c r="EM299" s="12"/>
      <c r="EN299" s="12"/>
      <c r="EO299" s="12"/>
      <c r="EP299" s="12"/>
      <c r="EQ299" s="12"/>
      <c r="ER299" s="12"/>
      <c r="ES299" s="12"/>
      <c r="ET299" s="12"/>
      <c r="EU299" s="12"/>
      <c r="EV299" s="12"/>
      <c r="EW299" s="12"/>
      <c r="EX299" s="12"/>
      <c r="EY299" s="12"/>
      <c r="EZ299" s="12"/>
      <c r="FA299" s="12"/>
      <c r="FB299" s="12"/>
      <c r="FC299" s="12"/>
      <c r="FD299" s="12"/>
      <c r="FE299" s="12"/>
      <c r="FF299" s="12"/>
      <c r="FG299" s="12"/>
      <c r="FH299" s="12"/>
      <c r="FI299" s="12"/>
      <c r="FJ299" s="12"/>
      <c r="FK299" s="12"/>
      <c r="FL299" s="12"/>
      <c r="FM299" s="12"/>
      <c r="FN299" s="12"/>
      <c r="FO299" s="12"/>
      <c r="FP299" s="12"/>
      <c r="FQ299" s="12"/>
      <c r="FR299" s="12"/>
      <c r="FS299" s="12"/>
      <c r="FT299" s="12"/>
      <c r="FU299" s="12"/>
      <c r="FV299" s="12"/>
      <c r="FW299" s="12"/>
      <c r="FX299" s="12"/>
      <c r="FY299" s="12"/>
      <c r="FZ299" s="12"/>
      <c r="GA299" s="12"/>
      <c r="GB299" s="12"/>
      <c r="GC299" s="12"/>
      <c r="GD299" s="12"/>
      <c r="GE299" s="12"/>
      <c r="GF299" s="12"/>
      <c r="GG299" s="12"/>
      <c r="GH299" s="12"/>
      <c r="GI299" s="12"/>
      <c r="GJ299" s="12"/>
      <c r="GK299" s="12"/>
      <c r="GL299" s="12"/>
      <c r="GM299" s="12"/>
      <c r="GN299" s="12"/>
      <c r="GO299" s="12"/>
      <c r="GP299" s="12"/>
      <c r="GQ299" s="12"/>
      <c r="GR299" s="12"/>
      <c r="GS299" s="12"/>
      <c r="GT299" s="12"/>
      <c r="GU299" s="12"/>
      <c r="GV299" s="12"/>
      <c r="GW299" s="12"/>
      <c r="GX299" s="12"/>
      <c r="GY299" s="12"/>
      <c r="GZ299" s="12"/>
      <c r="HA299" s="12"/>
      <c r="HB299" s="12"/>
      <c r="HC299" s="12"/>
      <c r="HD299" s="12"/>
      <c r="HE299" s="12"/>
      <c r="HF299" s="12"/>
      <c r="HG299" s="12"/>
      <c r="HH299" s="12"/>
      <c r="HI299" s="12"/>
      <c r="HJ299" s="12"/>
      <c r="HK299" s="12"/>
      <c r="HL299" s="12"/>
      <c r="HM299" s="12"/>
      <c r="HN299" s="12"/>
      <c r="HO299" s="12"/>
      <c r="HP299" s="12"/>
      <c r="HQ299" s="12"/>
      <c r="HR299" s="12"/>
      <c r="HS299" s="12"/>
      <c r="HT299" s="12"/>
      <c r="HU299" s="12"/>
      <c r="HV299" s="12"/>
      <c r="HW299" s="12"/>
      <c r="HX299" s="12"/>
      <c r="HY299" s="12"/>
      <c r="HZ299" s="12"/>
      <c r="IA299" s="12"/>
      <c r="IB299" s="12"/>
      <c r="IC299" s="12"/>
      <c r="ID299" s="12"/>
      <c r="IE299" s="12"/>
      <c r="IF299" s="12"/>
      <c r="IG299" s="12"/>
      <c r="IH299" s="12"/>
      <c r="II299" s="12"/>
      <c r="IJ299" s="12"/>
      <c r="IK299" s="12"/>
      <c r="IL299" s="12"/>
      <c r="IM299" s="12"/>
      <c r="IN299" s="12"/>
      <c r="IO299" s="12"/>
      <c r="IP299" s="12"/>
      <c r="IQ299" s="12"/>
      <c r="IR299" s="12"/>
      <c r="IS299" s="12"/>
      <c r="IT299" s="12"/>
      <c r="IU299" s="12"/>
      <c r="IV299" s="12"/>
      <c r="IW299" s="12"/>
      <c r="IX299" s="12"/>
      <c r="IY299" s="12"/>
      <c r="IZ299" s="12"/>
      <c r="JA299" s="12"/>
      <c r="JB299" s="12"/>
      <c r="JC299" s="12"/>
      <c r="JD299" s="12"/>
      <c r="JE299" s="12"/>
      <c r="JF299" s="12"/>
      <c r="JG299" s="12"/>
      <c r="JH299" s="12"/>
      <c r="JI299" s="12"/>
      <c r="JJ299" s="12"/>
      <c r="JK299" s="12"/>
      <c r="JL299" s="12"/>
      <c r="JM299" s="12"/>
      <c r="JN299" s="12"/>
      <c r="JO299" s="12"/>
      <c r="JP299" s="12"/>
      <c r="JQ299" s="12"/>
      <c r="JR299" s="12"/>
      <c r="JS299" s="12"/>
      <c r="JT299" s="12"/>
      <c r="JU299" s="12"/>
      <c r="JV299" s="12"/>
    </row>
    <row r="300" spans="1:282" x14ac:dyDescent="0.25">
      <c r="A300" t="s">
        <v>96</v>
      </c>
      <c r="B300" t="s">
        <v>45</v>
      </c>
      <c r="C300" s="14" t="s">
        <v>321</v>
      </c>
      <c r="D300" t="s">
        <v>212</v>
      </c>
      <c r="E300" s="42">
        <v>24150</v>
      </c>
      <c r="F300" s="42">
        <f>E300*0.0287</f>
        <v>693.11</v>
      </c>
      <c r="G300" s="42">
        <v>0</v>
      </c>
      <c r="H300" s="42">
        <f>E300*0.0304</f>
        <v>734.16</v>
      </c>
      <c r="I300" s="42">
        <v>1654</v>
      </c>
      <c r="J300" s="42">
        <f t="shared" si="41"/>
        <v>3081.27</v>
      </c>
      <c r="K300" s="42">
        <f t="shared" si="42"/>
        <v>21068.73</v>
      </c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12"/>
      <c r="FY300" s="12"/>
      <c r="FZ300" s="12"/>
      <c r="GA300" s="12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  <c r="HP300" s="12"/>
      <c r="HQ300" s="12"/>
      <c r="HR300" s="12"/>
      <c r="HS300" s="12"/>
      <c r="HT300" s="12"/>
      <c r="HU300" s="12"/>
      <c r="HV300" s="12"/>
      <c r="HW300" s="12"/>
      <c r="HX300" s="12"/>
      <c r="HY300" s="12"/>
      <c r="HZ300" s="12"/>
      <c r="IA300" s="12"/>
      <c r="IB300" s="12"/>
      <c r="IC300" s="12"/>
      <c r="ID300" s="12"/>
      <c r="IE300" s="12"/>
      <c r="IF300" s="12"/>
      <c r="IG300" s="12"/>
      <c r="IH300" s="12"/>
      <c r="II300" s="12"/>
      <c r="IJ300" s="12"/>
      <c r="IK300" s="12"/>
      <c r="IL300" s="12"/>
      <c r="IM300" s="12"/>
      <c r="IN300" s="12"/>
      <c r="IO300" s="12"/>
      <c r="IP300" s="12"/>
      <c r="IQ300" s="12"/>
      <c r="IR300" s="12"/>
      <c r="IS300" s="12"/>
      <c r="IT300" s="12"/>
      <c r="IU300" s="12"/>
      <c r="IV300" s="12"/>
      <c r="IW300" s="12"/>
      <c r="IX300" s="12"/>
      <c r="IY300" s="12"/>
      <c r="IZ300" s="12"/>
      <c r="JA300" s="12"/>
      <c r="JB300" s="12"/>
      <c r="JC300" s="12"/>
      <c r="JD300" s="12"/>
      <c r="JE300" s="12"/>
      <c r="JF300" s="12"/>
      <c r="JG300" s="12"/>
      <c r="JH300" s="12"/>
      <c r="JI300" s="12"/>
      <c r="JJ300" s="12"/>
      <c r="JK300" s="12"/>
      <c r="JL300" s="12"/>
      <c r="JM300" s="12"/>
      <c r="JN300" s="12"/>
      <c r="JO300" s="12"/>
      <c r="JP300" s="12"/>
      <c r="JQ300" s="12"/>
      <c r="JR300" s="12"/>
      <c r="JS300" s="12"/>
      <c r="JT300" s="12"/>
      <c r="JU300" s="12"/>
      <c r="JV300" s="12"/>
    </row>
    <row r="301" spans="1:282" x14ac:dyDescent="0.25">
      <c r="A301" t="s">
        <v>228</v>
      </c>
      <c r="B301" t="s">
        <v>214</v>
      </c>
      <c r="C301" s="14" t="s">
        <v>320</v>
      </c>
      <c r="D301" t="s">
        <v>212</v>
      </c>
      <c r="E301" s="42">
        <v>33000</v>
      </c>
      <c r="F301" s="42">
        <v>947.1</v>
      </c>
      <c r="G301" s="42">
        <v>9753.1200000000008</v>
      </c>
      <c r="H301" s="42">
        <v>1003.2</v>
      </c>
      <c r="I301" s="42">
        <v>1687.45</v>
      </c>
      <c r="J301" s="42">
        <f t="shared" si="41"/>
        <v>13390.87</v>
      </c>
      <c r="K301" s="42">
        <f t="shared" si="42"/>
        <v>19609.13</v>
      </c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12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  <c r="CS301" s="12"/>
      <c r="CT301" s="12"/>
      <c r="CU301" s="12"/>
      <c r="CV301" s="12"/>
      <c r="CW301" s="12"/>
      <c r="CX301" s="12"/>
      <c r="CY301" s="12"/>
      <c r="CZ301" s="12"/>
      <c r="DA301" s="12"/>
      <c r="DB301" s="12"/>
      <c r="DC301" s="12"/>
      <c r="DD301" s="12"/>
      <c r="DE301" s="12"/>
      <c r="DF301" s="12"/>
      <c r="DG301" s="12"/>
      <c r="DH301" s="12"/>
      <c r="DI301" s="12"/>
      <c r="DJ301" s="12"/>
      <c r="DK301" s="12"/>
      <c r="DL301" s="12"/>
      <c r="DM301" s="12"/>
      <c r="DN301" s="12"/>
      <c r="DO301" s="12"/>
      <c r="DP301" s="12"/>
      <c r="DQ301" s="12"/>
      <c r="DR301" s="12"/>
      <c r="DS301" s="12"/>
      <c r="DT301" s="12"/>
      <c r="DU301" s="12"/>
      <c r="DV301" s="12"/>
      <c r="DW301" s="12"/>
      <c r="DX301" s="12"/>
      <c r="DY301" s="12"/>
      <c r="DZ301" s="12"/>
      <c r="EA301" s="12"/>
      <c r="EB301" s="12"/>
      <c r="EC301" s="12"/>
      <c r="ED301" s="12"/>
      <c r="EE301" s="12"/>
      <c r="EF301" s="12"/>
      <c r="EG301" s="12"/>
      <c r="EH301" s="12"/>
      <c r="EI301" s="12"/>
      <c r="EJ301" s="12"/>
      <c r="EK301" s="12"/>
      <c r="EL301" s="12"/>
      <c r="EM301" s="12"/>
      <c r="EN301" s="12"/>
      <c r="EO301" s="12"/>
      <c r="EP301" s="12"/>
      <c r="EQ301" s="12"/>
      <c r="ER301" s="12"/>
      <c r="ES301" s="12"/>
      <c r="ET301" s="12"/>
      <c r="EU301" s="12"/>
      <c r="EV301" s="12"/>
      <c r="EW301" s="12"/>
      <c r="EX301" s="12"/>
      <c r="EY301" s="12"/>
      <c r="EZ301" s="12"/>
      <c r="FA301" s="12"/>
      <c r="FB301" s="12"/>
      <c r="FC301" s="12"/>
      <c r="FD301" s="12"/>
      <c r="FE301" s="12"/>
      <c r="FF301" s="12"/>
      <c r="FG301" s="12"/>
      <c r="FH301" s="12"/>
      <c r="FI301" s="12"/>
      <c r="FJ301" s="12"/>
      <c r="FK301" s="12"/>
      <c r="FL301" s="12"/>
      <c r="FM301" s="12"/>
      <c r="FN301" s="12"/>
      <c r="FO301" s="12"/>
      <c r="FP301" s="12"/>
      <c r="FQ301" s="12"/>
      <c r="FR301" s="12"/>
      <c r="FS301" s="12"/>
      <c r="FT301" s="12"/>
      <c r="FU301" s="12"/>
      <c r="FV301" s="12"/>
      <c r="FW301" s="12"/>
      <c r="FX301" s="12"/>
      <c r="FY301" s="12"/>
      <c r="FZ301" s="12"/>
      <c r="GA301" s="12"/>
      <c r="GB301" s="12"/>
      <c r="GC301" s="12"/>
      <c r="GD301" s="12"/>
      <c r="GE301" s="12"/>
      <c r="GF301" s="12"/>
      <c r="GG301" s="12"/>
      <c r="GH301" s="12"/>
      <c r="GI301" s="12"/>
      <c r="GJ301" s="12"/>
      <c r="GK301" s="12"/>
      <c r="GL301" s="12"/>
      <c r="GM301" s="12"/>
      <c r="GN301" s="12"/>
      <c r="GO301" s="12"/>
      <c r="GP301" s="12"/>
      <c r="GQ301" s="12"/>
      <c r="GR301" s="12"/>
      <c r="GS301" s="12"/>
      <c r="GT301" s="12"/>
      <c r="GU301" s="12"/>
      <c r="GV301" s="12"/>
      <c r="GW301" s="12"/>
      <c r="GX301" s="12"/>
      <c r="GY301" s="12"/>
      <c r="GZ301" s="12"/>
      <c r="HA301" s="12"/>
      <c r="HB301" s="12"/>
      <c r="HC301" s="12"/>
      <c r="HD301" s="12"/>
      <c r="HE301" s="12"/>
      <c r="HF301" s="12"/>
      <c r="HG301" s="12"/>
      <c r="HH301" s="12"/>
      <c r="HI301" s="12"/>
      <c r="HJ301" s="12"/>
      <c r="HK301" s="12"/>
      <c r="HL301" s="12"/>
      <c r="HM301" s="12"/>
      <c r="HN301" s="12"/>
      <c r="HO301" s="12"/>
      <c r="HP301" s="12"/>
      <c r="HQ301" s="12"/>
      <c r="HR301" s="12"/>
      <c r="HS301" s="12"/>
      <c r="HT301" s="12"/>
      <c r="HU301" s="12"/>
      <c r="HV301" s="12"/>
      <c r="HW301" s="12"/>
      <c r="HX301" s="12"/>
      <c r="HY301" s="12"/>
      <c r="HZ301" s="12"/>
      <c r="IA301" s="12"/>
      <c r="IB301" s="12"/>
      <c r="IC301" s="12"/>
      <c r="ID301" s="12"/>
      <c r="IE301" s="12"/>
      <c r="IF301" s="12"/>
      <c r="IG301" s="12"/>
      <c r="IH301" s="12"/>
      <c r="II301" s="12"/>
      <c r="IJ301" s="12"/>
      <c r="IK301" s="12"/>
      <c r="IL301" s="12"/>
      <c r="IM301" s="12"/>
      <c r="IN301" s="12"/>
      <c r="IO301" s="12"/>
      <c r="IP301" s="12"/>
      <c r="IQ301" s="12"/>
      <c r="IR301" s="12"/>
      <c r="IS301" s="12"/>
      <c r="IT301" s="12"/>
      <c r="IU301" s="12"/>
      <c r="IV301" s="12"/>
      <c r="IW301" s="12"/>
      <c r="IX301" s="12"/>
      <c r="IY301" s="12"/>
      <c r="IZ301" s="12"/>
      <c r="JA301" s="12"/>
      <c r="JB301" s="12"/>
      <c r="JC301" s="12"/>
      <c r="JD301" s="12"/>
      <c r="JE301" s="12"/>
      <c r="JF301" s="12"/>
      <c r="JG301" s="12"/>
      <c r="JH301" s="12"/>
      <c r="JI301" s="12"/>
      <c r="JJ301" s="12"/>
      <c r="JK301" s="12"/>
      <c r="JL301" s="12"/>
      <c r="JM301" s="12"/>
      <c r="JN301" s="12"/>
      <c r="JO301" s="12"/>
      <c r="JP301" s="12"/>
      <c r="JQ301" s="12"/>
      <c r="JR301" s="12"/>
      <c r="JS301" s="12"/>
      <c r="JT301" s="12"/>
      <c r="JU301" s="12"/>
      <c r="JV301" s="12"/>
    </row>
    <row r="302" spans="1:282" x14ac:dyDescent="0.25">
      <c r="A302" t="s">
        <v>97</v>
      </c>
      <c r="B302" t="s">
        <v>440</v>
      </c>
      <c r="C302" s="14" t="s">
        <v>320</v>
      </c>
      <c r="D302" t="s">
        <v>212</v>
      </c>
      <c r="E302" s="42">
        <v>90000</v>
      </c>
      <c r="F302" s="42">
        <f t="shared" ref="F302:F306" si="43">E302*0.0287</f>
        <v>2583</v>
      </c>
      <c r="G302" s="42">
        <v>0</v>
      </c>
      <c r="H302" s="42">
        <f>E302*0.0304</f>
        <v>2736</v>
      </c>
      <c r="I302" s="42">
        <v>25</v>
      </c>
      <c r="J302" s="42">
        <f t="shared" si="41"/>
        <v>5344</v>
      </c>
      <c r="K302" s="42">
        <f t="shared" si="42"/>
        <v>84656</v>
      </c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12"/>
      <c r="FY302" s="12"/>
      <c r="FZ302" s="12"/>
      <c r="GA302" s="12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  <c r="HP302" s="12"/>
      <c r="HQ302" s="12"/>
      <c r="HR302" s="12"/>
      <c r="HS302" s="12"/>
      <c r="HT302" s="12"/>
      <c r="HU302" s="12"/>
      <c r="HV302" s="12"/>
      <c r="HW302" s="12"/>
      <c r="HX302" s="12"/>
      <c r="HY302" s="12"/>
      <c r="HZ302" s="12"/>
      <c r="IA302" s="12"/>
      <c r="IB302" s="12"/>
      <c r="IC302" s="12"/>
      <c r="ID302" s="12"/>
      <c r="IE302" s="12"/>
      <c r="IF302" s="12"/>
      <c r="IG302" s="12"/>
      <c r="IH302" s="12"/>
      <c r="II302" s="12"/>
      <c r="IJ302" s="12"/>
      <c r="IK302" s="12"/>
      <c r="IL302" s="12"/>
      <c r="IM302" s="12"/>
      <c r="IN302" s="12"/>
      <c r="IO302" s="12"/>
      <c r="IP302" s="12"/>
      <c r="IQ302" s="12"/>
      <c r="IR302" s="12"/>
      <c r="IS302" s="12"/>
      <c r="IT302" s="12"/>
      <c r="IU302" s="12"/>
      <c r="IV302" s="12"/>
      <c r="IW302" s="12"/>
      <c r="IX302" s="12"/>
      <c r="IY302" s="12"/>
      <c r="IZ302" s="12"/>
      <c r="JA302" s="12"/>
      <c r="JB302" s="12"/>
      <c r="JC302" s="12"/>
      <c r="JD302" s="12"/>
      <c r="JE302" s="12"/>
      <c r="JF302" s="12"/>
      <c r="JG302" s="12"/>
      <c r="JH302" s="12"/>
      <c r="JI302" s="12"/>
      <c r="JJ302" s="12"/>
      <c r="JK302" s="12"/>
      <c r="JL302" s="12"/>
      <c r="JM302" s="12"/>
      <c r="JN302" s="12"/>
      <c r="JO302" s="12"/>
      <c r="JP302" s="12"/>
      <c r="JQ302" s="12"/>
      <c r="JR302" s="12"/>
      <c r="JS302" s="12"/>
      <c r="JT302" s="12"/>
      <c r="JU302" s="12"/>
      <c r="JV302" s="12"/>
    </row>
    <row r="303" spans="1:282" x14ac:dyDescent="0.25">
      <c r="A303" t="s">
        <v>98</v>
      </c>
      <c r="B303" t="s">
        <v>188</v>
      </c>
      <c r="C303" s="14" t="s">
        <v>320</v>
      </c>
      <c r="D303" t="s">
        <v>211</v>
      </c>
      <c r="E303" s="42">
        <v>41000</v>
      </c>
      <c r="F303" s="42">
        <f t="shared" si="43"/>
        <v>1176.7</v>
      </c>
      <c r="G303" s="42">
        <v>583.79</v>
      </c>
      <c r="H303" s="42">
        <f>E303*0.0304</f>
        <v>1246.4000000000001</v>
      </c>
      <c r="I303" s="42">
        <v>665</v>
      </c>
      <c r="J303" s="42">
        <f t="shared" si="41"/>
        <v>3671.89</v>
      </c>
      <c r="K303" s="42">
        <f t="shared" si="42"/>
        <v>37328.11</v>
      </c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12"/>
      <c r="FY303" s="12"/>
      <c r="FZ303" s="12"/>
      <c r="GA303" s="12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  <c r="HP303" s="12"/>
      <c r="HQ303" s="12"/>
      <c r="HR303" s="12"/>
      <c r="HS303" s="12"/>
      <c r="HT303" s="12"/>
      <c r="HU303" s="12"/>
      <c r="HV303" s="12"/>
      <c r="HW303" s="12"/>
      <c r="HX303" s="12"/>
      <c r="HY303" s="12"/>
      <c r="HZ303" s="12"/>
      <c r="IA303" s="12"/>
      <c r="IB303" s="12"/>
      <c r="IC303" s="12"/>
      <c r="ID303" s="12"/>
      <c r="IE303" s="12"/>
      <c r="IF303" s="12"/>
      <c r="IG303" s="12"/>
      <c r="IH303" s="12"/>
      <c r="II303" s="12"/>
      <c r="IJ303" s="12"/>
      <c r="IK303" s="12"/>
      <c r="IL303" s="12"/>
      <c r="IM303" s="12"/>
      <c r="IN303" s="12"/>
      <c r="IO303" s="12"/>
      <c r="IP303" s="12"/>
      <c r="IQ303" s="12"/>
      <c r="IR303" s="12"/>
      <c r="IS303" s="12"/>
      <c r="IT303" s="12"/>
      <c r="IU303" s="12"/>
      <c r="IV303" s="12"/>
      <c r="IW303" s="12"/>
      <c r="IX303" s="12"/>
      <c r="IY303" s="12"/>
      <c r="IZ303" s="12"/>
      <c r="JA303" s="12"/>
      <c r="JB303" s="12"/>
      <c r="JC303" s="12"/>
      <c r="JD303" s="12"/>
      <c r="JE303" s="12"/>
      <c r="JF303" s="12"/>
      <c r="JG303" s="12"/>
      <c r="JH303" s="12"/>
      <c r="JI303" s="12"/>
      <c r="JJ303" s="12"/>
      <c r="JK303" s="12"/>
      <c r="JL303" s="12"/>
      <c r="JM303" s="12"/>
      <c r="JN303" s="12"/>
      <c r="JO303" s="12"/>
      <c r="JP303" s="12"/>
      <c r="JQ303" s="12"/>
      <c r="JR303" s="12"/>
      <c r="JS303" s="12"/>
      <c r="JT303" s="12"/>
      <c r="JU303" s="12"/>
      <c r="JV303" s="12"/>
    </row>
    <row r="304" spans="1:282" x14ac:dyDescent="0.25">
      <c r="A304" t="s">
        <v>206</v>
      </c>
      <c r="B304" t="s">
        <v>95</v>
      </c>
      <c r="C304" s="14" t="s">
        <v>320</v>
      </c>
      <c r="D304" t="s">
        <v>212</v>
      </c>
      <c r="E304" s="42">
        <v>41000</v>
      </c>
      <c r="F304" s="42">
        <f t="shared" si="43"/>
        <v>1176.7</v>
      </c>
      <c r="G304" s="42">
        <v>583.79</v>
      </c>
      <c r="H304" s="42">
        <f>E304*0.0304</f>
        <v>1246.4000000000001</v>
      </c>
      <c r="I304" s="42">
        <v>863</v>
      </c>
      <c r="J304" s="42">
        <f t="shared" si="41"/>
        <v>3869.89</v>
      </c>
      <c r="K304" s="42">
        <f t="shared" si="42"/>
        <v>37130.11</v>
      </c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12"/>
      <c r="FY304" s="12"/>
      <c r="FZ304" s="12"/>
      <c r="GA304" s="12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  <c r="HP304" s="12"/>
      <c r="HQ304" s="12"/>
      <c r="HR304" s="12"/>
      <c r="HS304" s="12"/>
      <c r="HT304" s="12"/>
      <c r="HU304" s="12"/>
      <c r="HV304" s="12"/>
      <c r="HW304" s="12"/>
      <c r="HX304" s="12"/>
      <c r="HY304" s="12"/>
      <c r="HZ304" s="12"/>
      <c r="IA304" s="12"/>
      <c r="IB304" s="12"/>
      <c r="IC304" s="12"/>
      <c r="ID304" s="12"/>
      <c r="IE304" s="12"/>
      <c r="IF304" s="12"/>
      <c r="IG304" s="12"/>
      <c r="IH304" s="12"/>
      <c r="II304" s="12"/>
      <c r="IJ304" s="12"/>
      <c r="IK304" s="12"/>
      <c r="IL304" s="12"/>
      <c r="IM304" s="12"/>
      <c r="IN304" s="12"/>
      <c r="IO304" s="12"/>
      <c r="IP304" s="12"/>
      <c r="IQ304" s="12"/>
      <c r="IR304" s="12"/>
      <c r="IS304" s="12"/>
      <c r="IT304" s="12"/>
      <c r="IU304" s="12"/>
      <c r="IV304" s="12"/>
      <c r="IW304" s="12"/>
      <c r="IX304" s="12"/>
      <c r="IY304" s="12"/>
      <c r="IZ304" s="12"/>
      <c r="JA304" s="12"/>
      <c r="JB304" s="12"/>
      <c r="JC304" s="12"/>
      <c r="JD304" s="12"/>
      <c r="JE304" s="12"/>
      <c r="JF304" s="12"/>
      <c r="JG304" s="12"/>
      <c r="JH304" s="12"/>
      <c r="JI304" s="12"/>
      <c r="JJ304" s="12"/>
      <c r="JK304" s="12"/>
      <c r="JL304" s="12"/>
      <c r="JM304" s="12"/>
      <c r="JN304" s="12"/>
      <c r="JO304" s="12"/>
      <c r="JP304" s="12"/>
      <c r="JQ304" s="12"/>
      <c r="JR304" s="12"/>
      <c r="JS304" s="12"/>
      <c r="JT304" s="12"/>
      <c r="JU304" s="12"/>
      <c r="JV304" s="12"/>
    </row>
    <row r="305" spans="1:282" x14ac:dyDescent="0.25">
      <c r="A305" t="s">
        <v>289</v>
      </c>
      <c r="B305" t="s">
        <v>214</v>
      </c>
      <c r="C305" s="14" t="s">
        <v>320</v>
      </c>
      <c r="D305" t="s">
        <v>212</v>
      </c>
      <c r="E305" s="42">
        <v>32000</v>
      </c>
      <c r="F305" s="42">
        <f t="shared" si="43"/>
        <v>918.4</v>
      </c>
      <c r="G305" s="42">
        <v>0</v>
      </c>
      <c r="H305" s="42">
        <f>E305*0.0304</f>
        <v>972.8</v>
      </c>
      <c r="I305" s="42">
        <v>1537.45</v>
      </c>
      <c r="J305" s="42">
        <f t="shared" si="41"/>
        <v>3428.65</v>
      </c>
      <c r="K305" s="42">
        <f t="shared" si="42"/>
        <v>28571.35</v>
      </c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12"/>
      <c r="FY305" s="12"/>
      <c r="FZ305" s="12"/>
      <c r="GA305" s="12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  <c r="HP305" s="12"/>
      <c r="HQ305" s="12"/>
      <c r="HR305" s="12"/>
      <c r="HS305" s="12"/>
      <c r="HT305" s="12"/>
      <c r="HU305" s="12"/>
      <c r="HV305" s="12"/>
      <c r="HW305" s="12"/>
      <c r="HX305" s="12"/>
      <c r="HY305" s="12"/>
      <c r="HZ305" s="12"/>
      <c r="IA305" s="12"/>
      <c r="IB305" s="12"/>
      <c r="IC305" s="12"/>
      <c r="ID305" s="12"/>
      <c r="IE305" s="12"/>
      <c r="IF305" s="12"/>
      <c r="IG305" s="12"/>
      <c r="IH305" s="12"/>
      <c r="II305" s="12"/>
      <c r="IJ305" s="12"/>
      <c r="IK305" s="12"/>
      <c r="IL305" s="12"/>
      <c r="IM305" s="12"/>
      <c r="IN305" s="12"/>
      <c r="IO305" s="12"/>
      <c r="IP305" s="12"/>
      <c r="IQ305" s="12"/>
      <c r="IR305" s="12"/>
      <c r="IS305" s="12"/>
      <c r="IT305" s="12"/>
      <c r="IU305" s="12"/>
      <c r="IV305" s="12"/>
      <c r="IW305" s="12"/>
      <c r="IX305" s="12"/>
      <c r="IY305" s="12"/>
      <c r="IZ305" s="12"/>
      <c r="JA305" s="12"/>
      <c r="JB305" s="12"/>
      <c r="JC305" s="12"/>
      <c r="JD305" s="12"/>
      <c r="JE305" s="12"/>
      <c r="JF305" s="12"/>
      <c r="JG305" s="12"/>
      <c r="JH305" s="12"/>
      <c r="JI305" s="12"/>
      <c r="JJ305" s="12"/>
      <c r="JK305" s="12"/>
      <c r="JL305" s="12"/>
      <c r="JM305" s="12"/>
      <c r="JN305" s="12"/>
      <c r="JO305" s="12"/>
      <c r="JP305" s="12"/>
      <c r="JQ305" s="12"/>
      <c r="JR305" s="12"/>
      <c r="JS305" s="12"/>
      <c r="JT305" s="12"/>
      <c r="JU305" s="12"/>
      <c r="JV305" s="12"/>
    </row>
    <row r="306" spans="1:282" x14ac:dyDescent="0.25">
      <c r="A306" t="s">
        <v>407</v>
      </c>
      <c r="B306" t="s">
        <v>441</v>
      </c>
      <c r="C306" s="14" t="s">
        <v>321</v>
      </c>
      <c r="D306" t="s">
        <v>212</v>
      </c>
      <c r="E306" s="42">
        <v>133000</v>
      </c>
      <c r="F306" s="42">
        <f t="shared" si="43"/>
        <v>3817.1</v>
      </c>
      <c r="G306" s="42">
        <v>19867.79</v>
      </c>
      <c r="H306" s="42">
        <v>4043.2</v>
      </c>
      <c r="I306" s="42">
        <v>25</v>
      </c>
      <c r="J306" s="42">
        <f t="shared" si="41"/>
        <v>27753.09</v>
      </c>
      <c r="K306" s="42">
        <f t="shared" si="42"/>
        <v>105246.91</v>
      </c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</row>
    <row r="307" spans="1:282" x14ac:dyDescent="0.25">
      <c r="A307" s="2" t="s">
        <v>12</v>
      </c>
      <c r="B307" s="2">
        <v>9</v>
      </c>
      <c r="C307" s="15"/>
      <c r="D307" s="2"/>
      <c r="E307" s="50">
        <f t="shared" ref="E307:K307" si="44">SUM(E298:E306)</f>
        <v>551150</v>
      </c>
      <c r="F307" s="50">
        <f t="shared" si="44"/>
        <v>15818.01</v>
      </c>
      <c r="G307" s="50">
        <f t="shared" si="44"/>
        <v>44922.14</v>
      </c>
      <c r="H307" s="50">
        <f t="shared" si="44"/>
        <v>16754.96</v>
      </c>
      <c r="I307" s="50">
        <f t="shared" si="44"/>
        <v>7056.9</v>
      </c>
      <c r="J307" s="50">
        <f t="shared" si="44"/>
        <v>84552.01</v>
      </c>
      <c r="K307" s="50">
        <f t="shared" si="44"/>
        <v>466597.99</v>
      </c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</row>
    <row r="308" spans="1:282" s="12" customFormat="1" x14ac:dyDescent="0.25">
      <c r="A308" s="11"/>
      <c r="B308" s="11"/>
      <c r="C308" s="16"/>
      <c r="D308" s="11"/>
      <c r="E308" s="53"/>
      <c r="F308" s="53"/>
      <c r="G308" s="53"/>
      <c r="H308" s="53"/>
      <c r="I308" s="53"/>
      <c r="J308" s="53"/>
      <c r="K308" s="53"/>
    </row>
    <row r="309" spans="1:282" x14ac:dyDescent="0.25">
      <c r="A309" s="5" t="s">
        <v>275</v>
      </c>
      <c r="B309" s="5"/>
      <c r="C309" s="17"/>
      <c r="D309" s="5"/>
      <c r="E309" s="54"/>
      <c r="F309" s="54"/>
      <c r="G309" s="54"/>
      <c r="H309" s="54"/>
      <c r="I309" s="54"/>
      <c r="J309" s="54"/>
      <c r="K309" s="54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12"/>
      <c r="FY309" s="12"/>
      <c r="FZ309" s="12"/>
      <c r="GA309" s="12"/>
      <c r="GB309" s="12"/>
      <c r="GC309" s="12"/>
      <c r="GD309" s="12"/>
      <c r="GE309" s="12"/>
      <c r="GF309" s="12"/>
      <c r="GG309" s="12"/>
      <c r="GH309" s="12"/>
      <c r="GI309" s="12"/>
      <c r="GJ309" s="12"/>
      <c r="GK309" s="12"/>
      <c r="GL309" s="12"/>
      <c r="GM309" s="12"/>
      <c r="GN309" s="12"/>
      <c r="GO309" s="12"/>
      <c r="GP309" s="12"/>
      <c r="GQ309" s="12"/>
      <c r="GR309" s="12"/>
      <c r="GS309" s="12"/>
      <c r="GT309" s="12"/>
      <c r="GU309" s="12"/>
      <c r="GV309" s="12"/>
      <c r="GW309" s="12"/>
      <c r="GX309" s="12"/>
      <c r="GY309" s="12"/>
      <c r="GZ309" s="12"/>
      <c r="HA309" s="12"/>
      <c r="HB309" s="12"/>
      <c r="HC309" s="12"/>
      <c r="HD309" s="12"/>
      <c r="HE309" s="12"/>
      <c r="HF309" s="12"/>
      <c r="HG309" s="12"/>
      <c r="HH309" s="12"/>
      <c r="HI309" s="12"/>
      <c r="HJ309" s="12"/>
      <c r="HK309" s="12"/>
      <c r="HL309" s="12"/>
      <c r="HM309" s="12"/>
      <c r="HN309" s="12"/>
      <c r="HO309" s="12"/>
      <c r="HP309" s="12"/>
      <c r="HQ309" s="12"/>
      <c r="HR309" s="12"/>
      <c r="HS309" s="12"/>
      <c r="HT309" s="12"/>
      <c r="HU309" s="12"/>
      <c r="HV309" s="12"/>
      <c r="HW309" s="12"/>
      <c r="HX309" s="12"/>
      <c r="HY309" s="12"/>
      <c r="HZ309" s="12"/>
      <c r="IA309" s="12"/>
      <c r="IB309" s="12"/>
      <c r="IC309" s="12"/>
      <c r="ID309" s="12"/>
      <c r="IE309" s="12"/>
      <c r="IF309" s="12"/>
      <c r="IG309" s="12"/>
      <c r="IH309" s="12"/>
      <c r="II309" s="12"/>
      <c r="IJ309" s="12"/>
      <c r="IK309" s="12"/>
      <c r="IL309" s="12"/>
      <c r="IM309" s="12"/>
      <c r="IN309" s="12"/>
      <c r="IO309" s="12"/>
      <c r="IP309" s="12"/>
      <c r="IQ309" s="12"/>
      <c r="IR309" s="12"/>
      <c r="IS309" s="12"/>
      <c r="IT309" s="12"/>
      <c r="IU309" s="12"/>
      <c r="IV309" s="12"/>
      <c r="IW309" s="12"/>
      <c r="IX309" s="12"/>
      <c r="IY309" s="12"/>
      <c r="IZ309" s="12"/>
      <c r="JA309" s="12"/>
      <c r="JB309" s="12"/>
      <c r="JC309" s="12"/>
      <c r="JD309" s="12"/>
      <c r="JE309" s="12"/>
      <c r="JF309" s="12"/>
      <c r="JG309" s="12"/>
      <c r="JH309" s="12"/>
      <c r="JI309" s="12"/>
      <c r="JJ309" s="12"/>
      <c r="JK309" s="12"/>
      <c r="JL309" s="12"/>
      <c r="JM309" s="12"/>
      <c r="JN309" s="12"/>
      <c r="JO309" s="12"/>
      <c r="JP309" s="12"/>
      <c r="JQ309" s="12"/>
      <c r="JR309" s="12"/>
      <c r="JS309" s="12"/>
      <c r="JT309" s="12"/>
      <c r="JU309" s="12"/>
      <c r="JV309" s="12"/>
    </row>
    <row r="310" spans="1:282" x14ac:dyDescent="0.25">
      <c r="A310" s="12" t="s">
        <v>99</v>
      </c>
      <c r="B310" t="s">
        <v>100</v>
      </c>
      <c r="C310" s="14" t="s">
        <v>320</v>
      </c>
      <c r="D310" t="s">
        <v>211</v>
      </c>
      <c r="E310" s="42">
        <v>66000</v>
      </c>
      <c r="F310" s="42">
        <f>E310*0.0287</f>
        <v>1894.2</v>
      </c>
      <c r="G310" s="42">
        <v>4615.76</v>
      </c>
      <c r="H310" s="42">
        <f>E310*0.0304</f>
        <v>2006.4</v>
      </c>
      <c r="I310" s="42">
        <v>125</v>
      </c>
      <c r="J310" s="42">
        <v>8641.36</v>
      </c>
      <c r="K310" s="42">
        <v>57358.64</v>
      </c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</row>
    <row r="311" spans="1:282" x14ac:dyDescent="0.25">
      <c r="A311" t="s">
        <v>101</v>
      </c>
      <c r="B311" t="s">
        <v>442</v>
      </c>
      <c r="C311" s="14" t="s">
        <v>320</v>
      </c>
      <c r="D311" t="s">
        <v>211</v>
      </c>
      <c r="E311" s="42">
        <v>66000</v>
      </c>
      <c r="F311" s="42">
        <f>E311*0.0287</f>
        <v>1894.2</v>
      </c>
      <c r="G311" s="42">
        <v>4313.2700000000004</v>
      </c>
      <c r="H311" s="42">
        <f>E311*0.0304</f>
        <v>2006.4</v>
      </c>
      <c r="I311" s="42">
        <v>1537.45</v>
      </c>
      <c r="J311" s="42">
        <v>9751.32</v>
      </c>
      <c r="K311" s="42">
        <v>56248.68</v>
      </c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12"/>
      <c r="FY311" s="12"/>
      <c r="FZ311" s="12"/>
      <c r="GA311" s="12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  <c r="HP311" s="12"/>
      <c r="HQ311" s="12"/>
      <c r="HR311" s="12"/>
      <c r="HS311" s="12"/>
      <c r="HT311" s="12"/>
      <c r="HU311" s="12"/>
      <c r="HV311" s="12"/>
      <c r="HW311" s="12"/>
      <c r="HX311" s="12"/>
      <c r="HY311" s="12"/>
      <c r="HZ311" s="12"/>
      <c r="IA311" s="12"/>
      <c r="IB311" s="12"/>
      <c r="IC311" s="12"/>
      <c r="ID311" s="12"/>
      <c r="IE311" s="12"/>
      <c r="IF311" s="12"/>
      <c r="IG311" s="12"/>
      <c r="IH311" s="12"/>
      <c r="II311" s="12"/>
      <c r="IJ311" s="12"/>
      <c r="IK311" s="12"/>
      <c r="IL311" s="12"/>
      <c r="IM311" s="12"/>
      <c r="IN311" s="12"/>
      <c r="IO311" s="12"/>
      <c r="IP311" s="12"/>
      <c r="IQ311" s="12"/>
      <c r="IR311" s="12"/>
      <c r="IS311" s="12"/>
      <c r="IT311" s="12"/>
      <c r="IU311" s="12"/>
      <c r="IV311" s="12"/>
      <c r="IW311" s="12"/>
      <c r="IX311" s="12"/>
      <c r="IY311" s="12"/>
      <c r="IZ311" s="12"/>
      <c r="JA311" s="12"/>
      <c r="JB311" s="12"/>
      <c r="JC311" s="12"/>
      <c r="JD311" s="12"/>
      <c r="JE311" s="12"/>
      <c r="JF311" s="12"/>
      <c r="JG311" s="12"/>
      <c r="JH311" s="12"/>
      <c r="JI311" s="12"/>
      <c r="JJ311" s="12"/>
      <c r="JK311" s="12"/>
      <c r="JL311" s="12"/>
      <c r="JM311" s="12"/>
      <c r="JN311" s="12"/>
      <c r="JO311" s="12"/>
      <c r="JP311" s="12"/>
      <c r="JQ311" s="12"/>
      <c r="JR311" s="12"/>
      <c r="JS311" s="12"/>
      <c r="JT311" s="12"/>
      <c r="JU311" s="12"/>
      <c r="JV311" s="12"/>
    </row>
    <row r="312" spans="1:282" x14ac:dyDescent="0.25">
      <c r="A312" t="s">
        <v>102</v>
      </c>
      <c r="B312" t="s">
        <v>103</v>
      </c>
      <c r="C312" s="14" t="s">
        <v>321</v>
      </c>
      <c r="D312" t="s">
        <v>211</v>
      </c>
      <c r="E312" s="42">
        <v>60000</v>
      </c>
      <c r="F312" s="42">
        <v>1722</v>
      </c>
      <c r="G312" s="42">
        <v>3486.68</v>
      </c>
      <c r="H312" s="42">
        <f>E312*0.0304</f>
        <v>1824</v>
      </c>
      <c r="I312" s="42">
        <v>25</v>
      </c>
      <c r="J312" s="42">
        <v>7057.68</v>
      </c>
      <c r="K312" s="42">
        <v>52942.32</v>
      </c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</row>
    <row r="313" spans="1:282" x14ac:dyDescent="0.25">
      <c r="A313" t="s">
        <v>278</v>
      </c>
      <c r="B313" t="s">
        <v>100</v>
      </c>
      <c r="C313" s="14" t="s">
        <v>320</v>
      </c>
      <c r="D313" t="s">
        <v>211</v>
      </c>
      <c r="E313" s="42">
        <v>60000</v>
      </c>
      <c r="F313" s="42">
        <v>1722</v>
      </c>
      <c r="G313" s="42">
        <v>3486.68</v>
      </c>
      <c r="H313" s="42">
        <v>1824</v>
      </c>
      <c r="I313" s="42">
        <v>25</v>
      </c>
      <c r="J313" s="42">
        <v>7057.68</v>
      </c>
      <c r="K313" s="42">
        <v>52942.32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</row>
    <row r="314" spans="1:282" x14ac:dyDescent="0.25">
      <c r="A314" t="s">
        <v>276</v>
      </c>
      <c r="B314" t="s">
        <v>16</v>
      </c>
      <c r="C314" s="14" t="s">
        <v>320</v>
      </c>
      <c r="D314" t="s">
        <v>212</v>
      </c>
      <c r="E314" s="42">
        <v>106500</v>
      </c>
      <c r="F314" s="42">
        <f>E314*0.0287</f>
        <v>3056.55</v>
      </c>
      <c r="G314" s="42">
        <v>13634.33</v>
      </c>
      <c r="H314" s="42">
        <f>E314*0.0304</f>
        <v>3237.6</v>
      </c>
      <c r="I314" s="42">
        <v>25</v>
      </c>
      <c r="J314" s="42">
        <v>19953.48</v>
      </c>
      <c r="K314" s="42">
        <v>86546.52</v>
      </c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</row>
    <row r="315" spans="1:282" x14ac:dyDescent="0.25">
      <c r="A315" s="2" t="s">
        <v>12</v>
      </c>
      <c r="B315" s="2">
        <v>5</v>
      </c>
      <c r="C315" s="15"/>
      <c r="D315" s="2"/>
      <c r="E315" s="50">
        <f t="shared" ref="E315:K315" si="45">SUM(E310:E314)</f>
        <v>358500</v>
      </c>
      <c r="F315" s="50">
        <f t="shared" si="45"/>
        <v>10288.950000000001</v>
      </c>
      <c r="G315" s="50">
        <f>SUM(G310:G314)</f>
        <v>29536.720000000001</v>
      </c>
      <c r="H315" s="50">
        <f t="shared" si="45"/>
        <v>10898.4</v>
      </c>
      <c r="I315" s="50">
        <f t="shared" si="45"/>
        <v>1737.45</v>
      </c>
      <c r="J315" s="50">
        <f t="shared" si="45"/>
        <v>52461.52</v>
      </c>
      <c r="K315" s="50">
        <f t="shared" si="45"/>
        <v>306038.48</v>
      </c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</row>
    <row r="316" spans="1:282" x14ac:dyDescent="0.25"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</row>
    <row r="317" spans="1:282" x14ac:dyDescent="0.25">
      <c r="A317" s="5" t="s">
        <v>422</v>
      </c>
      <c r="B317" s="5"/>
      <c r="C317" s="17"/>
      <c r="D317" s="5"/>
      <c r="E317" s="54"/>
      <c r="F317" s="54"/>
      <c r="G317" s="54"/>
      <c r="H317" s="54"/>
      <c r="I317" s="54"/>
      <c r="J317" s="54"/>
      <c r="K317" s="54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</row>
    <row r="318" spans="1:282" x14ac:dyDescent="0.25">
      <c r="A318" t="s">
        <v>104</v>
      </c>
      <c r="B318" t="s">
        <v>189</v>
      </c>
      <c r="C318" s="14" t="s">
        <v>320</v>
      </c>
      <c r="D318" t="s">
        <v>211</v>
      </c>
      <c r="E318" s="42">
        <v>41000</v>
      </c>
      <c r="F318" s="42">
        <f>E318*0.0287</f>
        <v>1176.7</v>
      </c>
      <c r="G318" s="42">
        <v>583.79</v>
      </c>
      <c r="H318" s="42">
        <f>E318*0.0304</f>
        <v>1246.4000000000001</v>
      </c>
      <c r="I318" s="42">
        <v>275</v>
      </c>
      <c r="J318" s="42">
        <v>3281.89</v>
      </c>
      <c r="K318" s="42">
        <v>37718.11</v>
      </c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12"/>
      <c r="FY318" s="12"/>
      <c r="FZ318" s="12"/>
      <c r="GA318" s="12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  <c r="HP318" s="12"/>
      <c r="HQ318" s="12"/>
      <c r="HR318" s="12"/>
      <c r="HS318" s="12"/>
      <c r="HT318" s="12"/>
      <c r="HU318" s="12"/>
      <c r="HV318" s="12"/>
      <c r="HW318" s="12"/>
      <c r="HX318" s="12"/>
      <c r="HY318" s="12"/>
      <c r="HZ318" s="12"/>
      <c r="IA318" s="12"/>
      <c r="IB318" s="12"/>
      <c r="IC318" s="12"/>
      <c r="ID318" s="12"/>
      <c r="IE318" s="12"/>
      <c r="IF318" s="12"/>
      <c r="IG318" s="12"/>
      <c r="IH318" s="12"/>
      <c r="II318" s="12"/>
      <c r="IJ318" s="12"/>
      <c r="IK318" s="12"/>
      <c r="IL318" s="12"/>
      <c r="IM318" s="12"/>
      <c r="IN318" s="12"/>
      <c r="IO318" s="12"/>
      <c r="IP318" s="12"/>
      <c r="IQ318" s="12"/>
      <c r="IR318" s="12"/>
      <c r="IS318" s="12"/>
      <c r="IT318" s="12"/>
      <c r="IU318" s="12"/>
      <c r="IV318" s="12"/>
      <c r="IW318" s="12"/>
      <c r="IX318" s="12"/>
      <c r="IY318" s="12"/>
      <c r="IZ318" s="12"/>
      <c r="JA318" s="12"/>
      <c r="JB318" s="12"/>
      <c r="JC318" s="12"/>
      <c r="JD318" s="12"/>
      <c r="JE318" s="12"/>
      <c r="JF318" s="12"/>
      <c r="JG318" s="12"/>
      <c r="JH318" s="12"/>
      <c r="JI318" s="12"/>
      <c r="JJ318" s="12"/>
      <c r="JK318" s="12"/>
      <c r="JL318" s="12"/>
      <c r="JM318" s="12"/>
      <c r="JN318" s="12"/>
      <c r="JO318" s="12"/>
      <c r="JP318" s="12"/>
      <c r="JQ318" s="12"/>
      <c r="JR318" s="12"/>
      <c r="JS318" s="12"/>
      <c r="JT318" s="12"/>
      <c r="JU318" s="12"/>
      <c r="JV318" s="12"/>
    </row>
    <row r="319" spans="1:282" x14ac:dyDescent="0.25">
      <c r="A319" t="s">
        <v>106</v>
      </c>
      <c r="B319" t="s">
        <v>190</v>
      </c>
      <c r="C319" s="14" t="s">
        <v>321</v>
      </c>
      <c r="D319" t="s">
        <v>211</v>
      </c>
      <c r="E319" s="42">
        <v>41000</v>
      </c>
      <c r="F319" s="42">
        <f>E319*0.0287</f>
        <v>1176.7</v>
      </c>
      <c r="G319" s="42">
        <v>583.79</v>
      </c>
      <c r="H319" s="42">
        <f>E319*0.0304</f>
        <v>1246.4000000000001</v>
      </c>
      <c r="I319" s="42">
        <v>295</v>
      </c>
      <c r="J319" s="42">
        <v>3301.89</v>
      </c>
      <c r="K319" s="42">
        <v>37698.11</v>
      </c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</row>
    <row r="320" spans="1:282" s="2" customFormat="1" x14ac:dyDescent="0.25">
      <c r="A320" t="s">
        <v>107</v>
      </c>
      <c r="B320" t="s">
        <v>190</v>
      </c>
      <c r="C320" s="14" t="s">
        <v>321</v>
      </c>
      <c r="D320" t="s">
        <v>211</v>
      </c>
      <c r="E320" s="42">
        <v>41000</v>
      </c>
      <c r="F320" s="42">
        <f>E320*0.0287</f>
        <v>1176.7</v>
      </c>
      <c r="G320" s="42">
        <v>583.79</v>
      </c>
      <c r="H320" s="42">
        <f>E320*0.0304</f>
        <v>1246.4000000000001</v>
      </c>
      <c r="I320" s="42">
        <v>175</v>
      </c>
      <c r="J320" s="42">
        <v>3181.89</v>
      </c>
      <c r="K320" s="42">
        <v>37818.11</v>
      </c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  <c r="CJ320" s="11"/>
      <c r="CK320" s="11"/>
      <c r="CL320" s="11"/>
      <c r="CM320" s="11"/>
      <c r="CN320" s="11"/>
      <c r="CO320" s="11"/>
      <c r="CP320" s="11"/>
      <c r="CQ320" s="11"/>
      <c r="CR320" s="11"/>
      <c r="CS320" s="11"/>
      <c r="CT320" s="11"/>
      <c r="CU320" s="11"/>
      <c r="CV320" s="11"/>
      <c r="CW320" s="11"/>
      <c r="CX320" s="11"/>
      <c r="CY320" s="11"/>
      <c r="CZ320" s="11"/>
      <c r="DA320" s="11"/>
      <c r="DB320" s="11"/>
      <c r="DC320" s="11"/>
      <c r="DD320" s="11"/>
      <c r="DE320" s="11"/>
      <c r="DF320" s="11"/>
      <c r="DG320" s="11"/>
      <c r="DH320" s="11"/>
      <c r="DI320" s="11"/>
      <c r="DJ320" s="11"/>
      <c r="DK320" s="11"/>
      <c r="DL320" s="11"/>
      <c r="DM320" s="11"/>
      <c r="DN320" s="11"/>
      <c r="DO320" s="11"/>
      <c r="DP320" s="11"/>
      <c r="DQ320" s="11"/>
      <c r="DR320" s="11"/>
      <c r="DS320" s="11"/>
      <c r="DT320" s="11"/>
      <c r="DU320" s="11"/>
      <c r="DV320" s="11"/>
      <c r="DW320" s="11"/>
      <c r="DX320" s="11"/>
      <c r="DY320" s="11"/>
      <c r="DZ320" s="11"/>
      <c r="EA320" s="11"/>
      <c r="EB320" s="11"/>
      <c r="EC320" s="11"/>
      <c r="ED320" s="11"/>
      <c r="EE320" s="11"/>
      <c r="EF320" s="11"/>
      <c r="EG320" s="11"/>
      <c r="EH320" s="11"/>
      <c r="EI320" s="11"/>
      <c r="EJ320" s="11"/>
      <c r="EK320" s="11"/>
      <c r="EL320" s="11"/>
      <c r="EM320" s="11"/>
      <c r="EN320" s="11"/>
      <c r="EO320" s="11"/>
      <c r="EP320" s="11"/>
      <c r="EQ320" s="11"/>
      <c r="ER320" s="11"/>
      <c r="ES320" s="11"/>
      <c r="ET320" s="11"/>
      <c r="EU320" s="11"/>
      <c r="EV320" s="11"/>
      <c r="EW320" s="11"/>
      <c r="EX320" s="11"/>
      <c r="EY320" s="11"/>
      <c r="EZ320" s="11"/>
      <c r="FA320" s="11"/>
      <c r="FB320" s="11"/>
      <c r="FC320" s="11"/>
      <c r="FD320" s="11"/>
      <c r="FE320" s="11"/>
      <c r="FF320" s="11"/>
      <c r="FG320" s="11"/>
      <c r="FH320" s="11"/>
      <c r="FI320" s="11"/>
      <c r="FJ320" s="11"/>
      <c r="FK320" s="11"/>
      <c r="FL320" s="11"/>
      <c r="FM320" s="11"/>
      <c r="FN320" s="11"/>
      <c r="FO320" s="11"/>
      <c r="FP320" s="11"/>
      <c r="FQ320" s="11"/>
      <c r="FR320" s="11"/>
      <c r="FS320" s="11"/>
      <c r="FT320" s="11"/>
      <c r="FU320" s="11"/>
      <c r="FV320" s="11"/>
      <c r="FW320" s="11"/>
      <c r="FX320" s="11"/>
      <c r="FY320" s="11"/>
      <c r="FZ320" s="11"/>
      <c r="GA320" s="11"/>
      <c r="GB320" s="11"/>
      <c r="GC320" s="11"/>
      <c r="GD320" s="11"/>
      <c r="GE320" s="11"/>
      <c r="GF320" s="11"/>
      <c r="GG320" s="11"/>
      <c r="GH320" s="11"/>
      <c r="GI320" s="11"/>
      <c r="GJ320" s="11"/>
      <c r="GK320" s="11"/>
      <c r="GL320" s="11"/>
      <c r="GM320" s="11"/>
      <c r="GN320" s="11"/>
      <c r="GO320" s="11"/>
      <c r="GP320" s="11"/>
      <c r="GQ320" s="11"/>
      <c r="GR320" s="11"/>
      <c r="GS320" s="11"/>
      <c r="GT320" s="11"/>
      <c r="GU320" s="11"/>
      <c r="GV320" s="11"/>
      <c r="GW320" s="11"/>
      <c r="GX320" s="11"/>
      <c r="GY320" s="11"/>
      <c r="GZ320" s="11"/>
      <c r="HA320" s="11"/>
      <c r="HB320" s="11"/>
      <c r="HC320" s="11"/>
      <c r="HD320" s="11"/>
      <c r="HE320" s="11"/>
      <c r="HF320" s="11"/>
      <c r="HG320" s="11"/>
      <c r="HH320" s="11"/>
      <c r="HI320" s="11"/>
      <c r="HJ320" s="11"/>
      <c r="HK320" s="11"/>
      <c r="HL320" s="11"/>
      <c r="HM320" s="11"/>
      <c r="HN320" s="11"/>
      <c r="HO320" s="11"/>
      <c r="HP320" s="11"/>
      <c r="HQ320" s="11"/>
      <c r="HR320" s="11"/>
      <c r="HS320" s="11"/>
      <c r="HT320" s="11"/>
      <c r="HU320" s="11"/>
      <c r="HV320" s="11"/>
      <c r="HW320" s="11"/>
      <c r="HX320" s="11"/>
      <c r="HY320" s="11"/>
      <c r="HZ320" s="11"/>
      <c r="IA320" s="11"/>
      <c r="IB320" s="11"/>
      <c r="IC320" s="11"/>
      <c r="ID320" s="11"/>
      <c r="IE320" s="11"/>
      <c r="IF320" s="11"/>
      <c r="IG320" s="11"/>
      <c r="IH320" s="11"/>
      <c r="II320" s="11"/>
      <c r="IJ320" s="11"/>
      <c r="IK320" s="11"/>
      <c r="IL320" s="11"/>
      <c r="IM320" s="11"/>
      <c r="IN320" s="11"/>
      <c r="IO320" s="11"/>
      <c r="IP320" s="11"/>
      <c r="IQ320" s="11"/>
      <c r="IR320" s="11"/>
      <c r="IS320" s="11"/>
      <c r="IT320" s="11"/>
      <c r="IU320" s="11"/>
      <c r="IV320" s="11"/>
      <c r="IW320" s="11"/>
      <c r="IX320" s="11"/>
      <c r="IY320" s="11"/>
      <c r="IZ320" s="11"/>
      <c r="JA320" s="11"/>
      <c r="JB320" s="11"/>
      <c r="JC320" s="11"/>
      <c r="JD320" s="11"/>
      <c r="JE320" s="11"/>
      <c r="JF320" s="11"/>
      <c r="JG320" s="11"/>
      <c r="JH320" s="11"/>
      <c r="JI320" s="11"/>
      <c r="JJ320" s="11"/>
      <c r="JK320" s="11"/>
      <c r="JL320" s="11"/>
      <c r="JM320" s="11"/>
      <c r="JN320" s="11"/>
      <c r="JO320" s="11"/>
      <c r="JP320" s="11"/>
      <c r="JQ320" s="11"/>
      <c r="JR320" s="11"/>
      <c r="JS320" s="11"/>
      <c r="JT320" s="11"/>
      <c r="JU320" s="11"/>
      <c r="JV320" s="11"/>
    </row>
    <row r="321" spans="1:282" x14ac:dyDescent="0.25">
      <c r="A321" t="s">
        <v>379</v>
      </c>
      <c r="B321" t="s">
        <v>87</v>
      </c>
      <c r="C321" s="14" t="s">
        <v>321</v>
      </c>
      <c r="D321" t="s">
        <v>212</v>
      </c>
      <c r="E321" s="42">
        <v>41000</v>
      </c>
      <c r="F321" s="42">
        <v>1176.7</v>
      </c>
      <c r="G321" s="42">
        <v>583.79</v>
      </c>
      <c r="H321" s="42">
        <f>E321*0.0304</f>
        <v>1246.4000000000001</v>
      </c>
      <c r="I321" s="42">
        <v>565</v>
      </c>
      <c r="J321" s="42">
        <v>3571.89</v>
      </c>
      <c r="K321" s="42">
        <v>37428.11</v>
      </c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12"/>
      <c r="CC321" s="12"/>
      <c r="CD321" s="12"/>
      <c r="CE321" s="12"/>
      <c r="CF321" s="12"/>
      <c r="CG321" s="12"/>
      <c r="CH321" s="12"/>
      <c r="CI321" s="12"/>
      <c r="CJ321" s="12"/>
      <c r="CK321" s="12"/>
      <c r="CL321" s="12"/>
      <c r="CM321" s="12"/>
      <c r="CN321" s="12"/>
      <c r="CO321" s="12"/>
      <c r="CP321" s="12"/>
      <c r="CQ321" s="12"/>
      <c r="CR321" s="12"/>
      <c r="CS321" s="12"/>
      <c r="CT321" s="12"/>
      <c r="CU321" s="12"/>
      <c r="CV321" s="12"/>
      <c r="CW321" s="12"/>
      <c r="CX321" s="12"/>
      <c r="CY321" s="12"/>
      <c r="CZ321" s="12"/>
      <c r="DA321" s="12"/>
      <c r="DB321" s="12"/>
      <c r="DC321" s="12"/>
      <c r="DD321" s="12"/>
      <c r="DE321" s="12"/>
      <c r="DF321" s="12"/>
      <c r="DG321" s="12"/>
      <c r="DH321" s="12"/>
      <c r="DI321" s="12"/>
      <c r="DJ321" s="12"/>
      <c r="DK321" s="12"/>
      <c r="DL321" s="12"/>
      <c r="DM321" s="12"/>
      <c r="DN321" s="12"/>
      <c r="DO321" s="12"/>
      <c r="DP321" s="12"/>
      <c r="DQ321" s="12"/>
      <c r="DR321" s="12"/>
      <c r="DS321" s="12"/>
      <c r="DT321" s="12"/>
      <c r="DU321" s="12"/>
      <c r="DV321" s="12"/>
      <c r="DW321" s="12"/>
      <c r="DX321" s="12"/>
      <c r="DY321" s="12"/>
      <c r="DZ321" s="12"/>
      <c r="EA321" s="12"/>
      <c r="EB321" s="12"/>
      <c r="EC321" s="12"/>
      <c r="ED321" s="12"/>
      <c r="EE321" s="12"/>
      <c r="EF321" s="12"/>
      <c r="EG321" s="12"/>
      <c r="EH321" s="12"/>
      <c r="EI321" s="12"/>
      <c r="EJ321" s="12"/>
      <c r="EK321" s="12"/>
      <c r="EL321" s="12"/>
      <c r="EM321" s="12"/>
      <c r="EN321" s="12"/>
      <c r="EO321" s="12"/>
      <c r="EP321" s="12"/>
      <c r="EQ321" s="12"/>
      <c r="ER321" s="12"/>
      <c r="ES321" s="12"/>
      <c r="ET321" s="12"/>
      <c r="EU321" s="12"/>
      <c r="EV321" s="12"/>
      <c r="EW321" s="12"/>
      <c r="EX321" s="12"/>
      <c r="EY321" s="12"/>
      <c r="EZ321" s="12"/>
      <c r="FA321" s="12"/>
      <c r="FB321" s="12"/>
      <c r="FC321" s="12"/>
      <c r="FD321" s="12"/>
      <c r="FE321" s="12"/>
      <c r="FF321" s="12"/>
      <c r="FG321" s="12"/>
      <c r="FH321" s="12"/>
      <c r="FI321" s="12"/>
      <c r="FJ321" s="12"/>
      <c r="FK321" s="12"/>
      <c r="FL321" s="12"/>
      <c r="FM321" s="12"/>
      <c r="FN321" s="12"/>
      <c r="FO321" s="12"/>
      <c r="FP321" s="12"/>
      <c r="FQ321" s="12"/>
      <c r="FR321" s="12"/>
      <c r="FS321" s="12"/>
      <c r="FT321" s="12"/>
      <c r="FU321" s="12"/>
      <c r="FV321" s="12"/>
      <c r="FW321" s="12"/>
      <c r="FX321" s="12"/>
      <c r="FY321" s="12"/>
      <c r="FZ321" s="12"/>
      <c r="GA321" s="12"/>
      <c r="GB321" s="12"/>
      <c r="GC321" s="12"/>
      <c r="GD321" s="12"/>
      <c r="GE321" s="12"/>
      <c r="GF321" s="12"/>
      <c r="GG321" s="12"/>
      <c r="GH321" s="12"/>
      <c r="GI321" s="12"/>
      <c r="GJ321" s="12"/>
      <c r="GK321" s="12"/>
      <c r="GL321" s="12"/>
      <c r="GM321" s="12"/>
      <c r="GN321" s="12"/>
      <c r="GO321" s="12"/>
      <c r="GP321" s="12"/>
      <c r="GQ321" s="12"/>
      <c r="GR321" s="12"/>
      <c r="GS321" s="12"/>
      <c r="GT321" s="12"/>
      <c r="GU321" s="12"/>
      <c r="GV321" s="12"/>
      <c r="GW321" s="12"/>
      <c r="GX321" s="12"/>
      <c r="GY321" s="12"/>
      <c r="GZ321" s="12"/>
      <c r="HA321" s="12"/>
      <c r="HB321" s="12"/>
      <c r="HC321" s="12"/>
      <c r="HD321" s="12"/>
      <c r="HE321" s="12"/>
      <c r="HF321" s="12"/>
      <c r="HG321" s="12"/>
      <c r="HH321" s="12"/>
      <c r="HI321" s="12"/>
      <c r="HJ321" s="12"/>
      <c r="HK321" s="12"/>
      <c r="HL321" s="12"/>
      <c r="HM321" s="12"/>
      <c r="HN321" s="12"/>
      <c r="HO321" s="12"/>
      <c r="HP321" s="12"/>
      <c r="HQ321" s="12"/>
      <c r="HR321" s="12"/>
      <c r="HS321" s="12"/>
      <c r="HT321" s="12"/>
      <c r="HU321" s="12"/>
      <c r="HV321" s="12"/>
      <c r="HW321" s="12"/>
      <c r="HX321" s="12"/>
      <c r="HY321" s="12"/>
      <c r="HZ321" s="12"/>
      <c r="IA321" s="12"/>
      <c r="IB321" s="12"/>
      <c r="IC321" s="12"/>
      <c r="ID321" s="12"/>
      <c r="IE321" s="12"/>
      <c r="IF321" s="12"/>
      <c r="IG321" s="12"/>
      <c r="IH321" s="12"/>
      <c r="II321" s="12"/>
      <c r="IJ321" s="12"/>
      <c r="IK321" s="12"/>
      <c r="IL321" s="12"/>
      <c r="IM321" s="12"/>
      <c r="IN321" s="12"/>
      <c r="IO321" s="12"/>
      <c r="IP321" s="12"/>
      <c r="IQ321" s="12"/>
      <c r="IR321" s="12"/>
      <c r="IS321" s="12"/>
      <c r="IT321" s="12"/>
      <c r="IU321" s="12"/>
      <c r="IV321" s="12"/>
      <c r="IW321" s="12"/>
      <c r="IX321" s="12"/>
      <c r="IY321" s="12"/>
      <c r="IZ321" s="12"/>
      <c r="JA321" s="12"/>
      <c r="JB321" s="12"/>
      <c r="JC321" s="12"/>
      <c r="JD321" s="12"/>
      <c r="JE321" s="12"/>
      <c r="JF321" s="12"/>
      <c r="JG321" s="12"/>
      <c r="JH321" s="12"/>
      <c r="JI321" s="12"/>
      <c r="JJ321" s="12"/>
      <c r="JK321" s="12"/>
      <c r="JL321" s="12"/>
      <c r="JM321" s="12"/>
      <c r="JN321" s="12"/>
      <c r="JO321" s="12"/>
      <c r="JP321" s="12"/>
      <c r="JQ321" s="12"/>
      <c r="JR321" s="12"/>
      <c r="JS321" s="12"/>
      <c r="JT321" s="12"/>
      <c r="JU321" s="12"/>
      <c r="JV321" s="12"/>
    </row>
    <row r="322" spans="1:282" x14ac:dyDescent="0.25">
      <c r="A322" t="s">
        <v>232</v>
      </c>
      <c r="B322" t="s">
        <v>453</v>
      </c>
      <c r="C322" s="14" t="s">
        <v>320</v>
      </c>
      <c r="D322" t="s">
        <v>212</v>
      </c>
      <c r="E322" s="42">
        <v>41000</v>
      </c>
      <c r="F322" s="42">
        <v>1176.7</v>
      </c>
      <c r="G322" s="42">
        <v>583.79</v>
      </c>
      <c r="H322" s="42">
        <f>E322*0.0304</f>
        <v>1246.4000000000001</v>
      </c>
      <c r="I322" s="42">
        <v>275</v>
      </c>
      <c r="J322" s="42">
        <v>3281.89</v>
      </c>
      <c r="K322" s="42">
        <v>37718.11</v>
      </c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</row>
    <row r="323" spans="1:282" x14ac:dyDescent="0.25">
      <c r="A323" s="2" t="s">
        <v>12</v>
      </c>
      <c r="B323" s="2">
        <v>5</v>
      </c>
      <c r="C323" s="15"/>
      <c r="D323" s="2"/>
      <c r="E323" s="50">
        <f t="shared" ref="E323:K323" si="46">SUM(E318:E322)</f>
        <v>205000</v>
      </c>
      <c r="F323" s="50">
        <f t="shared" si="46"/>
        <v>5883.5</v>
      </c>
      <c r="G323" s="49">
        <f>SUM(G318:G322)</f>
        <v>2918.95</v>
      </c>
      <c r="H323" s="50">
        <f t="shared" si="46"/>
        <v>6232</v>
      </c>
      <c r="I323" s="50">
        <f t="shared" si="46"/>
        <v>1585</v>
      </c>
      <c r="J323" s="50">
        <f t="shared" si="46"/>
        <v>16619.45</v>
      </c>
      <c r="K323" s="50">
        <f t="shared" si="46"/>
        <v>188380.55</v>
      </c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12"/>
      <c r="FY323" s="12"/>
      <c r="FZ323" s="12"/>
      <c r="GA323" s="12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  <c r="HP323" s="12"/>
      <c r="HQ323" s="12"/>
      <c r="HR323" s="12"/>
      <c r="HS323" s="12"/>
      <c r="HT323" s="12"/>
      <c r="HU323" s="12"/>
      <c r="HV323" s="12"/>
      <c r="HW323" s="12"/>
      <c r="HX323" s="12"/>
      <c r="HY323" s="12"/>
      <c r="HZ323" s="12"/>
      <c r="IA323" s="12"/>
      <c r="IB323" s="12"/>
      <c r="IC323" s="12"/>
      <c r="ID323" s="12"/>
      <c r="IE323" s="12"/>
      <c r="IF323" s="12"/>
      <c r="IG323" s="12"/>
      <c r="IH323" s="12"/>
      <c r="II323" s="12"/>
      <c r="IJ323" s="12"/>
      <c r="IK323" s="12"/>
      <c r="IL323" s="12"/>
      <c r="IM323" s="12"/>
      <c r="IN323" s="12"/>
      <c r="IO323" s="12"/>
      <c r="IP323" s="12"/>
      <c r="IQ323" s="12"/>
      <c r="IR323" s="12"/>
      <c r="IS323" s="12"/>
      <c r="IT323" s="12"/>
      <c r="IU323" s="12"/>
      <c r="IV323" s="12"/>
      <c r="IW323" s="12"/>
      <c r="IX323" s="12"/>
      <c r="IY323" s="12"/>
      <c r="IZ323" s="12"/>
      <c r="JA323" s="12"/>
      <c r="JB323" s="12"/>
      <c r="JC323" s="12"/>
      <c r="JD323" s="12"/>
      <c r="JE323" s="12"/>
      <c r="JF323" s="12"/>
      <c r="JG323" s="12"/>
      <c r="JH323" s="12"/>
      <c r="JI323" s="12"/>
      <c r="JJ323" s="12"/>
      <c r="JK323" s="12"/>
      <c r="JL323" s="12"/>
      <c r="JM323" s="12"/>
      <c r="JN323" s="12"/>
      <c r="JO323" s="12"/>
      <c r="JP323" s="12"/>
      <c r="JQ323" s="12"/>
      <c r="JR323" s="12"/>
      <c r="JS323" s="12"/>
      <c r="JT323" s="12"/>
      <c r="JU323" s="12"/>
      <c r="JV323" s="12"/>
    </row>
    <row r="324" spans="1:282" x14ac:dyDescent="0.25"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</row>
    <row r="325" spans="1:282" x14ac:dyDescent="0.25">
      <c r="A325" s="1" t="s">
        <v>199</v>
      </c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</row>
    <row r="326" spans="1:282" x14ac:dyDescent="0.25">
      <c r="A326" t="s">
        <v>336</v>
      </c>
      <c r="B326" t="s">
        <v>337</v>
      </c>
      <c r="C326" s="14" t="s">
        <v>320</v>
      </c>
      <c r="D326" t="s">
        <v>212</v>
      </c>
      <c r="E326" s="42">
        <v>32000</v>
      </c>
      <c r="F326" s="42">
        <v>918.4</v>
      </c>
      <c r="G326" s="42">
        <v>0</v>
      </c>
      <c r="H326" s="42">
        <v>972.8</v>
      </c>
      <c r="I326" s="42">
        <v>3075</v>
      </c>
      <c r="J326" s="42">
        <v>4966.2</v>
      </c>
      <c r="K326" s="42">
        <v>27033.8</v>
      </c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</row>
    <row r="327" spans="1:282" x14ac:dyDescent="0.25">
      <c r="A327" s="6" t="s">
        <v>280</v>
      </c>
      <c r="B327" s="6" t="s">
        <v>281</v>
      </c>
      <c r="C327" s="14" t="s">
        <v>320</v>
      </c>
      <c r="D327" s="9" t="s">
        <v>212</v>
      </c>
      <c r="E327" s="42">
        <v>28000</v>
      </c>
      <c r="F327" s="42">
        <v>803.6</v>
      </c>
      <c r="G327" s="42">
        <v>0</v>
      </c>
      <c r="H327" s="42">
        <f>E327*0.0304</f>
        <v>851.2</v>
      </c>
      <c r="I327" s="42">
        <v>3702.36</v>
      </c>
      <c r="J327" s="42">
        <v>5357.16</v>
      </c>
      <c r="K327" s="42">
        <v>22642.84</v>
      </c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</row>
    <row r="328" spans="1:282" s="28" customFormat="1" x14ac:dyDescent="0.25">
      <c r="A328" s="6" t="s">
        <v>195</v>
      </c>
      <c r="B328" s="6" t="s">
        <v>95</v>
      </c>
      <c r="C328" s="14" t="s">
        <v>321</v>
      </c>
      <c r="D328" s="9" t="s">
        <v>212</v>
      </c>
      <c r="E328" s="42">
        <v>65000</v>
      </c>
      <c r="F328" s="42">
        <v>1865.5</v>
      </c>
      <c r="G328" s="42">
        <v>4427.58</v>
      </c>
      <c r="H328" s="42">
        <v>1976</v>
      </c>
      <c r="I328" s="42">
        <v>175</v>
      </c>
      <c r="J328" s="42">
        <v>8444.08</v>
      </c>
      <c r="K328" s="42">
        <v>56555.92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</row>
    <row r="329" spans="1:282" x14ac:dyDescent="0.25">
      <c r="A329" s="26" t="s">
        <v>12</v>
      </c>
      <c r="B329" s="26">
        <v>3</v>
      </c>
      <c r="C329" s="27"/>
      <c r="D329" s="26"/>
      <c r="E329" s="49">
        <f>SUM(E327:E327)+E326+E328</f>
        <v>125000</v>
      </c>
      <c r="F329" s="49">
        <f>SUM(F327:F327)+F326+F328</f>
        <v>3587.5</v>
      </c>
      <c r="G329" s="49">
        <f>+G328+G327+G326</f>
        <v>4427.58</v>
      </c>
      <c r="H329" s="49">
        <f>SUM(H327:H327)+H326+H328</f>
        <v>3800</v>
      </c>
      <c r="I329" s="49">
        <f>SUM(I327:I327)+I326+I328</f>
        <v>6952.36</v>
      </c>
      <c r="J329" s="49">
        <f>SUM(J327:J327)+J326+J328</f>
        <v>18767.439999999999</v>
      </c>
      <c r="K329" s="49">
        <f>SUM(K327:K327)+K326+K328</f>
        <v>106232.56</v>
      </c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</row>
    <row r="330" spans="1:282" x14ac:dyDescent="0.25"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12"/>
      <c r="FY330" s="12"/>
      <c r="FZ330" s="12"/>
      <c r="GA330" s="12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  <c r="HP330" s="12"/>
      <c r="HQ330" s="12"/>
      <c r="HR330" s="12"/>
      <c r="HS330" s="12"/>
      <c r="HT330" s="12"/>
      <c r="HU330" s="12"/>
      <c r="HV330" s="12"/>
      <c r="HW330" s="12"/>
      <c r="HX330" s="12"/>
      <c r="HY330" s="12"/>
      <c r="HZ330" s="12"/>
      <c r="IA330" s="12"/>
      <c r="IB330" s="12"/>
      <c r="IC330" s="12"/>
      <c r="ID330" s="12"/>
      <c r="IE330" s="12"/>
      <c r="IF330" s="12"/>
      <c r="IG330" s="12"/>
      <c r="IH330" s="12"/>
      <c r="II330" s="12"/>
      <c r="IJ330" s="12"/>
      <c r="IK330" s="12"/>
      <c r="IL330" s="12"/>
      <c r="IM330" s="12"/>
      <c r="IN330" s="12"/>
      <c r="IO330" s="12"/>
      <c r="IP330" s="12"/>
      <c r="IQ330" s="12"/>
      <c r="IR330" s="12"/>
      <c r="IS330" s="12"/>
      <c r="IT330" s="12"/>
      <c r="IU330" s="12"/>
      <c r="IV330" s="12"/>
      <c r="IW330" s="12"/>
      <c r="IX330" s="12"/>
      <c r="IY330" s="12"/>
      <c r="IZ330" s="12"/>
      <c r="JA330" s="12"/>
      <c r="JB330" s="12"/>
      <c r="JC330" s="12"/>
      <c r="JD330" s="12"/>
      <c r="JE330" s="12"/>
      <c r="JF330" s="12"/>
      <c r="JG330" s="12"/>
      <c r="JH330" s="12"/>
      <c r="JI330" s="12"/>
      <c r="JJ330" s="12"/>
      <c r="JK330" s="12"/>
      <c r="JL330" s="12"/>
      <c r="JM330" s="12"/>
      <c r="JN330" s="12"/>
      <c r="JO330" s="12"/>
      <c r="JP330" s="12"/>
      <c r="JQ330" s="12"/>
      <c r="JR330" s="12"/>
      <c r="JS330" s="12"/>
      <c r="JT330" s="12"/>
      <c r="JU330" s="12"/>
      <c r="JV330" s="12"/>
    </row>
    <row r="331" spans="1:282" s="29" customFormat="1" x14ac:dyDescent="0.25">
      <c r="A331" s="1" t="s">
        <v>341</v>
      </c>
      <c r="B331" s="1"/>
      <c r="C331" s="14"/>
      <c r="D331"/>
      <c r="E331" s="51"/>
      <c r="F331" s="51"/>
      <c r="G331" s="51"/>
      <c r="H331" s="51"/>
      <c r="I331" s="51"/>
      <c r="J331" s="51"/>
      <c r="K331" s="51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</row>
    <row r="332" spans="1:282" x14ac:dyDescent="0.25">
      <c r="A332" t="s">
        <v>42</v>
      </c>
      <c r="B332" t="s">
        <v>281</v>
      </c>
      <c r="C332" s="14" t="s">
        <v>320</v>
      </c>
      <c r="D332" t="s">
        <v>211</v>
      </c>
      <c r="E332" s="42">
        <v>32000</v>
      </c>
      <c r="F332" s="42">
        <v>918.4</v>
      </c>
      <c r="G332" s="42">
        <v>0</v>
      </c>
      <c r="H332" s="42">
        <v>972.8</v>
      </c>
      <c r="I332" s="64">
        <v>7298.25</v>
      </c>
      <c r="J332" s="42">
        <f>+F332+G332+H332+I332</f>
        <v>9189.4500000000007</v>
      </c>
      <c r="K332" s="42">
        <f>+E332-J332</f>
        <v>22810.55</v>
      </c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</row>
    <row r="333" spans="1:282" x14ac:dyDescent="0.25">
      <c r="A333" s="2" t="s">
        <v>12</v>
      </c>
      <c r="B333" s="2">
        <v>1</v>
      </c>
      <c r="C333" s="15"/>
      <c r="D333" s="2"/>
      <c r="E333" s="50">
        <f>E332</f>
        <v>32000</v>
      </c>
      <c r="F333" s="50">
        <f>SUM(F332)</f>
        <v>918.4</v>
      </c>
      <c r="G333" s="50">
        <f>G332</f>
        <v>0</v>
      </c>
      <c r="H333" s="50">
        <f>H332</f>
        <v>972.8</v>
      </c>
      <c r="I333" s="50">
        <f>I332</f>
        <v>7298.25</v>
      </c>
      <c r="J333" s="50">
        <f>J332</f>
        <v>9189.4500000000007</v>
      </c>
      <c r="K333" s="50">
        <f>K332</f>
        <v>22810.55</v>
      </c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</row>
    <row r="334" spans="1:282" x14ac:dyDescent="0.25"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</row>
    <row r="335" spans="1:282" x14ac:dyDescent="0.25">
      <c r="A335" s="5" t="s">
        <v>315</v>
      </c>
      <c r="B335" s="5"/>
      <c r="C335" s="17"/>
      <c r="D335" s="5"/>
      <c r="E335" s="54"/>
      <c r="F335" s="54"/>
      <c r="G335" s="54"/>
      <c r="H335" s="54"/>
      <c r="I335" s="54"/>
      <c r="J335" s="54"/>
      <c r="K335" s="54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</row>
    <row r="336" spans="1:282" x14ac:dyDescent="0.25">
      <c r="A336" t="s">
        <v>108</v>
      </c>
      <c r="B336" t="s">
        <v>464</v>
      </c>
      <c r="C336" s="14" t="s">
        <v>320</v>
      </c>
      <c r="D336" t="s">
        <v>212</v>
      </c>
      <c r="E336" s="42">
        <v>48000</v>
      </c>
      <c r="F336" s="42">
        <f t="shared" ref="F336:F342" si="47">E336*0.0287</f>
        <v>1377.6</v>
      </c>
      <c r="G336" s="42">
        <v>1571.73</v>
      </c>
      <c r="H336" s="42">
        <f t="shared" ref="H336:H342" si="48">E336*0.0304</f>
        <v>1459.2</v>
      </c>
      <c r="I336" s="42">
        <v>175</v>
      </c>
      <c r="J336" s="42">
        <v>4583.53</v>
      </c>
      <c r="K336" s="42">
        <v>43416.47</v>
      </c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</row>
    <row r="337" spans="1:282" x14ac:dyDescent="0.25">
      <c r="A337" t="s">
        <v>235</v>
      </c>
      <c r="B337" t="s">
        <v>234</v>
      </c>
      <c r="C337" s="14" t="s">
        <v>321</v>
      </c>
      <c r="D337" t="s">
        <v>212</v>
      </c>
      <c r="E337" s="42">
        <v>30000</v>
      </c>
      <c r="F337" s="42">
        <f t="shared" si="47"/>
        <v>861</v>
      </c>
      <c r="G337" s="42">
        <v>0</v>
      </c>
      <c r="H337" s="42">
        <f t="shared" si="48"/>
        <v>912</v>
      </c>
      <c r="I337" s="42">
        <v>175</v>
      </c>
      <c r="J337" s="42">
        <v>1948</v>
      </c>
      <c r="K337" s="42">
        <v>28052</v>
      </c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43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</row>
    <row r="338" spans="1:282" x14ac:dyDescent="0.25">
      <c r="A338" t="s">
        <v>218</v>
      </c>
      <c r="B338" t="s">
        <v>14</v>
      </c>
      <c r="C338" s="14" t="s">
        <v>321</v>
      </c>
      <c r="D338" t="s">
        <v>212</v>
      </c>
      <c r="E338" s="42">
        <v>30000</v>
      </c>
      <c r="F338" s="42">
        <f t="shared" si="47"/>
        <v>861</v>
      </c>
      <c r="G338" s="42">
        <v>0</v>
      </c>
      <c r="H338" s="42">
        <f t="shared" si="48"/>
        <v>912</v>
      </c>
      <c r="I338" s="42">
        <v>1687.45</v>
      </c>
      <c r="J338" s="42">
        <v>3460.45</v>
      </c>
      <c r="K338" s="42">
        <v>26539.55</v>
      </c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</row>
    <row r="339" spans="1:282" x14ac:dyDescent="0.25">
      <c r="A339" t="s">
        <v>238</v>
      </c>
      <c r="B339" t="s">
        <v>127</v>
      </c>
      <c r="C339" s="14" t="s">
        <v>320</v>
      </c>
      <c r="D339" t="s">
        <v>212</v>
      </c>
      <c r="E339" s="42">
        <v>30000</v>
      </c>
      <c r="F339" s="42">
        <f t="shared" si="47"/>
        <v>861</v>
      </c>
      <c r="G339" s="42">
        <v>0</v>
      </c>
      <c r="H339" s="42">
        <f t="shared" si="48"/>
        <v>912</v>
      </c>
      <c r="I339" s="42">
        <v>175</v>
      </c>
      <c r="J339" s="42">
        <v>1948</v>
      </c>
      <c r="K339" s="42">
        <v>28052</v>
      </c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</row>
    <row r="340" spans="1:282" x14ac:dyDescent="0.25">
      <c r="A340" t="s">
        <v>260</v>
      </c>
      <c r="B340" s="8" t="s">
        <v>105</v>
      </c>
      <c r="C340" s="14" t="s">
        <v>321</v>
      </c>
      <c r="D340" s="7" t="s">
        <v>212</v>
      </c>
      <c r="E340" s="42">
        <v>30000</v>
      </c>
      <c r="F340" s="42">
        <f t="shared" si="47"/>
        <v>861</v>
      </c>
      <c r="G340" s="42">
        <v>0</v>
      </c>
      <c r="H340" s="42">
        <f t="shared" si="48"/>
        <v>912</v>
      </c>
      <c r="I340" s="42">
        <v>175</v>
      </c>
      <c r="J340" s="42">
        <v>1948</v>
      </c>
      <c r="K340" s="42">
        <v>28052</v>
      </c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</row>
    <row r="341" spans="1:282" x14ac:dyDescent="0.25">
      <c r="A341" s="6" t="s">
        <v>237</v>
      </c>
      <c r="B341" s="6" t="s">
        <v>95</v>
      </c>
      <c r="C341" s="14" t="s">
        <v>320</v>
      </c>
      <c r="D341" t="s">
        <v>212</v>
      </c>
      <c r="E341" s="42">
        <v>82000</v>
      </c>
      <c r="F341" s="42">
        <f t="shared" si="47"/>
        <v>2353.4</v>
      </c>
      <c r="G341" s="42">
        <v>7115.09</v>
      </c>
      <c r="H341" s="42">
        <f t="shared" si="48"/>
        <v>2492.8000000000002</v>
      </c>
      <c r="I341" s="42">
        <v>4719.8999999999996</v>
      </c>
      <c r="J341" s="42">
        <v>16681.189999999999</v>
      </c>
      <c r="K341" s="42">
        <v>65318.81</v>
      </c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</row>
    <row r="342" spans="1:282" x14ac:dyDescent="0.25">
      <c r="A342" t="s">
        <v>474</v>
      </c>
      <c r="B342" t="s">
        <v>14</v>
      </c>
      <c r="C342" s="14" t="s">
        <v>320</v>
      </c>
      <c r="D342" t="s">
        <v>212</v>
      </c>
      <c r="E342" s="42">
        <v>44000</v>
      </c>
      <c r="F342" s="42">
        <f t="shared" si="47"/>
        <v>1262.8</v>
      </c>
      <c r="G342" s="42">
        <v>1007.19</v>
      </c>
      <c r="H342" s="42">
        <f t="shared" si="48"/>
        <v>1337.6</v>
      </c>
      <c r="I342" s="42">
        <v>175</v>
      </c>
      <c r="J342" s="42">
        <v>3782.59</v>
      </c>
      <c r="K342" s="42">
        <v>40217.410000000003</v>
      </c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</row>
    <row r="343" spans="1:282" x14ac:dyDescent="0.25">
      <c r="A343" s="2" t="s">
        <v>12</v>
      </c>
      <c r="B343" s="2">
        <v>7</v>
      </c>
      <c r="C343" s="15"/>
      <c r="D343" s="2"/>
      <c r="E343" s="50">
        <f t="shared" ref="E343:K343" si="49">SUM(E336:E342)</f>
        <v>294000</v>
      </c>
      <c r="F343" s="50">
        <f t="shared" si="49"/>
        <v>8437.7999999999993</v>
      </c>
      <c r="G343" s="50">
        <f>SUM(G336:G342)</f>
        <v>9694.01</v>
      </c>
      <c r="H343" s="50">
        <f t="shared" si="49"/>
        <v>8937.6</v>
      </c>
      <c r="I343" s="50">
        <f t="shared" si="49"/>
        <v>7282.35</v>
      </c>
      <c r="J343" s="50">
        <f t="shared" si="49"/>
        <v>34351.760000000002</v>
      </c>
      <c r="K343" s="50">
        <f t="shared" si="49"/>
        <v>259648.24</v>
      </c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</row>
    <row r="344" spans="1:282" x14ac:dyDescent="0.25">
      <c r="A344" s="1"/>
      <c r="B344" s="1"/>
      <c r="C344" s="17"/>
      <c r="D344" s="1"/>
      <c r="E344" s="51"/>
      <c r="F344" s="51"/>
      <c r="G344" s="51"/>
      <c r="H344" s="51"/>
      <c r="I344" s="51"/>
      <c r="J344" s="51"/>
      <c r="K344" s="51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</row>
    <row r="345" spans="1:282" x14ac:dyDescent="0.25">
      <c r="A345" s="1" t="s">
        <v>380</v>
      </c>
      <c r="B345" s="1"/>
      <c r="C345" s="17"/>
      <c r="D345" s="1"/>
      <c r="E345" s="51"/>
      <c r="F345" s="51"/>
      <c r="G345" s="51"/>
      <c r="H345" s="51"/>
      <c r="I345" s="51"/>
      <c r="J345" s="51"/>
      <c r="K345" s="5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</row>
    <row r="346" spans="1:282" s="26" customFormat="1" x14ac:dyDescent="0.25">
      <c r="A346" t="s">
        <v>125</v>
      </c>
      <c r="B346" t="s">
        <v>51</v>
      </c>
      <c r="C346" s="14" t="s">
        <v>320</v>
      </c>
      <c r="D346" t="s">
        <v>212</v>
      </c>
      <c r="E346" s="42">
        <v>19800</v>
      </c>
      <c r="F346" s="42">
        <v>568.26</v>
      </c>
      <c r="G346" s="42">
        <v>0</v>
      </c>
      <c r="H346" s="42">
        <v>601.91999999999996</v>
      </c>
      <c r="I346" s="42">
        <v>25</v>
      </c>
      <c r="J346" s="42">
        <v>1195.18</v>
      </c>
      <c r="K346" s="42">
        <v>18604.82</v>
      </c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  <c r="CJ346" s="11"/>
      <c r="CK346" s="11"/>
      <c r="CL346" s="11"/>
      <c r="CM346" s="11"/>
      <c r="CN346" s="11"/>
      <c r="CO346" s="11"/>
      <c r="CP346" s="11"/>
      <c r="CQ346" s="11"/>
      <c r="CR346" s="11"/>
      <c r="CS346" s="11"/>
      <c r="CT346" s="11"/>
      <c r="CU346" s="11"/>
      <c r="CV346" s="11"/>
      <c r="CW346" s="11"/>
      <c r="CX346" s="11"/>
      <c r="CY346" s="11"/>
      <c r="CZ346" s="11"/>
      <c r="DA346" s="11"/>
      <c r="DB346" s="11"/>
      <c r="DC346" s="11"/>
      <c r="DD346" s="11"/>
      <c r="DE346" s="11"/>
      <c r="DF346" s="11"/>
      <c r="DG346" s="11"/>
      <c r="DH346" s="11"/>
      <c r="DI346" s="11"/>
      <c r="DJ346" s="11"/>
      <c r="DK346" s="11"/>
      <c r="DL346" s="11"/>
      <c r="DM346" s="11"/>
      <c r="DN346" s="11"/>
      <c r="DO346" s="11"/>
      <c r="DP346" s="11"/>
      <c r="DQ346" s="11"/>
      <c r="DR346" s="11"/>
      <c r="DS346" s="11"/>
      <c r="DT346" s="11"/>
      <c r="DU346" s="11"/>
      <c r="DV346" s="11"/>
      <c r="DW346" s="11"/>
      <c r="DX346" s="11"/>
      <c r="DY346" s="11"/>
      <c r="DZ346" s="11"/>
      <c r="EA346" s="11"/>
      <c r="EB346" s="11"/>
      <c r="EC346" s="11"/>
      <c r="ED346" s="11"/>
      <c r="EE346" s="11"/>
      <c r="EF346" s="11"/>
      <c r="EG346" s="11"/>
      <c r="EH346" s="11"/>
      <c r="EI346" s="11"/>
      <c r="EJ346" s="11"/>
      <c r="EK346" s="11"/>
      <c r="EL346" s="11"/>
      <c r="EM346" s="11"/>
      <c r="EN346" s="11"/>
      <c r="EO346" s="11"/>
      <c r="EP346" s="11"/>
      <c r="EQ346" s="11"/>
      <c r="ER346" s="11"/>
      <c r="ES346" s="11"/>
      <c r="ET346" s="11"/>
      <c r="EU346" s="11"/>
      <c r="EV346" s="11"/>
      <c r="EW346" s="11"/>
      <c r="EX346" s="11"/>
      <c r="EY346" s="11"/>
      <c r="EZ346" s="11"/>
      <c r="FA346" s="11"/>
      <c r="FB346" s="11"/>
      <c r="FC346" s="11"/>
      <c r="FD346" s="11"/>
      <c r="FE346" s="11"/>
      <c r="FF346" s="11"/>
      <c r="FG346" s="11"/>
      <c r="FH346" s="11"/>
      <c r="FI346" s="11"/>
      <c r="FJ346" s="11"/>
      <c r="FK346" s="11"/>
      <c r="FL346" s="11"/>
      <c r="FM346" s="11"/>
      <c r="FN346" s="11"/>
      <c r="FO346" s="11"/>
      <c r="FP346" s="11"/>
      <c r="FQ346" s="11"/>
      <c r="FR346" s="11"/>
      <c r="FS346" s="11"/>
      <c r="FT346" s="11"/>
      <c r="FU346" s="11"/>
      <c r="FV346" s="11"/>
      <c r="FW346" s="11"/>
      <c r="FX346" s="11"/>
      <c r="FY346" s="11"/>
      <c r="FZ346" s="11"/>
      <c r="GA346" s="11"/>
      <c r="GB346" s="11"/>
      <c r="GC346" s="11"/>
      <c r="GD346" s="11"/>
      <c r="GE346" s="11"/>
      <c r="GF346" s="11"/>
      <c r="GG346" s="11"/>
      <c r="GH346" s="11"/>
      <c r="GI346" s="11"/>
      <c r="GJ346" s="11"/>
      <c r="GK346" s="11"/>
      <c r="GL346" s="11"/>
      <c r="GM346" s="11"/>
      <c r="GN346" s="11"/>
      <c r="GO346" s="11"/>
      <c r="GP346" s="11"/>
      <c r="GQ346" s="11"/>
      <c r="GR346" s="11"/>
      <c r="GS346" s="11"/>
      <c r="GT346" s="11"/>
      <c r="GU346" s="11"/>
      <c r="GV346" s="11"/>
      <c r="GW346" s="11"/>
      <c r="GX346" s="11"/>
      <c r="GY346" s="11"/>
      <c r="GZ346" s="11"/>
      <c r="HA346" s="11"/>
      <c r="HB346" s="11"/>
      <c r="HC346" s="11"/>
      <c r="HD346" s="11"/>
      <c r="HE346" s="11"/>
      <c r="HF346" s="11"/>
      <c r="HG346" s="11"/>
      <c r="HH346" s="11"/>
      <c r="HI346" s="11"/>
      <c r="HJ346" s="11"/>
      <c r="HK346" s="11"/>
      <c r="HL346" s="11"/>
      <c r="HM346" s="11"/>
      <c r="HN346" s="11"/>
      <c r="HO346" s="11"/>
      <c r="HP346" s="11"/>
      <c r="HQ346" s="11"/>
      <c r="HR346" s="11"/>
      <c r="HS346" s="11"/>
      <c r="HT346" s="11"/>
      <c r="HU346" s="11"/>
      <c r="HV346" s="11"/>
      <c r="HW346" s="11"/>
      <c r="HX346" s="11"/>
      <c r="HY346" s="11"/>
      <c r="HZ346" s="11"/>
      <c r="IA346" s="11"/>
      <c r="IB346" s="11"/>
      <c r="IC346" s="11"/>
      <c r="ID346" s="11"/>
      <c r="IE346" s="11"/>
      <c r="IF346" s="11"/>
      <c r="IG346" s="11"/>
      <c r="IH346" s="11"/>
      <c r="II346" s="11"/>
      <c r="IJ346" s="11"/>
      <c r="IK346" s="11"/>
      <c r="IL346" s="11"/>
      <c r="IM346" s="11"/>
      <c r="IN346" s="11"/>
      <c r="IO346" s="11"/>
      <c r="IP346" s="11"/>
      <c r="IQ346" s="11"/>
      <c r="IR346" s="11"/>
      <c r="IS346" s="11"/>
      <c r="IT346" s="11"/>
      <c r="IU346" s="11"/>
      <c r="IV346" s="11"/>
      <c r="IW346" s="11"/>
      <c r="IX346" s="11"/>
      <c r="IY346" s="11"/>
      <c r="IZ346" s="11"/>
      <c r="JA346" s="11"/>
      <c r="JB346" s="11"/>
      <c r="JC346" s="11"/>
      <c r="JD346" s="11"/>
      <c r="JE346" s="11"/>
      <c r="JF346" s="11"/>
      <c r="JG346" s="11"/>
      <c r="JH346" s="11"/>
      <c r="JI346" s="11"/>
      <c r="JJ346" s="11"/>
      <c r="JK346" s="11"/>
      <c r="JL346" s="11"/>
      <c r="JM346" s="11"/>
      <c r="JN346" s="11"/>
      <c r="JO346" s="11"/>
      <c r="JP346" s="11"/>
      <c r="JQ346" s="11"/>
      <c r="JR346" s="11"/>
      <c r="JS346" s="11"/>
      <c r="JT346" s="11"/>
      <c r="JU346" s="11"/>
      <c r="JV346" s="11"/>
    </row>
    <row r="347" spans="1:282" x14ac:dyDescent="0.25">
      <c r="A347" s="26" t="s">
        <v>12</v>
      </c>
      <c r="B347" s="26">
        <v>1</v>
      </c>
      <c r="C347" s="27"/>
      <c r="D347" s="26"/>
      <c r="E347" s="49">
        <f>E346</f>
        <v>19800</v>
      </c>
      <c r="F347" s="49">
        <f>SUM(F346)</f>
        <v>568.26</v>
      </c>
      <c r="G347" s="49">
        <f>G346</f>
        <v>0</v>
      </c>
      <c r="H347" s="49">
        <f>H346</f>
        <v>601.91999999999996</v>
      </c>
      <c r="I347" s="49">
        <f>I346</f>
        <v>25</v>
      </c>
      <c r="J347" s="49">
        <f>J346</f>
        <v>1195.18</v>
      </c>
      <c r="K347" s="49">
        <f>K346</f>
        <v>18604.82</v>
      </c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12"/>
      <c r="FY347" s="12"/>
      <c r="FZ347" s="12"/>
      <c r="GA347" s="12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  <c r="HP347" s="12"/>
      <c r="HQ347" s="12"/>
      <c r="HR347" s="12"/>
      <c r="HS347" s="12"/>
      <c r="HT347" s="12"/>
      <c r="HU347" s="12"/>
      <c r="HV347" s="12"/>
      <c r="HW347" s="12"/>
      <c r="HX347" s="12"/>
      <c r="HY347" s="12"/>
      <c r="HZ347" s="12"/>
      <c r="IA347" s="12"/>
      <c r="IB347" s="12"/>
      <c r="IC347" s="12"/>
      <c r="ID347" s="12"/>
      <c r="IE347" s="12"/>
      <c r="IF347" s="12"/>
      <c r="IG347" s="12"/>
      <c r="IH347" s="12"/>
      <c r="II347" s="12"/>
      <c r="IJ347" s="12"/>
      <c r="IK347" s="12"/>
      <c r="IL347" s="12"/>
      <c r="IM347" s="12"/>
      <c r="IN347" s="12"/>
      <c r="IO347" s="12"/>
      <c r="IP347" s="12"/>
      <c r="IQ347" s="12"/>
      <c r="IR347" s="12"/>
      <c r="IS347" s="12"/>
      <c r="IT347" s="12"/>
      <c r="IU347" s="12"/>
      <c r="IV347" s="12"/>
      <c r="IW347" s="12"/>
      <c r="IX347" s="12"/>
      <c r="IY347" s="12"/>
      <c r="IZ347" s="12"/>
      <c r="JA347" s="12"/>
      <c r="JB347" s="12"/>
      <c r="JC347" s="12"/>
      <c r="JD347" s="12"/>
      <c r="JE347" s="12"/>
      <c r="JF347" s="12"/>
      <c r="JG347" s="12"/>
      <c r="JH347" s="12"/>
      <c r="JI347" s="12"/>
      <c r="JJ347" s="12"/>
      <c r="JK347" s="12"/>
      <c r="JL347" s="12"/>
      <c r="JM347" s="12"/>
      <c r="JN347" s="12"/>
      <c r="JO347" s="12"/>
      <c r="JP347" s="12"/>
      <c r="JQ347" s="12"/>
      <c r="JR347" s="12"/>
      <c r="JS347" s="12"/>
      <c r="JT347" s="12"/>
      <c r="JU347" s="12"/>
      <c r="JV347" s="12"/>
    </row>
    <row r="348" spans="1:282" s="1" customFormat="1" x14ac:dyDescent="0.25">
      <c r="A348"/>
      <c r="B348"/>
      <c r="C348" s="14"/>
      <c r="D348"/>
      <c r="E348" s="42"/>
      <c r="F348" s="42"/>
      <c r="G348" s="42"/>
      <c r="H348" s="42"/>
      <c r="I348" s="42"/>
      <c r="J348" s="42"/>
      <c r="K348" s="4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  <c r="CR348" s="11"/>
      <c r="CS348" s="11"/>
      <c r="CT348" s="11"/>
      <c r="CU348" s="11"/>
      <c r="CV348" s="11"/>
      <c r="CW348" s="11"/>
      <c r="CX348" s="11"/>
      <c r="CY348" s="11"/>
      <c r="CZ348" s="11"/>
      <c r="DA348" s="11"/>
      <c r="DB348" s="11"/>
      <c r="DC348" s="11"/>
      <c r="DD348" s="11"/>
      <c r="DE348" s="11"/>
      <c r="DF348" s="11"/>
      <c r="DG348" s="11"/>
      <c r="DH348" s="11"/>
      <c r="DI348" s="11"/>
      <c r="DJ348" s="11"/>
      <c r="DK348" s="11"/>
      <c r="DL348" s="11"/>
      <c r="DM348" s="11"/>
      <c r="DN348" s="11"/>
      <c r="DO348" s="11"/>
      <c r="DP348" s="11"/>
      <c r="DQ348" s="11"/>
      <c r="DR348" s="11"/>
      <c r="DS348" s="11"/>
      <c r="DT348" s="11"/>
      <c r="DU348" s="11"/>
      <c r="DV348" s="11"/>
      <c r="DW348" s="11"/>
      <c r="DX348" s="11"/>
      <c r="DY348" s="11"/>
      <c r="DZ348" s="11"/>
      <c r="EA348" s="11"/>
      <c r="EB348" s="11"/>
      <c r="EC348" s="11"/>
      <c r="ED348" s="11"/>
      <c r="EE348" s="11"/>
      <c r="EF348" s="11"/>
      <c r="EG348" s="11"/>
      <c r="EH348" s="11"/>
      <c r="EI348" s="11"/>
      <c r="EJ348" s="11"/>
      <c r="EK348" s="11"/>
      <c r="EL348" s="11"/>
      <c r="EM348" s="11"/>
      <c r="EN348" s="11"/>
      <c r="EO348" s="11"/>
      <c r="EP348" s="11"/>
      <c r="EQ348" s="11"/>
      <c r="ER348" s="11"/>
      <c r="ES348" s="11"/>
      <c r="ET348" s="11"/>
      <c r="EU348" s="11"/>
      <c r="EV348" s="11"/>
      <c r="EW348" s="11"/>
      <c r="EX348" s="11"/>
      <c r="EY348" s="11"/>
      <c r="EZ348" s="11"/>
      <c r="FA348" s="11"/>
      <c r="FB348" s="11"/>
      <c r="FC348" s="11"/>
      <c r="FD348" s="11"/>
      <c r="FE348" s="11"/>
      <c r="FF348" s="11"/>
      <c r="FG348" s="11"/>
      <c r="FH348" s="11"/>
      <c r="FI348" s="11"/>
      <c r="FJ348" s="11"/>
      <c r="FK348" s="11"/>
      <c r="FL348" s="11"/>
      <c r="FM348" s="11"/>
      <c r="FN348" s="11"/>
      <c r="FO348" s="11"/>
      <c r="FP348" s="11"/>
      <c r="FQ348" s="11"/>
      <c r="FR348" s="11"/>
      <c r="FS348" s="11"/>
      <c r="FT348" s="11"/>
      <c r="FU348" s="11"/>
      <c r="FV348" s="11"/>
      <c r="FW348" s="11"/>
      <c r="FX348" s="11"/>
      <c r="FY348" s="11"/>
      <c r="FZ348" s="11"/>
      <c r="GA348" s="11"/>
      <c r="GB348" s="11"/>
      <c r="GC348" s="11"/>
      <c r="GD348" s="11"/>
      <c r="GE348" s="11"/>
      <c r="GF348" s="11"/>
      <c r="GG348" s="11"/>
      <c r="GH348" s="11"/>
      <c r="GI348" s="11"/>
      <c r="GJ348" s="11"/>
      <c r="GK348" s="11"/>
      <c r="GL348" s="11"/>
      <c r="GM348" s="11"/>
      <c r="GN348" s="11"/>
      <c r="GO348" s="11"/>
      <c r="GP348" s="11"/>
      <c r="GQ348" s="11"/>
      <c r="GR348" s="11"/>
      <c r="GS348" s="11"/>
      <c r="GT348" s="11"/>
      <c r="GU348" s="11"/>
      <c r="GV348" s="11"/>
      <c r="GW348" s="11"/>
      <c r="GX348" s="11"/>
      <c r="GY348" s="11"/>
      <c r="GZ348" s="11"/>
      <c r="HA348" s="11"/>
      <c r="HB348" s="11"/>
      <c r="HC348" s="11"/>
      <c r="HD348" s="11"/>
      <c r="HE348" s="11"/>
      <c r="HF348" s="11"/>
      <c r="HG348" s="11"/>
      <c r="HH348" s="11"/>
      <c r="HI348" s="11"/>
      <c r="HJ348" s="11"/>
      <c r="HK348" s="11"/>
      <c r="HL348" s="11"/>
      <c r="HM348" s="11"/>
      <c r="HN348" s="11"/>
      <c r="HO348" s="11"/>
      <c r="HP348" s="11"/>
      <c r="HQ348" s="11"/>
      <c r="HR348" s="11"/>
      <c r="HS348" s="11"/>
      <c r="HT348" s="11"/>
      <c r="HU348" s="11"/>
      <c r="HV348" s="11"/>
      <c r="HW348" s="11"/>
      <c r="HX348" s="11"/>
      <c r="HY348" s="11"/>
      <c r="HZ348" s="11"/>
      <c r="IA348" s="11"/>
      <c r="IB348" s="11"/>
      <c r="IC348" s="11"/>
      <c r="ID348" s="11"/>
      <c r="IE348" s="11"/>
      <c r="IF348" s="11"/>
      <c r="IG348" s="11"/>
      <c r="IH348" s="11"/>
      <c r="II348" s="11"/>
      <c r="IJ348" s="11"/>
      <c r="IK348" s="11"/>
      <c r="IL348" s="11"/>
      <c r="IM348" s="11"/>
      <c r="IN348" s="11"/>
      <c r="IO348" s="11"/>
      <c r="IP348" s="11"/>
      <c r="IQ348" s="11"/>
      <c r="IR348" s="11"/>
      <c r="IS348" s="11"/>
      <c r="IT348" s="11"/>
      <c r="IU348" s="11"/>
      <c r="IV348" s="11"/>
      <c r="IW348" s="11"/>
      <c r="IX348" s="11"/>
      <c r="IY348" s="11"/>
      <c r="IZ348" s="11"/>
      <c r="JA348" s="11"/>
      <c r="JB348" s="11"/>
      <c r="JC348" s="11"/>
      <c r="JD348" s="11"/>
      <c r="JE348" s="11"/>
      <c r="JF348" s="11"/>
      <c r="JG348" s="11"/>
      <c r="JH348" s="11"/>
      <c r="JI348" s="11"/>
      <c r="JJ348" s="11"/>
      <c r="JK348" s="11"/>
      <c r="JL348" s="11"/>
      <c r="JM348" s="11"/>
      <c r="JN348" s="11"/>
      <c r="JO348" s="11"/>
      <c r="JP348" s="11"/>
      <c r="JQ348" s="11"/>
      <c r="JR348" s="11"/>
      <c r="JS348" s="11"/>
      <c r="JT348" s="11"/>
      <c r="JU348" s="11"/>
      <c r="JV348" s="11"/>
    </row>
    <row r="349" spans="1:282" x14ac:dyDescent="0.25">
      <c r="A349" s="5" t="s">
        <v>316</v>
      </c>
      <c r="B349" s="5"/>
      <c r="C349" s="17"/>
      <c r="D349" s="5"/>
      <c r="E349" s="54"/>
      <c r="F349" s="54"/>
      <c r="G349" s="54"/>
      <c r="H349" s="54"/>
      <c r="I349" s="54"/>
      <c r="J349" s="54"/>
      <c r="K349" s="54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12"/>
      <c r="FY349" s="12"/>
      <c r="FZ349" s="12"/>
      <c r="GA349" s="12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  <c r="HP349" s="12"/>
      <c r="HQ349" s="12"/>
      <c r="HR349" s="12"/>
      <c r="HS349" s="12"/>
      <c r="HT349" s="12"/>
      <c r="HU349" s="12"/>
      <c r="HV349" s="12"/>
      <c r="HW349" s="12"/>
      <c r="HX349" s="12"/>
      <c r="HY349" s="12"/>
      <c r="HZ349" s="12"/>
      <c r="IA349" s="12"/>
      <c r="IB349" s="12"/>
      <c r="IC349" s="12"/>
      <c r="ID349" s="12"/>
      <c r="IE349" s="12"/>
      <c r="IF349" s="12"/>
      <c r="IG349" s="12"/>
      <c r="IH349" s="12"/>
      <c r="II349" s="12"/>
      <c r="IJ349" s="12"/>
      <c r="IK349" s="12"/>
      <c r="IL349" s="12"/>
      <c r="IM349" s="12"/>
      <c r="IN349" s="12"/>
      <c r="IO349" s="12"/>
      <c r="IP349" s="12"/>
      <c r="IQ349" s="12"/>
      <c r="IR349" s="12"/>
      <c r="IS349" s="12"/>
      <c r="IT349" s="12"/>
      <c r="IU349" s="12"/>
      <c r="IV349" s="12"/>
      <c r="IW349" s="12"/>
      <c r="IX349" s="12"/>
      <c r="IY349" s="12"/>
      <c r="IZ349" s="12"/>
      <c r="JA349" s="12"/>
      <c r="JB349" s="12"/>
      <c r="JC349" s="12"/>
      <c r="JD349" s="12"/>
      <c r="JE349" s="12"/>
      <c r="JF349" s="12"/>
      <c r="JG349" s="12"/>
      <c r="JH349" s="12"/>
      <c r="JI349" s="12"/>
      <c r="JJ349" s="12"/>
      <c r="JK349" s="12"/>
      <c r="JL349" s="12"/>
      <c r="JM349" s="12"/>
      <c r="JN349" s="12"/>
      <c r="JO349" s="12"/>
      <c r="JP349" s="12"/>
      <c r="JQ349" s="12"/>
      <c r="JR349" s="12"/>
      <c r="JS349" s="12"/>
      <c r="JT349" s="12"/>
      <c r="JU349" s="12"/>
      <c r="JV349" s="12"/>
    </row>
    <row r="350" spans="1:282" x14ac:dyDescent="0.25">
      <c r="A350" t="s">
        <v>217</v>
      </c>
      <c r="B350" t="s">
        <v>112</v>
      </c>
      <c r="C350" s="14" t="s">
        <v>320</v>
      </c>
      <c r="D350" t="s">
        <v>212</v>
      </c>
      <c r="E350" s="42">
        <v>46000</v>
      </c>
      <c r="F350" s="42">
        <f>E350*0.0287</f>
        <v>1320.2</v>
      </c>
      <c r="G350" s="42">
        <v>1289.46</v>
      </c>
      <c r="H350" s="42">
        <v>1398.4</v>
      </c>
      <c r="I350" s="42">
        <v>175</v>
      </c>
      <c r="J350" s="42">
        <v>4183.0600000000004</v>
      </c>
      <c r="K350" s="42">
        <v>41816.94</v>
      </c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12"/>
      <c r="FY350" s="12"/>
      <c r="FZ350" s="12"/>
      <c r="GA350" s="12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  <c r="HP350" s="12"/>
      <c r="HQ350" s="12"/>
      <c r="HR350" s="12"/>
      <c r="HS350" s="12"/>
      <c r="HT350" s="12"/>
      <c r="HU350" s="12"/>
      <c r="HV350" s="12"/>
      <c r="HW350" s="12"/>
      <c r="HX350" s="12"/>
      <c r="HY350" s="12"/>
      <c r="HZ350" s="12"/>
      <c r="IA350" s="12"/>
      <c r="IB350" s="12"/>
      <c r="IC350" s="12"/>
      <c r="ID350" s="12"/>
      <c r="IE350" s="12"/>
      <c r="IF350" s="12"/>
      <c r="IG350" s="12"/>
      <c r="IH350" s="12"/>
      <c r="II350" s="12"/>
      <c r="IJ350" s="12"/>
      <c r="IK350" s="12"/>
      <c r="IL350" s="12"/>
      <c r="IM350" s="12"/>
      <c r="IN350" s="12"/>
      <c r="IO350" s="12"/>
      <c r="IP350" s="12"/>
      <c r="IQ350" s="12"/>
      <c r="IR350" s="12"/>
      <c r="IS350" s="12"/>
      <c r="IT350" s="12"/>
      <c r="IU350" s="12"/>
      <c r="IV350" s="12"/>
      <c r="IW350" s="12"/>
      <c r="IX350" s="12"/>
      <c r="IY350" s="12"/>
      <c r="IZ350" s="12"/>
      <c r="JA350" s="12"/>
      <c r="JB350" s="12"/>
      <c r="JC350" s="12"/>
      <c r="JD350" s="12"/>
      <c r="JE350" s="12"/>
      <c r="JF350" s="12"/>
      <c r="JG350" s="12"/>
      <c r="JH350" s="12"/>
      <c r="JI350" s="12"/>
      <c r="JJ350" s="12"/>
      <c r="JK350" s="12"/>
      <c r="JL350" s="12"/>
      <c r="JM350" s="12"/>
      <c r="JN350" s="12"/>
      <c r="JO350" s="12"/>
      <c r="JP350" s="12"/>
      <c r="JQ350" s="12"/>
      <c r="JR350" s="12"/>
      <c r="JS350" s="12"/>
      <c r="JT350" s="12"/>
      <c r="JU350" s="12"/>
      <c r="JV350" s="12"/>
    </row>
    <row r="351" spans="1:282" x14ac:dyDescent="0.25">
      <c r="A351" t="s">
        <v>109</v>
      </c>
      <c r="B351" t="s">
        <v>464</v>
      </c>
      <c r="C351" s="14" t="s">
        <v>320</v>
      </c>
      <c r="D351" t="s">
        <v>212</v>
      </c>
      <c r="E351" s="42">
        <v>50000</v>
      </c>
      <c r="F351" s="42">
        <f>E351*0.0287</f>
        <v>1435</v>
      </c>
      <c r="G351" s="42">
        <v>1854</v>
      </c>
      <c r="H351" s="42">
        <v>1520</v>
      </c>
      <c r="I351" s="42">
        <v>275</v>
      </c>
      <c r="J351" s="42">
        <v>5084</v>
      </c>
      <c r="K351" s="42">
        <v>44916</v>
      </c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</row>
    <row r="352" spans="1:282" x14ac:dyDescent="0.25">
      <c r="A352" s="2" t="s">
        <v>12</v>
      </c>
      <c r="B352" s="2">
        <v>2</v>
      </c>
      <c r="C352" s="15"/>
      <c r="D352" s="2"/>
      <c r="E352" s="50">
        <f t="shared" ref="E352:K352" si="50">SUM(E350:E351)</f>
        <v>96000</v>
      </c>
      <c r="F352" s="50">
        <f t="shared" si="50"/>
        <v>2755.2</v>
      </c>
      <c r="G352" s="50">
        <f>SUM(G350:G351)</f>
        <v>3143.46</v>
      </c>
      <c r="H352" s="50">
        <f t="shared" si="50"/>
        <v>2918.4</v>
      </c>
      <c r="I352" s="50">
        <f t="shared" si="50"/>
        <v>450</v>
      </c>
      <c r="J352" s="50">
        <f t="shared" si="50"/>
        <v>9267.06</v>
      </c>
      <c r="K352" s="50">
        <f t="shared" si="50"/>
        <v>86732.94</v>
      </c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</row>
    <row r="353" spans="1:282" x14ac:dyDescent="0.25"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</row>
    <row r="354" spans="1:282" x14ac:dyDescent="0.25">
      <c r="A354" s="5" t="s">
        <v>317</v>
      </c>
      <c r="B354" s="5"/>
      <c r="C354" s="17"/>
      <c r="D354" s="5"/>
      <c r="E354" s="54"/>
      <c r="F354" s="54"/>
      <c r="G354" s="54"/>
      <c r="H354" s="54"/>
      <c r="I354" s="54"/>
      <c r="J354" s="54"/>
      <c r="K354" s="54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</row>
    <row r="355" spans="1:282" x14ac:dyDescent="0.25">
      <c r="A355" t="s">
        <v>277</v>
      </c>
      <c r="B355" t="s">
        <v>408</v>
      </c>
      <c r="C355" s="14" t="s">
        <v>321</v>
      </c>
      <c r="D355" t="s">
        <v>212</v>
      </c>
      <c r="E355" s="42">
        <v>100000</v>
      </c>
      <c r="F355" s="42">
        <f t="shared" ref="F355:F362" si="51">E355*0.0287</f>
        <v>2870</v>
      </c>
      <c r="G355" s="42">
        <v>12105.37</v>
      </c>
      <c r="H355" s="42">
        <v>3040</v>
      </c>
      <c r="I355" s="64">
        <v>25</v>
      </c>
      <c r="J355" s="63">
        <v>18040.37</v>
      </c>
      <c r="K355" s="63">
        <v>81959.63</v>
      </c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12"/>
      <c r="FY355" s="12"/>
      <c r="FZ355" s="12"/>
      <c r="GA355" s="12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  <c r="HP355" s="12"/>
      <c r="HQ355" s="12"/>
      <c r="HR355" s="12"/>
      <c r="HS355" s="12"/>
      <c r="HT355" s="12"/>
      <c r="HU355" s="12"/>
      <c r="HV355" s="12"/>
      <c r="HW355" s="12"/>
      <c r="HX355" s="12"/>
      <c r="HY355" s="12"/>
      <c r="HZ355" s="12"/>
      <c r="IA355" s="12"/>
      <c r="IB355" s="12"/>
      <c r="IC355" s="12"/>
      <c r="ID355" s="12"/>
      <c r="IE355" s="12"/>
      <c r="IF355" s="12"/>
      <c r="IG355" s="12"/>
      <c r="IH355" s="12"/>
      <c r="II355" s="12"/>
      <c r="IJ355" s="12"/>
      <c r="IK355" s="12"/>
      <c r="IL355" s="12"/>
      <c r="IM355" s="12"/>
      <c r="IN355" s="12"/>
      <c r="IO355" s="12"/>
      <c r="IP355" s="12"/>
      <c r="IQ355" s="12"/>
      <c r="IR355" s="12"/>
      <c r="IS355" s="12"/>
      <c r="IT355" s="12"/>
      <c r="IU355" s="12"/>
      <c r="IV355" s="12"/>
      <c r="IW355" s="12"/>
      <c r="IX355" s="12"/>
      <c r="IY355" s="12"/>
      <c r="IZ355" s="12"/>
      <c r="JA355" s="12"/>
      <c r="JB355" s="12"/>
      <c r="JC355" s="12"/>
      <c r="JD355" s="12"/>
      <c r="JE355" s="12"/>
      <c r="JF355" s="12"/>
      <c r="JG355" s="12"/>
      <c r="JH355" s="12"/>
      <c r="JI355" s="12"/>
      <c r="JJ355" s="12"/>
      <c r="JK355" s="12"/>
      <c r="JL355" s="12"/>
      <c r="JM355" s="12"/>
      <c r="JN355" s="12"/>
      <c r="JO355" s="12"/>
      <c r="JP355" s="12"/>
      <c r="JQ355" s="12"/>
      <c r="JR355" s="12"/>
      <c r="JS355" s="12"/>
      <c r="JT355" s="12"/>
      <c r="JU355" s="12"/>
      <c r="JV355" s="12"/>
    </row>
    <row r="356" spans="1:282" x14ac:dyDescent="0.25">
      <c r="A356" t="s">
        <v>196</v>
      </c>
      <c r="B356" t="s">
        <v>14</v>
      </c>
      <c r="C356" s="14" t="s">
        <v>320</v>
      </c>
      <c r="D356" t="s">
        <v>212</v>
      </c>
      <c r="E356" s="42">
        <v>35000</v>
      </c>
      <c r="F356" s="42">
        <f t="shared" si="51"/>
        <v>1004.5</v>
      </c>
      <c r="G356" s="42">
        <v>0</v>
      </c>
      <c r="H356" s="42">
        <f t="shared" ref="H356:H361" si="52">E356*0.0304</f>
        <v>1064</v>
      </c>
      <c r="I356" s="64">
        <v>275</v>
      </c>
      <c r="J356" s="63">
        <v>2343.5</v>
      </c>
      <c r="K356" s="63">
        <v>32656.5</v>
      </c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12"/>
      <c r="FY356" s="12"/>
      <c r="FZ356" s="12"/>
      <c r="GA356" s="12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  <c r="HP356" s="12"/>
      <c r="HQ356" s="12"/>
      <c r="HR356" s="12"/>
      <c r="HS356" s="12"/>
      <c r="HT356" s="12"/>
      <c r="HU356" s="12"/>
      <c r="HV356" s="12"/>
      <c r="HW356" s="12"/>
      <c r="HX356" s="12"/>
      <c r="HY356" s="12"/>
      <c r="HZ356" s="12"/>
      <c r="IA356" s="12"/>
      <c r="IB356" s="12"/>
      <c r="IC356" s="12"/>
      <c r="ID356" s="12"/>
      <c r="IE356" s="12"/>
      <c r="IF356" s="12"/>
      <c r="IG356" s="12"/>
      <c r="IH356" s="12"/>
      <c r="II356" s="12"/>
      <c r="IJ356" s="12"/>
      <c r="IK356" s="12"/>
      <c r="IL356" s="12"/>
      <c r="IM356" s="12"/>
      <c r="IN356" s="12"/>
      <c r="IO356" s="12"/>
      <c r="IP356" s="12"/>
      <c r="IQ356" s="12"/>
      <c r="IR356" s="12"/>
      <c r="IS356" s="12"/>
      <c r="IT356" s="12"/>
      <c r="IU356" s="12"/>
      <c r="IV356" s="12"/>
      <c r="IW356" s="12"/>
      <c r="IX356" s="12"/>
      <c r="IY356" s="12"/>
      <c r="IZ356" s="12"/>
      <c r="JA356" s="12"/>
      <c r="JB356" s="12"/>
      <c r="JC356" s="12"/>
      <c r="JD356" s="12"/>
      <c r="JE356" s="12"/>
      <c r="JF356" s="12"/>
      <c r="JG356" s="12"/>
      <c r="JH356" s="12"/>
      <c r="JI356" s="12"/>
      <c r="JJ356" s="12"/>
      <c r="JK356" s="12"/>
      <c r="JL356" s="12"/>
      <c r="JM356" s="12"/>
      <c r="JN356" s="12"/>
      <c r="JO356" s="12"/>
      <c r="JP356" s="12"/>
      <c r="JQ356" s="12"/>
      <c r="JR356" s="12"/>
      <c r="JS356" s="12"/>
      <c r="JT356" s="12"/>
      <c r="JU356" s="12"/>
      <c r="JV356" s="12"/>
    </row>
    <row r="357" spans="1:282" x14ac:dyDescent="0.25">
      <c r="A357" t="s">
        <v>241</v>
      </c>
      <c r="B357" t="s">
        <v>112</v>
      </c>
      <c r="C357" s="14" t="s">
        <v>320</v>
      </c>
      <c r="D357" t="s">
        <v>212</v>
      </c>
      <c r="E357" s="42">
        <v>30000</v>
      </c>
      <c r="F357" s="42">
        <f t="shared" si="51"/>
        <v>861</v>
      </c>
      <c r="G357" s="42">
        <v>0</v>
      </c>
      <c r="H357" s="42">
        <f t="shared" si="52"/>
        <v>912</v>
      </c>
      <c r="I357" s="64">
        <v>3763.28</v>
      </c>
      <c r="J357" s="63">
        <v>5536.28</v>
      </c>
      <c r="K357" s="63">
        <v>24463.72</v>
      </c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12"/>
      <c r="FY357" s="12"/>
      <c r="FZ357" s="12"/>
      <c r="GA357" s="12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  <c r="HP357" s="12"/>
      <c r="HQ357" s="12"/>
      <c r="HR357" s="12"/>
      <c r="HS357" s="12"/>
      <c r="HT357" s="12"/>
      <c r="HU357" s="12"/>
      <c r="HV357" s="12"/>
      <c r="HW357" s="12"/>
      <c r="HX357" s="12"/>
      <c r="HY357" s="12"/>
      <c r="HZ357" s="12"/>
      <c r="IA357" s="12"/>
      <c r="IB357" s="12"/>
      <c r="IC357" s="12"/>
      <c r="ID357" s="12"/>
      <c r="IE357" s="12"/>
      <c r="IF357" s="12"/>
      <c r="IG357" s="12"/>
      <c r="IH357" s="12"/>
      <c r="II357" s="12"/>
      <c r="IJ357" s="12"/>
      <c r="IK357" s="12"/>
      <c r="IL357" s="12"/>
      <c r="IM357" s="12"/>
      <c r="IN357" s="12"/>
      <c r="IO357" s="12"/>
      <c r="IP357" s="12"/>
      <c r="IQ357" s="12"/>
      <c r="IR357" s="12"/>
      <c r="IS357" s="12"/>
      <c r="IT357" s="12"/>
      <c r="IU357" s="12"/>
      <c r="IV357" s="12"/>
      <c r="IW357" s="12"/>
      <c r="IX357" s="12"/>
      <c r="IY357" s="12"/>
      <c r="IZ357" s="12"/>
      <c r="JA357" s="12"/>
      <c r="JB357" s="12"/>
      <c r="JC357" s="12"/>
      <c r="JD357" s="12"/>
      <c r="JE357" s="12"/>
      <c r="JF357" s="12"/>
      <c r="JG357" s="12"/>
      <c r="JH357" s="12"/>
      <c r="JI357" s="12"/>
      <c r="JJ357" s="12"/>
      <c r="JK357" s="12"/>
      <c r="JL357" s="12"/>
      <c r="JM357" s="12"/>
      <c r="JN357" s="12"/>
      <c r="JO357" s="12"/>
      <c r="JP357" s="12"/>
      <c r="JQ357" s="12"/>
      <c r="JR357" s="12"/>
      <c r="JS357" s="12"/>
      <c r="JT357" s="12"/>
      <c r="JU357" s="12"/>
      <c r="JV357" s="12"/>
    </row>
    <row r="358" spans="1:282" x14ac:dyDescent="0.25">
      <c r="A358" t="s">
        <v>248</v>
      </c>
      <c r="B358" t="s">
        <v>14</v>
      </c>
      <c r="C358" s="14" t="s">
        <v>320</v>
      </c>
      <c r="D358" t="s">
        <v>212</v>
      </c>
      <c r="E358" s="42">
        <v>41000</v>
      </c>
      <c r="F358" s="42">
        <f t="shared" si="51"/>
        <v>1176.7</v>
      </c>
      <c r="G358" s="42">
        <v>356.92</v>
      </c>
      <c r="H358" s="42">
        <f t="shared" si="52"/>
        <v>1246.4000000000001</v>
      </c>
      <c r="I358" s="64">
        <v>1687.45</v>
      </c>
      <c r="J358" s="63">
        <v>4467.47</v>
      </c>
      <c r="K358" s="63">
        <v>36532.53</v>
      </c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12"/>
      <c r="FY358" s="12"/>
      <c r="FZ358" s="12"/>
      <c r="GA358" s="12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  <c r="HP358" s="12"/>
      <c r="HQ358" s="12"/>
      <c r="HR358" s="12"/>
      <c r="HS358" s="12"/>
      <c r="HT358" s="12"/>
      <c r="HU358" s="12"/>
      <c r="HV358" s="12"/>
      <c r="HW358" s="12"/>
      <c r="HX358" s="12"/>
      <c r="HY358" s="12"/>
      <c r="HZ358" s="12"/>
      <c r="IA358" s="12"/>
      <c r="IB358" s="12"/>
      <c r="IC358" s="12"/>
      <c r="ID358" s="12"/>
      <c r="IE358" s="12"/>
      <c r="IF358" s="12"/>
      <c r="IG358" s="12"/>
      <c r="IH358" s="12"/>
      <c r="II358" s="12"/>
      <c r="IJ358" s="12"/>
      <c r="IK358" s="12"/>
      <c r="IL358" s="12"/>
      <c r="IM358" s="12"/>
      <c r="IN358" s="12"/>
      <c r="IO358" s="12"/>
      <c r="IP358" s="12"/>
      <c r="IQ358" s="12"/>
      <c r="IR358" s="12"/>
      <c r="IS358" s="12"/>
      <c r="IT358" s="12"/>
      <c r="IU358" s="12"/>
      <c r="IV358" s="12"/>
      <c r="IW358" s="12"/>
      <c r="IX358" s="12"/>
      <c r="IY358" s="12"/>
      <c r="IZ358" s="12"/>
      <c r="JA358" s="12"/>
      <c r="JB358" s="12"/>
      <c r="JC358" s="12"/>
      <c r="JD358" s="12"/>
      <c r="JE358" s="12"/>
      <c r="JF358" s="12"/>
      <c r="JG358" s="12"/>
      <c r="JH358" s="12"/>
      <c r="JI358" s="12"/>
      <c r="JJ358" s="12"/>
      <c r="JK358" s="12"/>
      <c r="JL358" s="12"/>
      <c r="JM358" s="12"/>
      <c r="JN358" s="12"/>
      <c r="JO358" s="12"/>
      <c r="JP358" s="12"/>
      <c r="JQ358" s="12"/>
      <c r="JR358" s="12"/>
      <c r="JS358" s="12"/>
      <c r="JT358" s="12"/>
      <c r="JU358" s="12"/>
      <c r="JV358" s="12"/>
    </row>
    <row r="359" spans="1:282" x14ac:dyDescent="0.25">
      <c r="A359" t="s">
        <v>126</v>
      </c>
      <c r="B359" t="s">
        <v>465</v>
      </c>
      <c r="C359" s="14" t="s">
        <v>321</v>
      </c>
      <c r="D359" t="s">
        <v>211</v>
      </c>
      <c r="E359" s="42">
        <v>30000</v>
      </c>
      <c r="F359" s="42">
        <f t="shared" si="51"/>
        <v>861</v>
      </c>
      <c r="G359" s="42">
        <v>0</v>
      </c>
      <c r="H359" s="42">
        <f t="shared" si="52"/>
        <v>912</v>
      </c>
      <c r="I359" s="64">
        <v>1847.45</v>
      </c>
      <c r="J359" s="63">
        <v>3620.45</v>
      </c>
      <c r="K359" s="63">
        <v>26379.55</v>
      </c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</row>
    <row r="360" spans="1:282" x14ac:dyDescent="0.25">
      <c r="A360" t="s">
        <v>116</v>
      </c>
      <c r="B360" t="s">
        <v>465</v>
      </c>
      <c r="C360" s="14" t="s">
        <v>320</v>
      </c>
      <c r="D360" t="s">
        <v>211</v>
      </c>
      <c r="E360" s="42">
        <v>30000</v>
      </c>
      <c r="F360" s="42">
        <f t="shared" si="51"/>
        <v>861</v>
      </c>
      <c r="G360" s="42">
        <v>0</v>
      </c>
      <c r="H360" s="42">
        <f t="shared" si="52"/>
        <v>912</v>
      </c>
      <c r="I360" s="64">
        <v>335</v>
      </c>
      <c r="J360" s="63">
        <v>2108</v>
      </c>
      <c r="K360" s="63">
        <v>27892</v>
      </c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</row>
    <row r="361" spans="1:282" x14ac:dyDescent="0.25">
      <c r="A361" t="s">
        <v>123</v>
      </c>
      <c r="B361" t="s">
        <v>124</v>
      </c>
      <c r="C361" s="14" t="s">
        <v>321</v>
      </c>
      <c r="D361" t="s">
        <v>212</v>
      </c>
      <c r="E361" s="42">
        <v>19580</v>
      </c>
      <c r="F361" s="42">
        <f t="shared" si="51"/>
        <v>561.95000000000005</v>
      </c>
      <c r="G361" s="42">
        <v>0</v>
      </c>
      <c r="H361" s="42">
        <f t="shared" si="52"/>
        <v>595.23</v>
      </c>
      <c r="I361" s="64">
        <v>145</v>
      </c>
      <c r="J361" s="63">
        <v>1302.18</v>
      </c>
      <c r="K361" s="63">
        <v>18277.82</v>
      </c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</row>
    <row r="362" spans="1:282" x14ac:dyDescent="0.25">
      <c r="A362" t="s">
        <v>117</v>
      </c>
      <c r="B362" t="s">
        <v>465</v>
      </c>
      <c r="C362" s="14" t="s">
        <v>320</v>
      </c>
      <c r="D362" t="s">
        <v>211</v>
      </c>
      <c r="E362" s="42">
        <v>30000</v>
      </c>
      <c r="F362" s="42">
        <f t="shared" si="51"/>
        <v>861</v>
      </c>
      <c r="G362" s="42">
        <v>0</v>
      </c>
      <c r="H362" s="42">
        <v>912</v>
      </c>
      <c r="I362" s="64">
        <v>295</v>
      </c>
      <c r="J362" s="63">
        <v>2068</v>
      </c>
      <c r="K362" s="63">
        <v>27932</v>
      </c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</row>
    <row r="363" spans="1:282" x14ac:dyDescent="0.25">
      <c r="A363" s="2" t="s">
        <v>12</v>
      </c>
      <c r="B363" s="2">
        <v>8</v>
      </c>
      <c r="C363" s="15"/>
      <c r="D363" s="2"/>
      <c r="E363" s="49">
        <f t="shared" ref="E363:K363" si="53">SUM(E355:E362)</f>
        <v>315580</v>
      </c>
      <c r="F363" s="50">
        <f t="shared" si="53"/>
        <v>9057.15</v>
      </c>
      <c r="G363" s="50">
        <f>SUM(G355:G362)</f>
        <v>12462.29</v>
      </c>
      <c r="H363" s="50">
        <f t="shared" si="53"/>
        <v>9593.6299999999992</v>
      </c>
      <c r="I363" s="50">
        <f>SUM(I355:I362)</f>
        <v>8373.18</v>
      </c>
      <c r="J363" s="50">
        <f t="shared" si="53"/>
        <v>39486.25</v>
      </c>
      <c r="K363" s="50">
        <f t="shared" si="53"/>
        <v>276093.75</v>
      </c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</row>
    <row r="364" spans="1:282" x14ac:dyDescent="0.25"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</row>
    <row r="365" spans="1:282" x14ac:dyDescent="0.25">
      <c r="A365" s="5" t="s">
        <v>443</v>
      </c>
      <c r="B365" s="5"/>
      <c r="C365" s="17"/>
      <c r="D365" s="5"/>
      <c r="E365" s="54"/>
      <c r="F365" s="54"/>
      <c r="G365" s="54"/>
      <c r="H365" s="54"/>
      <c r="I365" s="54"/>
      <c r="J365" s="54"/>
      <c r="K365" s="54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</row>
    <row r="366" spans="1:282" x14ac:dyDescent="0.25">
      <c r="A366" t="s">
        <v>114</v>
      </c>
      <c r="B366" t="s">
        <v>95</v>
      </c>
      <c r="C366" s="14" t="s">
        <v>321</v>
      </c>
      <c r="D366" t="s">
        <v>212</v>
      </c>
      <c r="E366" s="42">
        <v>82000</v>
      </c>
      <c r="F366" s="42">
        <f t="shared" ref="F366:F375" si="54">E366*0.0287</f>
        <v>2353.4</v>
      </c>
      <c r="G366" s="42">
        <v>7871.32</v>
      </c>
      <c r="H366" s="42">
        <v>2492.8000000000002</v>
      </c>
      <c r="I366" s="42">
        <v>275</v>
      </c>
      <c r="J366" s="63">
        <v>12992.52</v>
      </c>
      <c r="K366" s="42">
        <v>69007.48</v>
      </c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</row>
    <row r="367" spans="1:282" x14ac:dyDescent="0.25">
      <c r="A367" t="s">
        <v>115</v>
      </c>
      <c r="B367" t="s">
        <v>464</v>
      </c>
      <c r="C367" s="14" t="s">
        <v>320</v>
      </c>
      <c r="D367" t="s">
        <v>212</v>
      </c>
      <c r="E367" s="42">
        <v>41000</v>
      </c>
      <c r="F367" s="42">
        <f t="shared" si="54"/>
        <v>1176.7</v>
      </c>
      <c r="G367" s="42">
        <v>583.79</v>
      </c>
      <c r="H367" s="42">
        <f t="shared" ref="H367:H375" si="55">E367*0.0304</f>
        <v>1246.4000000000001</v>
      </c>
      <c r="I367" s="42">
        <v>175</v>
      </c>
      <c r="J367" s="63">
        <v>3181.89</v>
      </c>
      <c r="K367" s="42">
        <v>37818.11</v>
      </c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</row>
    <row r="368" spans="1:282" x14ac:dyDescent="0.25">
      <c r="A368" s="12" t="s">
        <v>113</v>
      </c>
      <c r="B368" t="s">
        <v>14</v>
      </c>
      <c r="C368" s="14" t="s">
        <v>321</v>
      </c>
      <c r="D368" t="s">
        <v>211</v>
      </c>
      <c r="E368" s="42">
        <v>41000</v>
      </c>
      <c r="F368" s="42">
        <f t="shared" si="54"/>
        <v>1176.7</v>
      </c>
      <c r="G368" s="42">
        <v>583.79</v>
      </c>
      <c r="H368" s="42">
        <f t="shared" si="55"/>
        <v>1246.4000000000001</v>
      </c>
      <c r="I368" s="42">
        <v>4905.91</v>
      </c>
      <c r="J368" s="63">
        <v>7912.8</v>
      </c>
      <c r="K368" s="42">
        <v>33087.199999999997</v>
      </c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</row>
    <row r="369" spans="1:282" x14ac:dyDescent="0.25">
      <c r="A369" t="s">
        <v>207</v>
      </c>
      <c r="B369" t="s">
        <v>100</v>
      </c>
      <c r="C369" s="14" t="s">
        <v>321</v>
      </c>
      <c r="D369" t="s">
        <v>212</v>
      </c>
      <c r="E369" s="42">
        <v>41000</v>
      </c>
      <c r="F369" s="42">
        <f t="shared" si="54"/>
        <v>1176.7</v>
      </c>
      <c r="G369" s="42">
        <v>583.79</v>
      </c>
      <c r="H369" s="42">
        <f t="shared" si="55"/>
        <v>1246.4000000000001</v>
      </c>
      <c r="I369" s="42">
        <v>175</v>
      </c>
      <c r="J369" s="63">
        <v>3181.89</v>
      </c>
      <c r="K369" s="42">
        <v>37818.11</v>
      </c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</row>
    <row r="370" spans="1:282" s="1" customFormat="1" x14ac:dyDescent="0.25">
      <c r="A370" t="s">
        <v>197</v>
      </c>
      <c r="B370" t="s">
        <v>464</v>
      </c>
      <c r="C370" s="14" t="s">
        <v>320</v>
      </c>
      <c r="D370" t="s">
        <v>212</v>
      </c>
      <c r="E370" s="42">
        <v>41000</v>
      </c>
      <c r="F370" s="42">
        <f t="shared" si="54"/>
        <v>1176.7</v>
      </c>
      <c r="G370" s="42">
        <v>583.79</v>
      </c>
      <c r="H370" s="42">
        <f t="shared" si="55"/>
        <v>1246.4000000000001</v>
      </c>
      <c r="I370" s="42">
        <v>175</v>
      </c>
      <c r="J370" s="63">
        <v>3181.89</v>
      </c>
      <c r="K370" s="42">
        <v>37818.11</v>
      </c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  <c r="CJ370" s="11"/>
      <c r="CK370" s="11"/>
      <c r="CL370" s="11"/>
      <c r="CM370" s="11"/>
      <c r="CN370" s="11"/>
      <c r="CO370" s="11"/>
      <c r="CP370" s="11"/>
      <c r="CQ370" s="11"/>
      <c r="CR370" s="11"/>
      <c r="CS370" s="11"/>
      <c r="CT370" s="11"/>
      <c r="CU370" s="11"/>
      <c r="CV370" s="11"/>
      <c r="CW370" s="11"/>
      <c r="CX370" s="11"/>
      <c r="CY370" s="11"/>
      <c r="CZ370" s="11"/>
      <c r="DA370" s="11"/>
      <c r="DB370" s="11"/>
      <c r="DC370" s="11"/>
      <c r="DD370" s="11"/>
      <c r="DE370" s="11"/>
      <c r="DF370" s="11"/>
      <c r="DG370" s="11"/>
      <c r="DH370" s="11"/>
      <c r="DI370" s="11"/>
      <c r="DJ370" s="11"/>
      <c r="DK370" s="11"/>
      <c r="DL370" s="11"/>
      <c r="DM370" s="11"/>
      <c r="DN370" s="11"/>
      <c r="DO370" s="11"/>
      <c r="DP370" s="11"/>
      <c r="DQ370" s="11"/>
      <c r="DR370" s="11"/>
      <c r="DS370" s="11"/>
      <c r="DT370" s="11"/>
      <c r="DU370" s="11"/>
      <c r="DV370" s="11"/>
      <c r="DW370" s="11"/>
      <c r="DX370" s="11"/>
      <c r="DY370" s="11"/>
      <c r="DZ370" s="11"/>
      <c r="EA370" s="11"/>
      <c r="EB370" s="11"/>
      <c r="EC370" s="11"/>
      <c r="ED370" s="11"/>
      <c r="EE370" s="11"/>
      <c r="EF370" s="11"/>
      <c r="EG370" s="11"/>
      <c r="EH370" s="11"/>
      <c r="EI370" s="11"/>
      <c r="EJ370" s="11"/>
      <c r="EK370" s="11"/>
      <c r="EL370" s="11"/>
      <c r="EM370" s="11"/>
      <c r="EN370" s="11"/>
      <c r="EO370" s="11"/>
      <c r="EP370" s="11"/>
      <c r="EQ370" s="11"/>
      <c r="ER370" s="11"/>
      <c r="ES370" s="11"/>
      <c r="ET370" s="11"/>
      <c r="EU370" s="11"/>
      <c r="EV370" s="11"/>
      <c r="EW370" s="11"/>
      <c r="EX370" s="11"/>
      <c r="EY370" s="11"/>
      <c r="EZ370" s="11"/>
      <c r="FA370" s="11"/>
      <c r="FB370" s="11"/>
      <c r="FC370" s="11"/>
      <c r="FD370" s="11"/>
      <c r="FE370" s="11"/>
      <c r="FF370" s="11"/>
      <c r="FG370" s="11"/>
      <c r="FH370" s="11"/>
      <c r="FI370" s="11"/>
      <c r="FJ370" s="11"/>
      <c r="FK370" s="11"/>
      <c r="FL370" s="11"/>
      <c r="FM370" s="11"/>
      <c r="FN370" s="11"/>
      <c r="FO370" s="11"/>
      <c r="FP370" s="11"/>
      <c r="FQ370" s="11"/>
      <c r="FR370" s="11"/>
      <c r="FS370" s="11"/>
      <c r="FT370" s="11"/>
      <c r="FU370" s="11"/>
      <c r="FV370" s="11"/>
      <c r="FW370" s="11"/>
      <c r="FX370" s="11"/>
      <c r="FY370" s="11"/>
      <c r="FZ370" s="11"/>
      <c r="GA370" s="11"/>
      <c r="GB370" s="11"/>
      <c r="GC370" s="11"/>
      <c r="GD370" s="11"/>
      <c r="GE370" s="11"/>
      <c r="GF370" s="11"/>
      <c r="GG370" s="11"/>
      <c r="GH370" s="11"/>
      <c r="GI370" s="11"/>
      <c r="GJ370" s="11"/>
      <c r="GK370" s="11"/>
      <c r="GL370" s="11"/>
      <c r="GM370" s="11"/>
      <c r="GN370" s="11"/>
      <c r="GO370" s="11"/>
      <c r="GP370" s="11"/>
      <c r="GQ370" s="11"/>
      <c r="GR370" s="11"/>
      <c r="GS370" s="11"/>
      <c r="GT370" s="11"/>
      <c r="GU370" s="11"/>
      <c r="GV370" s="11"/>
      <c r="GW370" s="11"/>
      <c r="GX370" s="11"/>
      <c r="GY370" s="11"/>
      <c r="GZ370" s="11"/>
      <c r="HA370" s="11"/>
      <c r="HB370" s="11"/>
      <c r="HC370" s="11"/>
      <c r="HD370" s="11"/>
      <c r="HE370" s="11"/>
      <c r="HF370" s="11"/>
      <c r="HG370" s="11"/>
      <c r="HH370" s="11"/>
      <c r="HI370" s="11"/>
      <c r="HJ370" s="11"/>
      <c r="HK370" s="11"/>
      <c r="HL370" s="11"/>
      <c r="HM370" s="11"/>
      <c r="HN370" s="11"/>
      <c r="HO370" s="11"/>
      <c r="HP370" s="11"/>
      <c r="HQ370" s="11"/>
      <c r="HR370" s="11"/>
      <c r="HS370" s="11"/>
      <c r="HT370" s="11"/>
      <c r="HU370" s="11"/>
      <c r="HV370" s="11"/>
      <c r="HW370" s="11"/>
      <c r="HX370" s="11"/>
      <c r="HY370" s="11"/>
      <c r="HZ370" s="11"/>
      <c r="IA370" s="11"/>
      <c r="IB370" s="11"/>
      <c r="IC370" s="11"/>
      <c r="ID370" s="11"/>
      <c r="IE370" s="11"/>
      <c r="IF370" s="11"/>
      <c r="IG370" s="11"/>
      <c r="IH370" s="11"/>
      <c r="II370" s="11"/>
      <c r="IJ370" s="11"/>
      <c r="IK370" s="11"/>
      <c r="IL370" s="11"/>
      <c r="IM370" s="11"/>
      <c r="IN370" s="11"/>
      <c r="IO370" s="11"/>
      <c r="IP370" s="11"/>
      <c r="IQ370" s="11"/>
      <c r="IR370" s="11"/>
      <c r="IS370" s="11"/>
      <c r="IT370" s="11"/>
      <c r="IU370" s="11"/>
      <c r="IV370" s="11"/>
      <c r="IW370" s="11"/>
      <c r="IX370" s="11"/>
      <c r="IY370" s="11"/>
      <c r="IZ370" s="11"/>
      <c r="JA370" s="11"/>
      <c r="JB370" s="11"/>
      <c r="JC370" s="11"/>
      <c r="JD370" s="11"/>
      <c r="JE370" s="11"/>
      <c r="JF370" s="11"/>
      <c r="JG370" s="11"/>
      <c r="JH370" s="11"/>
      <c r="JI370" s="11"/>
      <c r="JJ370" s="11"/>
      <c r="JK370" s="11"/>
      <c r="JL370" s="11"/>
      <c r="JM370" s="11"/>
      <c r="JN370" s="11"/>
      <c r="JO370" s="11"/>
      <c r="JP370" s="11"/>
      <c r="JQ370" s="11"/>
      <c r="JR370" s="11"/>
      <c r="JS370" s="11"/>
      <c r="JT370" s="11"/>
      <c r="JU370" s="11"/>
      <c r="JV370" s="11"/>
    </row>
    <row r="371" spans="1:282" x14ac:dyDescent="0.25">
      <c r="A371" t="s">
        <v>111</v>
      </c>
      <c r="B371" t="s">
        <v>465</v>
      </c>
      <c r="C371" s="14" t="s">
        <v>321</v>
      </c>
      <c r="D371" t="s">
        <v>212</v>
      </c>
      <c r="E371" s="42">
        <v>41000</v>
      </c>
      <c r="F371" s="42">
        <f t="shared" si="54"/>
        <v>1176.7</v>
      </c>
      <c r="G371" s="42">
        <v>356.92</v>
      </c>
      <c r="H371" s="42">
        <f t="shared" si="55"/>
        <v>1246.4000000000001</v>
      </c>
      <c r="I371" s="42">
        <v>3187.45</v>
      </c>
      <c r="J371" s="63">
        <v>5967.47</v>
      </c>
      <c r="K371" s="42">
        <v>35032.53</v>
      </c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12"/>
      <c r="FY371" s="12"/>
      <c r="FZ371" s="12"/>
      <c r="GA371" s="12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  <c r="HP371" s="12"/>
      <c r="HQ371" s="12"/>
      <c r="HR371" s="12"/>
      <c r="HS371" s="12"/>
      <c r="HT371" s="12"/>
      <c r="HU371" s="12"/>
      <c r="HV371" s="12"/>
      <c r="HW371" s="12"/>
      <c r="HX371" s="12"/>
      <c r="HY371" s="12"/>
      <c r="HZ371" s="12"/>
      <c r="IA371" s="12"/>
      <c r="IB371" s="12"/>
      <c r="IC371" s="12"/>
      <c r="ID371" s="12"/>
      <c r="IE371" s="12"/>
      <c r="IF371" s="12"/>
      <c r="IG371" s="12"/>
      <c r="IH371" s="12"/>
      <c r="II371" s="12"/>
      <c r="IJ371" s="12"/>
      <c r="IK371" s="12"/>
      <c r="IL371" s="12"/>
      <c r="IM371" s="12"/>
      <c r="IN371" s="12"/>
      <c r="IO371" s="12"/>
      <c r="IP371" s="12"/>
      <c r="IQ371" s="12"/>
      <c r="IR371" s="12"/>
      <c r="IS371" s="12"/>
      <c r="IT371" s="12"/>
      <c r="IU371" s="12"/>
      <c r="IV371" s="12"/>
      <c r="IW371" s="12"/>
      <c r="IX371" s="12"/>
      <c r="IY371" s="12"/>
      <c r="IZ371" s="12"/>
      <c r="JA371" s="12"/>
      <c r="JB371" s="12"/>
      <c r="JC371" s="12"/>
      <c r="JD371" s="12"/>
      <c r="JE371" s="12"/>
      <c r="JF371" s="12"/>
      <c r="JG371" s="12"/>
      <c r="JH371" s="12"/>
      <c r="JI371" s="12"/>
      <c r="JJ371" s="12"/>
      <c r="JK371" s="12"/>
      <c r="JL371" s="12"/>
      <c r="JM371" s="12"/>
      <c r="JN371" s="12"/>
      <c r="JO371" s="12"/>
      <c r="JP371" s="12"/>
      <c r="JQ371" s="12"/>
      <c r="JR371" s="12"/>
      <c r="JS371" s="12"/>
      <c r="JT371" s="12"/>
      <c r="JU371" s="12"/>
      <c r="JV371" s="12"/>
    </row>
    <row r="372" spans="1:282" s="12" customFormat="1" x14ac:dyDescent="0.25">
      <c r="A372" t="s">
        <v>110</v>
      </c>
      <c r="B372" t="s">
        <v>465</v>
      </c>
      <c r="C372" s="14" t="s">
        <v>320</v>
      </c>
      <c r="D372" t="s">
        <v>211</v>
      </c>
      <c r="E372" s="42">
        <v>33500</v>
      </c>
      <c r="F372" s="42">
        <f t="shared" si="54"/>
        <v>961.45</v>
      </c>
      <c r="G372" s="42">
        <v>0</v>
      </c>
      <c r="H372" s="42">
        <f t="shared" si="55"/>
        <v>1018.4</v>
      </c>
      <c r="I372" s="42">
        <v>1362.5</v>
      </c>
      <c r="J372" s="63">
        <v>3342.35</v>
      </c>
      <c r="K372" s="42">
        <v>30157.65</v>
      </c>
    </row>
    <row r="373" spans="1:282" s="12" customFormat="1" x14ac:dyDescent="0.25">
      <c r="A373" t="s">
        <v>240</v>
      </c>
      <c r="B373" t="s">
        <v>127</v>
      </c>
      <c r="C373" s="14" t="s">
        <v>320</v>
      </c>
      <c r="D373" t="s">
        <v>212</v>
      </c>
      <c r="E373" s="42">
        <v>33000</v>
      </c>
      <c r="F373" s="42">
        <f t="shared" si="54"/>
        <v>947.1</v>
      </c>
      <c r="G373" s="42">
        <v>0</v>
      </c>
      <c r="H373" s="42">
        <f t="shared" si="55"/>
        <v>1003.2</v>
      </c>
      <c r="I373" s="42">
        <v>315</v>
      </c>
      <c r="J373" s="63">
        <v>2265.3000000000002</v>
      </c>
      <c r="K373" s="42">
        <v>30734.7</v>
      </c>
    </row>
    <row r="374" spans="1:282" x14ac:dyDescent="0.25">
      <c r="A374" t="s">
        <v>236</v>
      </c>
      <c r="B374" t="s">
        <v>14</v>
      </c>
      <c r="C374" s="14" t="s">
        <v>320</v>
      </c>
      <c r="D374" t="s">
        <v>212</v>
      </c>
      <c r="E374" s="42">
        <v>30000</v>
      </c>
      <c r="F374" s="42">
        <f t="shared" si="54"/>
        <v>861</v>
      </c>
      <c r="G374" s="42">
        <v>0</v>
      </c>
      <c r="H374" s="42">
        <f t="shared" si="55"/>
        <v>912</v>
      </c>
      <c r="I374" s="42">
        <v>275</v>
      </c>
      <c r="J374" s="63">
        <v>2048</v>
      </c>
      <c r="K374" s="42">
        <v>27952</v>
      </c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12"/>
      <c r="CC374" s="12"/>
      <c r="CD374" s="12"/>
      <c r="CE374" s="12"/>
      <c r="CF374" s="12"/>
      <c r="CG374" s="12"/>
      <c r="CH374" s="12"/>
      <c r="CI374" s="12"/>
      <c r="CJ374" s="12"/>
      <c r="CK374" s="12"/>
      <c r="CL374" s="12"/>
      <c r="CM374" s="12"/>
      <c r="CN374" s="12"/>
      <c r="CO374" s="12"/>
      <c r="CP374" s="12"/>
      <c r="CQ374" s="12"/>
      <c r="CR374" s="12"/>
      <c r="CS374" s="12"/>
      <c r="CT374" s="12"/>
      <c r="CU374" s="12"/>
      <c r="CV374" s="12"/>
      <c r="CW374" s="12"/>
      <c r="CX374" s="12"/>
      <c r="CY374" s="12"/>
      <c r="CZ374" s="12"/>
      <c r="DA374" s="12"/>
      <c r="DB374" s="12"/>
      <c r="DC374" s="12"/>
      <c r="DD374" s="12"/>
      <c r="DE374" s="12"/>
      <c r="DF374" s="12"/>
      <c r="DG374" s="12"/>
      <c r="DH374" s="12"/>
      <c r="DI374" s="12"/>
      <c r="DJ374" s="12"/>
      <c r="DK374" s="12"/>
      <c r="DL374" s="12"/>
      <c r="DM374" s="12"/>
      <c r="DN374" s="12"/>
      <c r="DO374" s="12"/>
      <c r="DP374" s="12"/>
      <c r="DQ374" s="12"/>
      <c r="DR374" s="12"/>
      <c r="DS374" s="12"/>
      <c r="DT374" s="12"/>
      <c r="DU374" s="12"/>
      <c r="DV374" s="12"/>
      <c r="DW374" s="12"/>
      <c r="DX374" s="12"/>
      <c r="DY374" s="12"/>
      <c r="DZ374" s="12"/>
      <c r="EA374" s="12"/>
      <c r="EB374" s="12"/>
      <c r="EC374" s="12"/>
      <c r="ED374" s="12"/>
      <c r="EE374" s="12"/>
      <c r="EF374" s="12"/>
      <c r="EG374" s="12"/>
      <c r="EH374" s="12"/>
      <c r="EI374" s="12"/>
      <c r="EJ374" s="12"/>
      <c r="EK374" s="12"/>
      <c r="EL374" s="12"/>
      <c r="EM374" s="12"/>
      <c r="EN374" s="12"/>
      <c r="EO374" s="12"/>
      <c r="EP374" s="12"/>
      <c r="EQ374" s="12"/>
      <c r="ER374" s="12"/>
      <c r="ES374" s="12"/>
      <c r="ET374" s="12"/>
      <c r="EU374" s="12"/>
      <c r="EV374" s="12"/>
      <c r="EW374" s="12"/>
      <c r="EX374" s="12"/>
      <c r="EY374" s="12"/>
      <c r="EZ374" s="12"/>
      <c r="FA374" s="12"/>
      <c r="FB374" s="12"/>
      <c r="FC374" s="12"/>
      <c r="FD374" s="12"/>
      <c r="FE374" s="12"/>
      <c r="FF374" s="12"/>
      <c r="FG374" s="12"/>
      <c r="FH374" s="12"/>
      <c r="FI374" s="12"/>
      <c r="FJ374" s="12"/>
      <c r="FK374" s="12"/>
      <c r="FL374" s="12"/>
      <c r="FM374" s="12"/>
      <c r="FN374" s="12"/>
      <c r="FO374" s="12"/>
      <c r="FP374" s="12"/>
      <c r="FQ374" s="12"/>
      <c r="FR374" s="12"/>
      <c r="FS374" s="12"/>
      <c r="FT374" s="12"/>
      <c r="FU374" s="12"/>
      <c r="FV374" s="12"/>
      <c r="FW374" s="12"/>
      <c r="FX374" s="12"/>
      <c r="FY374" s="12"/>
      <c r="FZ374" s="12"/>
      <c r="GA374" s="12"/>
      <c r="GB374" s="12"/>
      <c r="GC374" s="12"/>
      <c r="GD374" s="12"/>
      <c r="GE374" s="12"/>
      <c r="GF374" s="12"/>
      <c r="GG374" s="12"/>
      <c r="GH374" s="12"/>
      <c r="GI374" s="12"/>
      <c r="GJ374" s="12"/>
      <c r="GK374" s="12"/>
      <c r="GL374" s="12"/>
      <c r="GM374" s="12"/>
      <c r="GN374" s="12"/>
      <c r="GO374" s="12"/>
      <c r="GP374" s="12"/>
      <c r="GQ374" s="12"/>
      <c r="GR374" s="12"/>
      <c r="GS374" s="12"/>
      <c r="GT374" s="12"/>
      <c r="GU374" s="12"/>
      <c r="GV374" s="12"/>
      <c r="GW374" s="12"/>
      <c r="GX374" s="12"/>
      <c r="GY374" s="12"/>
      <c r="GZ374" s="12"/>
      <c r="HA374" s="12"/>
      <c r="HB374" s="12"/>
      <c r="HC374" s="12"/>
      <c r="HD374" s="12"/>
      <c r="HE374" s="12"/>
      <c r="HF374" s="12"/>
      <c r="HG374" s="12"/>
      <c r="HH374" s="12"/>
      <c r="HI374" s="12"/>
      <c r="HJ374" s="12"/>
      <c r="HK374" s="12"/>
      <c r="HL374" s="12"/>
      <c r="HM374" s="12"/>
      <c r="HN374" s="12"/>
      <c r="HO374" s="12"/>
      <c r="HP374" s="12"/>
      <c r="HQ374" s="12"/>
      <c r="HR374" s="12"/>
      <c r="HS374" s="12"/>
      <c r="HT374" s="12"/>
      <c r="HU374" s="12"/>
      <c r="HV374" s="12"/>
      <c r="HW374" s="12"/>
      <c r="HX374" s="12"/>
      <c r="HY374" s="12"/>
      <c r="HZ374" s="12"/>
      <c r="IA374" s="12"/>
      <c r="IB374" s="12"/>
      <c r="IC374" s="12"/>
      <c r="ID374" s="12"/>
      <c r="IE374" s="12"/>
      <c r="IF374" s="12"/>
      <c r="IG374" s="12"/>
      <c r="IH374" s="12"/>
      <c r="II374" s="12"/>
      <c r="IJ374" s="12"/>
      <c r="IK374" s="12"/>
      <c r="IL374" s="12"/>
      <c r="IM374" s="12"/>
      <c r="IN374" s="12"/>
      <c r="IO374" s="12"/>
      <c r="IP374" s="12"/>
      <c r="IQ374" s="12"/>
      <c r="IR374" s="12"/>
      <c r="IS374" s="12"/>
      <c r="IT374" s="12"/>
      <c r="IU374" s="12"/>
      <c r="IV374" s="12"/>
      <c r="IW374" s="12"/>
      <c r="IX374" s="12"/>
      <c r="IY374" s="12"/>
      <c r="IZ374" s="12"/>
      <c r="JA374" s="12"/>
      <c r="JB374" s="12"/>
      <c r="JC374" s="12"/>
      <c r="JD374" s="12"/>
      <c r="JE374" s="12"/>
      <c r="JF374" s="12"/>
      <c r="JG374" s="12"/>
      <c r="JH374" s="12"/>
      <c r="JI374" s="12"/>
      <c r="JJ374" s="12"/>
      <c r="JK374" s="12"/>
      <c r="JL374" s="12"/>
      <c r="JM374" s="12"/>
      <c r="JN374" s="12"/>
      <c r="JO374" s="12"/>
      <c r="JP374" s="12"/>
      <c r="JQ374" s="12"/>
      <c r="JR374" s="12"/>
      <c r="JS374" s="12"/>
      <c r="JT374" s="12"/>
      <c r="JU374" s="12"/>
      <c r="JV374" s="12"/>
    </row>
    <row r="375" spans="1:282" s="2" customFormat="1" x14ac:dyDescent="0.25">
      <c r="A375" t="s">
        <v>239</v>
      </c>
      <c r="B375" t="s">
        <v>127</v>
      </c>
      <c r="C375" s="14" t="s">
        <v>320</v>
      </c>
      <c r="D375" t="s">
        <v>212</v>
      </c>
      <c r="E375" s="42">
        <v>33000</v>
      </c>
      <c r="F375" s="42">
        <f t="shared" si="54"/>
        <v>947.1</v>
      </c>
      <c r="G375" s="42">
        <v>0</v>
      </c>
      <c r="H375" s="42">
        <f t="shared" si="55"/>
        <v>1003.2</v>
      </c>
      <c r="I375" s="42">
        <v>515</v>
      </c>
      <c r="J375" s="63">
        <v>2465.3000000000002</v>
      </c>
      <c r="K375" s="42">
        <v>30534.7</v>
      </c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  <c r="CJ375" s="11"/>
      <c r="CK375" s="11"/>
      <c r="CL375" s="11"/>
      <c r="CM375" s="11"/>
      <c r="CN375" s="11"/>
      <c r="CO375" s="11"/>
      <c r="CP375" s="11"/>
      <c r="CQ375" s="11"/>
      <c r="CR375" s="11"/>
      <c r="CS375" s="11"/>
      <c r="CT375" s="11"/>
      <c r="CU375" s="11"/>
      <c r="CV375" s="11"/>
      <c r="CW375" s="11"/>
      <c r="CX375" s="11"/>
      <c r="CY375" s="11"/>
      <c r="CZ375" s="11"/>
      <c r="DA375" s="11"/>
      <c r="DB375" s="11"/>
      <c r="DC375" s="11"/>
      <c r="DD375" s="11"/>
      <c r="DE375" s="11"/>
      <c r="DF375" s="11"/>
      <c r="DG375" s="11"/>
      <c r="DH375" s="11"/>
      <c r="DI375" s="11"/>
      <c r="DJ375" s="11"/>
      <c r="DK375" s="11"/>
      <c r="DL375" s="11"/>
      <c r="DM375" s="11"/>
      <c r="DN375" s="11"/>
      <c r="DO375" s="11"/>
      <c r="DP375" s="11"/>
      <c r="DQ375" s="11"/>
      <c r="DR375" s="11"/>
      <c r="DS375" s="11"/>
      <c r="DT375" s="11"/>
      <c r="DU375" s="11"/>
      <c r="DV375" s="11"/>
      <c r="DW375" s="11"/>
      <c r="DX375" s="11"/>
      <c r="DY375" s="11"/>
      <c r="DZ375" s="11"/>
      <c r="EA375" s="11"/>
      <c r="EB375" s="11"/>
      <c r="EC375" s="11"/>
      <c r="ED375" s="11"/>
      <c r="EE375" s="11"/>
      <c r="EF375" s="11"/>
      <c r="EG375" s="11"/>
      <c r="EH375" s="11"/>
      <c r="EI375" s="11"/>
      <c r="EJ375" s="11"/>
      <c r="EK375" s="11"/>
      <c r="EL375" s="11"/>
      <c r="EM375" s="11"/>
      <c r="EN375" s="11"/>
      <c r="EO375" s="11"/>
      <c r="EP375" s="11"/>
      <c r="EQ375" s="11"/>
      <c r="ER375" s="11"/>
      <c r="ES375" s="11"/>
      <c r="ET375" s="11"/>
      <c r="EU375" s="11"/>
      <c r="EV375" s="11"/>
      <c r="EW375" s="11"/>
      <c r="EX375" s="11"/>
      <c r="EY375" s="11"/>
      <c r="EZ375" s="11"/>
      <c r="FA375" s="11"/>
      <c r="FB375" s="11"/>
      <c r="FC375" s="11"/>
      <c r="FD375" s="11"/>
      <c r="FE375" s="11"/>
      <c r="FF375" s="11"/>
      <c r="FG375" s="11"/>
      <c r="FH375" s="11"/>
      <c r="FI375" s="11"/>
      <c r="FJ375" s="11"/>
      <c r="FK375" s="11"/>
      <c r="FL375" s="11"/>
      <c r="FM375" s="11"/>
      <c r="FN375" s="11"/>
      <c r="FO375" s="11"/>
      <c r="FP375" s="11"/>
      <c r="FQ375" s="11"/>
      <c r="FR375" s="11"/>
      <c r="FS375" s="11"/>
      <c r="FT375" s="11"/>
      <c r="FU375" s="11"/>
      <c r="FV375" s="11"/>
      <c r="FW375" s="11"/>
      <c r="FX375" s="11"/>
      <c r="FY375" s="11"/>
      <c r="FZ375" s="11"/>
      <c r="GA375" s="11"/>
      <c r="GB375" s="11"/>
      <c r="GC375" s="11"/>
      <c r="GD375" s="11"/>
      <c r="GE375" s="11"/>
      <c r="GF375" s="11"/>
      <c r="GG375" s="11"/>
      <c r="GH375" s="11"/>
      <c r="GI375" s="11"/>
      <c r="GJ375" s="11"/>
      <c r="GK375" s="11"/>
      <c r="GL375" s="11"/>
      <c r="GM375" s="11"/>
      <c r="GN375" s="11"/>
      <c r="GO375" s="11"/>
      <c r="GP375" s="11"/>
      <c r="GQ375" s="11"/>
      <c r="GR375" s="11"/>
      <c r="GS375" s="11"/>
      <c r="GT375" s="11"/>
      <c r="GU375" s="11"/>
      <c r="GV375" s="11"/>
      <c r="GW375" s="11"/>
      <c r="GX375" s="11"/>
      <c r="GY375" s="11"/>
      <c r="GZ375" s="11"/>
      <c r="HA375" s="11"/>
      <c r="HB375" s="11"/>
      <c r="HC375" s="11"/>
      <c r="HD375" s="11"/>
      <c r="HE375" s="11"/>
      <c r="HF375" s="11"/>
      <c r="HG375" s="11"/>
      <c r="HH375" s="11"/>
      <c r="HI375" s="11"/>
      <c r="HJ375" s="11"/>
      <c r="HK375" s="11"/>
      <c r="HL375" s="11"/>
      <c r="HM375" s="11"/>
      <c r="HN375" s="11"/>
      <c r="HO375" s="11"/>
      <c r="HP375" s="11"/>
      <c r="HQ375" s="11"/>
      <c r="HR375" s="11"/>
      <c r="HS375" s="11"/>
      <c r="HT375" s="11"/>
      <c r="HU375" s="11"/>
      <c r="HV375" s="11"/>
      <c r="HW375" s="11"/>
      <c r="HX375" s="11"/>
      <c r="HY375" s="11"/>
      <c r="HZ375" s="11"/>
      <c r="IA375" s="11"/>
      <c r="IB375" s="11"/>
      <c r="IC375" s="11"/>
      <c r="ID375" s="11"/>
      <c r="IE375" s="11"/>
      <c r="IF375" s="11"/>
      <c r="IG375" s="11"/>
      <c r="IH375" s="11"/>
      <c r="II375" s="11"/>
      <c r="IJ375" s="11"/>
      <c r="IK375" s="11"/>
      <c r="IL375" s="11"/>
      <c r="IM375" s="11"/>
      <c r="IN375" s="11"/>
      <c r="IO375" s="11"/>
      <c r="IP375" s="11"/>
      <c r="IQ375" s="11"/>
      <c r="IR375" s="11"/>
      <c r="IS375" s="11"/>
      <c r="IT375" s="11"/>
      <c r="IU375" s="11"/>
      <c r="IV375" s="11"/>
      <c r="IW375" s="11"/>
      <c r="IX375" s="11"/>
      <c r="IY375" s="11"/>
      <c r="IZ375" s="11"/>
      <c r="JA375" s="11"/>
      <c r="JB375" s="11"/>
      <c r="JC375" s="11"/>
      <c r="JD375" s="11"/>
      <c r="JE375" s="11"/>
      <c r="JF375" s="11"/>
      <c r="JG375" s="11"/>
      <c r="JH375" s="11"/>
      <c r="JI375" s="11"/>
      <c r="JJ375" s="11"/>
      <c r="JK375" s="11"/>
      <c r="JL375" s="11"/>
      <c r="JM375" s="11"/>
      <c r="JN375" s="11"/>
      <c r="JO375" s="11"/>
      <c r="JP375" s="11"/>
      <c r="JQ375" s="11"/>
      <c r="JR375" s="11"/>
      <c r="JS375" s="11"/>
      <c r="JT375" s="11"/>
      <c r="JU375" s="11"/>
      <c r="JV375" s="11"/>
    </row>
    <row r="376" spans="1:282" s="1" customFormat="1" x14ac:dyDescent="0.25">
      <c r="A376" s="2" t="s">
        <v>12</v>
      </c>
      <c r="B376" s="2">
        <v>10</v>
      </c>
      <c r="C376" s="15"/>
      <c r="D376" s="2"/>
      <c r="E376" s="50">
        <f t="shared" ref="E376:K376" si="56">SUM(E366:E375)</f>
        <v>416500</v>
      </c>
      <c r="F376" s="50">
        <f t="shared" si="56"/>
        <v>11953.55</v>
      </c>
      <c r="G376" s="50">
        <f>SUM(G366:G375)</f>
        <v>10563.4</v>
      </c>
      <c r="H376" s="50">
        <f t="shared" si="56"/>
        <v>12661.6</v>
      </c>
      <c r="I376" s="50">
        <f t="shared" si="56"/>
        <v>11360.86</v>
      </c>
      <c r="J376" s="50">
        <f t="shared" si="56"/>
        <v>46539.41</v>
      </c>
      <c r="K376" s="50">
        <f t="shared" si="56"/>
        <v>369960.59</v>
      </c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  <c r="CR376" s="11"/>
      <c r="CS376" s="11"/>
      <c r="CT376" s="11"/>
      <c r="CU376" s="11"/>
      <c r="CV376" s="11"/>
      <c r="CW376" s="11"/>
      <c r="CX376" s="11"/>
      <c r="CY376" s="11"/>
      <c r="CZ376" s="11"/>
      <c r="DA376" s="11"/>
      <c r="DB376" s="11"/>
      <c r="DC376" s="11"/>
      <c r="DD376" s="11"/>
      <c r="DE376" s="11"/>
      <c r="DF376" s="11"/>
      <c r="DG376" s="11"/>
      <c r="DH376" s="11"/>
      <c r="DI376" s="11"/>
      <c r="DJ376" s="11"/>
      <c r="DK376" s="11"/>
      <c r="DL376" s="11"/>
      <c r="DM376" s="11"/>
      <c r="DN376" s="11"/>
      <c r="DO376" s="11"/>
      <c r="DP376" s="11"/>
      <c r="DQ376" s="11"/>
      <c r="DR376" s="11"/>
      <c r="DS376" s="11"/>
      <c r="DT376" s="11"/>
      <c r="DU376" s="11"/>
      <c r="DV376" s="11"/>
      <c r="DW376" s="11"/>
      <c r="DX376" s="11"/>
      <c r="DY376" s="11"/>
      <c r="DZ376" s="11"/>
      <c r="EA376" s="11"/>
      <c r="EB376" s="11"/>
      <c r="EC376" s="11"/>
      <c r="ED376" s="11"/>
      <c r="EE376" s="11"/>
      <c r="EF376" s="11"/>
      <c r="EG376" s="11"/>
      <c r="EH376" s="11"/>
      <c r="EI376" s="11"/>
      <c r="EJ376" s="11"/>
      <c r="EK376" s="11"/>
      <c r="EL376" s="11"/>
      <c r="EM376" s="11"/>
      <c r="EN376" s="11"/>
      <c r="EO376" s="11"/>
      <c r="EP376" s="11"/>
      <c r="EQ376" s="11"/>
      <c r="ER376" s="11"/>
      <c r="ES376" s="11"/>
      <c r="ET376" s="11"/>
      <c r="EU376" s="11"/>
      <c r="EV376" s="11"/>
      <c r="EW376" s="11"/>
      <c r="EX376" s="11"/>
      <c r="EY376" s="11"/>
      <c r="EZ376" s="11"/>
      <c r="FA376" s="11"/>
      <c r="FB376" s="11"/>
      <c r="FC376" s="11"/>
      <c r="FD376" s="11"/>
      <c r="FE376" s="11"/>
      <c r="FF376" s="11"/>
      <c r="FG376" s="11"/>
      <c r="FH376" s="11"/>
      <c r="FI376" s="11"/>
      <c r="FJ376" s="11"/>
      <c r="FK376" s="11"/>
      <c r="FL376" s="11"/>
      <c r="FM376" s="11"/>
      <c r="FN376" s="11"/>
      <c r="FO376" s="11"/>
      <c r="FP376" s="11"/>
      <c r="FQ376" s="11"/>
      <c r="FR376" s="11"/>
      <c r="FS376" s="11"/>
      <c r="FT376" s="11"/>
      <c r="FU376" s="11"/>
      <c r="FV376" s="11"/>
      <c r="FW376" s="11"/>
      <c r="FX376" s="11"/>
      <c r="FY376" s="11"/>
      <c r="FZ376" s="11"/>
      <c r="GA376" s="11"/>
      <c r="GB376" s="11"/>
      <c r="GC376" s="11"/>
      <c r="GD376" s="11"/>
      <c r="GE376" s="11"/>
      <c r="GF376" s="11"/>
      <c r="GG376" s="11"/>
      <c r="GH376" s="11"/>
      <c r="GI376" s="11"/>
      <c r="GJ376" s="11"/>
      <c r="GK376" s="11"/>
      <c r="GL376" s="11"/>
      <c r="GM376" s="11"/>
      <c r="GN376" s="11"/>
      <c r="GO376" s="11"/>
      <c r="GP376" s="11"/>
      <c r="GQ376" s="11"/>
      <c r="GR376" s="11"/>
      <c r="GS376" s="11"/>
      <c r="GT376" s="11"/>
      <c r="GU376" s="11"/>
      <c r="GV376" s="11"/>
      <c r="GW376" s="11"/>
      <c r="GX376" s="11"/>
      <c r="GY376" s="11"/>
      <c r="GZ376" s="11"/>
      <c r="HA376" s="11"/>
      <c r="HB376" s="11"/>
      <c r="HC376" s="11"/>
      <c r="HD376" s="11"/>
      <c r="HE376" s="11"/>
      <c r="HF376" s="11"/>
      <c r="HG376" s="11"/>
      <c r="HH376" s="11"/>
      <c r="HI376" s="11"/>
      <c r="HJ376" s="11"/>
      <c r="HK376" s="11"/>
      <c r="HL376" s="11"/>
      <c r="HM376" s="11"/>
      <c r="HN376" s="11"/>
      <c r="HO376" s="11"/>
      <c r="HP376" s="11"/>
      <c r="HQ376" s="11"/>
      <c r="HR376" s="11"/>
      <c r="HS376" s="11"/>
      <c r="HT376" s="11"/>
      <c r="HU376" s="11"/>
      <c r="HV376" s="11"/>
      <c r="HW376" s="11"/>
      <c r="HX376" s="11"/>
      <c r="HY376" s="11"/>
      <c r="HZ376" s="11"/>
      <c r="IA376" s="11"/>
      <c r="IB376" s="11"/>
      <c r="IC376" s="11"/>
      <c r="ID376" s="11"/>
      <c r="IE376" s="11"/>
      <c r="IF376" s="11"/>
      <c r="IG376" s="11"/>
      <c r="IH376" s="11"/>
      <c r="II376" s="11"/>
      <c r="IJ376" s="11"/>
      <c r="IK376" s="11"/>
      <c r="IL376" s="11"/>
      <c r="IM376" s="11"/>
      <c r="IN376" s="11"/>
      <c r="IO376" s="11"/>
      <c r="IP376" s="11"/>
      <c r="IQ376" s="11"/>
      <c r="IR376" s="11"/>
      <c r="IS376" s="11"/>
      <c r="IT376" s="11"/>
      <c r="IU376" s="11"/>
      <c r="IV376" s="11"/>
      <c r="IW376" s="11"/>
      <c r="IX376" s="11"/>
      <c r="IY376" s="11"/>
      <c r="IZ376" s="11"/>
      <c r="JA376" s="11"/>
      <c r="JB376" s="11"/>
      <c r="JC376" s="11"/>
      <c r="JD376" s="11"/>
      <c r="JE376" s="11"/>
      <c r="JF376" s="11"/>
      <c r="JG376" s="11"/>
      <c r="JH376" s="11"/>
      <c r="JI376" s="11"/>
      <c r="JJ376" s="11"/>
      <c r="JK376" s="11"/>
      <c r="JL376" s="11"/>
      <c r="JM376" s="11"/>
      <c r="JN376" s="11"/>
      <c r="JO376" s="11"/>
      <c r="JP376" s="11"/>
      <c r="JQ376" s="11"/>
      <c r="JR376" s="11"/>
      <c r="JS376" s="11"/>
      <c r="JT376" s="11"/>
      <c r="JU376" s="11"/>
      <c r="JV376" s="11"/>
    </row>
    <row r="377" spans="1:282" x14ac:dyDescent="0.25">
      <c r="A377" s="11"/>
      <c r="B377" s="11"/>
      <c r="C377" s="16"/>
      <c r="D377" s="11"/>
      <c r="E377" s="53"/>
      <c r="F377" s="53"/>
      <c r="G377" s="53"/>
      <c r="H377" s="53"/>
      <c r="I377" s="53"/>
      <c r="J377" s="53"/>
      <c r="K377" s="53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12"/>
      <c r="CC377" s="12"/>
      <c r="CD377" s="12"/>
      <c r="CE377" s="12"/>
      <c r="CF377" s="12"/>
      <c r="CG377" s="12"/>
      <c r="CH377" s="12"/>
      <c r="CI377" s="12"/>
      <c r="CJ377" s="12"/>
      <c r="CK377" s="12"/>
      <c r="CL377" s="12"/>
      <c r="CM377" s="12"/>
      <c r="CN377" s="12"/>
      <c r="CO377" s="12"/>
      <c r="CP377" s="12"/>
      <c r="CQ377" s="12"/>
      <c r="CR377" s="12"/>
      <c r="CS377" s="12"/>
      <c r="CT377" s="12"/>
      <c r="CU377" s="12"/>
      <c r="CV377" s="12"/>
      <c r="CW377" s="12"/>
      <c r="CX377" s="12"/>
      <c r="CY377" s="12"/>
      <c r="CZ377" s="12"/>
      <c r="DA377" s="12"/>
      <c r="DB377" s="12"/>
      <c r="DC377" s="12"/>
      <c r="DD377" s="12"/>
      <c r="DE377" s="12"/>
      <c r="DF377" s="12"/>
      <c r="DG377" s="12"/>
      <c r="DH377" s="12"/>
      <c r="DI377" s="12"/>
      <c r="DJ377" s="12"/>
      <c r="DK377" s="12"/>
      <c r="DL377" s="12"/>
      <c r="DM377" s="12"/>
      <c r="DN377" s="12"/>
      <c r="DO377" s="12"/>
      <c r="DP377" s="12"/>
      <c r="DQ377" s="12"/>
      <c r="DR377" s="12"/>
      <c r="DS377" s="12"/>
      <c r="DT377" s="12"/>
      <c r="DU377" s="12"/>
      <c r="DV377" s="12"/>
      <c r="DW377" s="12"/>
      <c r="DX377" s="12"/>
      <c r="DY377" s="12"/>
      <c r="DZ377" s="12"/>
      <c r="EA377" s="12"/>
      <c r="EB377" s="12"/>
      <c r="EC377" s="12"/>
      <c r="ED377" s="12"/>
      <c r="EE377" s="12"/>
      <c r="EF377" s="12"/>
      <c r="EG377" s="12"/>
      <c r="EH377" s="12"/>
      <c r="EI377" s="12"/>
      <c r="EJ377" s="12"/>
      <c r="EK377" s="12"/>
      <c r="EL377" s="12"/>
      <c r="EM377" s="12"/>
      <c r="EN377" s="12"/>
      <c r="EO377" s="12"/>
      <c r="EP377" s="12"/>
      <c r="EQ377" s="12"/>
      <c r="ER377" s="12"/>
      <c r="ES377" s="12"/>
      <c r="ET377" s="12"/>
      <c r="EU377" s="12"/>
      <c r="EV377" s="12"/>
      <c r="EW377" s="12"/>
      <c r="EX377" s="12"/>
      <c r="EY377" s="12"/>
      <c r="EZ377" s="12"/>
      <c r="FA377" s="12"/>
      <c r="FB377" s="12"/>
      <c r="FC377" s="12"/>
      <c r="FD377" s="12"/>
      <c r="FE377" s="12"/>
      <c r="FF377" s="12"/>
      <c r="FG377" s="12"/>
      <c r="FH377" s="12"/>
      <c r="FI377" s="12"/>
      <c r="FJ377" s="12"/>
      <c r="FK377" s="12"/>
      <c r="FL377" s="12"/>
      <c r="FM377" s="12"/>
      <c r="FN377" s="12"/>
      <c r="FO377" s="12"/>
      <c r="FP377" s="12"/>
      <c r="FQ377" s="12"/>
      <c r="FR377" s="12"/>
      <c r="FS377" s="12"/>
      <c r="FT377" s="12"/>
      <c r="FU377" s="12"/>
      <c r="FV377" s="12"/>
      <c r="FW377" s="12"/>
      <c r="FX377" s="12"/>
      <c r="FY377" s="12"/>
      <c r="FZ377" s="12"/>
      <c r="GA377" s="12"/>
      <c r="GB377" s="12"/>
      <c r="GC377" s="12"/>
      <c r="GD377" s="12"/>
      <c r="GE377" s="12"/>
      <c r="GF377" s="12"/>
      <c r="GG377" s="12"/>
      <c r="GH377" s="12"/>
      <c r="GI377" s="12"/>
      <c r="GJ377" s="12"/>
      <c r="GK377" s="12"/>
      <c r="GL377" s="12"/>
      <c r="GM377" s="12"/>
      <c r="GN377" s="12"/>
      <c r="GO377" s="12"/>
      <c r="GP377" s="12"/>
      <c r="GQ377" s="12"/>
      <c r="GR377" s="12"/>
      <c r="GS377" s="12"/>
      <c r="GT377" s="12"/>
      <c r="GU377" s="12"/>
      <c r="GV377" s="12"/>
      <c r="GW377" s="12"/>
      <c r="GX377" s="12"/>
      <c r="GY377" s="12"/>
      <c r="GZ377" s="12"/>
      <c r="HA377" s="12"/>
      <c r="HB377" s="12"/>
      <c r="HC377" s="12"/>
      <c r="HD377" s="12"/>
      <c r="HE377" s="12"/>
      <c r="HF377" s="12"/>
      <c r="HG377" s="12"/>
      <c r="HH377" s="12"/>
      <c r="HI377" s="12"/>
      <c r="HJ377" s="12"/>
      <c r="HK377" s="12"/>
      <c r="HL377" s="12"/>
      <c r="HM377" s="12"/>
      <c r="HN377" s="12"/>
      <c r="HO377" s="12"/>
      <c r="HP377" s="12"/>
      <c r="HQ377" s="12"/>
      <c r="HR377" s="12"/>
      <c r="HS377" s="12"/>
      <c r="HT377" s="12"/>
      <c r="HU377" s="12"/>
      <c r="HV377" s="12"/>
      <c r="HW377" s="12"/>
      <c r="HX377" s="12"/>
      <c r="HY377" s="12"/>
      <c r="HZ377" s="12"/>
      <c r="IA377" s="12"/>
      <c r="IB377" s="12"/>
      <c r="IC377" s="12"/>
      <c r="ID377" s="12"/>
      <c r="IE377" s="12"/>
      <c r="IF377" s="12"/>
      <c r="IG377" s="12"/>
      <c r="IH377" s="12"/>
      <c r="II377" s="12"/>
      <c r="IJ377" s="12"/>
      <c r="IK377" s="12"/>
      <c r="IL377" s="12"/>
      <c r="IM377" s="12"/>
      <c r="IN377" s="12"/>
      <c r="IO377" s="12"/>
      <c r="IP377" s="12"/>
      <c r="IQ377" s="12"/>
      <c r="IR377" s="12"/>
      <c r="IS377" s="12"/>
      <c r="IT377" s="12"/>
      <c r="IU377" s="12"/>
      <c r="IV377" s="12"/>
      <c r="IW377" s="12"/>
      <c r="IX377" s="12"/>
      <c r="IY377" s="12"/>
      <c r="IZ377" s="12"/>
      <c r="JA377" s="12"/>
      <c r="JB377" s="12"/>
      <c r="JC377" s="12"/>
      <c r="JD377" s="12"/>
      <c r="JE377" s="12"/>
      <c r="JF377" s="12"/>
      <c r="JG377" s="12"/>
      <c r="JH377" s="12"/>
      <c r="JI377" s="12"/>
      <c r="JJ377" s="12"/>
      <c r="JK377" s="12"/>
      <c r="JL377" s="12"/>
      <c r="JM377" s="12"/>
      <c r="JN377" s="12"/>
      <c r="JO377" s="12"/>
      <c r="JP377" s="12"/>
      <c r="JQ377" s="12"/>
      <c r="JR377" s="12"/>
      <c r="JS377" s="12"/>
      <c r="JT377" s="12"/>
      <c r="JU377" s="12"/>
      <c r="JV377" s="12"/>
    </row>
    <row r="378" spans="1:282" x14ac:dyDescent="0.25">
      <c r="A378" s="11" t="s">
        <v>425</v>
      </c>
      <c r="B378" s="11"/>
      <c r="C378" s="16"/>
      <c r="D378" s="11"/>
      <c r="E378" s="53"/>
      <c r="F378" s="53"/>
      <c r="G378" s="53"/>
      <c r="H378" s="53"/>
      <c r="I378" s="53"/>
      <c r="J378" s="53"/>
      <c r="K378" s="53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12"/>
      <c r="FY378" s="12"/>
      <c r="FZ378" s="12"/>
      <c r="GA378" s="12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  <c r="HP378" s="12"/>
      <c r="HQ378" s="12"/>
      <c r="HR378" s="12"/>
      <c r="HS378" s="12"/>
      <c r="HT378" s="12"/>
      <c r="HU378" s="12"/>
      <c r="HV378" s="12"/>
      <c r="HW378" s="12"/>
      <c r="HX378" s="12"/>
      <c r="HY378" s="12"/>
      <c r="HZ378" s="12"/>
      <c r="IA378" s="12"/>
      <c r="IB378" s="12"/>
      <c r="IC378" s="12"/>
      <c r="ID378" s="12"/>
      <c r="IE378" s="12"/>
      <c r="IF378" s="12"/>
      <c r="IG378" s="12"/>
      <c r="IH378" s="12"/>
      <c r="II378" s="12"/>
      <c r="IJ378" s="12"/>
      <c r="IK378" s="12"/>
      <c r="IL378" s="12"/>
      <c r="IM378" s="12"/>
      <c r="IN378" s="12"/>
      <c r="IO378" s="12"/>
      <c r="IP378" s="12"/>
      <c r="IQ378" s="12"/>
      <c r="IR378" s="12"/>
      <c r="IS378" s="12"/>
      <c r="IT378" s="12"/>
      <c r="IU378" s="12"/>
      <c r="IV378" s="12"/>
      <c r="IW378" s="12"/>
      <c r="IX378" s="12"/>
      <c r="IY378" s="12"/>
      <c r="IZ378" s="12"/>
      <c r="JA378" s="12"/>
      <c r="JB378" s="12"/>
      <c r="JC378" s="12"/>
      <c r="JD378" s="12"/>
      <c r="JE378" s="12"/>
      <c r="JF378" s="12"/>
      <c r="JG378" s="12"/>
      <c r="JH378" s="12"/>
      <c r="JI378" s="12"/>
      <c r="JJ378" s="12"/>
      <c r="JK378" s="12"/>
      <c r="JL378" s="12"/>
      <c r="JM378" s="12"/>
      <c r="JN378" s="12"/>
      <c r="JO378" s="12"/>
      <c r="JP378" s="12"/>
      <c r="JQ378" s="12"/>
      <c r="JR378" s="12"/>
      <c r="JS378" s="12"/>
      <c r="JT378" s="12"/>
      <c r="JU378" s="12"/>
      <c r="JV378" s="12"/>
    </row>
    <row r="379" spans="1:282" s="1" customFormat="1" x14ac:dyDescent="0.25">
      <c r="A379" t="s">
        <v>182</v>
      </c>
      <c r="B379" t="s">
        <v>200</v>
      </c>
      <c r="C379" s="14" t="s">
        <v>321</v>
      </c>
      <c r="D379" t="s">
        <v>212</v>
      </c>
      <c r="E379" s="42">
        <v>125000</v>
      </c>
      <c r="F379" s="42">
        <v>3587.5</v>
      </c>
      <c r="G379" s="42">
        <v>17985.990000000002</v>
      </c>
      <c r="H379" s="42">
        <v>3800</v>
      </c>
      <c r="I379" s="42">
        <v>25</v>
      </c>
      <c r="J379" s="42">
        <v>25398.49</v>
      </c>
      <c r="K379" s="42">
        <v>99601.51</v>
      </c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  <c r="CR379" s="11"/>
      <c r="CS379" s="11"/>
      <c r="CT379" s="11"/>
      <c r="CU379" s="11"/>
      <c r="CV379" s="11"/>
      <c r="CW379" s="11"/>
      <c r="CX379" s="11"/>
      <c r="CY379" s="11"/>
      <c r="CZ379" s="11"/>
      <c r="DA379" s="11"/>
      <c r="DB379" s="11"/>
      <c r="DC379" s="11"/>
      <c r="DD379" s="11"/>
      <c r="DE379" s="11"/>
      <c r="DF379" s="11"/>
      <c r="DG379" s="11"/>
      <c r="DH379" s="11"/>
      <c r="DI379" s="11"/>
      <c r="DJ379" s="11"/>
      <c r="DK379" s="11"/>
      <c r="DL379" s="11"/>
      <c r="DM379" s="11"/>
      <c r="DN379" s="11"/>
      <c r="DO379" s="11"/>
      <c r="DP379" s="11"/>
      <c r="DQ379" s="11"/>
      <c r="DR379" s="11"/>
      <c r="DS379" s="11"/>
      <c r="DT379" s="11"/>
      <c r="DU379" s="11"/>
      <c r="DV379" s="11"/>
      <c r="DW379" s="11"/>
      <c r="DX379" s="11"/>
      <c r="DY379" s="11"/>
      <c r="DZ379" s="11"/>
      <c r="EA379" s="11"/>
      <c r="EB379" s="11"/>
      <c r="EC379" s="11"/>
      <c r="ED379" s="11"/>
      <c r="EE379" s="11"/>
      <c r="EF379" s="11"/>
      <c r="EG379" s="11"/>
      <c r="EH379" s="11"/>
      <c r="EI379" s="11"/>
      <c r="EJ379" s="11"/>
      <c r="EK379" s="11"/>
      <c r="EL379" s="11"/>
      <c r="EM379" s="11"/>
      <c r="EN379" s="11"/>
      <c r="EO379" s="11"/>
      <c r="EP379" s="11"/>
      <c r="EQ379" s="11"/>
      <c r="ER379" s="11"/>
      <c r="ES379" s="11"/>
      <c r="ET379" s="11"/>
      <c r="EU379" s="11"/>
      <c r="EV379" s="11"/>
      <c r="EW379" s="11"/>
      <c r="EX379" s="11"/>
      <c r="EY379" s="11"/>
      <c r="EZ379" s="11"/>
      <c r="FA379" s="11"/>
      <c r="FB379" s="11"/>
      <c r="FC379" s="11"/>
      <c r="FD379" s="11"/>
      <c r="FE379" s="11"/>
      <c r="FF379" s="11"/>
      <c r="FG379" s="11"/>
      <c r="FH379" s="11"/>
      <c r="FI379" s="11"/>
      <c r="FJ379" s="11"/>
      <c r="FK379" s="11"/>
      <c r="FL379" s="11"/>
      <c r="FM379" s="11"/>
      <c r="FN379" s="11"/>
      <c r="FO379" s="11"/>
      <c r="FP379" s="11"/>
      <c r="FQ379" s="11"/>
      <c r="FR379" s="11"/>
      <c r="FS379" s="11"/>
      <c r="FT379" s="11"/>
      <c r="FU379" s="11"/>
      <c r="FV379" s="11"/>
      <c r="FW379" s="11"/>
      <c r="FX379" s="11"/>
      <c r="FY379" s="11"/>
      <c r="FZ379" s="11"/>
      <c r="GA379" s="11"/>
      <c r="GB379" s="11"/>
      <c r="GC379" s="11"/>
      <c r="GD379" s="11"/>
      <c r="GE379" s="11"/>
      <c r="GF379" s="11"/>
      <c r="GG379" s="11"/>
      <c r="GH379" s="11"/>
      <c r="GI379" s="11"/>
      <c r="GJ379" s="11"/>
      <c r="GK379" s="11"/>
      <c r="GL379" s="11"/>
      <c r="GM379" s="11"/>
      <c r="GN379" s="11"/>
      <c r="GO379" s="11"/>
      <c r="GP379" s="11"/>
      <c r="GQ379" s="11"/>
      <c r="GR379" s="11"/>
      <c r="GS379" s="11"/>
      <c r="GT379" s="11"/>
      <c r="GU379" s="11"/>
      <c r="GV379" s="11"/>
      <c r="GW379" s="11"/>
      <c r="GX379" s="11"/>
      <c r="GY379" s="11"/>
      <c r="GZ379" s="11"/>
      <c r="HA379" s="11"/>
      <c r="HB379" s="11"/>
      <c r="HC379" s="11"/>
      <c r="HD379" s="11"/>
      <c r="HE379" s="11"/>
      <c r="HF379" s="11"/>
      <c r="HG379" s="11"/>
      <c r="HH379" s="11"/>
      <c r="HI379" s="11"/>
      <c r="HJ379" s="11"/>
      <c r="HK379" s="11"/>
      <c r="HL379" s="11"/>
      <c r="HM379" s="11"/>
      <c r="HN379" s="11"/>
      <c r="HO379" s="11"/>
      <c r="HP379" s="11"/>
      <c r="HQ379" s="11"/>
      <c r="HR379" s="11"/>
      <c r="HS379" s="11"/>
      <c r="HT379" s="11"/>
      <c r="HU379" s="11"/>
      <c r="HV379" s="11"/>
      <c r="HW379" s="11"/>
      <c r="HX379" s="11"/>
      <c r="HY379" s="11"/>
      <c r="HZ379" s="11"/>
      <c r="IA379" s="11"/>
      <c r="IB379" s="11"/>
      <c r="IC379" s="11"/>
      <c r="ID379" s="11"/>
      <c r="IE379" s="11"/>
      <c r="IF379" s="11"/>
      <c r="IG379" s="11"/>
      <c r="IH379" s="11"/>
      <c r="II379" s="11"/>
      <c r="IJ379" s="11"/>
      <c r="IK379" s="11"/>
      <c r="IL379" s="11"/>
      <c r="IM379" s="11"/>
      <c r="IN379" s="11"/>
      <c r="IO379" s="11"/>
      <c r="IP379" s="11"/>
      <c r="IQ379" s="11"/>
      <c r="IR379" s="11"/>
      <c r="IS379" s="11"/>
      <c r="IT379" s="11"/>
      <c r="IU379" s="11"/>
      <c r="IV379" s="11"/>
      <c r="IW379" s="11"/>
      <c r="IX379" s="11"/>
      <c r="IY379" s="11"/>
      <c r="IZ379" s="11"/>
      <c r="JA379" s="11"/>
      <c r="JB379" s="11"/>
      <c r="JC379" s="11"/>
      <c r="JD379" s="11"/>
      <c r="JE379" s="11"/>
      <c r="JF379" s="11"/>
      <c r="JG379" s="11"/>
      <c r="JH379" s="11"/>
      <c r="JI379" s="11"/>
      <c r="JJ379" s="11"/>
      <c r="JK379" s="11"/>
      <c r="JL379" s="11"/>
      <c r="JM379" s="11"/>
      <c r="JN379" s="11"/>
      <c r="JO379" s="11"/>
      <c r="JP379" s="11"/>
      <c r="JQ379" s="11"/>
      <c r="JR379" s="11"/>
      <c r="JS379" s="11"/>
      <c r="JT379" s="11"/>
      <c r="JU379" s="11"/>
      <c r="JV379" s="11"/>
    </row>
    <row r="380" spans="1:282" x14ac:dyDescent="0.25">
      <c r="A380" s="2" t="s">
        <v>12</v>
      </c>
      <c r="B380" s="2">
        <v>1</v>
      </c>
      <c r="C380" s="45"/>
      <c r="D380" s="29"/>
      <c r="E380" s="50">
        <f t="shared" ref="E380:K380" si="57">E379</f>
        <v>125000</v>
      </c>
      <c r="F380" s="50">
        <f t="shared" si="57"/>
        <v>3587.5</v>
      </c>
      <c r="G380" s="50">
        <f>G379</f>
        <v>17985.990000000002</v>
      </c>
      <c r="H380" s="50">
        <f t="shared" si="57"/>
        <v>3800</v>
      </c>
      <c r="I380" s="50">
        <f t="shared" si="57"/>
        <v>25</v>
      </c>
      <c r="J380" s="50">
        <f t="shared" si="57"/>
        <v>25398.49</v>
      </c>
      <c r="K380" s="50">
        <f t="shared" si="57"/>
        <v>99601.51</v>
      </c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12"/>
      <c r="CC380" s="12"/>
      <c r="CD380" s="12"/>
      <c r="CE380" s="12"/>
      <c r="CF380" s="12"/>
      <c r="CG380" s="12"/>
      <c r="CH380" s="12"/>
      <c r="CI380" s="12"/>
      <c r="CJ380" s="12"/>
      <c r="CK380" s="12"/>
      <c r="CL380" s="12"/>
      <c r="CM380" s="12"/>
      <c r="CN380" s="12"/>
      <c r="CO380" s="12"/>
      <c r="CP380" s="12"/>
      <c r="CQ380" s="12"/>
      <c r="CR380" s="12"/>
      <c r="CS380" s="12"/>
      <c r="CT380" s="12"/>
      <c r="CU380" s="12"/>
      <c r="CV380" s="12"/>
      <c r="CW380" s="12"/>
      <c r="CX380" s="12"/>
      <c r="CY380" s="12"/>
      <c r="CZ380" s="12"/>
      <c r="DA380" s="12"/>
      <c r="DB380" s="12"/>
      <c r="DC380" s="12"/>
      <c r="DD380" s="12"/>
      <c r="DE380" s="12"/>
      <c r="DF380" s="12"/>
      <c r="DG380" s="12"/>
      <c r="DH380" s="12"/>
      <c r="DI380" s="12"/>
      <c r="DJ380" s="12"/>
      <c r="DK380" s="12"/>
      <c r="DL380" s="12"/>
      <c r="DM380" s="12"/>
      <c r="DN380" s="12"/>
      <c r="DO380" s="12"/>
      <c r="DP380" s="12"/>
      <c r="DQ380" s="12"/>
      <c r="DR380" s="12"/>
      <c r="DS380" s="12"/>
      <c r="DT380" s="12"/>
      <c r="DU380" s="12"/>
      <c r="DV380" s="12"/>
      <c r="DW380" s="12"/>
      <c r="DX380" s="12"/>
      <c r="DY380" s="12"/>
      <c r="DZ380" s="12"/>
      <c r="EA380" s="12"/>
      <c r="EB380" s="12"/>
      <c r="EC380" s="12"/>
      <c r="ED380" s="12"/>
      <c r="EE380" s="12"/>
      <c r="EF380" s="12"/>
      <c r="EG380" s="12"/>
      <c r="EH380" s="12"/>
      <c r="EI380" s="12"/>
      <c r="EJ380" s="12"/>
      <c r="EK380" s="12"/>
      <c r="EL380" s="12"/>
      <c r="EM380" s="12"/>
      <c r="EN380" s="12"/>
      <c r="EO380" s="12"/>
      <c r="EP380" s="12"/>
      <c r="EQ380" s="12"/>
      <c r="ER380" s="12"/>
      <c r="ES380" s="12"/>
      <c r="ET380" s="12"/>
      <c r="EU380" s="12"/>
      <c r="EV380" s="12"/>
      <c r="EW380" s="12"/>
      <c r="EX380" s="12"/>
      <c r="EY380" s="12"/>
      <c r="EZ380" s="12"/>
      <c r="FA380" s="12"/>
      <c r="FB380" s="12"/>
      <c r="FC380" s="12"/>
      <c r="FD380" s="12"/>
      <c r="FE380" s="12"/>
      <c r="FF380" s="12"/>
      <c r="FG380" s="12"/>
      <c r="FH380" s="12"/>
      <c r="FI380" s="12"/>
      <c r="FJ380" s="12"/>
      <c r="FK380" s="12"/>
      <c r="FL380" s="12"/>
      <c r="FM380" s="12"/>
      <c r="FN380" s="12"/>
      <c r="FO380" s="12"/>
      <c r="FP380" s="12"/>
      <c r="FQ380" s="12"/>
      <c r="FR380" s="12"/>
      <c r="FS380" s="12"/>
      <c r="FT380" s="12"/>
      <c r="FU380" s="12"/>
      <c r="FV380" s="12"/>
      <c r="FW380" s="12"/>
      <c r="FX380" s="12"/>
      <c r="FY380" s="12"/>
      <c r="FZ380" s="12"/>
      <c r="GA380" s="12"/>
      <c r="GB380" s="12"/>
      <c r="GC380" s="12"/>
      <c r="GD380" s="12"/>
      <c r="GE380" s="12"/>
      <c r="GF380" s="12"/>
      <c r="GG380" s="12"/>
      <c r="GH380" s="12"/>
      <c r="GI380" s="12"/>
      <c r="GJ380" s="12"/>
      <c r="GK380" s="12"/>
      <c r="GL380" s="12"/>
      <c r="GM380" s="12"/>
      <c r="GN380" s="12"/>
      <c r="GO380" s="12"/>
      <c r="GP380" s="12"/>
      <c r="GQ380" s="12"/>
      <c r="GR380" s="12"/>
      <c r="GS380" s="12"/>
      <c r="GT380" s="12"/>
      <c r="GU380" s="12"/>
      <c r="GV380" s="12"/>
      <c r="GW380" s="12"/>
      <c r="GX380" s="12"/>
      <c r="GY380" s="12"/>
      <c r="GZ380" s="12"/>
      <c r="HA380" s="12"/>
      <c r="HB380" s="12"/>
      <c r="HC380" s="12"/>
      <c r="HD380" s="12"/>
      <c r="HE380" s="12"/>
      <c r="HF380" s="12"/>
      <c r="HG380" s="12"/>
      <c r="HH380" s="12"/>
      <c r="HI380" s="12"/>
      <c r="HJ380" s="12"/>
      <c r="HK380" s="12"/>
      <c r="HL380" s="12"/>
      <c r="HM380" s="12"/>
      <c r="HN380" s="12"/>
      <c r="HO380" s="12"/>
      <c r="HP380" s="12"/>
      <c r="HQ380" s="12"/>
      <c r="HR380" s="12"/>
      <c r="HS380" s="12"/>
      <c r="HT380" s="12"/>
      <c r="HU380" s="12"/>
      <c r="HV380" s="12"/>
      <c r="HW380" s="12"/>
      <c r="HX380" s="12"/>
      <c r="HY380" s="12"/>
      <c r="HZ380" s="12"/>
      <c r="IA380" s="12"/>
      <c r="IB380" s="12"/>
      <c r="IC380" s="12"/>
      <c r="ID380" s="12"/>
      <c r="IE380" s="12"/>
      <c r="IF380" s="12"/>
      <c r="IG380" s="12"/>
      <c r="IH380" s="12"/>
      <c r="II380" s="12"/>
      <c r="IJ380" s="12"/>
      <c r="IK380" s="12"/>
      <c r="IL380" s="12"/>
      <c r="IM380" s="12"/>
      <c r="IN380" s="12"/>
      <c r="IO380" s="12"/>
      <c r="IP380" s="12"/>
      <c r="IQ380" s="12"/>
      <c r="IR380" s="12"/>
      <c r="IS380" s="12"/>
      <c r="IT380" s="12"/>
      <c r="IU380" s="12"/>
      <c r="IV380" s="12"/>
      <c r="IW380" s="12"/>
      <c r="IX380" s="12"/>
      <c r="IY380" s="12"/>
      <c r="IZ380" s="12"/>
      <c r="JA380" s="12"/>
      <c r="JB380" s="12"/>
      <c r="JC380" s="12"/>
      <c r="JD380" s="12"/>
      <c r="JE380" s="12"/>
      <c r="JF380" s="12"/>
      <c r="JG380" s="12"/>
      <c r="JH380" s="12"/>
      <c r="JI380" s="12"/>
      <c r="JJ380" s="12"/>
      <c r="JK380" s="12"/>
      <c r="JL380" s="12"/>
      <c r="JM380" s="12"/>
      <c r="JN380" s="12"/>
      <c r="JO380" s="12"/>
      <c r="JP380" s="12"/>
      <c r="JQ380" s="12"/>
      <c r="JR380" s="12"/>
      <c r="JS380" s="12"/>
      <c r="JT380" s="12"/>
      <c r="JU380" s="12"/>
      <c r="JV380" s="12"/>
    </row>
    <row r="381" spans="1:282" x14ac:dyDescent="0.25">
      <c r="A381" s="1"/>
      <c r="B381" s="1"/>
      <c r="E381" s="51"/>
      <c r="F381" s="51"/>
      <c r="G381" s="51"/>
      <c r="H381" s="51"/>
      <c r="I381" s="51"/>
      <c r="J381" s="51"/>
      <c r="K381" s="51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12"/>
      <c r="FY381" s="12"/>
      <c r="FZ381" s="12"/>
      <c r="GA381" s="12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  <c r="HP381" s="12"/>
      <c r="HQ381" s="12"/>
      <c r="HR381" s="12"/>
      <c r="HS381" s="12"/>
      <c r="HT381" s="12"/>
      <c r="HU381" s="12"/>
      <c r="HV381" s="12"/>
      <c r="HW381" s="12"/>
      <c r="HX381" s="12"/>
      <c r="HY381" s="12"/>
      <c r="HZ381" s="12"/>
      <c r="IA381" s="12"/>
      <c r="IB381" s="12"/>
      <c r="IC381" s="12"/>
      <c r="ID381" s="12"/>
      <c r="IE381" s="12"/>
      <c r="IF381" s="12"/>
      <c r="IG381" s="12"/>
      <c r="IH381" s="12"/>
      <c r="II381" s="12"/>
      <c r="IJ381" s="12"/>
      <c r="IK381" s="12"/>
      <c r="IL381" s="12"/>
      <c r="IM381" s="12"/>
      <c r="IN381" s="12"/>
      <c r="IO381" s="12"/>
      <c r="IP381" s="12"/>
      <c r="IQ381" s="12"/>
      <c r="IR381" s="12"/>
      <c r="IS381" s="12"/>
      <c r="IT381" s="12"/>
      <c r="IU381" s="12"/>
      <c r="IV381" s="12"/>
      <c r="IW381" s="12"/>
      <c r="IX381" s="12"/>
      <c r="IY381" s="12"/>
      <c r="IZ381" s="12"/>
      <c r="JA381" s="12"/>
      <c r="JB381" s="12"/>
      <c r="JC381" s="12"/>
      <c r="JD381" s="12"/>
      <c r="JE381" s="12"/>
      <c r="JF381" s="12"/>
      <c r="JG381" s="12"/>
      <c r="JH381" s="12"/>
      <c r="JI381" s="12"/>
      <c r="JJ381" s="12"/>
      <c r="JK381" s="12"/>
      <c r="JL381" s="12"/>
      <c r="JM381" s="12"/>
      <c r="JN381" s="12"/>
      <c r="JO381" s="12"/>
      <c r="JP381" s="12"/>
      <c r="JQ381" s="12"/>
      <c r="JR381" s="12"/>
      <c r="JS381" s="12"/>
      <c r="JT381" s="12"/>
      <c r="JU381" s="12"/>
      <c r="JV381" s="12"/>
    </row>
    <row r="382" spans="1:282" x14ac:dyDescent="0.25">
      <c r="A382" s="5" t="s">
        <v>318</v>
      </c>
      <c r="B382" s="5"/>
      <c r="C382" s="17"/>
      <c r="D382" s="5"/>
      <c r="E382" s="54"/>
      <c r="F382" s="54"/>
      <c r="G382" s="54"/>
      <c r="H382" s="54"/>
      <c r="I382" s="54"/>
      <c r="J382" s="54"/>
      <c r="K382" s="54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12"/>
      <c r="FY382" s="12"/>
      <c r="FZ382" s="12"/>
      <c r="GA382" s="12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  <c r="HP382" s="12"/>
      <c r="HQ382" s="12"/>
      <c r="HR382" s="12"/>
      <c r="HS382" s="12"/>
      <c r="HT382" s="12"/>
      <c r="HU382" s="12"/>
      <c r="HV382" s="12"/>
      <c r="HW382" s="12"/>
      <c r="HX382" s="12"/>
      <c r="HY382" s="12"/>
      <c r="HZ382" s="12"/>
      <c r="IA382" s="12"/>
      <c r="IB382" s="12"/>
      <c r="IC382" s="12"/>
      <c r="ID382" s="12"/>
      <c r="IE382" s="12"/>
      <c r="IF382" s="12"/>
      <c r="IG382" s="12"/>
      <c r="IH382" s="12"/>
      <c r="II382" s="12"/>
      <c r="IJ382" s="12"/>
      <c r="IK382" s="12"/>
      <c r="IL382" s="12"/>
      <c r="IM382" s="12"/>
      <c r="IN382" s="12"/>
      <c r="IO382" s="12"/>
      <c r="IP382" s="12"/>
      <c r="IQ382" s="12"/>
      <c r="IR382" s="12"/>
      <c r="IS382" s="12"/>
      <c r="IT382" s="12"/>
      <c r="IU382" s="12"/>
      <c r="IV382" s="12"/>
      <c r="IW382" s="12"/>
      <c r="IX382" s="12"/>
      <c r="IY382" s="12"/>
      <c r="IZ382" s="12"/>
      <c r="JA382" s="12"/>
      <c r="JB382" s="12"/>
      <c r="JC382" s="12"/>
      <c r="JD382" s="12"/>
      <c r="JE382" s="12"/>
      <c r="JF382" s="12"/>
      <c r="JG382" s="12"/>
      <c r="JH382" s="12"/>
      <c r="JI382" s="12"/>
      <c r="JJ382" s="12"/>
      <c r="JK382" s="12"/>
      <c r="JL382" s="12"/>
      <c r="JM382" s="12"/>
      <c r="JN382" s="12"/>
      <c r="JO382" s="12"/>
      <c r="JP382" s="12"/>
      <c r="JQ382" s="12"/>
      <c r="JR382" s="12"/>
      <c r="JS382" s="12"/>
      <c r="JT382" s="12"/>
      <c r="JU382" s="12"/>
      <c r="JV382" s="12"/>
    </row>
    <row r="383" spans="1:282" x14ac:dyDescent="0.25">
      <c r="A383" t="s">
        <v>122</v>
      </c>
      <c r="B383" t="s">
        <v>201</v>
      </c>
      <c r="C383" s="14" t="s">
        <v>320</v>
      </c>
      <c r="D383" t="s">
        <v>211</v>
      </c>
      <c r="E383" s="42">
        <v>38000</v>
      </c>
      <c r="F383" s="42">
        <f>E383*0.0287</f>
        <v>1090.5999999999999</v>
      </c>
      <c r="G383" s="42">
        <v>160.38</v>
      </c>
      <c r="H383" s="42">
        <f>E383*0.0304</f>
        <v>1155.2</v>
      </c>
      <c r="I383" s="42">
        <v>165</v>
      </c>
      <c r="J383" s="42">
        <v>2571.1799999999998</v>
      </c>
      <c r="K383" s="42">
        <v>35428.82</v>
      </c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12"/>
      <c r="FY383" s="12"/>
      <c r="FZ383" s="12"/>
      <c r="GA383" s="12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  <c r="HP383" s="12"/>
      <c r="HQ383" s="12"/>
      <c r="HR383" s="12"/>
      <c r="HS383" s="12"/>
      <c r="HT383" s="12"/>
      <c r="HU383" s="12"/>
      <c r="HV383" s="12"/>
      <c r="HW383" s="12"/>
      <c r="HX383" s="12"/>
      <c r="HY383" s="12"/>
      <c r="HZ383" s="12"/>
      <c r="IA383" s="12"/>
      <c r="IB383" s="12"/>
      <c r="IC383" s="12"/>
      <c r="ID383" s="12"/>
      <c r="IE383" s="12"/>
      <c r="IF383" s="12"/>
      <c r="IG383" s="12"/>
      <c r="IH383" s="12"/>
      <c r="II383" s="12"/>
      <c r="IJ383" s="12"/>
      <c r="IK383" s="12"/>
      <c r="IL383" s="12"/>
      <c r="IM383" s="12"/>
      <c r="IN383" s="12"/>
      <c r="IO383" s="12"/>
      <c r="IP383" s="12"/>
      <c r="IQ383" s="12"/>
      <c r="IR383" s="12"/>
      <c r="IS383" s="12"/>
      <c r="IT383" s="12"/>
      <c r="IU383" s="12"/>
      <c r="IV383" s="12"/>
      <c r="IW383" s="12"/>
      <c r="IX383" s="12"/>
      <c r="IY383" s="12"/>
      <c r="IZ383" s="12"/>
      <c r="JA383" s="12"/>
      <c r="JB383" s="12"/>
      <c r="JC383" s="12"/>
      <c r="JD383" s="12"/>
      <c r="JE383" s="12"/>
      <c r="JF383" s="12"/>
      <c r="JG383" s="12"/>
      <c r="JH383" s="12"/>
      <c r="JI383" s="12"/>
      <c r="JJ383" s="12"/>
      <c r="JK383" s="12"/>
      <c r="JL383" s="12"/>
      <c r="JM383" s="12"/>
      <c r="JN383" s="12"/>
      <c r="JO383" s="12"/>
      <c r="JP383" s="12"/>
      <c r="JQ383" s="12"/>
      <c r="JR383" s="12"/>
      <c r="JS383" s="12"/>
      <c r="JT383" s="12"/>
      <c r="JU383" s="12"/>
      <c r="JV383" s="12"/>
    </row>
    <row r="384" spans="1:282" x14ac:dyDescent="0.25">
      <c r="A384" t="s">
        <v>208</v>
      </c>
      <c r="B384" t="s">
        <v>201</v>
      </c>
      <c r="C384" s="14" t="s">
        <v>321</v>
      </c>
      <c r="D384" t="s">
        <v>212</v>
      </c>
      <c r="E384" s="42">
        <v>60000</v>
      </c>
      <c r="F384" s="42">
        <v>1722</v>
      </c>
      <c r="G384" s="42">
        <v>2881.7</v>
      </c>
      <c r="H384" s="42">
        <v>1824</v>
      </c>
      <c r="I384" s="42">
        <v>3199.9</v>
      </c>
      <c r="J384" s="42">
        <v>9627.6</v>
      </c>
      <c r="K384" s="42">
        <v>50372.4</v>
      </c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</row>
    <row r="385" spans="1:282" x14ac:dyDescent="0.25">
      <c r="A385" s="2" t="s">
        <v>12</v>
      </c>
      <c r="B385" s="2">
        <v>2</v>
      </c>
      <c r="C385" s="15"/>
      <c r="D385" s="2"/>
      <c r="E385" s="50">
        <f t="shared" ref="E385:K385" si="58">SUM(E383:E383)+E384</f>
        <v>98000</v>
      </c>
      <c r="F385" s="50">
        <f t="shared" si="58"/>
        <v>2812.6</v>
      </c>
      <c r="G385" s="50">
        <f>SUM(G383:G383)+G384</f>
        <v>3042.08</v>
      </c>
      <c r="H385" s="50">
        <f t="shared" si="58"/>
        <v>2979.2</v>
      </c>
      <c r="I385" s="50">
        <f t="shared" si="58"/>
        <v>3364.9</v>
      </c>
      <c r="J385" s="50">
        <f t="shared" si="58"/>
        <v>12198.78</v>
      </c>
      <c r="K385" s="49">
        <f t="shared" si="58"/>
        <v>85801.22</v>
      </c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12"/>
      <c r="FY385" s="12"/>
      <c r="FZ385" s="12"/>
      <c r="GA385" s="12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  <c r="HP385" s="12"/>
      <c r="HQ385" s="12"/>
      <c r="HR385" s="12"/>
      <c r="HS385" s="12"/>
      <c r="HT385" s="12"/>
      <c r="HU385" s="12"/>
      <c r="HV385" s="12"/>
      <c r="HW385" s="12"/>
      <c r="HX385" s="12"/>
      <c r="HY385" s="12"/>
      <c r="HZ385" s="12"/>
      <c r="IA385" s="12"/>
      <c r="IB385" s="12"/>
      <c r="IC385" s="12"/>
      <c r="ID385" s="12"/>
      <c r="IE385" s="12"/>
      <c r="IF385" s="12"/>
      <c r="IG385" s="12"/>
      <c r="IH385" s="12"/>
      <c r="II385" s="12"/>
      <c r="IJ385" s="12"/>
      <c r="IK385" s="12"/>
      <c r="IL385" s="12"/>
      <c r="IM385" s="12"/>
      <c r="IN385" s="12"/>
      <c r="IO385" s="12"/>
      <c r="IP385" s="12"/>
      <c r="IQ385" s="12"/>
      <c r="IR385" s="12"/>
      <c r="IS385" s="12"/>
      <c r="IT385" s="12"/>
      <c r="IU385" s="12"/>
      <c r="IV385" s="12"/>
      <c r="IW385" s="12"/>
      <c r="IX385" s="12"/>
      <c r="IY385" s="12"/>
      <c r="IZ385" s="12"/>
      <c r="JA385" s="12"/>
      <c r="JB385" s="12"/>
      <c r="JC385" s="12"/>
      <c r="JD385" s="12"/>
      <c r="JE385" s="12"/>
      <c r="JF385" s="12"/>
      <c r="JG385" s="12"/>
      <c r="JH385" s="12"/>
      <c r="JI385" s="12"/>
      <c r="JJ385" s="12"/>
      <c r="JK385" s="12"/>
      <c r="JL385" s="12"/>
      <c r="JM385" s="12"/>
      <c r="JN385" s="12"/>
      <c r="JO385" s="12"/>
      <c r="JP385" s="12"/>
      <c r="JQ385" s="12"/>
      <c r="JR385" s="12"/>
      <c r="JS385" s="12"/>
      <c r="JT385" s="12"/>
      <c r="JU385" s="12"/>
      <c r="JV385" s="12"/>
    </row>
    <row r="386" spans="1:282" x14ac:dyDescent="0.25">
      <c r="A386" s="11"/>
      <c r="B386" s="11"/>
      <c r="C386" s="16"/>
      <c r="D386" s="11"/>
      <c r="E386" s="53"/>
      <c r="F386" s="53"/>
      <c r="G386" s="53"/>
      <c r="H386" s="53"/>
      <c r="I386" s="53"/>
      <c r="J386" s="53"/>
      <c r="K386" s="53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12"/>
      <c r="FY386" s="12"/>
      <c r="FZ386" s="12"/>
      <c r="GA386" s="12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  <c r="HP386" s="12"/>
      <c r="HQ386" s="12"/>
      <c r="HR386" s="12"/>
      <c r="HS386" s="12"/>
      <c r="HT386" s="12"/>
      <c r="HU386" s="12"/>
      <c r="HV386" s="12"/>
      <c r="HW386" s="12"/>
      <c r="HX386" s="12"/>
      <c r="HY386" s="12"/>
      <c r="HZ386" s="12"/>
      <c r="IA386" s="12"/>
      <c r="IB386" s="12"/>
      <c r="IC386" s="12"/>
      <c r="ID386" s="12"/>
      <c r="IE386" s="12"/>
      <c r="IF386" s="12"/>
      <c r="IG386" s="12"/>
      <c r="IH386" s="12"/>
      <c r="II386" s="12"/>
      <c r="IJ386" s="12"/>
      <c r="IK386" s="12"/>
      <c r="IL386" s="12"/>
      <c r="IM386" s="12"/>
      <c r="IN386" s="12"/>
      <c r="IO386" s="12"/>
      <c r="IP386" s="12"/>
      <c r="IQ386" s="12"/>
      <c r="IR386" s="12"/>
      <c r="IS386" s="12"/>
      <c r="IT386" s="12"/>
      <c r="IU386" s="12"/>
      <c r="IV386" s="12"/>
      <c r="IW386" s="12"/>
      <c r="IX386" s="12"/>
      <c r="IY386" s="12"/>
      <c r="IZ386" s="12"/>
      <c r="JA386" s="12"/>
      <c r="JB386" s="12"/>
      <c r="JC386" s="12"/>
      <c r="JD386" s="12"/>
      <c r="JE386" s="12"/>
      <c r="JF386" s="12"/>
      <c r="JG386" s="12"/>
      <c r="JH386" s="12"/>
      <c r="JI386" s="12"/>
      <c r="JJ386" s="12"/>
      <c r="JK386" s="12"/>
      <c r="JL386" s="12"/>
      <c r="JM386" s="12"/>
      <c r="JN386" s="12"/>
      <c r="JO386" s="12"/>
      <c r="JP386" s="12"/>
      <c r="JQ386" s="12"/>
      <c r="JR386" s="12"/>
      <c r="JS386" s="12"/>
      <c r="JT386" s="12"/>
      <c r="JU386" s="12"/>
      <c r="JV386" s="12"/>
    </row>
    <row r="387" spans="1:282" x14ac:dyDescent="0.25">
      <c r="A387" s="5" t="s">
        <v>319</v>
      </c>
      <c r="B387" s="11"/>
      <c r="C387" s="16"/>
      <c r="D387" s="11"/>
      <c r="E387" s="53"/>
      <c r="F387" s="53"/>
      <c r="G387" s="53"/>
      <c r="H387" s="53"/>
      <c r="J387" s="53"/>
      <c r="K387" s="53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</row>
    <row r="388" spans="1:282" x14ac:dyDescent="0.25">
      <c r="A388" t="s">
        <v>120</v>
      </c>
      <c r="B388" t="s">
        <v>14</v>
      </c>
      <c r="C388" s="14" t="s">
        <v>320</v>
      </c>
      <c r="D388" t="s">
        <v>211</v>
      </c>
      <c r="E388" s="42">
        <v>35000</v>
      </c>
      <c r="F388" s="42">
        <f>E388*0.0287</f>
        <v>1004.5</v>
      </c>
      <c r="G388" s="42">
        <v>0</v>
      </c>
      <c r="H388" s="42">
        <f>E388*0.0304</f>
        <v>1064</v>
      </c>
      <c r="I388" s="64">
        <v>125</v>
      </c>
      <c r="J388" s="63">
        <v>2193.5</v>
      </c>
      <c r="K388" s="63">
        <v>32806.5</v>
      </c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</row>
    <row r="389" spans="1:282" x14ac:dyDescent="0.25">
      <c r="A389" s="12" t="s">
        <v>121</v>
      </c>
      <c r="B389" t="s">
        <v>119</v>
      </c>
      <c r="C389" s="14" t="s">
        <v>320</v>
      </c>
      <c r="D389" t="s">
        <v>212</v>
      </c>
      <c r="E389" s="42">
        <v>35000</v>
      </c>
      <c r="F389" s="42">
        <f>E389*0.0287</f>
        <v>1004.5</v>
      </c>
      <c r="G389" s="42">
        <v>0</v>
      </c>
      <c r="H389" s="42">
        <f>E389*0.0304</f>
        <v>1064</v>
      </c>
      <c r="I389" s="64">
        <v>125</v>
      </c>
      <c r="J389" s="63">
        <v>2193.5</v>
      </c>
      <c r="K389" s="63">
        <v>32806.5</v>
      </c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12"/>
      <c r="FY389" s="12"/>
      <c r="FZ389" s="12"/>
      <c r="GA389" s="12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  <c r="HP389" s="12"/>
      <c r="HQ389" s="12"/>
      <c r="HR389" s="12"/>
      <c r="HS389" s="12"/>
      <c r="HT389" s="12"/>
      <c r="HU389" s="12"/>
      <c r="HV389" s="12"/>
      <c r="HW389" s="12"/>
      <c r="HX389" s="12"/>
      <c r="HY389" s="12"/>
      <c r="HZ389" s="12"/>
      <c r="IA389" s="12"/>
      <c r="IB389" s="12"/>
      <c r="IC389" s="12"/>
      <c r="ID389" s="12"/>
      <c r="IE389" s="12"/>
      <c r="IF389" s="12"/>
      <c r="IG389" s="12"/>
      <c r="IH389" s="12"/>
      <c r="II389" s="12"/>
      <c r="IJ389" s="12"/>
      <c r="IK389" s="12"/>
      <c r="IL389" s="12"/>
      <c r="IM389" s="12"/>
      <c r="IN389" s="12"/>
      <c r="IO389" s="12"/>
      <c r="IP389" s="12"/>
      <c r="IQ389" s="12"/>
      <c r="IR389" s="12"/>
      <c r="IS389" s="12"/>
      <c r="IT389" s="12"/>
      <c r="IU389" s="12"/>
      <c r="IV389" s="12"/>
      <c r="IW389" s="12"/>
      <c r="IX389" s="12"/>
      <c r="IY389" s="12"/>
      <c r="IZ389" s="12"/>
      <c r="JA389" s="12"/>
      <c r="JB389" s="12"/>
      <c r="JC389" s="12"/>
      <c r="JD389" s="12"/>
      <c r="JE389" s="12"/>
      <c r="JF389" s="12"/>
      <c r="JG389" s="12"/>
      <c r="JH389" s="12"/>
      <c r="JI389" s="12"/>
      <c r="JJ389" s="12"/>
      <c r="JK389" s="12"/>
      <c r="JL389" s="12"/>
      <c r="JM389" s="12"/>
      <c r="JN389" s="12"/>
      <c r="JO389" s="12"/>
      <c r="JP389" s="12"/>
      <c r="JQ389" s="12"/>
      <c r="JR389" s="12"/>
      <c r="JS389" s="12"/>
      <c r="JT389" s="12"/>
      <c r="JU389" s="12"/>
      <c r="JV389" s="12"/>
    </row>
    <row r="390" spans="1:282" x14ac:dyDescent="0.25">
      <c r="A390" t="s">
        <v>325</v>
      </c>
      <c r="B390" t="s">
        <v>95</v>
      </c>
      <c r="C390" s="14" t="s">
        <v>321</v>
      </c>
      <c r="D390" t="s">
        <v>212</v>
      </c>
      <c r="E390" s="42">
        <v>82000</v>
      </c>
      <c r="F390" s="42">
        <f>E390*0.0287</f>
        <v>2353.4</v>
      </c>
      <c r="G390" s="42">
        <v>7871.32</v>
      </c>
      <c r="H390" s="42">
        <f>E390*0.0304</f>
        <v>2492.8000000000002</v>
      </c>
      <c r="I390" s="64">
        <v>25</v>
      </c>
      <c r="J390" s="63">
        <v>12742.52</v>
      </c>
      <c r="K390" s="63">
        <v>69257.48</v>
      </c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</row>
    <row r="391" spans="1:282" ht="17.25" customHeight="1" x14ac:dyDescent="0.25">
      <c r="A391" s="12" t="s">
        <v>381</v>
      </c>
      <c r="B391" t="s">
        <v>16</v>
      </c>
      <c r="C391" s="14" t="s">
        <v>321</v>
      </c>
      <c r="D391" t="s">
        <v>212</v>
      </c>
      <c r="E391" s="42">
        <v>48000</v>
      </c>
      <c r="F391" s="42">
        <f>E391*0.0287</f>
        <v>1377.6</v>
      </c>
      <c r="G391" s="42">
        <v>1571.73</v>
      </c>
      <c r="H391" s="42">
        <f>E391*0.0304</f>
        <v>1459.2</v>
      </c>
      <c r="I391" s="64">
        <v>275</v>
      </c>
      <c r="J391" s="63">
        <v>4683.53</v>
      </c>
      <c r="K391" s="63">
        <v>43316.47</v>
      </c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</row>
    <row r="392" spans="1:282" s="32" customFormat="1" x14ac:dyDescent="0.25">
      <c r="A392" t="s">
        <v>269</v>
      </c>
      <c r="B392" t="s">
        <v>382</v>
      </c>
      <c r="C392" s="14" t="s">
        <v>321</v>
      </c>
      <c r="D392" t="s">
        <v>212</v>
      </c>
      <c r="E392" s="42">
        <v>60000</v>
      </c>
      <c r="F392" s="42">
        <f>E392*0.0287</f>
        <v>1722</v>
      </c>
      <c r="G392" s="42">
        <v>3486.68</v>
      </c>
      <c r="H392" s="42">
        <f>E392*0.0304</f>
        <v>1824</v>
      </c>
      <c r="I392" s="64">
        <v>833.5</v>
      </c>
      <c r="J392" s="63">
        <v>7866.18</v>
      </c>
      <c r="K392" s="63">
        <v>52133.82</v>
      </c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</row>
    <row r="393" spans="1:282" s="32" customFormat="1" ht="16.5" customHeight="1" x14ac:dyDescent="0.25">
      <c r="A393" s="2" t="s">
        <v>12</v>
      </c>
      <c r="B393" s="2">
        <v>5</v>
      </c>
      <c r="C393" s="15"/>
      <c r="D393" s="2"/>
      <c r="E393" s="50">
        <f>SUM(E388:E392)</f>
        <v>260000</v>
      </c>
      <c r="F393" s="50">
        <f>SUM(F388:F392)</f>
        <v>7462</v>
      </c>
      <c r="G393" s="50">
        <f>SUM(G388:G392)</f>
        <v>12929.73</v>
      </c>
      <c r="H393" s="50">
        <f>SUM(H388:H392)</f>
        <v>7904</v>
      </c>
      <c r="I393" s="50">
        <f>SUM(I388:I392)</f>
        <v>1383.5</v>
      </c>
      <c r="J393" s="50">
        <f>SUM(J388:J389)+J390+J391+J392</f>
        <v>29679.23</v>
      </c>
      <c r="K393" s="50">
        <f>SUM(K388:K389)+K390+K391+K392</f>
        <v>230320.77</v>
      </c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</row>
    <row r="394" spans="1:282" s="32" customFormat="1" x14ac:dyDescent="0.25">
      <c r="A394"/>
      <c r="B394"/>
      <c r="C394" s="14"/>
      <c r="D394"/>
      <c r="E394" s="42"/>
      <c r="F394" s="42"/>
      <c r="G394" s="42"/>
      <c r="H394" s="42"/>
      <c r="I394" s="42"/>
      <c r="J394" s="42"/>
      <c r="K394" s="4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</row>
    <row r="395" spans="1:282" s="31" customFormat="1" x14ac:dyDescent="0.25">
      <c r="A395" s="1" t="s">
        <v>312</v>
      </c>
      <c r="B395"/>
      <c r="C395" s="14"/>
      <c r="D395"/>
      <c r="E395" s="42"/>
      <c r="F395" s="42"/>
      <c r="G395" s="42"/>
      <c r="H395" s="42"/>
      <c r="I395" s="42"/>
      <c r="J395" s="42"/>
      <c r="K395" s="4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  <c r="BG395" s="11"/>
      <c r="BH395" s="11"/>
      <c r="BI395" s="11"/>
      <c r="BJ395" s="11"/>
      <c r="BK395" s="11"/>
      <c r="BL395" s="11"/>
      <c r="BM395" s="11"/>
      <c r="BN395" s="11"/>
      <c r="BO395" s="11"/>
      <c r="BP395" s="11"/>
      <c r="BQ395" s="11"/>
      <c r="BR395" s="11"/>
      <c r="BS395" s="11"/>
      <c r="BT395" s="11"/>
      <c r="BU395" s="11"/>
      <c r="BV395" s="11"/>
      <c r="BW395" s="11"/>
      <c r="BX395" s="11"/>
      <c r="BY395" s="11"/>
      <c r="BZ395" s="11"/>
      <c r="CA395" s="11"/>
      <c r="CB395" s="11"/>
      <c r="CC395" s="11"/>
      <c r="CD395" s="11"/>
      <c r="CE395" s="11"/>
      <c r="CF395" s="11"/>
      <c r="CG395" s="11"/>
      <c r="CH395" s="11"/>
      <c r="CI395" s="11"/>
      <c r="CJ395" s="11"/>
      <c r="CK395" s="11"/>
      <c r="CL395" s="11"/>
      <c r="CM395" s="11"/>
      <c r="CN395" s="11"/>
      <c r="CO395" s="11"/>
      <c r="CP395" s="11"/>
      <c r="CQ395" s="11"/>
      <c r="CR395" s="11"/>
      <c r="CS395" s="11"/>
      <c r="CT395" s="11"/>
      <c r="CU395" s="11"/>
      <c r="CV395" s="11"/>
      <c r="CW395" s="11"/>
      <c r="CX395" s="11"/>
      <c r="CY395" s="11"/>
      <c r="CZ395" s="11"/>
      <c r="DA395" s="11"/>
      <c r="DB395" s="11"/>
      <c r="DC395" s="11"/>
      <c r="DD395" s="11"/>
      <c r="DE395" s="11"/>
      <c r="DF395" s="11"/>
      <c r="DG395" s="11"/>
      <c r="DH395" s="11"/>
      <c r="DI395" s="11"/>
      <c r="DJ395" s="11"/>
      <c r="DK395" s="11"/>
      <c r="DL395" s="11"/>
      <c r="DM395" s="11"/>
      <c r="DN395" s="11"/>
      <c r="DO395" s="11"/>
      <c r="DP395" s="11"/>
      <c r="DQ395" s="11"/>
      <c r="DR395" s="11"/>
      <c r="DS395" s="11"/>
      <c r="DT395" s="11"/>
      <c r="DU395" s="11"/>
      <c r="DV395" s="11"/>
      <c r="DW395" s="11"/>
      <c r="DX395" s="11"/>
      <c r="DY395" s="11"/>
      <c r="DZ395" s="11"/>
      <c r="EA395" s="11"/>
      <c r="EB395" s="11"/>
      <c r="EC395" s="11"/>
      <c r="ED395" s="11"/>
      <c r="EE395" s="11"/>
      <c r="EF395" s="11"/>
      <c r="EG395" s="11"/>
      <c r="EH395" s="11"/>
      <c r="EI395" s="11"/>
      <c r="EJ395" s="11"/>
      <c r="EK395" s="11"/>
      <c r="EL395" s="11"/>
      <c r="EM395" s="11"/>
      <c r="EN395" s="11"/>
      <c r="EO395" s="11"/>
      <c r="EP395" s="11"/>
      <c r="EQ395" s="11"/>
      <c r="ER395" s="11"/>
      <c r="ES395" s="11"/>
      <c r="ET395" s="11"/>
      <c r="EU395" s="11"/>
      <c r="EV395" s="11"/>
      <c r="EW395" s="11"/>
      <c r="EX395" s="11"/>
      <c r="EY395" s="11"/>
      <c r="EZ395" s="11"/>
      <c r="FA395" s="11"/>
      <c r="FB395" s="11"/>
      <c r="FC395" s="11"/>
      <c r="FD395" s="11"/>
      <c r="FE395" s="11"/>
      <c r="FF395" s="11"/>
      <c r="FG395" s="11"/>
      <c r="FH395" s="11"/>
      <c r="FI395" s="11"/>
      <c r="FJ395" s="11"/>
      <c r="FK395" s="11"/>
      <c r="FL395" s="11"/>
      <c r="FM395" s="11"/>
      <c r="FN395" s="11"/>
      <c r="FO395" s="11"/>
      <c r="FP395" s="11"/>
      <c r="FQ395" s="11"/>
      <c r="FR395" s="11"/>
      <c r="FS395" s="11"/>
      <c r="FT395" s="11"/>
      <c r="FU395" s="11"/>
      <c r="FV395" s="11"/>
      <c r="FW395" s="11"/>
      <c r="FX395" s="11"/>
      <c r="FY395" s="11"/>
      <c r="FZ395" s="11"/>
      <c r="GA395" s="11"/>
      <c r="GB395" s="11"/>
      <c r="GC395" s="11"/>
      <c r="GD395" s="11"/>
      <c r="GE395" s="11"/>
      <c r="GF395" s="11"/>
      <c r="GG395" s="11"/>
      <c r="GH395" s="11"/>
      <c r="GI395" s="11"/>
      <c r="GJ395" s="11"/>
      <c r="GK395" s="11"/>
      <c r="GL395" s="11"/>
      <c r="GM395" s="11"/>
      <c r="GN395" s="11"/>
      <c r="GO395" s="11"/>
      <c r="GP395" s="11"/>
      <c r="GQ395" s="11"/>
      <c r="GR395" s="11"/>
      <c r="GS395" s="11"/>
      <c r="GT395" s="11"/>
      <c r="GU395" s="11"/>
      <c r="GV395" s="11"/>
      <c r="GW395" s="11"/>
      <c r="GX395" s="11"/>
      <c r="GY395" s="11"/>
      <c r="GZ395" s="11"/>
      <c r="HA395" s="11"/>
      <c r="HB395" s="11"/>
      <c r="HC395" s="11"/>
      <c r="HD395" s="11"/>
      <c r="HE395" s="11"/>
      <c r="HF395" s="11"/>
      <c r="HG395" s="11"/>
      <c r="HH395" s="11"/>
      <c r="HI395" s="11"/>
      <c r="HJ395" s="11"/>
      <c r="HK395" s="11"/>
      <c r="HL395" s="11"/>
      <c r="HM395" s="11"/>
      <c r="HN395" s="11"/>
      <c r="HO395" s="11"/>
      <c r="HP395" s="11"/>
      <c r="HQ395" s="11"/>
      <c r="HR395" s="11"/>
      <c r="HS395" s="11"/>
      <c r="HT395" s="11"/>
      <c r="HU395" s="11"/>
      <c r="HV395" s="11"/>
      <c r="HW395" s="11"/>
      <c r="HX395" s="11"/>
      <c r="HY395" s="11"/>
      <c r="HZ395" s="11"/>
      <c r="IA395" s="11"/>
      <c r="IB395" s="11"/>
      <c r="IC395" s="11"/>
      <c r="ID395" s="11"/>
      <c r="IE395" s="11"/>
      <c r="IF395" s="11"/>
      <c r="IG395" s="11"/>
      <c r="IH395" s="11"/>
      <c r="II395" s="11"/>
      <c r="IJ395" s="11"/>
      <c r="IK395" s="11"/>
      <c r="IL395" s="11"/>
      <c r="IM395" s="11"/>
      <c r="IN395" s="11"/>
      <c r="IO395" s="11"/>
      <c r="IP395" s="11"/>
      <c r="IQ395" s="11"/>
      <c r="IR395" s="11"/>
      <c r="IS395" s="11"/>
      <c r="IT395" s="11"/>
      <c r="IU395" s="11"/>
      <c r="IV395" s="11"/>
      <c r="IW395" s="11"/>
      <c r="IX395" s="11"/>
      <c r="IY395" s="11"/>
      <c r="IZ395" s="11"/>
      <c r="JA395" s="11"/>
      <c r="JB395" s="11"/>
      <c r="JC395" s="11"/>
      <c r="JD395" s="11"/>
      <c r="JE395" s="11"/>
      <c r="JF395" s="11"/>
      <c r="JG395" s="11"/>
      <c r="JH395" s="11"/>
      <c r="JI395" s="11"/>
      <c r="JJ395" s="11"/>
      <c r="JK395" s="11"/>
      <c r="JL395" s="11"/>
      <c r="JM395" s="11"/>
      <c r="JN395" s="11"/>
      <c r="JO395" s="11"/>
      <c r="JP395" s="11"/>
      <c r="JQ395" s="11"/>
      <c r="JR395" s="11"/>
      <c r="JS395" s="11"/>
      <c r="JT395" s="11"/>
      <c r="JU395" s="11"/>
      <c r="JV395" s="11"/>
    </row>
    <row r="396" spans="1:282" s="11" customFormat="1" x14ac:dyDescent="0.25">
      <c r="A396" t="s">
        <v>469</v>
      </c>
      <c r="B396" t="s">
        <v>11</v>
      </c>
      <c r="C396" s="14" t="s">
        <v>320</v>
      </c>
      <c r="D396" t="s">
        <v>211</v>
      </c>
      <c r="E396" s="42">
        <v>165000</v>
      </c>
      <c r="F396" s="42">
        <v>4735.5</v>
      </c>
      <c r="G396" s="42">
        <v>27413.040000000001</v>
      </c>
      <c r="H396" s="42">
        <v>4943.8</v>
      </c>
      <c r="I396" s="42">
        <v>4815</v>
      </c>
      <c r="J396" s="42">
        <f>+F396+G396+H396+I396</f>
        <v>41907.339999999997</v>
      </c>
      <c r="K396" s="42">
        <f>+E396-J396</f>
        <v>123092.66</v>
      </c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</row>
    <row r="397" spans="1:282" x14ac:dyDescent="0.25">
      <c r="A397" t="s">
        <v>142</v>
      </c>
      <c r="B397" t="s">
        <v>20</v>
      </c>
      <c r="C397" s="14" t="s">
        <v>320</v>
      </c>
      <c r="D397" t="s">
        <v>211</v>
      </c>
      <c r="E397" s="42">
        <v>32000</v>
      </c>
      <c r="F397" s="42">
        <v>918.4</v>
      </c>
      <c r="G397" s="42">
        <v>0</v>
      </c>
      <c r="H397" s="42">
        <f>E397*0.0304</f>
        <v>972.8</v>
      </c>
      <c r="I397" s="42">
        <v>275</v>
      </c>
      <c r="J397" s="42">
        <f>+F397+G397+H397+I397</f>
        <v>2166.1999999999998</v>
      </c>
      <c r="K397" s="42">
        <f>+E397-J397</f>
        <v>29833.8</v>
      </c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12"/>
      <c r="CC397" s="12"/>
      <c r="CD397" s="12"/>
      <c r="CE397" s="12"/>
      <c r="CF397" s="12"/>
      <c r="CG397" s="12"/>
      <c r="CH397" s="12"/>
      <c r="CI397" s="12"/>
      <c r="CJ397" s="12"/>
      <c r="CK397" s="12"/>
      <c r="CL397" s="12"/>
      <c r="CM397" s="12"/>
      <c r="CN397" s="12"/>
      <c r="CO397" s="12"/>
      <c r="CP397" s="12"/>
      <c r="CQ397" s="12"/>
      <c r="CR397" s="12"/>
      <c r="CS397" s="12"/>
      <c r="CT397" s="12"/>
      <c r="CU397" s="12"/>
      <c r="CV397" s="12"/>
      <c r="CW397" s="12"/>
      <c r="CX397" s="12"/>
      <c r="CY397" s="12"/>
      <c r="CZ397" s="12"/>
      <c r="DA397" s="12"/>
      <c r="DB397" s="12"/>
      <c r="DC397" s="12"/>
      <c r="DD397" s="12"/>
      <c r="DE397" s="12"/>
      <c r="DF397" s="12"/>
      <c r="DG397" s="12"/>
      <c r="DH397" s="12"/>
      <c r="DI397" s="12"/>
      <c r="DJ397" s="12"/>
      <c r="DK397" s="12"/>
      <c r="DL397" s="12"/>
      <c r="DM397" s="12"/>
      <c r="DN397" s="12"/>
      <c r="DO397" s="12"/>
      <c r="DP397" s="12"/>
      <c r="DQ397" s="12"/>
      <c r="DR397" s="12"/>
      <c r="DS397" s="12"/>
      <c r="DT397" s="12"/>
      <c r="DU397" s="12"/>
      <c r="DV397" s="12"/>
      <c r="DW397" s="12"/>
      <c r="DX397" s="12"/>
      <c r="DY397" s="12"/>
      <c r="DZ397" s="12"/>
      <c r="EA397" s="12"/>
      <c r="EB397" s="12"/>
      <c r="EC397" s="12"/>
      <c r="ED397" s="12"/>
      <c r="EE397" s="12"/>
      <c r="EF397" s="12"/>
      <c r="EG397" s="12"/>
      <c r="EH397" s="12"/>
      <c r="EI397" s="12"/>
      <c r="EJ397" s="12"/>
      <c r="EK397" s="12"/>
      <c r="EL397" s="12"/>
      <c r="EM397" s="12"/>
      <c r="EN397" s="12"/>
      <c r="EO397" s="12"/>
      <c r="EP397" s="12"/>
      <c r="EQ397" s="12"/>
      <c r="ER397" s="12"/>
      <c r="ES397" s="12"/>
      <c r="ET397" s="12"/>
      <c r="EU397" s="12"/>
      <c r="EV397" s="12"/>
      <c r="EW397" s="12"/>
      <c r="EX397" s="12"/>
      <c r="EY397" s="12"/>
      <c r="EZ397" s="12"/>
      <c r="FA397" s="12"/>
      <c r="FB397" s="12"/>
      <c r="FC397" s="12"/>
      <c r="FD397" s="12"/>
      <c r="FE397" s="12"/>
      <c r="FF397" s="12"/>
      <c r="FG397" s="12"/>
      <c r="FH397" s="12"/>
      <c r="FI397" s="12"/>
      <c r="FJ397" s="12"/>
      <c r="FK397" s="12"/>
      <c r="FL397" s="12"/>
      <c r="FM397" s="12"/>
      <c r="FN397" s="12"/>
      <c r="FO397" s="12"/>
      <c r="FP397" s="12"/>
      <c r="FQ397" s="12"/>
      <c r="FR397" s="12"/>
      <c r="FS397" s="12"/>
      <c r="FT397" s="12"/>
      <c r="FU397" s="12"/>
      <c r="FV397" s="12"/>
      <c r="FW397" s="12"/>
      <c r="FX397" s="12"/>
      <c r="FY397" s="12"/>
      <c r="FZ397" s="12"/>
      <c r="GA397" s="12"/>
      <c r="GB397" s="12"/>
      <c r="GC397" s="12"/>
      <c r="GD397" s="12"/>
      <c r="GE397" s="12"/>
      <c r="GF397" s="12"/>
      <c r="GG397" s="12"/>
      <c r="GH397" s="12"/>
      <c r="GI397" s="12"/>
      <c r="GJ397" s="12"/>
      <c r="GK397" s="12"/>
      <c r="GL397" s="12"/>
      <c r="GM397" s="12"/>
      <c r="GN397" s="12"/>
      <c r="GO397" s="12"/>
      <c r="GP397" s="12"/>
      <c r="GQ397" s="12"/>
      <c r="GR397" s="12"/>
      <c r="GS397" s="12"/>
      <c r="GT397" s="12"/>
      <c r="GU397" s="12"/>
      <c r="GV397" s="12"/>
      <c r="GW397" s="12"/>
      <c r="GX397" s="12"/>
      <c r="GY397" s="12"/>
      <c r="GZ397" s="12"/>
      <c r="HA397" s="12"/>
      <c r="HB397" s="12"/>
      <c r="HC397" s="12"/>
      <c r="HD397" s="12"/>
      <c r="HE397" s="12"/>
      <c r="HF397" s="12"/>
      <c r="HG397" s="12"/>
      <c r="HH397" s="12"/>
      <c r="HI397" s="12"/>
      <c r="HJ397" s="12"/>
      <c r="HK397" s="12"/>
      <c r="HL397" s="12"/>
      <c r="HM397" s="12"/>
      <c r="HN397" s="12"/>
      <c r="HO397" s="12"/>
      <c r="HP397" s="12"/>
      <c r="HQ397" s="12"/>
      <c r="HR397" s="12"/>
      <c r="HS397" s="12"/>
      <c r="HT397" s="12"/>
      <c r="HU397" s="12"/>
      <c r="HV397" s="12"/>
      <c r="HW397" s="12"/>
      <c r="HX397" s="12"/>
      <c r="HY397" s="12"/>
      <c r="HZ397" s="12"/>
      <c r="IA397" s="12"/>
      <c r="IB397" s="12"/>
      <c r="IC397" s="12"/>
      <c r="ID397" s="12"/>
      <c r="IE397" s="12"/>
      <c r="IF397" s="12"/>
      <c r="IG397" s="12"/>
      <c r="IH397" s="12"/>
      <c r="II397" s="12"/>
      <c r="IJ397" s="12"/>
      <c r="IK397" s="12"/>
      <c r="IL397" s="12"/>
      <c r="IM397" s="12"/>
      <c r="IN397" s="12"/>
      <c r="IO397" s="12"/>
      <c r="IP397" s="12"/>
      <c r="IQ397" s="12"/>
      <c r="IR397" s="12"/>
      <c r="IS397" s="12"/>
      <c r="IT397" s="12"/>
      <c r="IU397" s="12"/>
      <c r="IV397" s="12"/>
      <c r="IW397" s="12"/>
      <c r="IX397" s="12"/>
      <c r="IY397" s="12"/>
      <c r="IZ397" s="12"/>
      <c r="JA397" s="12"/>
      <c r="JB397" s="12"/>
      <c r="JC397" s="12"/>
      <c r="JD397" s="12"/>
      <c r="JE397" s="12"/>
      <c r="JF397" s="12"/>
      <c r="JG397" s="12"/>
      <c r="JH397" s="12"/>
      <c r="JI397" s="12"/>
      <c r="JJ397" s="12"/>
      <c r="JK397" s="12"/>
      <c r="JL397" s="12"/>
      <c r="JM397" s="12"/>
      <c r="JN397" s="12"/>
      <c r="JO397" s="12"/>
      <c r="JP397" s="12"/>
      <c r="JQ397" s="12"/>
      <c r="JR397" s="12"/>
      <c r="JS397" s="12"/>
      <c r="JT397" s="12"/>
      <c r="JU397" s="12"/>
      <c r="JV397" s="12"/>
    </row>
    <row r="398" spans="1:282" s="11" customFormat="1" x14ac:dyDescent="0.25">
      <c r="A398" t="s">
        <v>467</v>
      </c>
      <c r="B398" t="s">
        <v>290</v>
      </c>
      <c r="C398" s="14" t="s">
        <v>321</v>
      </c>
      <c r="D398" t="s">
        <v>211</v>
      </c>
      <c r="E398" s="42">
        <v>44000</v>
      </c>
      <c r="F398" s="42">
        <v>1262.8</v>
      </c>
      <c r="G398" s="42">
        <v>1007.19</v>
      </c>
      <c r="H398" s="42">
        <f>E398*0.0304</f>
        <v>1337.6</v>
      </c>
      <c r="I398" s="42">
        <v>275</v>
      </c>
      <c r="J398" s="42">
        <f>+F398+G398+H398+I398</f>
        <v>3882.59</v>
      </c>
      <c r="K398" s="42">
        <f>+E398-J398</f>
        <v>40117.410000000003</v>
      </c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</row>
    <row r="399" spans="1:282" s="28" customFormat="1" x14ac:dyDescent="0.25">
      <c r="A399" t="s">
        <v>90</v>
      </c>
      <c r="B399" t="s">
        <v>431</v>
      </c>
      <c r="C399" s="14" t="s">
        <v>320</v>
      </c>
      <c r="D399" t="s">
        <v>211</v>
      </c>
      <c r="E399" s="42">
        <v>61000</v>
      </c>
      <c r="F399" s="42">
        <v>1750.7</v>
      </c>
      <c r="G399" s="42">
        <v>3674.86</v>
      </c>
      <c r="H399" s="42">
        <v>1854.4</v>
      </c>
      <c r="I399" s="42">
        <v>175</v>
      </c>
      <c r="J399" s="42">
        <f>+F399+G399+H399+I399</f>
        <v>7454.96</v>
      </c>
      <c r="K399" s="42">
        <f>+E399-J399</f>
        <v>53545.04</v>
      </c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12"/>
      <c r="CC399" s="12"/>
      <c r="CD399" s="12"/>
      <c r="CE399" s="12"/>
      <c r="CF399" s="12"/>
      <c r="CG399" s="12"/>
      <c r="CH399" s="12"/>
      <c r="CI399" s="12"/>
      <c r="CJ399" s="12"/>
      <c r="CK399" s="12"/>
      <c r="CL399" s="12"/>
      <c r="CM399" s="12"/>
      <c r="CN399" s="12"/>
      <c r="CO399" s="12"/>
      <c r="CP399" s="12"/>
      <c r="CQ399" s="12"/>
      <c r="CR399" s="12"/>
      <c r="CS399" s="12"/>
      <c r="CT399" s="12"/>
      <c r="CU399" s="12"/>
      <c r="CV399" s="12"/>
      <c r="CW399" s="12"/>
      <c r="CX399" s="12"/>
      <c r="CY399" s="12"/>
      <c r="CZ399" s="12"/>
      <c r="DA399" s="12"/>
      <c r="DB399" s="12"/>
      <c r="DC399" s="12"/>
      <c r="DD399" s="12"/>
      <c r="DE399" s="12"/>
      <c r="DF399" s="12"/>
      <c r="DG399" s="12"/>
      <c r="DH399" s="12"/>
      <c r="DI399" s="12"/>
      <c r="DJ399" s="12"/>
      <c r="DK399" s="12"/>
      <c r="DL399" s="12"/>
      <c r="DM399" s="12"/>
      <c r="DN399" s="12"/>
      <c r="DO399" s="12"/>
      <c r="DP399" s="12"/>
      <c r="DQ399" s="12"/>
      <c r="DR399" s="12"/>
      <c r="DS399" s="12"/>
      <c r="DT399" s="12"/>
      <c r="DU399" s="12"/>
      <c r="DV399" s="12"/>
      <c r="DW399" s="12"/>
      <c r="DX399" s="12"/>
      <c r="DY399" s="12"/>
      <c r="DZ399" s="12"/>
      <c r="EA399" s="12"/>
      <c r="EB399" s="12"/>
      <c r="EC399" s="12"/>
      <c r="ED399" s="12"/>
      <c r="EE399" s="12"/>
      <c r="EF399" s="12"/>
      <c r="EG399" s="12"/>
      <c r="EH399" s="12"/>
      <c r="EI399" s="12"/>
      <c r="EJ399" s="12"/>
      <c r="EK399" s="12"/>
      <c r="EL399" s="12"/>
      <c r="EM399" s="12"/>
      <c r="EN399" s="12"/>
      <c r="EO399" s="12"/>
      <c r="EP399" s="12"/>
      <c r="EQ399" s="12"/>
      <c r="ER399" s="12"/>
      <c r="ES399" s="12"/>
      <c r="ET399" s="12"/>
      <c r="EU399" s="12"/>
      <c r="EV399" s="12"/>
      <c r="EW399" s="12"/>
      <c r="EX399" s="12"/>
      <c r="EY399" s="12"/>
      <c r="EZ399" s="12"/>
      <c r="FA399" s="12"/>
      <c r="FB399" s="12"/>
      <c r="FC399" s="12"/>
      <c r="FD399" s="12"/>
      <c r="FE399" s="12"/>
      <c r="FF399" s="12"/>
      <c r="FG399" s="12"/>
      <c r="FH399" s="12"/>
      <c r="FI399" s="12"/>
      <c r="FJ399" s="12"/>
      <c r="FK399" s="12"/>
      <c r="FL399" s="12"/>
      <c r="FM399" s="12"/>
      <c r="FN399" s="12"/>
      <c r="FO399" s="12"/>
      <c r="FP399" s="12"/>
      <c r="FQ399" s="12"/>
      <c r="FR399" s="12"/>
      <c r="FS399" s="12"/>
      <c r="FT399" s="12"/>
      <c r="FU399" s="12"/>
      <c r="FV399" s="12"/>
      <c r="FW399" s="12"/>
      <c r="FX399" s="12"/>
      <c r="FY399" s="12"/>
      <c r="FZ399" s="12"/>
      <c r="GA399" s="12"/>
      <c r="GB399" s="12"/>
      <c r="GC399" s="12"/>
      <c r="GD399" s="12"/>
      <c r="GE399" s="12"/>
      <c r="GF399" s="12"/>
      <c r="GG399" s="12"/>
      <c r="GH399" s="12"/>
      <c r="GI399" s="12"/>
      <c r="GJ399" s="12"/>
      <c r="GK399" s="12"/>
      <c r="GL399" s="12"/>
      <c r="GM399" s="12"/>
      <c r="GN399" s="12"/>
      <c r="GO399" s="12"/>
      <c r="GP399" s="12"/>
      <c r="GQ399" s="12"/>
      <c r="GR399" s="12"/>
      <c r="GS399" s="12"/>
      <c r="GT399" s="12"/>
      <c r="GU399" s="12"/>
      <c r="GV399" s="12"/>
      <c r="GW399" s="12"/>
      <c r="GX399" s="12"/>
      <c r="GY399" s="12"/>
      <c r="GZ399" s="12"/>
      <c r="HA399" s="12"/>
      <c r="HB399" s="12"/>
      <c r="HC399" s="12"/>
      <c r="HD399" s="12"/>
      <c r="HE399" s="12"/>
      <c r="HF399" s="12"/>
      <c r="HG399" s="12"/>
      <c r="HH399" s="12"/>
      <c r="HI399" s="12"/>
      <c r="HJ399" s="12"/>
      <c r="HK399" s="12"/>
      <c r="HL399" s="12"/>
      <c r="HM399" s="12"/>
      <c r="HN399" s="12"/>
      <c r="HO399" s="12"/>
      <c r="HP399" s="12"/>
      <c r="HQ399" s="12"/>
      <c r="HR399" s="12"/>
      <c r="HS399" s="12"/>
      <c r="HT399" s="12"/>
      <c r="HU399" s="12"/>
      <c r="HV399" s="12"/>
      <c r="HW399" s="12"/>
      <c r="HX399" s="12"/>
      <c r="HY399" s="12"/>
      <c r="HZ399" s="12"/>
      <c r="IA399" s="12"/>
      <c r="IB399" s="12"/>
      <c r="IC399" s="12"/>
      <c r="ID399" s="12"/>
      <c r="IE399" s="12"/>
      <c r="IF399" s="12"/>
      <c r="IG399" s="12"/>
      <c r="IH399" s="12"/>
      <c r="II399" s="12"/>
      <c r="IJ399" s="12"/>
      <c r="IK399" s="12"/>
      <c r="IL399" s="12"/>
      <c r="IM399" s="12"/>
      <c r="IN399" s="12"/>
      <c r="IO399" s="12"/>
      <c r="IP399" s="12"/>
      <c r="IQ399" s="12"/>
      <c r="IR399" s="12"/>
      <c r="IS399" s="12"/>
      <c r="IT399" s="12"/>
      <c r="IU399" s="12"/>
      <c r="IV399" s="12"/>
      <c r="IW399" s="12"/>
      <c r="IX399" s="12"/>
      <c r="IY399" s="12"/>
      <c r="IZ399" s="12"/>
      <c r="JA399" s="12"/>
      <c r="JB399" s="12"/>
      <c r="JC399" s="12"/>
      <c r="JD399" s="12"/>
      <c r="JE399" s="12"/>
      <c r="JF399" s="12"/>
      <c r="JG399" s="12"/>
      <c r="JH399" s="12"/>
      <c r="JI399" s="12"/>
      <c r="JJ399" s="12"/>
      <c r="JK399" s="12"/>
      <c r="JL399" s="12"/>
      <c r="JM399" s="12"/>
      <c r="JN399" s="12"/>
      <c r="JO399" s="12"/>
      <c r="JP399" s="12"/>
      <c r="JQ399" s="12"/>
      <c r="JR399" s="12"/>
      <c r="JS399" s="12"/>
      <c r="JT399" s="12"/>
      <c r="JU399" s="12"/>
      <c r="JV399" s="12"/>
    </row>
    <row r="400" spans="1:282" s="32" customFormat="1" x14ac:dyDescent="0.25">
      <c r="A400" s="26" t="s">
        <v>12</v>
      </c>
      <c r="B400" s="26">
        <v>4</v>
      </c>
      <c r="C400" s="27"/>
      <c r="D400" s="26"/>
      <c r="E400" s="49">
        <f t="shared" ref="E400:K400" si="59">SUM(E396:E399)</f>
        <v>302000</v>
      </c>
      <c r="F400" s="49">
        <f t="shared" si="59"/>
        <v>8667.4</v>
      </c>
      <c r="G400" s="49">
        <f>SUM(G396:G399)</f>
        <v>32095.09</v>
      </c>
      <c r="H400" s="49">
        <f t="shared" si="59"/>
        <v>9108.6</v>
      </c>
      <c r="I400" s="49">
        <f t="shared" si="59"/>
        <v>5540</v>
      </c>
      <c r="J400" s="49">
        <f t="shared" si="59"/>
        <v>55411.09</v>
      </c>
      <c r="K400" s="49">
        <f t="shared" si="59"/>
        <v>246588.91</v>
      </c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</row>
    <row r="401" spans="1:282" s="20" customFormat="1" x14ac:dyDescent="0.25">
      <c r="A401" s="46"/>
      <c r="B401" s="46"/>
      <c r="C401" s="47"/>
      <c r="D401" s="46"/>
      <c r="E401" s="59"/>
      <c r="F401" s="59"/>
      <c r="G401" s="59"/>
      <c r="H401" s="59"/>
      <c r="I401" s="59"/>
      <c r="J401" s="59"/>
      <c r="K401" s="59"/>
    </row>
    <row r="402" spans="1:282" s="32" customFormat="1" x14ac:dyDescent="0.25">
      <c r="A402" s="1" t="s">
        <v>313</v>
      </c>
      <c r="B402"/>
      <c r="C402" s="14"/>
      <c r="D402"/>
      <c r="E402" s="42"/>
      <c r="F402" s="42"/>
      <c r="G402" s="42"/>
      <c r="H402" s="42"/>
      <c r="I402" s="42"/>
      <c r="J402" s="42"/>
      <c r="K402" s="42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12"/>
      <c r="CC402" s="12"/>
      <c r="CD402" s="12"/>
      <c r="CE402" s="12"/>
      <c r="CF402" s="12"/>
      <c r="CG402" s="12"/>
      <c r="CH402" s="12"/>
      <c r="CI402" s="12"/>
      <c r="CJ402" s="12"/>
      <c r="CK402" s="12"/>
      <c r="CL402" s="12"/>
      <c r="CM402" s="12"/>
      <c r="CN402" s="12"/>
      <c r="CO402" s="12"/>
      <c r="CP402" s="12"/>
      <c r="CQ402" s="12"/>
      <c r="CR402" s="12"/>
      <c r="CS402" s="12"/>
      <c r="CT402" s="12"/>
      <c r="CU402" s="12"/>
      <c r="CV402" s="12"/>
      <c r="CW402" s="12"/>
      <c r="CX402" s="12"/>
      <c r="CY402" s="12"/>
      <c r="CZ402" s="12"/>
      <c r="DA402" s="12"/>
      <c r="DB402" s="12"/>
      <c r="DC402" s="12"/>
      <c r="DD402" s="12"/>
      <c r="DE402" s="12"/>
      <c r="DF402" s="12"/>
      <c r="DG402" s="12"/>
      <c r="DH402" s="12"/>
      <c r="DI402" s="12"/>
      <c r="DJ402" s="12"/>
      <c r="DK402" s="12"/>
      <c r="DL402" s="12"/>
      <c r="DM402" s="12"/>
      <c r="DN402" s="12"/>
      <c r="DO402" s="12"/>
      <c r="DP402" s="12"/>
      <c r="DQ402" s="12"/>
      <c r="DR402" s="12"/>
      <c r="DS402" s="12"/>
      <c r="DT402" s="12"/>
      <c r="DU402" s="12"/>
      <c r="DV402" s="12"/>
      <c r="DW402" s="12"/>
      <c r="DX402" s="12"/>
      <c r="DY402" s="12"/>
      <c r="DZ402" s="12"/>
      <c r="EA402" s="12"/>
      <c r="EB402" s="12"/>
      <c r="EC402" s="12"/>
      <c r="ED402" s="12"/>
      <c r="EE402" s="12"/>
      <c r="EF402" s="12"/>
      <c r="EG402" s="12"/>
      <c r="EH402" s="12"/>
      <c r="EI402" s="12"/>
      <c r="EJ402" s="12"/>
      <c r="EK402" s="12"/>
      <c r="EL402" s="12"/>
      <c r="EM402" s="12"/>
      <c r="EN402" s="12"/>
      <c r="EO402" s="12"/>
      <c r="EP402" s="12"/>
      <c r="EQ402" s="12"/>
      <c r="ER402" s="12"/>
      <c r="ES402" s="12"/>
      <c r="ET402" s="12"/>
      <c r="EU402" s="12"/>
      <c r="EV402" s="12"/>
      <c r="EW402" s="12"/>
      <c r="EX402" s="12"/>
      <c r="EY402" s="12"/>
      <c r="EZ402" s="12"/>
      <c r="FA402" s="12"/>
      <c r="FB402" s="12"/>
      <c r="FC402" s="12"/>
      <c r="FD402" s="12"/>
      <c r="FE402" s="12"/>
      <c r="FF402" s="12"/>
      <c r="FG402" s="12"/>
      <c r="FH402" s="12"/>
      <c r="FI402" s="12"/>
      <c r="FJ402" s="12"/>
      <c r="FK402" s="12"/>
      <c r="FL402" s="12"/>
      <c r="FM402" s="12"/>
      <c r="FN402" s="12"/>
      <c r="FO402" s="12"/>
      <c r="FP402" s="12"/>
      <c r="FQ402" s="12"/>
      <c r="FR402" s="12"/>
      <c r="FS402" s="12"/>
      <c r="FT402" s="12"/>
      <c r="FU402" s="12"/>
      <c r="FV402" s="12"/>
      <c r="FW402" s="12"/>
      <c r="FX402" s="12"/>
      <c r="FY402" s="12"/>
      <c r="FZ402" s="12"/>
      <c r="GA402" s="12"/>
      <c r="GB402" s="12"/>
      <c r="GC402" s="12"/>
      <c r="GD402" s="12"/>
      <c r="GE402" s="12"/>
      <c r="GF402" s="12"/>
      <c r="GG402" s="12"/>
      <c r="GH402" s="12"/>
      <c r="GI402" s="12"/>
      <c r="GJ402" s="12"/>
      <c r="GK402" s="12"/>
      <c r="GL402" s="12"/>
      <c r="GM402" s="12"/>
      <c r="GN402" s="12"/>
      <c r="GO402" s="12"/>
      <c r="GP402" s="12"/>
      <c r="GQ402" s="12"/>
      <c r="GR402" s="12"/>
      <c r="GS402" s="12"/>
      <c r="GT402" s="12"/>
      <c r="GU402" s="12"/>
      <c r="GV402" s="12"/>
      <c r="GW402" s="12"/>
      <c r="GX402" s="12"/>
      <c r="GY402" s="12"/>
      <c r="GZ402" s="12"/>
      <c r="HA402" s="12"/>
      <c r="HB402" s="12"/>
      <c r="HC402" s="12"/>
      <c r="HD402" s="12"/>
      <c r="HE402" s="12"/>
      <c r="HF402" s="12"/>
      <c r="HG402" s="12"/>
      <c r="HH402" s="12"/>
      <c r="HI402" s="12"/>
      <c r="HJ402" s="12"/>
      <c r="HK402" s="12"/>
      <c r="HL402" s="12"/>
      <c r="HM402" s="12"/>
      <c r="HN402" s="12"/>
      <c r="HO402" s="12"/>
      <c r="HP402" s="12"/>
      <c r="HQ402" s="12"/>
      <c r="HR402" s="12"/>
      <c r="HS402" s="12"/>
      <c r="HT402" s="12"/>
      <c r="HU402" s="12"/>
      <c r="HV402" s="12"/>
      <c r="HW402" s="12"/>
      <c r="HX402" s="12"/>
      <c r="HY402" s="12"/>
      <c r="HZ402" s="12"/>
      <c r="IA402" s="12"/>
      <c r="IB402" s="12"/>
      <c r="IC402" s="12"/>
      <c r="ID402" s="12"/>
      <c r="IE402" s="12"/>
      <c r="IF402" s="12"/>
      <c r="IG402" s="12"/>
      <c r="IH402" s="12"/>
      <c r="II402" s="12"/>
      <c r="IJ402" s="12"/>
      <c r="IK402" s="12"/>
      <c r="IL402" s="12"/>
      <c r="IM402" s="12"/>
      <c r="IN402" s="12"/>
      <c r="IO402" s="12"/>
      <c r="IP402" s="12"/>
      <c r="IQ402" s="12"/>
      <c r="IR402" s="12"/>
      <c r="IS402" s="12"/>
      <c r="IT402" s="12"/>
      <c r="IU402" s="12"/>
      <c r="IV402" s="12"/>
      <c r="IW402" s="12"/>
      <c r="IX402" s="12"/>
      <c r="IY402" s="12"/>
      <c r="IZ402" s="12"/>
      <c r="JA402" s="12"/>
      <c r="JB402" s="12"/>
      <c r="JC402" s="12"/>
      <c r="JD402" s="12"/>
      <c r="JE402" s="12"/>
      <c r="JF402" s="12"/>
      <c r="JG402" s="12"/>
      <c r="JH402" s="12"/>
      <c r="JI402" s="12"/>
      <c r="JJ402" s="12"/>
      <c r="JK402" s="12"/>
      <c r="JL402" s="12"/>
      <c r="JM402" s="12"/>
      <c r="JN402" s="12"/>
      <c r="JO402" s="12"/>
      <c r="JP402" s="12"/>
      <c r="JQ402" s="12"/>
      <c r="JR402" s="12"/>
      <c r="JS402" s="12"/>
      <c r="JT402" s="12"/>
      <c r="JU402" s="12"/>
      <c r="JV402" s="12"/>
    </row>
    <row r="403" spans="1:282" s="31" customFormat="1" x14ac:dyDescent="0.25">
      <c r="A403" t="s">
        <v>130</v>
      </c>
      <c r="B403" t="s">
        <v>16</v>
      </c>
      <c r="C403" s="14" t="s">
        <v>321</v>
      </c>
      <c r="D403" t="s">
        <v>211</v>
      </c>
      <c r="E403" s="42">
        <v>120000</v>
      </c>
      <c r="F403" s="42">
        <f>E403*0.0287</f>
        <v>3444</v>
      </c>
      <c r="G403" s="42">
        <v>16809.87</v>
      </c>
      <c r="H403" s="42">
        <f>E403*0.0304</f>
        <v>3648</v>
      </c>
      <c r="I403" s="42">
        <v>25</v>
      </c>
      <c r="J403" s="42">
        <f>+F403+G403+H403+I403</f>
        <v>23926.87</v>
      </c>
      <c r="K403" s="42">
        <f>E403-J403</f>
        <v>96073.13</v>
      </c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  <c r="BG403" s="11"/>
      <c r="BH403" s="11"/>
      <c r="BI403" s="11"/>
      <c r="BJ403" s="11"/>
      <c r="BK403" s="11"/>
      <c r="BL403" s="11"/>
      <c r="BM403" s="11"/>
      <c r="BN403" s="11"/>
      <c r="BO403" s="11"/>
      <c r="BP403" s="11"/>
      <c r="BQ403" s="11"/>
      <c r="BR403" s="11"/>
      <c r="BS403" s="11"/>
      <c r="BT403" s="11"/>
      <c r="BU403" s="11"/>
      <c r="BV403" s="11"/>
      <c r="BW403" s="11"/>
      <c r="BX403" s="11"/>
      <c r="BY403" s="11"/>
      <c r="BZ403" s="11"/>
      <c r="CA403" s="11"/>
      <c r="CB403" s="11"/>
      <c r="CC403" s="11"/>
      <c r="CD403" s="11"/>
      <c r="CE403" s="11"/>
      <c r="CF403" s="11"/>
      <c r="CG403" s="11"/>
      <c r="CH403" s="11"/>
      <c r="CI403" s="11"/>
      <c r="CJ403" s="11"/>
      <c r="CK403" s="11"/>
      <c r="CL403" s="11"/>
      <c r="CM403" s="11"/>
      <c r="CN403" s="11"/>
      <c r="CO403" s="11"/>
      <c r="CP403" s="11"/>
      <c r="CQ403" s="11"/>
      <c r="CR403" s="11"/>
      <c r="CS403" s="11"/>
      <c r="CT403" s="11"/>
      <c r="CU403" s="11"/>
      <c r="CV403" s="11"/>
      <c r="CW403" s="11"/>
      <c r="CX403" s="11"/>
      <c r="CY403" s="11"/>
      <c r="CZ403" s="11"/>
      <c r="DA403" s="11"/>
      <c r="DB403" s="11"/>
      <c r="DC403" s="11"/>
      <c r="DD403" s="11"/>
      <c r="DE403" s="11"/>
      <c r="DF403" s="11"/>
      <c r="DG403" s="11"/>
      <c r="DH403" s="11"/>
      <c r="DI403" s="11"/>
      <c r="DJ403" s="11"/>
      <c r="DK403" s="11"/>
      <c r="DL403" s="11"/>
      <c r="DM403" s="11"/>
      <c r="DN403" s="11"/>
      <c r="DO403" s="11"/>
      <c r="DP403" s="11"/>
      <c r="DQ403" s="11"/>
      <c r="DR403" s="11"/>
      <c r="DS403" s="11"/>
      <c r="DT403" s="11"/>
      <c r="DU403" s="11"/>
      <c r="DV403" s="11"/>
      <c r="DW403" s="11"/>
      <c r="DX403" s="11"/>
      <c r="DY403" s="11"/>
      <c r="DZ403" s="11"/>
      <c r="EA403" s="11"/>
      <c r="EB403" s="11"/>
      <c r="EC403" s="11"/>
      <c r="ED403" s="11"/>
      <c r="EE403" s="11"/>
      <c r="EF403" s="11"/>
      <c r="EG403" s="11"/>
      <c r="EH403" s="11"/>
      <c r="EI403" s="11"/>
      <c r="EJ403" s="11"/>
      <c r="EK403" s="11"/>
      <c r="EL403" s="11"/>
      <c r="EM403" s="11"/>
      <c r="EN403" s="11"/>
      <c r="EO403" s="11"/>
      <c r="EP403" s="11"/>
      <c r="EQ403" s="11"/>
      <c r="ER403" s="11"/>
      <c r="ES403" s="11"/>
      <c r="ET403" s="11"/>
      <c r="EU403" s="11"/>
      <c r="EV403" s="11"/>
      <c r="EW403" s="11"/>
      <c r="EX403" s="11"/>
      <c r="EY403" s="11"/>
      <c r="EZ403" s="11"/>
      <c r="FA403" s="11"/>
      <c r="FB403" s="11"/>
      <c r="FC403" s="11"/>
      <c r="FD403" s="11"/>
      <c r="FE403" s="11"/>
      <c r="FF403" s="11"/>
      <c r="FG403" s="11"/>
      <c r="FH403" s="11"/>
      <c r="FI403" s="11"/>
      <c r="FJ403" s="11"/>
      <c r="FK403" s="11"/>
      <c r="FL403" s="11"/>
      <c r="FM403" s="11"/>
      <c r="FN403" s="11"/>
      <c r="FO403" s="11"/>
      <c r="FP403" s="11"/>
      <c r="FQ403" s="11"/>
      <c r="FR403" s="11"/>
      <c r="FS403" s="11"/>
      <c r="FT403" s="11"/>
      <c r="FU403" s="11"/>
      <c r="FV403" s="11"/>
      <c r="FW403" s="11"/>
      <c r="FX403" s="11"/>
      <c r="FY403" s="11"/>
      <c r="FZ403" s="11"/>
      <c r="GA403" s="11"/>
      <c r="GB403" s="11"/>
      <c r="GC403" s="11"/>
      <c r="GD403" s="11"/>
      <c r="GE403" s="11"/>
      <c r="GF403" s="11"/>
      <c r="GG403" s="11"/>
      <c r="GH403" s="11"/>
      <c r="GI403" s="11"/>
      <c r="GJ403" s="11"/>
      <c r="GK403" s="11"/>
      <c r="GL403" s="11"/>
      <c r="GM403" s="11"/>
      <c r="GN403" s="11"/>
      <c r="GO403" s="11"/>
      <c r="GP403" s="11"/>
      <c r="GQ403" s="11"/>
      <c r="GR403" s="11"/>
      <c r="GS403" s="11"/>
      <c r="GT403" s="11"/>
      <c r="GU403" s="11"/>
      <c r="GV403" s="11"/>
      <c r="GW403" s="11"/>
      <c r="GX403" s="11"/>
      <c r="GY403" s="11"/>
      <c r="GZ403" s="11"/>
      <c r="HA403" s="11"/>
      <c r="HB403" s="11"/>
      <c r="HC403" s="11"/>
      <c r="HD403" s="11"/>
      <c r="HE403" s="11"/>
      <c r="HF403" s="11"/>
      <c r="HG403" s="11"/>
      <c r="HH403" s="11"/>
      <c r="HI403" s="11"/>
      <c r="HJ403" s="11"/>
      <c r="HK403" s="11"/>
      <c r="HL403" s="11"/>
      <c r="HM403" s="11"/>
      <c r="HN403" s="11"/>
      <c r="HO403" s="11"/>
      <c r="HP403" s="11"/>
      <c r="HQ403" s="11"/>
      <c r="HR403" s="11"/>
      <c r="HS403" s="11"/>
      <c r="HT403" s="11"/>
      <c r="HU403" s="11"/>
      <c r="HV403" s="11"/>
      <c r="HW403" s="11"/>
      <c r="HX403" s="11"/>
      <c r="HY403" s="11"/>
      <c r="HZ403" s="11"/>
      <c r="IA403" s="11"/>
      <c r="IB403" s="11"/>
      <c r="IC403" s="11"/>
      <c r="ID403" s="11"/>
      <c r="IE403" s="11"/>
      <c r="IF403" s="11"/>
      <c r="IG403" s="11"/>
      <c r="IH403" s="11"/>
      <c r="II403" s="11"/>
      <c r="IJ403" s="11"/>
      <c r="IK403" s="11"/>
      <c r="IL403" s="11"/>
      <c r="IM403" s="11"/>
      <c r="IN403" s="11"/>
      <c r="IO403" s="11"/>
      <c r="IP403" s="11"/>
      <c r="IQ403" s="11"/>
      <c r="IR403" s="11"/>
      <c r="IS403" s="11"/>
      <c r="IT403" s="11"/>
      <c r="IU403" s="11"/>
      <c r="IV403" s="11"/>
      <c r="IW403" s="11"/>
      <c r="IX403" s="11"/>
      <c r="IY403" s="11"/>
      <c r="IZ403" s="11"/>
      <c r="JA403" s="11"/>
      <c r="JB403" s="11"/>
      <c r="JC403" s="11"/>
      <c r="JD403" s="11"/>
      <c r="JE403" s="11"/>
      <c r="JF403" s="11"/>
      <c r="JG403" s="11"/>
      <c r="JH403" s="11"/>
      <c r="JI403" s="11"/>
      <c r="JJ403" s="11"/>
      <c r="JK403" s="11"/>
      <c r="JL403" s="11"/>
      <c r="JM403" s="11"/>
      <c r="JN403" s="11"/>
      <c r="JO403" s="11"/>
      <c r="JP403" s="11"/>
      <c r="JQ403" s="11"/>
      <c r="JR403" s="11"/>
      <c r="JS403" s="11"/>
      <c r="JT403" s="11"/>
      <c r="JU403" s="11"/>
      <c r="JV403" s="11"/>
    </row>
    <row r="404" spans="1:282" s="32" customFormat="1" x14ac:dyDescent="0.25">
      <c r="A404" t="s">
        <v>468</v>
      </c>
      <c r="B404" t="s">
        <v>383</v>
      </c>
      <c r="C404" s="14" t="s">
        <v>320</v>
      </c>
      <c r="D404" t="s">
        <v>211</v>
      </c>
      <c r="E404" s="42">
        <v>31682.5</v>
      </c>
      <c r="F404" s="42">
        <v>909.29</v>
      </c>
      <c r="G404" s="42">
        <v>0</v>
      </c>
      <c r="H404" s="42">
        <v>963.15</v>
      </c>
      <c r="I404" s="42">
        <v>3339.9</v>
      </c>
      <c r="J404" s="42">
        <f>+F404+G404+H404+I404</f>
        <v>5212.34</v>
      </c>
      <c r="K404" s="42">
        <v>26470.16</v>
      </c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12"/>
      <c r="CC404" s="12"/>
      <c r="CD404" s="12"/>
      <c r="CE404" s="12"/>
      <c r="CF404" s="12"/>
      <c r="CG404" s="12"/>
      <c r="CH404" s="12"/>
      <c r="CI404" s="12"/>
      <c r="CJ404" s="12"/>
      <c r="CK404" s="12"/>
      <c r="CL404" s="12"/>
      <c r="CM404" s="12"/>
      <c r="CN404" s="12"/>
      <c r="CO404" s="12"/>
      <c r="CP404" s="12"/>
      <c r="CQ404" s="12"/>
      <c r="CR404" s="12"/>
      <c r="CS404" s="12"/>
      <c r="CT404" s="12"/>
      <c r="CU404" s="12"/>
      <c r="CV404" s="12"/>
      <c r="CW404" s="12"/>
      <c r="CX404" s="12"/>
      <c r="CY404" s="12"/>
      <c r="CZ404" s="12"/>
      <c r="DA404" s="12"/>
      <c r="DB404" s="12"/>
      <c r="DC404" s="12"/>
      <c r="DD404" s="12"/>
      <c r="DE404" s="12"/>
      <c r="DF404" s="12"/>
      <c r="DG404" s="12"/>
      <c r="DH404" s="12"/>
      <c r="DI404" s="12"/>
      <c r="DJ404" s="12"/>
      <c r="DK404" s="12"/>
      <c r="DL404" s="12"/>
      <c r="DM404" s="12"/>
      <c r="DN404" s="12"/>
      <c r="DO404" s="12"/>
      <c r="DP404" s="12"/>
      <c r="DQ404" s="12"/>
      <c r="DR404" s="12"/>
      <c r="DS404" s="12"/>
      <c r="DT404" s="12"/>
      <c r="DU404" s="12"/>
      <c r="DV404" s="12"/>
      <c r="DW404" s="12"/>
      <c r="DX404" s="12"/>
      <c r="DY404" s="12"/>
      <c r="DZ404" s="12"/>
      <c r="EA404" s="12"/>
      <c r="EB404" s="12"/>
      <c r="EC404" s="12"/>
      <c r="ED404" s="12"/>
      <c r="EE404" s="12"/>
      <c r="EF404" s="12"/>
      <c r="EG404" s="12"/>
      <c r="EH404" s="12"/>
      <c r="EI404" s="12"/>
      <c r="EJ404" s="12"/>
      <c r="EK404" s="12"/>
      <c r="EL404" s="12"/>
      <c r="EM404" s="12"/>
      <c r="EN404" s="12"/>
      <c r="EO404" s="12"/>
      <c r="EP404" s="12"/>
      <c r="EQ404" s="12"/>
      <c r="ER404" s="12"/>
      <c r="ES404" s="12"/>
      <c r="ET404" s="12"/>
      <c r="EU404" s="12"/>
      <c r="EV404" s="12"/>
      <c r="EW404" s="12"/>
      <c r="EX404" s="12"/>
      <c r="EY404" s="12"/>
      <c r="EZ404" s="12"/>
      <c r="FA404" s="12"/>
      <c r="FB404" s="12"/>
      <c r="FC404" s="12"/>
      <c r="FD404" s="12"/>
      <c r="FE404" s="12"/>
      <c r="FF404" s="12"/>
      <c r="FG404" s="12"/>
      <c r="FH404" s="12"/>
      <c r="FI404" s="12"/>
      <c r="FJ404" s="12"/>
      <c r="FK404" s="12"/>
      <c r="FL404" s="12"/>
      <c r="FM404" s="12"/>
      <c r="FN404" s="12"/>
      <c r="FO404" s="12"/>
      <c r="FP404" s="12"/>
      <c r="FQ404" s="12"/>
      <c r="FR404" s="12"/>
      <c r="FS404" s="12"/>
      <c r="FT404" s="12"/>
      <c r="FU404" s="12"/>
      <c r="FV404" s="12"/>
      <c r="FW404" s="12"/>
      <c r="FX404" s="12"/>
      <c r="FY404" s="12"/>
      <c r="FZ404" s="12"/>
      <c r="GA404" s="12"/>
      <c r="GB404" s="12"/>
      <c r="GC404" s="12"/>
      <c r="GD404" s="12"/>
      <c r="GE404" s="12"/>
      <c r="GF404" s="12"/>
      <c r="GG404" s="12"/>
      <c r="GH404" s="12"/>
      <c r="GI404" s="12"/>
      <c r="GJ404" s="12"/>
      <c r="GK404" s="12"/>
      <c r="GL404" s="12"/>
      <c r="GM404" s="12"/>
      <c r="GN404" s="12"/>
      <c r="GO404" s="12"/>
      <c r="GP404" s="12"/>
      <c r="GQ404" s="12"/>
      <c r="GR404" s="12"/>
      <c r="GS404" s="12"/>
      <c r="GT404" s="12"/>
      <c r="GU404" s="12"/>
      <c r="GV404" s="12"/>
      <c r="GW404" s="12"/>
      <c r="GX404" s="12"/>
      <c r="GY404" s="12"/>
      <c r="GZ404" s="12"/>
      <c r="HA404" s="12"/>
      <c r="HB404" s="12"/>
      <c r="HC404" s="12"/>
      <c r="HD404" s="12"/>
      <c r="HE404" s="12"/>
      <c r="HF404" s="12"/>
      <c r="HG404" s="12"/>
      <c r="HH404" s="12"/>
      <c r="HI404" s="12"/>
      <c r="HJ404" s="12"/>
      <c r="HK404" s="12"/>
      <c r="HL404" s="12"/>
      <c r="HM404" s="12"/>
      <c r="HN404" s="12"/>
      <c r="HO404" s="12"/>
      <c r="HP404" s="12"/>
      <c r="HQ404" s="12"/>
      <c r="HR404" s="12"/>
      <c r="HS404" s="12"/>
      <c r="HT404" s="12"/>
      <c r="HU404" s="12"/>
      <c r="HV404" s="12"/>
      <c r="HW404" s="12"/>
      <c r="HX404" s="12"/>
      <c r="HY404" s="12"/>
      <c r="HZ404" s="12"/>
      <c r="IA404" s="12"/>
      <c r="IB404" s="12"/>
      <c r="IC404" s="12"/>
      <c r="ID404" s="12"/>
      <c r="IE404" s="12"/>
      <c r="IF404" s="12"/>
      <c r="IG404" s="12"/>
      <c r="IH404" s="12"/>
      <c r="II404" s="12"/>
      <c r="IJ404" s="12"/>
      <c r="IK404" s="12"/>
      <c r="IL404" s="12"/>
      <c r="IM404" s="12"/>
      <c r="IN404" s="12"/>
      <c r="IO404" s="12"/>
      <c r="IP404" s="12"/>
      <c r="IQ404" s="12"/>
      <c r="IR404" s="12"/>
      <c r="IS404" s="12"/>
      <c r="IT404" s="12"/>
      <c r="IU404" s="12"/>
      <c r="IV404" s="12"/>
      <c r="IW404" s="12"/>
      <c r="IX404" s="12"/>
      <c r="IY404" s="12"/>
      <c r="IZ404" s="12"/>
      <c r="JA404" s="12"/>
      <c r="JB404" s="12"/>
      <c r="JC404" s="12"/>
      <c r="JD404" s="12"/>
      <c r="JE404" s="12"/>
      <c r="JF404" s="12"/>
      <c r="JG404" s="12"/>
      <c r="JH404" s="12"/>
      <c r="JI404" s="12"/>
      <c r="JJ404" s="12"/>
      <c r="JK404" s="12"/>
      <c r="JL404" s="12"/>
      <c r="JM404" s="12"/>
      <c r="JN404" s="12"/>
      <c r="JO404" s="12"/>
      <c r="JP404" s="12"/>
      <c r="JQ404" s="12"/>
      <c r="JR404" s="12"/>
      <c r="JS404" s="12"/>
      <c r="JT404" s="12"/>
      <c r="JU404" s="12"/>
      <c r="JV404" s="12"/>
    </row>
    <row r="405" spans="1:282" s="31" customFormat="1" x14ac:dyDescent="0.25">
      <c r="A405" s="26" t="s">
        <v>12</v>
      </c>
      <c r="B405" s="26">
        <v>2</v>
      </c>
      <c r="C405" s="27"/>
      <c r="D405" s="26"/>
      <c r="E405" s="49">
        <f t="shared" ref="E405:K405" si="60">SUM(E403:E404)</f>
        <v>151682.5</v>
      </c>
      <c r="F405" s="49">
        <f t="shared" si="60"/>
        <v>4353.29</v>
      </c>
      <c r="G405" s="49">
        <f>SUM(G403:G404)</f>
        <v>16809.87</v>
      </c>
      <c r="H405" s="49">
        <f t="shared" si="60"/>
        <v>4611.1499999999996</v>
      </c>
      <c r="I405" s="49">
        <f t="shared" si="60"/>
        <v>3364.9</v>
      </c>
      <c r="J405" s="49">
        <f t="shared" si="60"/>
        <v>29139.21</v>
      </c>
      <c r="K405" s="49">
        <f t="shared" si="60"/>
        <v>122543.29</v>
      </c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11"/>
      <c r="BP405" s="11"/>
      <c r="BQ405" s="11"/>
      <c r="BR405" s="11"/>
      <c r="BS405" s="11"/>
      <c r="BT405" s="11"/>
      <c r="BU405" s="11"/>
      <c r="BV405" s="11"/>
      <c r="BW405" s="11"/>
      <c r="BX405" s="11"/>
      <c r="BY405" s="11"/>
      <c r="BZ405" s="11"/>
      <c r="CA405" s="11"/>
      <c r="CB405" s="11"/>
      <c r="CC405" s="11"/>
      <c r="CD405" s="11"/>
      <c r="CE405" s="11"/>
      <c r="CF405" s="11"/>
      <c r="CG405" s="11"/>
      <c r="CH405" s="11"/>
      <c r="CI405" s="11"/>
      <c r="CJ405" s="11"/>
      <c r="CK405" s="11"/>
      <c r="CL405" s="11"/>
      <c r="CM405" s="11"/>
      <c r="CN405" s="11"/>
      <c r="CO405" s="11"/>
      <c r="CP405" s="11"/>
      <c r="CQ405" s="11"/>
      <c r="CR405" s="11"/>
      <c r="CS405" s="11"/>
      <c r="CT405" s="11"/>
      <c r="CU405" s="11"/>
      <c r="CV405" s="11"/>
      <c r="CW405" s="11"/>
      <c r="CX405" s="11"/>
      <c r="CY405" s="11"/>
      <c r="CZ405" s="11"/>
      <c r="DA405" s="11"/>
      <c r="DB405" s="11"/>
      <c r="DC405" s="11"/>
      <c r="DD405" s="11"/>
      <c r="DE405" s="11"/>
      <c r="DF405" s="11"/>
      <c r="DG405" s="11"/>
      <c r="DH405" s="11"/>
      <c r="DI405" s="11"/>
      <c r="DJ405" s="11"/>
      <c r="DK405" s="11"/>
      <c r="DL405" s="11"/>
      <c r="DM405" s="11"/>
      <c r="DN405" s="11"/>
      <c r="DO405" s="11"/>
      <c r="DP405" s="11"/>
      <c r="DQ405" s="11"/>
      <c r="DR405" s="11"/>
      <c r="DS405" s="11"/>
      <c r="DT405" s="11"/>
      <c r="DU405" s="11"/>
      <c r="DV405" s="11"/>
      <c r="DW405" s="11"/>
      <c r="DX405" s="11"/>
      <c r="DY405" s="11"/>
      <c r="DZ405" s="11"/>
      <c r="EA405" s="11"/>
      <c r="EB405" s="11"/>
      <c r="EC405" s="11"/>
      <c r="ED405" s="11"/>
      <c r="EE405" s="11"/>
      <c r="EF405" s="11"/>
      <c r="EG405" s="11"/>
      <c r="EH405" s="11"/>
      <c r="EI405" s="11"/>
      <c r="EJ405" s="11"/>
      <c r="EK405" s="11"/>
      <c r="EL405" s="11"/>
      <c r="EM405" s="11"/>
      <c r="EN405" s="11"/>
      <c r="EO405" s="11"/>
      <c r="EP405" s="11"/>
      <c r="EQ405" s="11"/>
      <c r="ER405" s="11"/>
      <c r="ES405" s="11"/>
      <c r="ET405" s="11"/>
      <c r="EU405" s="11"/>
      <c r="EV405" s="11"/>
      <c r="EW405" s="11"/>
      <c r="EX405" s="11"/>
      <c r="EY405" s="11"/>
      <c r="EZ405" s="11"/>
      <c r="FA405" s="11"/>
      <c r="FB405" s="11"/>
      <c r="FC405" s="11"/>
      <c r="FD405" s="11"/>
      <c r="FE405" s="11"/>
      <c r="FF405" s="11"/>
      <c r="FG405" s="11"/>
      <c r="FH405" s="11"/>
      <c r="FI405" s="11"/>
      <c r="FJ405" s="11"/>
      <c r="FK405" s="11"/>
      <c r="FL405" s="11"/>
      <c r="FM405" s="11"/>
      <c r="FN405" s="11"/>
      <c r="FO405" s="11"/>
      <c r="FP405" s="11"/>
      <c r="FQ405" s="11"/>
      <c r="FR405" s="11"/>
      <c r="FS405" s="11"/>
      <c r="FT405" s="11"/>
      <c r="FU405" s="11"/>
      <c r="FV405" s="11"/>
      <c r="FW405" s="11"/>
      <c r="FX405" s="11"/>
      <c r="FY405" s="11"/>
      <c r="FZ405" s="11"/>
      <c r="GA405" s="11"/>
      <c r="GB405" s="11"/>
      <c r="GC405" s="11"/>
      <c r="GD405" s="11"/>
      <c r="GE405" s="11"/>
      <c r="GF405" s="11"/>
      <c r="GG405" s="11"/>
      <c r="GH405" s="11"/>
      <c r="GI405" s="11"/>
      <c r="GJ405" s="11"/>
      <c r="GK405" s="11"/>
      <c r="GL405" s="11"/>
      <c r="GM405" s="11"/>
      <c r="GN405" s="11"/>
      <c r="GO405" s="11"/>
      <c r="GP405" s="11"/>
      <c r="GQ405" s="11"/>
      <c r="GR405" s="11"/>
      <c r="GS405" s="11"/>
      <c r="GT405" s="11"/>
      <c r="GU405" s="11"/>
      <c r="GV405" s="11"/>
      <c r="GW405" s="11"/>
      <c r="GX405" s="11"/>
      <c r="GY405" s="11"/>
      <c r="GZ405" s="11"/>
      <c r="HA405" s="11"/>
      <c r="HB405" s="11"/>
      <c r="HC405" s="11"/>
      <c r="HD405" s="11"/>
      <c r="HE405" s="11"/>
      <c r="HF405" s="11"/>
      <c r="HG405" s="11"/>
      <c r="HH405" s="11"/>
      <c r="HI405" s="11"/>
      <c r="HJ405" s="11"/>
      <c r="HK405" s="11"/>
      <c r="HL405" s="11"/>
      <c r="HM405" s="11"/>
      <c r="HN405" s="11"/>
      <c r="HO405" s="11"/>
      <c r="HP405" s="11"/>
      <c r="HQ405" s="11"/>
      <c r="HR405" s="11"/>
      <c r="HS405" s="11"/>
      <c r="HT405" s="11"/>
      <c r="HU405" s="11"/>
      <c r="HV405" s="11"/>
      <c r="HW405" s="11"/>
      <c r="HX405" s="11"/>
      <c r="HY405" s="11"/>
      <c r="HZ405" s="11"/>
      <c r="IA405" s="11"/>
      <c r="IB405" s="11"/>
      <c r="IC405" s="11"/>
      <c r="ID405" s="11"/>
      <c r="IE405" s="11"/>
      <c r="IF405" s="11"/>
      <c r="IG405" s="11"/>
      <c r="IH405" s="11"/>
      <c r="II405" s="11"/>
      <c r="IJ405" s="11"/>
      <c r="IK405" s="11"/>
      <c r="IL405" s="11"/>
      <c r="IM405" s="11"/>
      <c r="IN405" s="11"/>
      <c r="IO405" s="11"/>
      <c r="IP405" s="11"/>
      <c r="IQ405" s="11"/>
      <c r="IR405" s="11"/>
      <c r="IS405" s="11"/>
      <c r="IT405" s="11"/>
      <c r="IU405" s="11"/>
      <c r="IV405" s="11"/>
      <c r="IW405" s="11"/>
      <c r="IX405" s="11"/>
      <c r="IY405" s="11"/>
      <c r="IZ405" s="11"/>
      <c r="JA405" s="11"/>
      <c r="JB405" s="11"/>
      <c r="JC405" s="11"/>
      <c r="JD405" s="11"/>
      <c r="JE405" s="11"/>
      <c r="JF405" s="11"/>
      <c r="JG405" s="11"/>
      <c r="JH405" s="11"/>
      <c r="JI405" s="11"/>
      <c r="JJ405" s="11"/>
      <c r="JK405" s="11"/>
      <c r="JL405" s="11"/>
      <c r="JM405" s="11"/>
      <c r="JN405" s="11"/>
      <c r="JO405" s="11"/>
      <c r="JP405" s="11"/>
      <c r="JQ405" s="11"/>
      <c r="JR405" s="11"/>
      <c r="JS405" s="11"/>
      <c r="JT405" s="11"/>
      <c r="JU405" s="11"/>
      <c r="JV405" s="11"/>
    </row>
    <row r="406" spans="1:282" s="12" customFormat="1" x14ac:dyDescent="0.25">
      <c r="A406" s="11"/>
      <c r="B406" s="11"/>
      <c r="C406" s="16"/>
      <c r="D406" s="11"/>
      <c r="E406" s="53"/>
      <c r="F406" s="53"/>
      <c r="G406" s="53"/>
      <c r="H406" s="53"/>
      <c r="I406" s="53"/>
      <c r="J406" s="53"/>
      <c r="K406" s="53"/>
    </row>
    <row r="407" spans="1:282" s="32" customFormat="1" x14ac:dyDescent="0.25">
      <c r="A407" s="5" t="s">
        <v>314</v>
      </c>
      <c r="B407" s="5"/>
      <c r="C407" s="17"/>
      <c r="D407" s="5"/>
      <c r="E407" s="54"/>
      <c r="F407" s="54"/>
      <c r="G407" s="54"/>
      <c r="H407" s="54"/>
      <c r="I407" s="54"/>
      <c r="J407" s="54"/>
      <c r="K407" s="54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12"/>
      <c r="CC407" s="12"/>
      <c r="CD407" s="12"/>
      <c r="CE407" s="12"/>
      <c r="CF407" s="12"/>
      <c r="CG407" s="12"/>
      <c r="CH407" s="12"/>
      <c r="CI407" s="12"/>
      <c r="CJ407" s="12"/>
      <c r="CK407" s="12"/>
      <c r="CL407" s="12"/>
      <c r="CM407" s="12"/>
      <c r="CN407" s="12"/>
      <c r="CO407" s="12"/>
      <c r="CP407" s="12"/>
      <c r="CQ407" s="12"/>
      <c r="CR407" s="12"/>
      <c r="CS407" s="12"/>
      <c r="CT407" s="12"/>
      <c r="CU407" s="12"/>
      <c r="CV407" s="12"/>
      <c r="CW407" s="12"/>
      <c r="CX407" s="12"/>
      <c r="CY407" s="12"/>
      <c r="CZ407" s="12"/>
      <c r="DA407" s="12"/>
      <c r="DB407" s="12"/>
      <c r="DC407" s="12"/>
      <c r="DD407" s="12"/>
      <c r="DE407" s="12"/>
      <c r="DF407" s="12"/>
      <c r="DG407" s="12"/>
      <c r="DH407" s="12"/>
      <c r="DI407" s="12"/>
      <c r="DJ407" s="12"/>
      <c r="DK407" s="12"/>
      <c r="DL407" s="12"/>
      <c r="DM407" s="12"/>
      <c r="DN407" s="12"/>
      <c r="DO407" s="12"/>
      <c r="DP407" s="12"/>
      <c r="DQ407" s="12"/>
      <c r="DR407" s="12"/>
      <c r="DS407" s="12"/>
      <c r="DT407" s="12"/>
      <c r="DU407" s="12"/>
      <c r="DV407" s="12"/>
      <c r="DW407" s="12"/>
      <c r="DX407" s="12"/>
      <c r="DY407" s="12"/>
      <c r="DZ407" s="12"/>
      <c r="EA407" s="12"/>
      <c r="EB407" s="12"/>
      <c r="EC407" s="12"/>
      <c r="ED407" s="12"/>
      <c r="EE407" s="12"/>
      <c r="EF407" s="12"/>
      <c r="EG407" s="12"/>
      <c r="EH407" s="12"/>
      <c r="EI407" s="12"/>
      <c r="EJ407" s="12"/>
      <c r="EK407" s="12"/>
      <c r="EL407" s="12"/>
      <c r="EM407" s="12"/>
      <c r="EN407" s="12"/>
      <c r="EO407" s="12"/>
      <c r="EP407" s="12"/>
      <c r="EQ407" s="12"/>
      <c r="ER407" s="12"/>
      <c r="ES407" s="12"/>
      <c r="ET407" s="12"/>
      <c r="EU407" s="12"/>
      <c r="EV407" s="12"/>
      <c r="EW407" s="12"/>
      <c r="EX407" s="12"/>
      <c r="EY407" s="12"/>
      <c r="EZ407" s="12"/>
      <c r="FA407" s="12"/>
      <c r="FB407" s="12"/>
      <c r="FC407" s="12"/>
      <c r="FD407" s="12"/>
      <c r="FE407" s="12"/>
      <c r="FF407" s="12"/>
      <c r="FG407" s="12"/>
      <c r="FH407" s="12"/>
      <c r="FI407" s="12"/>
      <c r="FJ407" s="12"/>
      <c r="FK407" s="12"/>
      <c r="FL407" s="12"/>
      <c r="FM407" s="12"/>
      <c r="FN407" s="12"/>
      <c r="FO407" s="12"/>
      <c r="FP407" s="12"/>
      <c r="FQ407" s="12"/>
      <c r="FR407" s="12"/>
      <c r="FS407" s="12"/>
      <c r="FT407" s="12"/>
      <c r="FU407" s="12"/>
      <c r="FV407" s="12"/>
      <c r="FW407" s="12"/>
      <c r="FX407" s="12"/>
      <c r="FY407" s="12"/>
      <c r="FZ407" s="12"/>
      <c r="GA407" s="12"/>
      <c r="GB407" s="12"/>
      <c r="GC407" s="12"/>
      <c r="GD407" s="12"/>
      <c r="GE407" s="12"/>
      <c r="GF407" s="12"/>
      <c r="GG407" s="12"/>
      <c r="GH407" s="12"/>
      <c r="GI407" s="12"/>
      <c r="GJ407" s="12"/>
      <c r="GK407" s="12"/>
      <c r="GL407" s="12"/>
      <c r="GM407" s="12"/>
      <c r="GN407" s="12"/>
      <c r="GO407" s="12"/>
      <c r="GP407" s="12"/>
      <c r="GQ407" s="12"/>
      <c r="GR407" s="12"/>
      <c r="GS407" s="12"/>
      <c r="GT407" s="12"/>
      <c r="GU407" s="12"/>
      <c r="GV407" s="12"/>
      <c r="GW407" s="12"/>
      <c r="GX407" s="12"/>
      <c r="GY407" s="12"/>
      <c r="GZ407" s="12"/>
      <c r="HA407" s="12"/>
      <c r="HB407" s="12"/>
      <c r="HC407" s="12"/>
      <c r="HD407" s="12"/>
      <c r="HE407" s="12"/>
      <c r="HF407" s="12"/>
      <c r="HG407" s="12"/>
      <c r="HH407" s="12"/>
      <c r="HI407" s="12"/>
      <c r="HJ407" s="12"/>
      <c r="HK407" s="12"/>
      <c r="HL407" s="12"/>
      <c r="HM407" s="12"/>
      <c r="HN407" s="12"/>
      <c r="HO407" s="12"/>
      <c r="HP407" s="12"/>
      <c r="HQ407" s="12"/>
      <c r="HR407" s="12"/>
      <c r="HS407" s="12"/>
      <c r="HT407" s="12"/>
      <c r="HU407" s="12"/>
      <c r="HV407" s="12"/>
      <c r="HW407" s="12"/>
      <c r="HX407" s="12"/>
      <c r="HY407" s="12"/>
      <c r="HZ407" s="12"/>
      <c r="IA407" s="12"/>
      <c r="IB407" s="12"/>
      <c r="IC407" s="12"/>
      <c r="ID407" s="12"/>
      <c r="IE407" s="12"/>
      <c r="IF407" s="12"/>
      <c r="IG407" s="12"/>
      <c r="IH407" s="12"/>
      <c r="II407" s="12"/>
      <c r="IJ407" s="12"/>
      <c r="IK407" s="12"/>
      <c r="IL407" s="12"/>
      <c r="IM407" s="12"/>
      <c r="IN407" s="12"/>
      <c r="IO407" s="12"/>
      <c r="IP407" s="12"/>
      <c r="IQ407" s="12"/>
      <c r="IR407" s="12"/>
      <c r="IS407" s="12"/>
      <c r="IT407" s="12"/>
      <c r="IU407" s="12"/>
      <c r="IV407" s="12"/>
      <c r="IW407" s="12"/>
      <c r="IX407" s="12"/>
      <c r="IY407" s="12"/>
      <c r="IZ407" s="12"/>
      <c r="JA407" s="12"/>
      <c r="JB407" s="12"/>
      <c r="JC407" s="12"/>
      <c r="JD407" s="12"/>
      <c r="JE407" s="12"/>
      <c r="JF407" s="12"/>
      <c r="JG407" s="12"/>
      <c r="JH407" s="12"/>
      <c r="JI407" s="12"/>
      <c r="JJ407" s="12"/>
      <c r="JK407" s="12"/>
      <c r="JL407" s="12"/>
      <c r="JM407" s="12"/>
      <c r="JN407" s="12"/>
      <c r="JO407" s="12"/>
      <c r="JP407" s="12"/>
      <c r="JQ407" s="12"/>
      <c r="JR407" s="12"/>
      <c r="JS407" s="12"/>
      <c r="JT407" s="12"/>
      <c r="JU407" s="12"/>
      <c r="JV407" s="12"/>
    </row>
    <row r="408" spans="1:282" s="31" customFormat="1" x14ac:dyDescent="0.25">
      <c r="A408" t="s">
        <v>181</v>
      </c>
      <c r="B408" t="s">
        <v>348</v>
      </c>
      <c r="C408" s="14" t="s">
        <v>320</v>
      </c>
      <c r="D408" t="s">
        <v>211</v>
      </c>
      <c r="E408" s="42">
        <v>75000</v>
      </c>
      <c r="F408" s="42">
        <f t="shared" ref="F408:F414" si="61">E408*0.0287</f>
        <v>2152.5</v>
      </c>
      <c r="G408" s="42">
        <v>5704.4</v>
      </c>
      <c r="H408" s="42">
        <f>E408*0.0304</f>
        <v>2280</v>
      </c>
      <c r="I408" s="42">
        <v>4649.8999999999996</v>
      </c>
      <c r="J408" s="42">
        <v>14786.8</v>
      </c>
      <c r="K408" s="42">
        <v>60213.2</v>
      </c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  <c r="BG408" s="11"/>
      <c r="BH408" s="11"/>
      <c r="BI408" s="11"/>
      <c r="BJ408" s="11"/>
      <c r="BK408" s="11"/>
      <c r="BL408" s="11"/>
      <c r="BM408" s="11"/>
      <c r="BN408" s="11"/>
      <c r="BO408" s="11"/>
      <c r="BP408" s="11"/>
      <c r="BQ408" s="11"/>
      <c r="BR408" s="11"/>
      <c r="BS408" s="11"/>
      <c r="BT408" s="11"/>
      <c r="BU408" s="11"/>
      <c r="BV408" s="11"/>
      <c r="BW408" s="11"/>
      <c r="BX408" s="11"/>
      <c r="BY408" s="11"/>
      <c r="BZ408" s="11"/>
      <c r="CA408" s="11"/>
      <c r="CB408" s="11"/>
      <c r="CC408" s="11"/>
      <c r="CD408" s="11"/>
      <c r="CE408" s="11"/>
      <c r="CF408" s="11"/>
      <c r="CG408" s="11"/>
      <c r="CH408" s="11"/>
      <c r="CI408" s="11"/>
      <c r="CJ408" s="11"/>
      <c r="CK408" s="11"/>
      <c r="CL408" s="11"/>
      <c r="CM408" s="11"/>
      <c r="CN408" s="11"/>
      <c r="CO408" s="11"/>
      <c r="CP408" s="11"/>
      <c r="CQ408" s="11"/>
      <c r="CR408" s="11"/>
      <c r="CS408" s="11"/>
      <c r="CT408" s="11"/>
      <c r="CU408" s="11"/>
      <c r="CV408" s="11"/>
      <c r="CW408" s="11"/>
      <c r="CX408" s="11"/>
      <c r="CY408" s="11"/>
      <c r="CZ408" s="11"/>
      <c r="DA408" s="11"/>
      <c r="DB408" s="11"/>
      <c r="DC408" s="11"/>
      <c r="DD408" s="11"/>
      <c r="DE408" s="11"/>
      <c r="DF408" s="11"/>
      <c r="DG408" s="11"/>
      <c r="DH408" s="11"/>
      <c r="DI408" s="11"/>
      <c r="DJ408" s="11"/>
      <c r="DK408" s="11"/>
      <c r="DL408" s="11"/>
      <c r="DM408" s="11"/>
      <c r="DN408" s="11"/>
      <c r="DO408" s="11"/>
      <c r="DP408" s="11"/>
      <c r="DQ408" s="11"/>
      <c r="DR408" s="11"/>
      <c r="DS408" s="11"/>
      <c r="DT408" s="11"/>
      <c r="DU408" s="11"/>
      <c r="DV408" s="11"/>
      <c r="DW408" s="11"/>
      <c r="DX408" s="11"/>
      <c r="DY408" s="11"/>
      <c r="DZ408" s="11"/>
      <c r="EA408" s="11"/>
      <c r="EB408" s="11"/>
      <c r="EC408" s="11"/>
      <c r="ED408" s="11"/>
      <c r="EE408" s="11"/>
      <c r="EF408" s="11"/>
      <c r="EG408" s="11"/>
      <c r="EH408" s="11"/>
      <c r="EI408" s="11"/>
      <c r="EJ408" s="11"/>
      <c r="EK408" s="11"/>
      <c r="EL408" s="11"/>
      <c r="EM408" s="11"/>
      <c r="EN408" s="11"/>
      <c r="EO408" s="11"/>
      <c r="EP408" s="11"/>
      <c r="EQ408" s="11"/>
      <c r="ER408" s="11"/>
      <c r="ES408" s="11"/>
      <c r="ET408" s="11"/>
      <c r="EU408" s="11"/>
      <c r="EV408" s="11"/>
      <c r="EW408" s="11"/>
      <c r="EX408" s="11"/>
      <c r="EY408" s="11"/>
      <c r="EZ408" s="11"/>
      <c r="FA408" s="11"/>
      <c r="FB408" s="11"/>
      <c r="FC408" s="11"/>
      <c r="FD408" s="11"/>
      <c r="FE408" s="11"/>
      <c r="FF408" s="11"/>
      <c r="FG408" s="11"/>
      <c r="FH408" s="11"/>
      <c r="FI408" s="11"/>
      <c r="FJ408" s="11"/>
      <c r="FK408" s="11"/>
      <c r="FL408" s="11"/>
      <c r="FM408" s="11"/>
      <c r="FN408" s="11"/>
      <c r="FO408" s="11"/>
      <c r="FP408" s="11"/>
      <c r="FQ408" s="11"/>
      <c r="FR408" s="11"/>
      <c r="FS408" s="11"/>
      <c r="FT408" s="11"/>
      <c r="FU408" s="11"/>
      <c r="FV408" s="11"/>
      <c r="FW408" s="11"/>
      <c r="FX408" s="11"/>
      <c r="FY408" s="11"/>
      <c r="FZ408" s="11"/>
      <c r="GA408" s="11"/>
      <c r="GB408" s="11"/>
      <c r="GC408" s="11"/>
      <c r="GD408" s="11"/>
      <c r="GE408" s="11"/>
      <c r="GF408" s="11"/>
      <c r="GG408" s="11"/>
      <c r="GH408" s="11"/>
      <c r="GI408" s="11"/>
      <c r="GJ408" s="11"/>
      <c r="GK408" s="11"/>
      <c r="GL408" s="11"/>
      <c r="GM408" s="11"/>
      <c r="GN408" s="11"/>
      <c r="GO408" s="11"/>
      <c r="GP408" s="11"/>
      <c r="GQ408" s="11"/>
      <c r="GR408" s="11"/>
      <c r="GS408" s="11"/>
      <c r="GT408" s="11"/>
      <c r="GU408" s="11"/>
      <c r="GV408" s="11"/>
      <c r="GW408" s="11"/>
      <c r="GX408" s="11"/>
      <c r="GY408" s="11"/>
      <c r="GZ408" s="11"/>
      <c r="HA408" s="11"/>
      <c r="HB408" s="11"/>
      <c r="HC408" s="11"/>
      <c r="HD408" s="11"/>
      <c r="HE408" s="11"/>
      <c r="HF408" s="11"/>
      <c r="HG408" s="11"/>
      <c r="HH408" s="11"/>
      <c r="HI408" s="11"/>
      <c r="HJ408" s="11"/>
      <c r="HK408" s="11"/>
      <c r="HL408" s="11"/>
      <c r="HM408" s="11"/>
      <c r="HN408" s="11"/>
      <c r="HO408" s="11"/>
      <c r="HP408" s="11"/>
      <c r="HQ408" s="11"/>
      <c r="HR408" s="11"/>
      <c r="HS408" s="11"/>
      <c r="HT408" s="11"/>
      <c r="HU408" s="11"/>
      <c r="HV408" s="11"/>
      <c r="HW408" s="11"/>
      <c r="HX408" s="11"/>
      <c r="HY408" s="11"/>
      <c r="HZ408" s="11"/>
      <c r="IA408" s="11"/>
      <c r="IB408" s="11"/>
      <c r="IC408" s="11"/>
      <c r="ID408" s="11"/>
      <c r="IE408" s="11"/>
      <c r="IF408" s="11"/>
      <c r="IG408" s="11"/>
      <c r="IH408" s="11"/>
      <c r="II408" s="11"/>
      <c r="IJ408" s="11"/>
      <c r="IK408" s="11"/>
      <c r="IL408" s="11"/>
      <c r="IM408" s="11"/>
      <c r="IN408" s="11"/>
      <c r="IO408" s="11"/>
      <c r="IP408" s="11"/>
      <c r="IQ408" s="11"/>
      <c r="IR408" s="11"/>
      <c r="IS408" s="11"/>
      <c r="IT408" s="11"/>
      <c r="IU408" s="11"/>
      <c r="IV408" s="11"/>
      <c r="IW408" s="11"/>
      <c r="IX408" s="11"/>
      <c r="IY408" s="11"/>
      <c r="IZ408" s="11"/>
      <c r="JA408" s="11"/>
      <c r="JB408" s="11"/>
      <c r="JC408" s="11"/>
      <c r="JD408" s="11"/>
      <c r="JE408" s="11"/>
      <c r="JF408" s="11"/>
      <c r="JG408" s="11"/>
      <c r="JH408" s="11"/>
      <c r="JI408" s="11"/>
      <c r="JJ408" s="11"/>
      <c r="JK408" s="11"/>
      <c r="JL408" s="11"/>
      <c r="JM408" s="11"/>
      <c r="JN408" s="11"/>
      <c r="JO408" s="11"/>
      <c r="JP408" s="11"/>
      <c r="JQ408" s="11"/>
      <c r="JR408" s="11"/>
      <c r="JS408" s="11"/>
      <c r="JT408" s="11"/>
      <c r="JU408" s="11"/>
      <c r="JV408" s="11"/>
    </row>
    <row r="409" spans="1:282" s="31" customFormat="1" x14ac:dyDescent="0.25">
      <c r="A409" t="s">
        <v>132</v>
      </c>
      <c r="B409" t="s">
        <v>133</v>
      </c>
      <c r="C409" s="14" t="s">
        <v>321</v>
      </c>
      <c r="D409" t="s">
        <v>211</v>
      </c>
      <c r="E409" s="42">
        <v>32000</v>
      </c>
      <c r="F409" s="42">
        <f t="shared" si="61"/>
        <v>918.4</v>
      </c>
      <c r="G409" s="42">
        <v>0</v>
      </c>
      <c r="H409" s="42">
        <f>E409*0.0304</f>
        <v>972.8</v>
      </c>
      <c r="I409" s="42">
        <v>125</v>
      </c>
      <c r="J409" s="42">
        <f>F409+G409+H409+I409</f>
        <v>2016.2</v>
      </c>
      <c r="K409" s="42">
        <f>E409-J409</f>
        <v>29983.8</v>
      </c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  <c r="CJ409" s="11"/>
      <c r="CK409" s="11"/>
      <c r="CL409" s="11"/>
      <c r="CM409" s="11"/>
      <c r="CN409" s="11"/>
      <c r="CO409" s="11"/>
      <c r="CP409" s="11"/>
      <c r="CQ409" s="11"/>
      <c r="CR409" s="11"/>
      <c r="CS409" s="11"/>
      <c r="CT409" s="11"/>
      <c r="CU409" s="11"/>
      <c r="CV409" s="11"/>
      <c r="CW409" s="11"/>
      <c r="CX409" s="11"/>
      <c r="CY409" s="11"/>
      <c r="CZ409" s="11"/>
      <c r="DA409" s="11"/>
      <c r="DB409" s="11"/>
      <c r="DC409" s="11"/>
      <c r="DD409" s="11"/>
      <c r="DE409" s="11"/>
      <c r="DF409" s="11"/>
      <c r="DG409" s="11"/>
      <c r="DH409" s="11"/>
      <c r="DI409" s="11"/>
      <c r="DJ409" s="11"/>
      <c r="DK409" s="11"/>
      <c r="DL409" s="11"/>
      <c r="DM409" s="11"/>
      <c r="DN409" s="11"/>
      <c r="DO409" s="11"/>
      <c r="DP409" s="11"/>
      <c r="DQ409" s="11"/>
      <c r="DR409" s="11"/>
      <c r="DS409" s="11"/>
      <c r="DT409" s="11"/>
      <c r="DU409" s="11"/>
      <c r="DV409" s="11"/>
      <c r="DW409" s="11"/>
      <c r="DX409" s="11"/>
      <c r="DY409" s="11"/>
      <c r="DZ409" s="11"/>
      <c r="EA409" s="11"/>
      <c r="EB409" s="11"/>
      <c r="EC409" s="11"/>
      <c r="ED409" s="11"/>
      <c r="EE409" s="11"/>
      <c r="EF409" s="11"/>
      <c r="EG409" s="11"/>
      <c r="EH409" s="11"/>
      <c r="EI409" s="11"/>
      <c r="EJ409" s="11"/>
      <c r="EK409" s="11"/>
      <c r="EL409" s="11"/>
      <c r="EM409" s="11"/>
      <c r="EN409" s="11"/>
      <c r="EO409" s="11"/>
      <c r="EP409" s="11"/>
      <c r="EQ409" s="11"/>
      <c r="ER409" s="11"/>
      <c r="ES409" s="11"/>
      <c r="ET409" s="11"/>
      <c r="EU409" s="11"/>
      <c r="EV409" s="11"/>
      <c r="EW409" s="11"/>
      <c r="EX409" s="11"/>
      <c r="EY409" s="11"/>
      <c r="EZ409" s="11"/>
      <c r="FA409" s="11"/>
      <c r="FB409" s="11"/>
      <c r="FC409" s="11"/>
      <c r="FD409" s="11"/>
      <c r="FE409" s="11"/>
      <c r="FF409" s="11"/>
      <c r="FG409" s="11"/>
      <c r="FH409" s="11"/>
      <c r="FI409" s="11"/>
      <c r="FJ409" s="11"/>
      <c r="FK409" s="11"/>
      <c r="FL409" s="11"/>
      <c r="FM409" s="11"/>
      <c r="FN409" s="11"/>
      <c r="FO409" s="11"/>
      <c r="FP409" s="11"/>
      <c r="FQ409" s="11"/>
      <c r="FR409" s="11"/>
      <c r="FS409" s="11"/>
      <c r="FT409" s="11"/>
      <c r="FU409" s="11"/>
      <c r="FV409" s="11"/>
      <c r="FW409" s="11"/>
      <c r="FX409" s="11"/>
      <c r="FY409" s="11"/>
      <c r="FZ409" s="11"/>
      <c r="GA409" s="11"/>
      <c r="GB409" s="11"/>
      <c r="GC409" s="11"/>
      <c r="GD409" s="11"/>
      <c r="GE409" s="11"/>
      <c r="GF409" s="11"/>
      <c r="GG409" s="11"/>
      <c r="GH409" s="11"/>
      <c r="GI409" s="11"/>
      <c r="GJ409" s="11"/>
      <c r="GK409" s="11"/>
      <c r="GL409" s="11"/>
      <c r="GM409" s="11"/>
      <c r="GN409" s="11"/>
      <c r="GO409" s="11"/>
      <c r="GP409" s="11"/>
      <c r="GQ409" s="11"/>
      <c r="GR409" s="11"/>
      <c r="GS409" s="11"/>
      <c r="GT409" s="11"/>
      <c r="GU409" s="11"/>
      <c r="GV409" s="11"/>
      <c r="GW409" s="11"/>
      <c r="GX409" s="11"/>
      <c r="GY409" s="11"/>
      <c r="GZ409" s="11"/>
      <c r="HA409" s="11"/>
      <c r="HB409" s="11"/>
      <c r="HC409" s="11"/>
      <c r="HD409" s="11"/>
      <c r="HE409" s="11"/>
      <c r="HF409" s="11"/>
      <c r="HG409" s="11"/>
      <c r="HH409" s="11"/>
      <c r="HI409" s="11"/>
      <c r="HJ409" s="11"/>
      <c r="HK409" s="11"/>
      <c r="HL409" s="11"/>
      <c r="HM409" s="11"/>
      <c r="HN409" s="11"/>
      <c r="HO409" s="11"/>
      <c r="HP409" s="11"/>
      <c r="HQ409" s="11"/>
      <c r="HR409" s="11"/>
      <c r="HS409" s="11"/>
      <c r="HT409" s="11"/>
      <c r="HU409" s="11"/>
      <c r="HV409" s="11"/>
      <c r="HW409" s="11"/>
      <c r="HX409" s="11"/>
      <c r="HY409" s="11"/>
      <c r="HZ409" s="11"/>
      <c r="IA409" s="11"/>
      <c r="IB409" s="11"/>
      <c r="IC409" s="11"/>
      <c r="ID409" s="11"/>
      <c r="IE409" s="11"/>
      <c r="IF409" s="11"/>
      <c r="IG409" s="11"/>
      <c r="IH409" s="11"/>
      <c r="II409" s="11"/>
      <c r="IJ409" s="11"/>
      <c r="IK409" s="11"/>
      <c r="IL409" s="11"/>
      <c r="IM409" s="11"/>
      <c r="IN409" s="11"/>
      <c r="IO409" s="11"/>
      <c r="IP409" s="11"/>
      <c r="IQ409" s="11"/>
      <c r="IR409" s="11"/>
      <c r="IS409" s="11"/>
      <c r="IT409" s="11"/>
      <c r="IU409" s="11"/>
      <c r="IV409" s="11"/>
      <c r="IW409" s="11"/>
      <c r="IX409" s="11"/>
      <c r="IY409" s="11"/>
      <c r="IZ409" s="11"/>
      <c r="JA409" s="11"/>
      <c r="JB409" s="11"/>
      <c r="JC409" s="11"/>
      <c r="JD409" s="11"/>
      <c r="JE409" s="11"/>
      <c r="JF409" s="11"/>
      <c r="JG409" s="11"/>
      <c r="JH409" s="11"/>
      <c r="JI409" s="11"/>
      <c r="JJ409" s="11"/>
      <c r="JK409" s="11"/>
      <c r="JL409" s="11"/>
      <c r="JM409" s="11"/>
      <c r="JN409" s="11"/>
      <c r="JO409" s="11"/>
      <c r="JP409" s="11"/>
      <c r="JQ409" s="11"/>
      <c r="JR409" s="11"/>
      <c r="JS409" s="11"/>
      <c r="JT409" s="11"/>
      <c r="JU409" s="11"/>
      <c r="JV409" s="11"/>
    </row>
    <row r="410" spans="1:282" s="31" customFormat="1" x14ac:dyDescent="0.25">
      <c r="A410" t="s">
        <v>135</v>
      </c>
      <c r="B410" t="s">
        <v>129</v>
      </c>
      <c r="C410" s="14" t="s">
        <v>320</v>
      </c>
      <c r="D410" t="s">
        <v>212</v>
      </c>
      <c r="E410" s="42">
        <v>32000</v>
      </c>
      <c r="F410" s="42">
        <f t="shared" si="61"/>
        <v>918.4</v>
      </c>
      <c r="G410" s="42">
        <v>0</v>
      </c>
      <c r="H410" s="42">
        <v>972.8</v>
      </c>
      <c r="I410" s="42">
        <v>1615</v>
      </c>
      <c r="J410" s="42">
        <v>3506.2</v>
      </c>
      <c r="K410" s="42">
        <v>28493.8</v>
      </c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</row>
    <row r="411" spans="1:282" s="31" customFormat="1" x14ac:dyDescent="0.25">
      <c r="A411" t="s">
        <v>134</v>
      </c>
      <c r="B411" t="s">
        <v>133</v>
      </c>
      <c r="C411" s="14" t="s">
        <v>320</v>
      </c>
      <c r="D411" t="s">
        <v>212</v>
      </c>
      <c r="E411" s="42">
        <v>32000</v>
      </c>
      <c r="F411" s="42">
        <f t="shared" si="61"/>
        <v>918.4</v>
      </c>
      <c r="G411" s="42">
        <v>0</v>
      </c>
      <c r="H411" s="42">
        <f>E411*0.0304</f>
        <v>972.8</v>
      </c>
      <c r="I411" s="42">
        <v>315</v>
      </c>
      <c r="J411" s="42">
        <f>F411+G411+H411+I411</f>
        <v>2206.1999999999998</v>
      </c>
      <c r="K411" s="42">
        <v>29793.8</v>
      </c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  <c r="CJ411" s="11"/>
      <c r="CK411" s="11"/>
      <c r="CL411" s="11"/>
      <c r="CM411" s="11"/>
      <c r="CN411" s="11"/>
      <c r="CO411" s="11"/>
      <c r="CP411" s="11"/>
      <c r="CQ411" s="11"/>
      <c r="CR411" s="11"/>
      <c r="CS411" s="11"/>
      <c r="CT411" s="11"/>
      <c r="CU411" s="11"/>
      <c r="CV411" s="11"/>
      <c r="CW411" s="11"/>
      <c r="CX411" s="11"/>
      <c r="CY411" s="11"/>
      <c r="CZ411" s="11"/>
      <c r="DA411" s="11"/>
      <c r="DB411" s="11"/>
      <c r="DC411" s="11"/>
      <c r="DD411" s="11"/>
      <c r="DE411" s="11"/>
      <c r="DF411" s="11"/>
      <c r="DG411" s="11"/>
      <c r="DH411" s="11"/>
      <c r="DI411" s="11"/>
      <c r="DJ411" s="11"/>
      <c r="DK411" s="11"/>
      <c r="DL411" s="11"/>
      <c r="DM411" s="11"/>
      <c r="DN411" s="11"/>
      <c r="DO411" s="11"/>
      <c r="DP411" s="11"/>
      <c r="DQ411" s="11"/>
      <c r="DR411" s="11"/>
      <c r="DS411" s="11"/>
      <c r="DT411" s="11"/>
      <c r="DU411" s="11"/>
      <c r="DV411" s="11"/>
      <c r="DW411" s="11"/>
      <c r="DX411" s="11"/>
      <c r="DY411" s="11"/>
      <c r="DZ411" s="11"/>
      <c r="EA411" s="11"/>
      <c r="EB411" s="11"/>
      <c r="EC411" s="11"/>
      <c r="ED411" s="11"/>
      <c r="EE411" s="11"/>
      <c r="EF411" s="11"/>
      <c r="EG411" s="11"/>
      <c r="EH411" s="11"/>
      <c r="EI411" s="11"/>
      <c r="EJ411" s="11"/>
      <c r="EK411" s="11"/>
      <c r="EL411" s="11"/>
      <c r="EM411" s="11"/>
      <c r="EN411" s="11"/>
      <c r="EO411" s="11"/>
      <c r="EP411" s="11"/>
      <c r="EQ411" s="11"/>
      <c r="ER411" s="11"/>
      <c r="ES411" s="11"/>
      <c r="ET411" s="11"/>
      <c r="EU411" s="11"/>
      <c r="EV411" s="11"/>
      <c r="EW411" s="11"/>
      <c r="EX411" s="11"/>
      <c r="EY411" s="11"/>
      <c r="EZ411" s="11"/>
      <c r="FA411" s="11"/>
      <c r="FB411" s="11"/>
      <c r="FC411" s="11"/>
      <c r="FD411" s="11"/>
      <c r="FE411" s="11"/>
      <c r="FF411" s="11"/>
      <c r="FG411" s="11"/>
      <c r="FH411" s="11"/>
      <c r="FI411" s="11"/>
      <c r="FJ411" s="11"/>
      <c r="FK411" s="11"/>
      <c r="FL411" s="11"/>
      <c r="FM411" s="11"/>
      <c r="FN411" s="11"/>
      <c r="FO411" s="11"/>
      <c r="FP411" s="11"/>
      <c r="FQ411" s="11"/>
      <c r="FR411" s="11"/>
      <c r="FS411" s="11"/>
      <c r="FT411" s="11"/>
      <c r="FU411" s="11"/>
      <c r="FV411" s="11"/>
      <c r="FW411" s="11"/>
      <c r="FX411" s="11"/>
      <c r="FY411" s="11"/>
      <c r="FZ411" s="11"/>
      <c r="GA411" s="11"/>
      <c r="GB411" s="11"/>
      <c r="GC411" s="11"/>
      <c r="GD411" s="11"/>
      <c r="GE411" s="11"/>
      <c r="GF411" s="11"/>
      <c r="GG411" s="11"/>
      <c r="GH411" s="11"/>
      <c r="GI411" s="11"/>
      <c r="GJ411" s="11"/>
      <c r="GK411" s="11"/>
      <c r="GL411" s="11"/>
      <c r="GM411" s="11"/>
      <c r="GN411" s="11"/>
      <c r="GO411" s="11"/>
      <c r="GP411" s="11"/>
      <c r="GQ411" s="11"/>
      <c r="GR411" s="11"/>
      <c r="GS411" s="11"/>
      <c r="GT411" s="11"/>
      <c r="GU411" s="11"/>
      <c r="GV411" s="11"/>
      <c r="GW411" s="11"/>
      <c r="GX411" s="11"/>
      <c r="GY411" s="11"/>
      <c r="GZ411" s="11"/>
      <c r="HA411" s="11"/>
      <c r="HB411" s="11"/>
      <c r="HC411" s="11"/>
      <c r="HD411" s="11"/>
      <c r="HE411" s="11"/>
      <c r="HF411" s="11"/>
      <c r="HG411" s="11"/>
      <c r="HH411" s="11"/>
      <c r="HI411" s="11"/>
      <c r="HJ411" s="11"/>
      <c r="HK411" s="11"/>
      <c r="HL411" s="11"/>
      <c r="HM411" s="11"/>
      <c r="HN411" s="11"/>
      <c r="HO411" s="11"/>
      <c r="HP411" s="11"/>
      <c r="HQ411" s="11"/>
      <c r="HR411" s="11"/>
      <c r="HS411" s="11"/>
      <c r="HT411" s="11"/>
      <c r="HU411" s="11"/>
      <c r="HV411" s="11"/>
      <c r="HW411" s="11"/>
      <c r="HX411" s="11"/>
      <c r="HY411" s="11"/>
      <c r="HZ411" s="11"/>
      <c r="IA411" s="11"/>
      <c r="IB411" s="11"/>
      <c r="IC411" s="11"/>
      <c r="ID411" s="11"/>
      <c r="IE411" s="11"/>
      <c r="IF411" s="11"/>
      <c r="IG411" s="11"/>
      <c r="IH411" s="11"/>
      <c r="II411" s="11"/>
      <c r="IJ411" s="11"/>
      <c r="IK411" s="11"/>
      <c r="IL411" s="11"/>
      <c r="IM411" s="11"/>
      <c r="IN411" s="11"/>
      <c r="IO411" s="11"/>
      <c r="IP411" s="11"/>
      <c r="IQ411" s="11"/>
      <c r="IR411" s="11"/>
      <c r="IS411" s="11"/>
      <c r="IT411" s="11"/>
      <c r="IU411" s="11"/>
      <c r="IV411" s="11"/>
      <c r="IW411" s="11"/>
      <c r="IX411" s="11"/>
      <c r="IY411" s="11"/>
      <c r="IZ411" s="11"/>
      <c r="JA411" s="11"/>
      <c r="JB411" s="11"/>
      <c r="JC411" s="11"/>
      <c r="JD411" s="11"/>
      <c r="JE411" s="11"/>
      <c r="JF411" s="11"/>
      <c r="JG411" s="11"/>
      <c r="JH411" s="11"/>
      <c r="JI411" s="11"/>
      <c r="JJ411" s="11"/>
      <c r="JK411" s="11"/>
      <c r="JL411" s="11"/>
      <c r="JM411" s="11"/>
      <c r="JN411" s="11"/>
      <c r="JO411" s="11"/>
      <c r="JP411" s="11"/>
      <c r="JQ411" s="11"/>
      <c r="JR411" s="11"/>
      <c r="JS411" s="11"/>
      <c r="JT411" s="11"/>
      <c r="JU411" s="11"/>
      <c r="JV411" s="11"/>
    </row>
    <row r="412" spans="1:282" s="31" customFormat="1" x14ac:dyDescent="0.25">
      <c r="A412" t="s">
        <v>128</v>
      </c>
      <c r="B412" t="s">
        <v>129</v>
      </c>
      <c r="C412" s="14" t="s">
        <v>320</v>
      </c>
      <c r="D412" t="s">
        <v>212</v>
      </c>
      <c r="E412" s="42">
        <v>11000</v>
      </c>
      <c r="F412" s="42">
        <f t="shared" si="61"/>
        <v>315.7</v>
      </c>
      <c r="G412" s="42">
        <v>0</v>
      </c>
      <c r="H412" s="42">
        <v>334.4</v>
      </c>
      <c r="I412" s="42">
        <v>75</v>
      </c>
      <c r="J412" s="42">
        <v>725.1</v>
      </c>
      <c r="K412" s="42">
        <v>10274.9</v>
      </c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  <c r="CJ412" s="11"/>
      <c r="CK412" s="11"/>
      <c r="CL412" s="11"/>
      <c r="CM412" s="11"/>
      <c r="CN412" s="11"/>
      <c r="CO412" s="11"/>
      <c r="CP412" s="11"/>
      <c r="CQ412" s="11"/>
      <c r="CR412" s="11"/>
      <c r="CS412" s="11"/>
      <c r="CT412" s="11"/>
      <c r="CU412" s="11"/>
      <c r="CV412" s="11"/>
      <c r="CW412" s="11"/>
      <c r="CX412" s="11"/>
      <c r="CY412" s="11"/>
      <c r="CZ412" s="11"/>
      <c r="DA412" s="11"/>
      <c r="DB412" s="11"/>
      <c r="DC412" s="11"/>
      <c r="DD412" s="11"/>
      <c r="DE412" s="11"/>
      <c r="DF412" s="11"/>
      <c r="DG412" s="11"/>
      <c r="DH412" s="11"/>
      <c r="DI412" s="11"/>
      <c r="DJ412" s="11"/>
      <c r="DK412" s="11"/>
      <c r="DL412" s="11"/>
      <c r="DM412" s="11"/>
      <c r="DN412" s="11"/>
      <c r="DO412" s="11"/>
      <c r="DP412" s="11"/>
      <c r="DQ412" s="11"/>
      <c r="DR412" s="11"/>
      <c r="DS412" s="11"/>
      <c r="DT412" s="11"/>
      <c r="DU412" s="11"/>
      <c r="DV412" s="11"/>
      <c r="DW412" s="11"/>
      <c r="DX412" s="11"/>
      <c r="DY412" s="11"/>
      <c r="DZ412" s="11"/>
      <c r="EA412" s="11"/>
      <c r="EB412" s="11"/>
      <c r="EC412" s="11"/>
      <c r="ED412" s="11"/>
      <c r="EE412" s="11"/>
      <c r="EF412" s="11"/>
      <c r="EG412" s="11"/>
      <c r="EH412" s="11"/>
      <c r="EI412" s="11"/>
      <c r="EJ412" s="11"/>
      <c r="EK412" s="11"/>
      <c r="EL412" s="11"/>
      <c r="EM412" s="11"/>
      <c r="EN412" s="11"/>
      <c r="EO412" s="11"/>
      <c r="EP412" s="11"/>
      <c r="EQ412" s="11"/>
      <c r="ER412" s="11"/>
      <c r="ES412" s="11"/>
      <c r="ET412" s="11"/>
      <c r="EU412" s="11"/>
      <c r="EV412" s="11"/>
      <c r="EW412" s="11"/>
      <c r="EX412" s="11"/>
      <c r="EY412" s="11"/>
      <c r="EZ412" s="11"/>
      <c r="FA412" s="11"/>
      <c r="FB412" s="11"/>
      <c r="FC412" s="11"/>
      <c r="FD412" s="11"/>
      <c r="FE412" s="11"/>
      <c r="FF412" s="11"/>
      <c r="FG412" s="11"/>
      <c r="FH412" s="11"/>
      <c r="FI412" s="11"/>
      <c r="FJ412" s="11"/>
      <c r="FK412" s="11"/>
      <c r="FL412" s="11"/>
      <c r="FM412" s="11"/>
      <c r="FN412" s="11"/>
      <c r="FO412" s="11"/>
      <c r="FP412" s="11"/>
      <c r="FQ412" s="11"/>
      <c r="FR412" s="11"/>
      <c r="FS412" s="11"/>
      <c r="FT412" s="11"/>
      <c r="FU412" s="11"/>
      <c r="FV412" s="11"/>
      <c r="FW412" s="11"/>
      <c r="FX412" s="11"/>
      <c r="FY412" s="11"/>
      <c r="FZ412" s="11"/>
      <c r="GA412" s="11"/>
      <c r="GB412" s="11"/>
      <c r="GC412" s="11"/>
      <c r="GD412" s="11"/>
      <c r="GE412" s="11"/>
      <c r="GF412" s="11"/>
      <c r="GG412" s="11"/>
      <c r="GH412" s="11"/>
      <c r="GI412" s="11"/>
      <c r="GJ412" s="11"/>
      <c r="GK412" s="11"/>
      <c r="GL412" s="11"/>
      <c r="GM412" s="11"/>
      <c r="GN412" s="11"/>
      <c r="GO412" s="11"/>
      <c r="GP412" s="11"/>
      <c r="GQ412" s="11"/>
      <c r="GR412" s="11"/>
      <c r="GS412" s="11"/>
      <c r="GT412" s="11"/>
      <c r="GU412" s="11"/>
      <c r="GV412" s="11"/>
      <c r="GW412" s="11"/>
      <c r="GX412" s="11"/>
      <c r="GY412" s="11"/>
      <c r="GZ412" s="11"/>
      <c r="HA412" s="11"/>
      <c r="HB412" s="11"/>
      <c r="HC412" s="11"/>
      <c r="HD412" s="11"/>
      <c r="HE412" s="11"/>
      <c r="HF412" s="11"/>
      <c r="HG412" s="11"/>
      <c r="HH412" s="11"/>
      <c r="HI412" s="11"/>
      <c r="HJ412" s="11"/>
      <c r="HK412" s="11"/>
      <c r="HL412" s="11"/>
      <c r="HM412" s="11"/>
      <c r="HN412" s="11"/>
      <c r="HO412" s="11"/>
      <c r="HP412" s="11"/>
      <c r="HQ412" s="11"/>
      <c r="HR412" s="11"/>
      <c r="HS412" s="11"/>
      <c r="HT412" s="11"/>
      <c r="HU412" s="11"/>
      <c r="HV412" s="11"/>
      <c r="HW412" s="11"/>
      <c r="HX412" s="11"/>
      <c r="HY412" s="11"/>
      <c r="HZ412" s="11"/>
      <c r="IA412" s="11"/>
      <c r="IB412" s="11"/>
      <c r="IC412" s="11"/>
      <c r="ID412" s="11"/>
      <c r="IE412" s="11"/>
      <c r="IF412" s="11"/>
      <c r="IG412" s="11"/>
      <c r="IH412" s="11"/>
      <c r="II412" s="11"/>
      <c r="IJ412" s="11"/>
      <c r="IK412" s="11"/>
      <c r="IL412" s="11"/>
      <c r="IM412" s="11"/>
      <c r="IN412" s="11"/>
      <c r="IO412" s="11"/>
      <c r="IP412" s="11"/>
      <c r="IQ412" s="11"/>
      <c r="IR412" s="11"/>
      <c r="IS412" s="11"/>
      <c r="IT412" s="11"/>
      <c r="IU412" s="11"/>
      <c r="IV412" s="11"/>
      <c r="IW412" s="11"/>
      <c r="IX412" s="11"/>
      <c r="IY412" s="11"/>
      <c r="IZ412" s="11"/>
      <c r="JA412" s="11"/>
      <c r="JB412" s="11"/>
      <c r="JC412" s="11"/>
      <c r="JD412" s="11"/>
      <c r="JE412" s="11"/>
      <c r="JF412" s="11"/>
      <c r="JG412" s="11"/>
      <c r="JH412" s="11"/>
      <c r="JI412" s="11"/>
      <c r="JJ412" s="11"/>
      <c r="JK412" s="11"/>
      <c r="JL412" s="11"/>
      <c r="JM412" s="11"/>
      <c r="JN412" s="11"/>
      <c r="JO412" s="11"/>
      <c r="JP412" s="11"/>
      <c r="JQ412" s="11"/>
      <c r="JR412" s="11"/>
      <c r="JS412" s="11"/>
      <c r="JT412" s="11"/>
      <c r="JU412" s="11"/>
      <c r="JV412" s="11"/>
    </row>
    <row r="413" spans="1:282" s="32" customFormat="1" x14ac:dyDescent="0.25">
      <c r="A413" t="s">
        <v>136</v>
      </c>
      <c r="B413" t="s">
        <v>129</v>
      </c>
      <c r="C413" s="14" t="s">
        <v>320</v>
      </c>
      <c r="D413" t="s">
        <v>212</v>
      </c>
      <c r="E413" s="42">
        <v>13420</v>
      </c>
      <c r="F413" s="42">
        <f t="shared" si="61"/>
        <v>385.15</v>
      </c>
      <c r="G413" s="42">
        <v>0</v>
      </c>
      <c r="H413" s="42">
        <f>E413*0.0304</f>
        <v>407.97</v>
      </c>
      <c r="I413" s="42">
        <v>125</v>
      </c>
      <c r="J413" s="42">
        <f>F413+G413+H413+I413</f>
        <v>918.12</v>
      </c>
      <c r="K413" s="42">
        <f>E413-J413</f>
        <v>12501.88</v>
      </c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  <c r="BC413" s="12"/>
      <c r="BD413" s="12"/>
      <c r="BE413" s="12"/>
      <c r="BF413" s="12"/>
      <c r="BG413" s="12"/>
      <c r="BH413" s="12"/>
      <c r="BI413" s="12"/>
      <c r="BJ413" s="12"/>
      <c r="BK413" s="12"/>
      <c r="BL413" s="12"/>
      <c r="BM413" s="12"/>
      <c r="BN413" s="12"/>
      <c r="BO413" s="12"/>
      <c r="BP413" s="12"/>
      <c r="BQ413" s="12"/>
      <c r="BR413" s="12"/>
      <c r="BS413" s="12"/>
      <c r="BT413" s="12"/>
      <c r="BU413" s="12"/>
      <c r="BV413" s="12"/>
      <c r="BW413" s="12"/>
      <c r="BX413" s="12"/>
      <c r="BY413" s="12"/>
      <c r="BZ413" s="12"/>
      <c r="CA413" s="12"/>
      <c r="CB413" s="12"/>
      <c r="CC413" s="12"/>
      <c r="CD413" s="12"/>
      <c r="CE413" s="12"/>
      <c r="CF413" s="12"/>
      <c r="CG413" s="12"/>
      <c r="CH413" s="12"/>
      <c r="CI413" s="12"/>
      <c r="CJ413" s="12"/>
      <c r="CK413" s="12"/>
      <c r="CL413" s="12"/>
      <c r="CM413" s="12"/>
      <c r="CN413" s="12"/>
      <c r="CO413" s="12"/>
      <c r="CP413" s="12"/>
      <c r="CQ413" s="12"/>
      <c r="CR413" s="12"/>
      <c r="CS413" s="12"/>
      <c r="CT413" s="12"/>
      <c r="CU413" s="12"/>
      <c r="CV413" s="12"/>
      <c r="CW413" s="12"/>
      <c r="CX413" s="12"/>
      <c r="CY413" s="12"/>
      <c r="CZ413" s="12"/>
      <c r="DA413" s="12"/>
      <c r="DB413" s="12"/>
      <c r="DC413" s="12"/>
      <c r="DD413" s="12"/>
      <c r="DE413" s="12"/>
      <c r="DF413" s="12"/>
      <c r="DG413" s="12"/>
      <c r="DH413" s="12"/>
      <c r="DI413" s="12"/>
      <c r="DJ413" s="12"/>
      <c r="DK413" s="12"/>
      <c r="DL413" s="12"/>
      <c r="DM413" s="12"/>
      <c r="DN413" s="12"/>
      <c r="DO413" s="12"/>
      <c r="DP413" s="12"/>
      <c r="DQ413" s="12"/>
      <c r="DR413" s="12"/>
      <c r="DS413" s="12"/>
      <c r="DT413" s="12"/>
      <c r="DU413" s="12"/>
      <c r="DV413" s="12"/>
      <c r="DW413" s="12"/>
      <c r="DX413" s="12"/>
      <c r="DY413" s="12"/>
      <c r="DZ413" s="12"/>
      <c r="EA413" s="12"/>
      <c r="EB413" s="12"/>
      <c r="EC413" s="12"/>
      <c r="ED413" s="12"/>
      <c r="EE413" s="12"/>
      <c r="EF413" s="12"/>
      <c r="EG413" s="12"/>
      <c r="EH413" s="12"/>
      <c r="EI413" s="12"/>
      <c r="EJ413" s="12"/>
      <c r="EK413" s="12"/>
      <c r="EL413" s="12"/>
      <c r="EM413" s="12"/>
      <c r="EN413" s="12"/>
      <c r="EO413" s="12"/>
      <c r="EP413" s="12"/>
      <c r="EQ413" s="12"/>
      <c r="ER413" s="12"/>
      <c r="ES413" s="12"/>
      <c r="ET413" s="12"/>
      <c r="EU413" s="12"/>
      <c r="EV413" s="12"/>
      <c r="EW413" s="12"/>
      <c r="EX413" s="12"/>
      <c r="EY413" s="12"/>
      <c r="EZ413" s="12"/>
      <c r="FA413" s="12"/>
      <c r="FB413" s="12"/>
      <c r="FC413" s="12"/>
      <c r="FD413" s="12"/>
      <c r="FE413" s="12"/>
      <c r="FF413" s="12"/>
      <c r="FG413" s="12"/>
      <c r="FH413" s="12"/>
      <c r="FI413" s="12"/>
      <c r="FJ413" s="12"/>
      <c r="FK413" s="12"/>
      <c r="FL413" s="12"/>
      <c r="FM413" s="12"/>
      <c r="FN413" s="12"/>
      <c r="FO413" s="12"/>
      <c r="FP413" s="12"/>
      <c r="FQ413" s="12"/>
      <c r="FR413" s="12"/>
      <c r="FS413" s="12"/>
      <c r="FT413" s="12"/>
      <c r="FU413" s="12"/>
      <c r="FV413" s="12"/>
      <c r="FW413" s="12"/>
      <c r="FX413" s="12"/>
      <c r="FY413" s="12"/>
      <c r="FZ413" s="12"/>
      <c r="GA413" s="12"/>
      <c r="GB413" s="12"/>
      <c r="GC413" s="12"/>
      <c r="GD413" s="12"/>
      <c r="GE413" s="12"/>
      <c r="GF413" s="12"/>
      <c r="GG413" s="12"/>
      <c r="GH413" s="12"/>
      <c r="GI413" s="12"/>
      <c r="GJ413" s="12"/>
      <c r="GK413" s="12"/>
      <c r="GL413" s="12"/>
      <c r="GM413" s="12"/>
      <c r="GN413" s="12"/>
      <c r="GO413" s="12"/>
      <c r="GP413" s="12"/>
      <c r="GQ413" s="12"/>
      <c r="GR413" s="12"/>
      <c r="GS413" s="12"/>
      <c r="GT413" s="12"/>
      <c r="GU413" s="12"/>
      <c r="GV413" s="12"/>
      <c r="GW413" s="12"/>
      <c r="GX413" s="12"/>
      <c r="GY413" s="12"/>
      <c r="GZ413" s="12"/>
      <c r="HA413" s="12"/>
      <c r="HB413" s="12"/>
      <c r="HC413" s="12"/>
      <c r="HD413" s="12"/>
      <c r="HE413" s="12"/>
      <c r="HF413" s="12"/>
      <c r="HG413" s="12"/>
      <c r="HH413" s="12"/>
      <c r="HI413" s="12"/>
      <c r="HJ413" s="12"/>
      <c r="HK413" s="12"/>
      <c r="HL413" s="12"/>
      <c r="HM413" s="12"/>
      <c r="HN413" s="12"/>
      <c r="HO413" s="12"/>
      <c r="HP413" s="12"/>
      <c r="HQ413" s="12"/>
      <c r="HR413" s="12"/>
      <c r="HS413" s="12"/>
      <c r="HT413" s="12"/>
      <c r="HU413" s="12"/>
      <c r="HV413" s="12"/>
      <c r="HW413" s="12"/>
      <c r="HX413" s="12"/>
      <c r="HY413" s="12"/>
      <c r="HZ413" s="12"/>
      <c r="IA413" s="12"/>
      <c r="IB413" s="12"/>
      <c r="IC413" s="12"/>
      <c r="ID413" s="12"/>
      <c r="IE413" s="12"/>
      <c r="IF413" s="12"/>
      <c r="IG413" s="12"/>
      <c r="IH413" s="12"/>
      <c r="II413" s="12"/>
      <c r="IJ413" s="12"/>
      <c r="IK413" s="12"/>
      <c r="IL413" s="12"/>
      <c r="IM413" s="12"/>
      <c r="IN413" s="12"/>
      <c r="IO413" s="12"/>
      <c r="IP413" s="12"/>
      <c r="IQ413" s="12"/>
      <c r="IR413" s="12"/>
      <c r="IS413" s="12"/>
      <c r="IT413" s="12"/>
      <c r="IU413" s="12"/>
      <c r="IV413" s="12"/>
      <c r="IW413" s="12"/>
      <c r="IX413" s="12"/>
      <c r="IY413" s="12"/>
      <c r="IZ413" s="12"/>
      <c r="JA413" s="12"/>
      <c r="JB413" s="12"/>
      <c r="JC413" s="12"/>
      <c r="JD413" s="12"/>
      <c r="JE413" s="12"/>
      <c r="JF413" s="12"/>
      <c r="JG413" s="12"/>
      <c r="JH413" s="12"/>
      <c r="JI413" s="12"/>
      <c r="JJ413" s="12"/>
      <c r="JK413" s="12"/>
      <c r="JL413" s="12"/>
      <c r="JM413" s="12"/>
      <c r="JN413" s="12"/>
      <c r="JO413" s="12"/>
      <c r="JP413" s="12"/>
      <c r="JQ413" s="12"/>
      <c r="JR413" s="12"/>
      <c r="JS413" s="12"/>
      <c r="JT413" s="12"/>
      <c r="JU413" s="12"/>
      <c r="JV413" s="12"/>
    </row>
    <row r="414" spans="1:282" s="31" customFormat="1" x14ac:dyDescent="0.25">
      <c r="A414" t="s">
        <v>131</v>
      </c>
      <c r="B414" t="s">
        <v>466</v>
      </c>
      <c r="C414" s="14" t="s">
        <v>320</v>
      </c>
      <c r="D414" t="s">
        <v>211</v>
      </c>
      <c r="E414" s="42">
        <v>47000</v>
      </c>
      <c r="F414" s="42">
        <f t="shared" si="61"/>
        <v>1348.9</v>
      </c>
      <c r="G414" s="42">
        <v>1430.6</v>
      </c>
      <c r="H414" s="42">
        <f>E414*0.0304</f>
        <v>1428.8</v>
      </c>
      <c r="I414" s="42">
        <v>275</v>
      </c>
      <c r="J414" s="42">
        <f>F414+G414+H414+I414</f>
        <v>4483.3</v>
      </c>
      <c r="K414" s="42">
        <f>E414-J414</f>
        <v>42516.7</v>
      </c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  <c r="BG414" s="11"/>
      <c r="BH414" s="11"/>
      <c r="BI414" s="11"/>
      <c r="BJ414" s="11"/>
      <c r="BK414" s="11"/>
      <c r="BL414" s="11"/>
      <c r="BM414" s="11"/>
      <c r="BN414" s="11"/>
      <c r="BO414" s="11"/>
      <c r="BP414" s="11"/>
      <c r="BQ414" s="11"/>
      <c r="BR414" s="11"/>
      <c r="BS414" s="11"/>
      <c r="BT414" s="11"/>
      <c r="BU414" s="11"/>
      <c r="BV414" s="11"/>
      <c r="BW414" s="11"/>
      <c r="BX414" s="11"/>
      <c r="BY414" s="11"/>
      <c r="BZ414" s="11"/>
      <c r="CA414" s="11"/>
      <c r="CB414" s="11"/>
      <c r="CC414" s="11"/>
      <c r="CD414" s="11"/>
      <c r="CE414" s="11"/>
      <c r="CF414" s="11"/>
      <c r="CG414" s="11"/>
      <c r="CH414" s="11"/>
      <c r="CI414" s="11"/>
      <c r="CJ414" s="11"/>
      <c r="CK414" s="11"/>
      <c r="CL414" s="11"/>
      <c r="CM414" s="11"/>
      <c r="CN414" s="11"/>
      <c r="CO414" s="11"/>
      <c r="CP414" s="11"/>
      <c r="CQ414" s="11"/>
      <c r="CR414" s="11"/>
      <c r="CS414" s="11"/>
      <c r="CT414" s="11"/>
      <c r="CU414" s="11"/>
      <c r="CV414" s="11"/>
      <c r="CW414" s="11"/>
      <c r="CX414" s="11"/>
      <c r="CY414" s="11"/>
      <c r="CZ414" s="11"/>
      <c r="DA414" s="11"/>
      <c r="DB414" s="11"/>
      <c r="DC414" s="11"/>
      <c r="DD414" s="11"/>
      <c r="DE414" s="11"/>
      <c r="DF414" s="11"/>
      <c r="DG414" s="11"/>
      <c r="DH414" s="11"/>
      <c r="DI414" s="11"/>
      <c r="DJ414" s="11"/>
      <c r="DK414" s="11"/>
      <c r="DL414" s="11"/>
      <c r="DM414" s="11"/>
      <c r="DN414" s="11"/>
      <c r="DO414" s="11"/>
      <c r="DP414" s="11"/>
      <c r="DQ414" s="11"/>
      <c r="DR414" s="11"/>
      <c r="DS414" s="11"/>
      <c r="DT414" s="11"/>
      <c r="DU414" s="11"/>
      <c r="DV414" s="11"/>
      <c r="DW414" s="11"/>
      <c r="DX414" s="11"/>
      <c r="DY414" s="11"/>
      <c r="DZ414" s="11"/>
      <c r="EA414" s="11"/>
      <c r="EB414" s="11"/>
      <c r="EC414" s="11"/>
      <c r="ED414" s="11"/>
      <c r="EE414" s="11"/>
      <c r="EF414" s="11"/>
      <c r="EG414" s="11"/>
      <c r="EH414" s="11"/>
      <c r="EI414" s="11"/>
      <c r="EJ414" s="11"/>
      <c r="EK414" s="11"/>
      <c r="EL414" s="11"/>
      <c r="EM414" s="11"/>
      <c r="EN414" s="11"/>
      <c r="EO414" s="11"/>
      <c r="EP414" s="11"/>
      <c r="EQ414" s="11"/>
      <c r="ER414" s="11"/>
      <c r="ES414" s="11"/>
      <c r="ET414" s="11"/>
      <c r="EU414" s="11"/>
      <c r="EV414" s="11"/>
      <c r="EW414" s="11"/>
      <c r="EX414" s="11"/>
      <c r="EY414" s="11"/>
      <c r="EZ414" s="11"/>
      <c r="FA414" s="11"/>
      <c r="FB414" s="11"/>
      <c r="FC414" s="11"/>
      <c r="FD414" s="11"/>
      <c r="FE414" s="11"/>
      <c r="FF414" s="11"/>
      <c r="FG414" s="11"/>
      <c r="FH414" s="11"/>
      <c r="FI414" s="11"/>
      <c r="FJ414" s="11"/>
      <c r="FK414" s="11"/>
      <c r="FL414" s="11"/>
      <c r="FM414" s="11"/>
      <c r="FN414" s="11"/>
      <c r="FO414" s="11"/>
      <c r="FP414" s="11"/>
      <c r="FQ414" s="11"/>
      <c r="FR414" s="11"/>
      <c r="FS414" s="11"/>
      <c r="FT414" s="11"/>
      <c r="FU414" s="11"/>
      <c r="FV414" s="11"/>
      <c r="FW414" s="11"/>
      <c r="FX414" s="11"/>
      <c r="FY414" s="11"/>
      <c r="FZ414" s="11"/>
      <c r="GA414" s="11"/>
      <c r="GB414" s="11"/>
      <c r="GC414" s="11"/>
      <c r="GD414" s="11"/>
      <c r="GE414" s="11"/>
      <c r="GF414" s="11"/>
      <c r="GG414" s="11"/>
      <c r="GH414" s="11"/>
      <c r="GI414" s="11"/>
      <c r="GJ414" s="11"/>
      <c r="GK414" s="11"/>
      <c r="GL414" s="11"/>
      <c r="GM414" s="11"/>
      <c r="GN414" s="11"/>
      <c r="GO414" s="11"/>
      <c r="GP414" s="11"/>
      <c r="GQ414" s="11"/>
      <c r="GR414" s="11"/>
      <c r="GS414" s="11"/>
      <c r="GT414" s="11"/>
      <c r="GU414" s="11"/>
      <c r="GV414" s="11"/>
      <c r="GW414" s="11"/>
      <c r="GX414" s="11"/>
      <c r="GY414" s="11"/>
      <c r="GZ414" s="11"/>
      <c r="HA414" s="11"/>
      <c r="HB414" s="11"/>
      <c r="HC414" s="11"/>
      <c r="HD414" s="11"/>
      <c r="HE414" s="11"/>
      <c r="HF414" s="11"/>
      <c r="HG414" s="11"/>
      <c r="HH414" s="11"/>
      <c r="HI414" s="11"/>
      <c r="HJ414" s="11"/>
      <c r="HK414" s="11"/>
      <c r="HL414" s="11"/>
      <c r="HM414" s="11"/>
      <c r="HN414" s="11"/>
      <c r="HO414" s="11"/>
      <c r="HP414" s="11"/>
      <c r="HQ414" s="11"/>
      <c r="HR414" s="11"/>
      <c r="HS414" s="11"/>
      <c r="HT414" s="11"/>
      <c r="HU414" s="11"/>
      <c r="HV414" s="11"/>
      <c r="HW414" s="11"/>
      <c r="HX414" s="11"/>
      <c r="HY414" s="11"/>
      <c r="HZ414" s="11"/>
      <c r="IA414" s="11"/>
      <c r="IB414" s="11"/>
      <c r="IC414" s="11"/>
      <c r="ID414" s="11"/>
      <c r="IE414" s="11"/>
      <c r="IF414" s="11"/>
      <c r="IG414" s="11"/>
      <c r="IH414" s="11"/>
      <c r="II414" s="11"/>
      <c r="IJ414" s="11"/>
      <c r="IK414" s="11"/>
      <c r="IL414" s="11"/>
      <c r="IM414" s="11"/>
      <c r="IN414" s="11"/>
      <c r="IO414" s="11"/>
      <c r="IP414" s="11"/>
      <c r="IQ414" s="11"/>
      <c r="IR414" s="11"/>
      <c r="IS414" s="11"/>
      <c r="IT414" s="11"/>
      <c r="IU414" s="11"/>
      <c r="IV414" s="11"/>
      <c r="IW414" s="11"/>
      <c r="IX414" s="11"/>
      <c r="IY414" s="11"/>
      <c r="IZ414" s="11"/>
      <c r="JA414" s="11"/>
      <c r="JB414" s="11"/>
      <c r="JC414" s="11"/>
      <c r="JD414" s="11"/>
      <c r="JE414" s="11"/>
      <c r="JF414" s="11"/>
      <c r="JG414" s="11"/>
      <c r="JH414" s="11"/>
      <c r="JI414" s="11"/>
      <c r="JJ414" s="11"/>
      <c r="JK414" s="11"/>
      <c r="JL414" s="11"/>
      <c r="JM414" s="11"/>
      <c r="JN414" s="11"/>
      <c r="JO414" s="11"/>
      <c r="JP414" s="11"/>
      <c r="JQ414" s="11"/>
      <c r="JR414" s="11"/>
      <c r="JS414" s="11"/>
      <c r="JT414" s="11"/>
      <c r="JU414" s="11"/>
      <c r="JV414" s="11"/>
    </row>
    <row r="415" spans="1:282" s="31" customFormat="1" x14ac:dyDescent="0.25">
      <c r="A415" s="26" t="s">
        <v>12</v>
      </c>
      <c r="B415" s="26">
        <v>7</v>
      </c>
      <c r="C415" s="27"/>
      <c r="D415" s="26"/>
      <c r="E415" s="49">
        <f t="shared" ref="E415:K415" si="62">SUM(E408:E414)</f>
        <v>242420</v>
      </c>
      <c r="F415" s="49">
        <f t="shared" si="62"/>
        <v>6957.45</v>
      </c>
      <c r="G415" s="49">
        <f>SUM(G408:G414)</f>
        <v>7135</v>
      </c>
      <c r="H415" s="49">
        <f t="shared" si="62"/>
        <v>7369.57</v>
      </c>
      <c r="I415" s="49">
        <f t="shared" si="62"/>
        <v>7179.9</v>
      </c>
      <c r="J415" s="49">
        <f t="shared" si="62"/>
        <v>28641.919999999998</v>
      </c>
      <c r="K415" s="49">
        <f t="shared" si="62"/>
        <v>213778.08</v>
      </c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  <c r="CJ415" s="11"/>
      <c r="CK415" s="11"/>
      <c r="CL415" s="11"/>
      <c r="CM415" s="11"/>
      <c r="CN415" s="11"/>
      <c r="CO415" s="11"/>
      <c r="CP415" s="11"/>
      <c r="CQ415" s="11"/>
      <c r="CR415" s="11"/>
      <c r="CS415" s="11"/>
      <c r="CT415" s="11"/>
      <c r="CU415" s="11"/>
      <c r="CV415" s="11"/>
      <c r="CW415" s="11"/>
      <c r="CX415" s="11"/>
      <c r="CY415" s="11"/>
      <c r="CZ415" s="11"/>
      <c r="DA415" s="11"/>
      <c r="DB415" s="11"/>
      <c r="DC415" s="11"/>
      <c r="DD415" s="11"/>
      <c r="DE415" s="11"/>
      <c r="DF415" s="11"/>
      <c r="DG415" s="11"/>
      <c r="DH415" s="11"/>
      <c r="DI415" s="11"/>
      <c r="DJ415" s="11"/>
      <c r="DK415" s="11"/>
      <c r="DL415" s="11"/>
      <c r="DM415" s="11"/>
      <c r="DN415" s="11"/>
      <c r="DO415" s="11"/>
      <c r="DP415" s="11"/>
      <c r="DQ415" s="11"/>
      <c r="DR415" s="11"/>
      <c r="DS415" s="11"/>
      <c r="DT415" s="11"/>
      <c r="DU415" s="11"/>
      <c r="DV415" s="11"/>
      <c r="DW415" s="11"/>
      <c r="DX415" s="11"/>
      <c r="DY415" s="11"/>
      <c r="DZ415" s="11"/>
      <c r="EA415" s="11"/>
      <c r="EB415" s="11"/>
      <c r="EC415" s="11"/>
      <c r="ED415" s="11"/>
      <c r="EE415" s="11"/>
      <c r="EF415" s="11"/>
      <c r="EG415" s="11"/>
      <c r="EH415" s="11"/>
      <c r="EI415" s="11"/>
      <c r="EJ415" s="11"/>
      <c r="EK415" s="11"/>
      <c r="EL415" s="11"/>
      <c r="EM415" s="11"/>
      <c r="EN415" s="11"/>
      <c r="EO415" s="11"/>
      <c r="EP415" s="11"/>
      <c r="EQ415" s="11"/>
      <c r="ER415" s="11"/>
      <c r="ES415" s="11"/>
      <c r="ET415" s="11"/>
      <c r="EU415" s="11"/>
      <c r="EV415" s="11"/>
      <c r="EW415" s="11"/>
      <c r="EX415" s="11"/>
      <c r="EY415" s="11"/>
      <c r="EZ415" s="11"/>
      <c r="FA415" s="11"/>
      <c r="FB415" s="11"/>
      <c r="FC415" s="11"/>
      <c r="FD415" s="11"/>
      <c r="FE415" s="11"/>
      <c r="FF415" s="11"/>
      <c r="FG415" s="11"/>
      <c r="FH415" s="11"/>
      <c r="FI415" s="11"/>
      <c r="FJ415" s="11"/>
      <c r="FK415" s="11"/>
      <c r="FL415" s="11"/>
      <c r="FM415" s="11"/>
      <c r="FN415" s="11"/>
      <c r="FO415" s="11"/>
      <c r="FP415" s="11"/>
      <c r="FQ415" s="11"/>
      <c r="FR415" s="11"/>
      <c r="FS415" s="11"/>
      <c r="FT415" s="11"/>
      <c r="FU415" s="11"/>
      <c r="FV415" s="11"/>
      <c r="FW415" s="11"/>
      <c r="FX415" s="11"/>
      <c r="FY415" s="11"/>
      <c r="FZ415" s="11"/>
      <c r="GA415" s="11"/>
      <c r="GB415" s="11"/>
      <c r="GC415" s="11"/>
      <c r="GD415" s="11"/>
      <c r="GE415" s="11"/>
      <c r="GF415" s="11"/>
      <c r="GG415" s="11"/>
      <c r="GH415" s="11"/>
      <c r="GI415" s="11"/>
      <c r="GJ415" s="11"/>
      <c r="GK415" s="11"/>
      <c r="GL415" s="11"/>
      <c r="GM415" s="11"/>
      <c r="GN415" s="11"/>
      <c r="GO415" s="11"/>
      <c r="GP415" s="11"/>
      <c r="GQ415" s="11"/>
      <c r="GR415" s="11"/>
      <c r="GS415" s="11"/>
      <c r="GT415" s="11"/>
      <c r="GU415" s="11"/>
      <c r="GV415" s="11"/>
      <c r="GW415" s="11"/>
      <c r="GX415" s="11"/>
      <c r="GY415" s="11"/>
      <c r="GZ415" s="11"/>
      <c r="HA415" s="11"/>
      <c r="HB415" s="11"/>
      <c r="HC415" s="11"/>
      <c r="HD415" s="11"/>
      <c r="HE415" s="11"/>
      <c r="HF415" s="11"/>
      <c r="HG415" s="11"/>
      <c r="HH415" s="11"/>
      <c r="HI415" s="11"/>
      <c r="HJ415" s="11"/>
      <c r="HK415" s="11"/>
      <c r="HL415" s="11"/>
      <c r="HM415" s="11"/>
      <c r="HN415" s="11"/>
      <c r="HO415" s="11"/>
      <c r="HP415" s="11"/>
      <c r="HQ415" s="11"/>
      <c r="HR415" s="11"/>
      <c r="HS415" s="11"/>
      <c r="HT415" s="11"/>
      <c r="HU415" s="11"/>
      <c r="HV415" s="11"/>
      <c r="HW415" s="11"/>
      <c r="HX415" s="11"/>
      <c r="HY415" s="11"/>
      <c r="HZ415" s="11"/>
      <c r="IA415" s="11"/>
      <c r="IB415" s="11"/>
      <c r="IC415" s="11"/>
      <c r="ID415" s="11"/>
      <c r="IE415" s="11"/>
      <c r="IF415" s="11"/>
      <c r="IG415" s="11"/>
      <c r="IH415" s="11"/>
      <c r="II415" s="11"/>
      <c r="IJ415" s="11"/>
      <c r="IK415" s="11"/>
      <c r="IL415" s="11"/>
      <c r="IM415" s="11"/>
      <c r="IN415" s="11"/>
      <c r="IO415" s="11"/>
      <c r="IP415" s="11"/>
      <c r="IQ415" s="11"/>
      <c r="IR415" s="11"/>
      <c r="IS415" s="11"/>
      <c r="IT415" s="11"/>
      <c r="IU415" s="11"/>
      <c r="IV415" s="11"/>
      <c r="IW415" s="11"/>
      <c r="IX415" s="11"/>
      <c r="IY415" s="11"/>
      <c r="IZ415" s="11"/>
      <c r="JA415" s="11"/>
      <c r="JB415" s="11"/>
      <c r="JC415" s="11"/>
      <c r="JD415" s="11"/>
      <c r="JE415" s="11"/>
      <c r="JF415" s="11"/>
      <c r="JG415" s="11"/>
      <c r="JH415" s="11"/>
      <c r="JI415" s="11"/>
      <c r="JJ415" s="11"/>
      <c r="JK415" s="11"/>
      <c r="JL415" s="11"/>
      <c r="JM415" s="11"/>
      <c r="JN415" s="11"/>
      <c r="JO415" s="11"/>
      <c r="JP415" s="11"/>
      <c r="JQ415" s="11"/>
      <c r="JR415" s="11"/>
      <c r="JS415" s="11"/>
      <c r="JT415" s="11"/>
      <c r="JU415" s="11"/>
      <c r="JV415" s="11"/>
    </row>
    <row r="416" spans="1:282" s="12" customFormat="1" x14ac:dyDescent="0.25">
      <c r="A416" s="11"/>
      <c r="B416" s="11"/>
      <c r="C416" s="16"/>
      <c r="D416" s="11"/>
      <c r="E416" s="53"/>
      <c r="F416" s="53"/>
      <c r="G416" s="53"/>
      <c r="H416" s="53"/>
      <c r="I416" s="53"/>
      <c r="J416" s="53"/>
      <c r="K416" s="53"/>
    </row>
    <row r="417" spans="1:282" s="2" customFormat="1" x14ac:dyDescent="0.25">
      <c r="A417" s="5" t="s">
        <v>404</v>
      </c>
      <c r="B417" s="5"/>
      <c r="C417" s="17"/>
      <c r="D417" s="5"/>
      <c r="E417" s="54"/>
      <c r="F417" s="54"/>
      <c r="G417" s="54"/>
      <c r="H417" s="54"/>
      <c r="I417" s="54"/>
      <c r="J417" s="54"/>
      <c r="K417" s="54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  <c r="BD417" s="11"/>
      <c r="BE417" s="11"/>
      <c r="BF417" s="11"/>
      <c r="BG417" s="11"/>
      <c r="BH417" s="11"/>
      <c r="BI417" s="11"/>
      <c r="BJ417" s="11"/>
      <c r="BK417" s="11"/>
      <c r="BL417" s="11"/>
      <c r="BM417" s="11"/>
      <c r="BN417" s="11"/>
      <c r="BO417" s="11"/>
      <c r="BP417" s="11"/>
      <c r="BQ417" s="11"/>
      <c r="BR417" s="11"/>
      <c r="BS417" s="11"/>
      <c r="BT417" s="11"/>
      <c r="BU417" s="11"/>
      <c r="BV417" s="11"/>
      <c r="BW417" s="11"/>
      <c r="BX417" s="11"/>
      <c r="BY417" s="11"/>
      <c r="BZ417" s="11"/>
      <c r="CA417" s="11"/>
      <c r="CB417" s="11"/>
      <c r="CC417" s="11"/>
      <c r="CD417" s="11"/>
      <c r="CE417" s="11"/>
      <c r="CF417" s="11"/>
      <c r="CG417" s="11"/>
      <c r="CH417" s="11"/>
      <c r="CI417" s="11"/>
      <c r="CJ417" s="11"/>
      <c r="CK417" s="11"/>
      <c r="CL417" s="11"/>
      <c r="CM417" s="11"/>
      <c r="CN417" s="11"/>
      <c r="CO417" s="11"/>
      <c r="CP417" s="11"/>
      <c r="CQ417" s="11"/>
      <c r="CR417" s="11"/>
      <c r="CS417" s="11"/>
      <c r="CT417" s="11"/>
      <c r="CU417" s="11"/>
      <c r="CV417" s="11"/>
      <c r="CW417" s="11"/>
      <c r="CX417" s="11"/>
      <c r="CY417" s="11"/>
      <c r="CZ417" s="11"/>
      <c r="DA417" s="11"/>
      <c r="DB417" s="11"/>
      <c r="DC417" s="11"/>
      <c r="DD417" s="11"/>
      <c r="DE417" s="11"/>
      <c r="DF417" s="11"/>
      <c r="DG417" s="11"/>
      <c r="DH417" s="11"/>
      <c r="DI417" s="11"/>
      <c r="DJ417" s="11"/>
      <c r="DK417" s="11"/>
      <c r="DL417" s="11"/>
      <c r="DM417" s="11"/>
      <c r="DN417" s="11"/>
      <c r="DO417" s="11"/>
      <c r="DP417" s="11"/>
      <c r="DQ417" s="11"/>
      <c r="DR417" s="11"/>
      <c r="DS417" s="11"/>
      <c r="DT417" s="11"/>
      <c r="DU417" s="11"/>
      <c r="DV417" s="11"/>
      <c r="DW417" s="11"/>
      <c r="DX417" s="11"/>
      <c r="DY417" s="11"/>
      <c r="DZ417" s="11"/>
      <c r="EA417" s="11"/>
      <c r="EB417" s="11"/>
      <c r="EC417" s="11"/>
      <c r="ED417" s="11"/>
      <c r="EE417" s="11"/>
      <c r="EF417" s="11"/>
      <c r="EG417" s="11"/>
      <c r="EH417" s="11"/>
      <c r="EI417" s="11"/>
      <c r="EJ417" s="11"/>
      <c r="EK417" s="11"/>
      <c r="EL417" s="11"/>
      <c r="EM417" s="11"/>
      <c r="EN417" s="11"/>
      <c r="EO417" s="11"/>
      <c r="EP417" s="11"/>
      <c r="EQ417" s="11"/>
      <c r="ER417" s="11"/>
      <c r="ES417" s="11"/>
      <c r="ET417" s="11"/>
      <c r="EU417" s="11"/>
      <c r="EV417" s="11"/>
      <c r="EW417" s="11"/>
      <c r="EX417" s="11"/>
      <c r="EY417" s="11"/>
      <c r="EZ417" s="11"/>
      <c r="FA417" s="11"/>
      <c r="FB417" s="11"/>
      <c r="FC417" s="11"/>
      <c r="FD417" s="11"/>
      <c r="FE417" s="11"/>
      <c r="FF417" s="11"/>
      <c r="FG417" s="11"/>
      <c r="FH417" s="11"/>
      <c r="FI417" s="11"/>
      <c r="FJ417" s="11"/>
      <c r="FK417" s="11"/>
      <c r="FL417" s="11"/>
      <c r="FM417" s="11"/>
      <c r="FN417" s="11"/>
      <c r="FO417" s="11"/>
      <c r="FP417" s="11"/>
      <c r="FQ417" s="11"/>
      <c r="FR417" s="11"/>
      <c r="FS417" s="11"/>
      <c r="FT417" s="11"/>
      <c r="FU417" s="11"/>
      <c r="FV417" s="11"/>
      <c r="FW417" s="11"/>
      <c r="FX417" s="11"/>
      <c r="FY417" s="11"/>
      <c r="FZ417" s="11"/>
      <c r="GA417" s="11"/>
      <c r="GB417" s="11"/>
      <c r="GC417" s="11"/>
      <c r="GD417" s="11"/>
      <c r="GE417" s="11"/>
      <c r="GF417" s="11"/>
      <c r="GG417" s="11"/>
      <c r="GH417" s="11"/>
      <c r="GI417" s="11"/>
      <c r="GJ417" s="11"/>
      <c r="GK417" s="11"/>
      <c r="GL417" s="11"/>
      <c r="GM417" s="11"/>
      <c r="GN417" s="11"/>
      <c r="GO417" s="11"/>
      <c r="GP417" s="11"/>
      <c r="GQ417" s="11"/>
      <c r="GR417" s="11"/>
      <c r="GS417" s="11"/>
      <c r="GT417" s="11"/>
      <c r="GU417" s="11"/>
      <c r="GV417" s="11"/>
      <c r="GW417" s="11"/>
      <c r="GX417" s="11"/>
      <c r="GY417" s="11"/>
      <c r="GZ417" s="11"/>
      <c r="HA417" s="11"/>
      <c r="HB417" s="11"/>
      <c r="HC417" s="11"/>
      <c r="HD417" s="11"/>
      <c r="HE417" s="11"/>
      <c r="HF417" s="11"/>
      <c r="HG417" s="11"/>
      <c r="HH417" s="11"/>
      <c r="HI417" s="11"/>
      <c r="HJ417" s="11"/>
      <c r="HK417" s="11"/>
      <c r="HL417" s="11"/>
      <c r="HM417" s="11"/>
      <c r="HN417" s="11"/>
      <c r="HO417" s="11"/>
      <c r="HP417" s="11"/>
      <c r="HQ417" s="11"/>
      <c r="HR417" s="11"/>
      <c r="HS417" s="11"/>
      <c r="HT417" s="11"/>
      <c r="HU417" s="11"/>
      <c r="HV417" s="11"/>
      <c r="HW417" s="11"/>
      <c r="HX417" s="11"/>
      <c r="HY417" s="11"/>
      <c r="HZ417" s="11"/>
      <c r="IA417" s="11"/>
      <c r="IB417" s="11"/>
      <c r="IC417" s="11"/>
      <c r="ID417" s="11"/>
      <c r="IE417" s="11"/>
      <c r="IF417" s="11"/>
      <c r="IG417" s="11"/>
      <c r="IH417" s="11"/>
      <c r="II417" s="11"/>
      <c r="IJ417" s="11"/>
      <c r="IK417" s="11"/>
      <c r="IL417" s="11"/>
      <c r="IM417" s="11"/>
      <c r="IN417" s="11"/>
      <c r="IO417" s="11"/>
      <c r="IP417" s="11"/>
      <c r="IQ417" s="11"/>
      <c r="IR417" s="11"/>
      <c r="IS417" s="11"/>
      <c r="IT417" s="11"/>
      <c r="IU417" s="11"/>
      <c r="IV417" s="11"/>
      <c r="IW417" s="11"/>
      <c r="IX417" s="11"/>
      <c r="IY417" s="11"/>
      <c r="IZ417" s="11"/>
      <c r="JA417" s="11"/>
      <c r="JB417" s="11"/>
      <c r="JC417" s="11"/>
      <c r="JD417" s="11"/>
      <c r="JE417" s="11"/>
      <c r="JF417" s="11"/>
      <c r="JG417" s="11"/>
      <c r="JH417" s="11"/>
      <c r="JI417" s="11"/>
      <c r="JJ417" s="11"/>
      <c r="JK417" s="11"/>
      <c r="JL417" s="11"/>
      <c r="JM417" s="11"/>
      <c r="JN417" s="11"/>
      <c r="JO417" s="11"/>
      <c r="JP417" s="11"/>
      <c r="JQ417" s="11"/>
      <c r="JR417" s="11"/>
      <c r="JS417" s="11"/>
      <c r="JT417" s="11"/>
      <c r="JU417" s="11"/>
      <c r="JV417" s="11"/>
    </row>
    <row r="418" spans="1:282" s="26" customFormat="1" x14ac:dyDescent="0.25">
      <c r="A418" t="s">
        <v>138</v>
      </c>
      <c r="B418" t="s">
        <v>16</v>
      </c>
      <c r="C418" s="14" t="s">
        <v>321</v>
      </c>
      <c r="D418" t="s">
        <v>211</v>
      </c>
      <c r="E418" s="42">
        <v>89500</v>
      </c>
      <c r="F418" s="42">
        <f>E418*0.0287</f>
        <v>2568.65</v>
      </c>
      <c r="G418" s="42">
        <v>9257.39</v>
      </c>
      <c r="H418" s="42">
        <f>E418*0.0304</f>
        <v>2720.8</v>
      </c>
      <c r="I418" s="42">
        <v>1637.45</v>
      </c>
      <c r="J418" s="42">
        <v>16184.29</v>
      </c>
      <c r="K418" s="42">
        <v>73315.710000000006</v>
      </c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  <c r="CJ418" s="11"/>
      <c r="CK418" s="11"/>
      <c r="CL418" s="11"/>
      <c r="CM418" s="11"/>
      <c r="CN418" s="11"/>
      <c r="CO418" s="11"/>
      <c r="CP418" s="11"/>
      <c r="CQ418" s="11"/>
      <c r="CR418" s="11"/>
      <c r="CS418" s="11"/>
      <c r="CT418" s="11"/>
      <c r="CU418" s="11"/>
      <c r="CV418" s="11"/>
      <c r="CW418" s="11"/>
      <c r="CX418" s="11"/>
      <c r="CY418" s="11"/>
      <c r="CZ418" s="11"/>
      <c r="DA418" s="11"/>
      <c r="DB418" s="11"/>
      <c r="DC418" s="11"/>
      <c r="DD418" s="11"/>
      <c r="DE418" s="11"/>
      <c r="DF418" s="11"/>
      <c r="DG418" s="11"/>
      <c r="DH418" s="11"/>
      <c r="DI418" s="11"/>
      <c r="DJ418" s="11"/>
      <c r="DK418" s="11"/>
      <c r="DL418" s="11"/>
      <c r="DM418" s="11"/>
      <c r="DN418" s="11"/>
      <c r="DO418" s="11"/>
      <c r="DP418" s="11"/>
      <c r="DQ418" s="11"/>
      <c r="DR418" s="11"/>
      <c r="DS418" s="11"/>
      <c r="DT418" s="11"/>
      <c r="DU418" s="11"/>
      <c r="DV418" s="11"/>
      <c r="DW418" s="11"/>
      <c r="DX418" s="11"/>
      <c r="DY418" s="11"/>
      <c r="DZ418" s="11"/>
      <c r="EA418" s="11"/>
      <c r="EB418" s="11"/>
      <c r="EC418" s="11"/>
      <c r="ED418" s="11"/>
      <c r="EE418" s="11"/>
      <c r="EF418" s="11"/>
      <c r="EG418" s="11"/>
      <c r="EH418" s="11"/>
      <c r="EI418" s="11"/>
      <c r="EJ418" s="11"/>
      <c r="EK418" s="11"/>
      <c r="EL418" s="11"/>
      <c r="EM418" s="11"/>
      <c r="EN418" s="11"/>
      <c r="EO418" s="11"/>
      <c r="EP418" s="11"/>
      <c r="EQ418" s="11"/>
      <c r="ER418" s="11"/>
      <c r="ES418" s="11"/>
      <c r="ET418" s="11"/>
      <c r="EU418" s="11"/>
      <c r="EV418" s="11"/>
      <c r="EW418" s="11"/>
      <c r="EX418" s="11"/>
      <c r="EY418" s="11"/>
      <c r="EZ418" s="11"/>
      <c r="FA418" s="11"/>
      <c r="FB418" s="11"/>
      <c r="FC418" s="11"/>
      <c r="FD418" s="11"/>
      <c r="FE418" s="11"/>
      <c r="FF418" s="11"/>
      <c r="FG418" s="11"/>
      <c r="FH418" s="11"/>
      <c r="FI418" s="11"/>
      <c r="FJ418" s="11"/>
      <c r="FK418" s="11"/>
      <c r="FL418" s="11"/>
      <c r="FM418" s="11"/>
      <c r="FN418" s="11"/>
      <c r="FO418" s="11"/>
      <c r="FP418" s="11"/>
      <c r="FQ418" s="11"/>
      <c r="FR418" s="11"/>
      <c r="FS418" s="11"/>
      <c r="FT418" s="11"/>
      <c r="FU418" s="11"/>
      <c r="FV418" s="11"/>
      <c r="FW418" s="11"/>
      <c r="FX418" s="11"/>
      <c r="FY418" s="11"/>
      <c r="FZ418" s="11"/>
      <c r="GA418" s="11"/>
      <c r="GB418" s="11"/>
      <c r="GC418" s="11"/>
      <c r="GD418" s="11"/>
      <c r="GE418" s="11"/>
      <c r="GF418" s="11"/>
      <c r="GG418" s="11"/>
      <c r="GH418" s="11"/>
      <c r="GI418" s="11"/>
      <c r="GJ418" s="11"/>
      <c r="GK418" s="11"/>
      <c r="GL418" s="11"/>
      <c r="GM418" s="11"/>
      <c r="GN418" s="11"/>
      <c r="GO418" s="11"/>
      <c r="GP418" s="11"/>
      <c r="GQ418" s="11"/>
      <c r="GR418" s="11"/>
      <c r="GS418" s="11"/>
      <c r="GT418" s="11"/>
      <c r="GU418" s="11"/>
      <c r="GV418" s="11"/>
      <c r="GW418" s="11"/>
      <c r="GX418" s="11"/>
      <c r="GY418" s="11"/>
      <c r="GZ418" s="11"/>
      <c r="HA418" s="11"/>
      <c r="HB418" s="11"/>
      <c r="HC418" s="11"/>
      <c r="HD418" s="11"/>
      <c r="HE418" s="11"/>
      <c r="HF418" s="11"/>
      <c r="HG418" s="11"/>
      <c r="HH418" s="11"/>
      <c r="HI418" s="11"/>
      <c r="HJ418" s="11"/>
      <c r="HK418" s="11"/>
      <c r="HL418" s="11"/>
      <c r="HM418" s="11"/>
      <c r="HN418" s="11"/>
      <c r="HO418" s="11"/>
      <c r="HP418" s="11"/>
      <c r="HQ418" s="11"/>
      <c r="HR418" s="11"/>
      <c r="HS418" s="11"/>
      <c r="HT418" s="11"/>
      <c r="HU418" s="11"/>
      <c r="HV418" s="11"/>
      <c r="HW418" s="11"/>
      <c r="HX418" s="11"/>
      <c r="HY418" s="11"/>
      <c r="HZ418" s="11"/>
      <c r="IA418" s="11"/>
      <c r="IB418" s="11"/>
      <c r="IC418" s="11"/>
      <c r="ID418" s="11"/>
      <c r="IE418" s="11"/>
      <c r="IF418" s="11"/>
      <c r="IG418" s="11"/>
      <c r="IH418" s="11"/>
      <c r="II418" s="11"/>
      <c r="IJ418" s="11"/>
      <c r="IK418" s="11"/>
      <c r="IL418" s="11"/>
      <c r="IM418" s="11"/>
      <c r="IN418" s="11"/>
      <c r="IO418" s="11"/>
      <c r="IP418" s="11"/>
      <c r="IQ418" s="11"/>
      <c r="IR418" s="11"/>
      <c r="IS418" s="11"/>
      <c r="IT418" s="11"/>
      <c r="IU418" s="11"/>
      <c r="IV418" s="11"/>
      <c r="IW418" s="11"/>
      <c r="IX418" s="11"/>
      <c r="IY418" s="11"/>
      <c r="IZ418" s="11"/>
      <c r="JA418" s="11"/>
      <c r="JB418" s="11"/>
      <c r="JC418" s="11"/>
      <c r="JD418" s="11"/>
      <c r="JE418" s="11"/>
      <c r="JF418" s="11"/>
      <c r="JG418" s="11"/>
      <c r="JH418" s="11"/>
      <c r="JI418" s="11"/>
      <c r="JJ418" s="11"/>
      <c r="JK418" s="11"/>
      <c r="JL418" s="11"/>
      <c r="JM418" s="11"/>
      <c r="JN418" s="11"/>
      <c r="JO418" s="11"/>
      <c r="JP418" s="11"/>
      <c r="JQ418" s="11"/>
      <c r="JR418" s="11"/>
      <c r="JS418" s="11"/>
      <c r="JT418" s="11"/>
      <c r="JU418" s="11"/>
      <c r="JV418" s="11"/>
    </row>
    <row r="419" spans="1:282" s="1" customFormat="1" x14ac:dyDescent="0.25">
      <c r="A419" t="s">
        <v>137</v>
      </c>
      <c r="B419" t="s">
        <v>473</v>
      </c>
      <c r="C419" s="14" t="s">
        <v>320</v>
      </c>
      <c r="D419" t="s">
        <v>211</v>
      </c>
      <c r="E419" s="42">
        <v>44000</v>
      </c>
      <c r="F419" s="42">
        <f>E419*0.0287</f>
        <v>1262.8</v>
      </c>
      <c r="G419" s="42">
        <v>1007.19</v>
      </c>
      <c r="H419" s="42">
        <f>E419*0.0304</f>
        <v>1337.6</v>
      </c>
      <c r="I419" s="42">
        <v>315</v>
      </c>
      <c r="J419" s="42">
        <f>F419+G419+H419+I419</f>
        <v>3922.59</v>
      </c>
      <c r="K419" s="42">
        <f>E419-J419</f>
        <v>40077.410000000003</v>
      </c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1" customFormat="1" x14ac:dyDescent="0.25">
      <c r="A420" s="2" t="s">
        <v>12</v>
      </c>
      <c r="B420" s="2">
        <v>2</v>
      </c>
      <c r="C420" s="15"/>
      <c r="D420" s="2"/>
      <c r="E420" s="50">
        <f t="shared" ref="E420:K420" si="63">SUM(E418:E419)</f>
        <v>133500</v>
      </c>
      <c r="F420" s="50">
        <f t="shared" si="63"/>
        <v>3831.45</v>
      </c>
      <c r="G420" s="50">
        <f>SUM(G418:G419)</f>
        <v>10264.58</v>
      </c>
      <c r="H420" s="50">
        <f t="shared" si="63"/>
        <v>4058.4</v>
      </c>
      <c r="I420" s="50">
        <f t="shared" si="63"/>
        <v>1952.45</v>
      </c>
      <c r="J420" s="50">
        <f t="shared" si="63"/>
        <v>20106.88</v>
      </c>
      <c r="K420" s="50">
        <f t="shared" si="63"/>
        <v>113393.12</v>
      </c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11" customFormat="1" x14ac:dyDescent="0.25">
      <c r="C421" s="16"/>
      <c r="E421" s="53"/>
      <c r="F421" s="53"/>
      <c r="G421" s="53"/>
      <c r="H421" s="53"/>
      <c r="I421" s="53"/>
      <c r="J421" s="53"/>
      <c r="K421" s="53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</row>
    <row r="422" spans="1:282" s="32" customFormat="1" x14ac:dyDescent="0.25">
      <c r="A422" s="36" t="s">
        <v>444</v>
      </c>
      <c r="B422"/>
      <c r="C422"/>
      <c r="D422"/>
      <c r="E422" s="42"/>
      <c r="F422" s="42"/>
      <c r="G422" s="42"/>
      <c r="H422" s="42"/>
      <c r="I422" s="42"/>
      <c r="J422" s="42"/>
      <c r="K422" s="4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  <c r="BC422" s="12"/>
      <c r="BD422" s="12"/>
      <c r="BE422" s="12"/>
      <c r="BF422" s="12"/>
      <c r="BG422" s="12"/>
      <c r="BH422" s="12"/>
      <c r="BI422" s="12"/>
      <c r="BJ422" s="12"/>
      <c r="BK422" s="12"/>
      <c r="BL422" s="12"/>
      <c r="BM422" s="12"/>
      <c r="BN422" s="12"/>
      <c r="BO422" s="12"/>
      <c r="BP422" s="12"/>
      <c r="BQ422" s="12"/>
      <c r="BR422" s="12"/>
      <c r="BS422" s="12"/>
      <c r="BT422" s="12"/>
      <c r="BU422" s="12"/>
      <c r="BV422" s="12"/>
      <c r="BW422" s="12"/>
      <c r="BX422" s="12"/>
      <c r="BY422" s="12"/>
      <c r="BZ422" s="12"/>
      <c r="CA422" s="12"/>
      <c r="CB422" s="12"/>
      <c r="CC422" s="12"/>
      <c r="CD422" s="12"/>
      <c r="CE422" s="12"/>
      <c r="CF422" s="12"/>
      <c r="CG422" s="12"/>
      <c r="CH422" s="12"/>
      <c r="CI422" s="12"/>
      <c r="CJ422" s="12"/>
      <c r="CK422" s="12"/>
      <c r="CL422" s="12"/>
      <c r="CM422" s="12"/>
      <c r="CN422" s="12"/>
      <c r="CO422" s="12"/>
      <c r="CP422" s="12"/>
      <c r="CQ422" s="12"/>
      <c r="CR422" s="12"/>
      <c r="CS422" s="12"/>
      <c r="CT422" s="12"/>
      <c r="CU422" s="12"/>
      <c r="CV422" s="12"/>
      <c r="CW422" s="12"/>
      <c r="CX422" s="12"/>
      <c r="CY422" s="12"/>
      <c r="CZ422" s="12"/>
      <c r="DA422" s="12"/>
      <c r="DB422" s="12"/>
      <c r="DC422" s="12"/>
      <c r="DD422" s="12"/>
      <c r="DE422" s="12"/>
      <c r="DF422" s="12"/>
      <c r="DG422" s="12"/>
      <c r="DH422" s="12"/>
      <c r="DI422" s="12"/>
      <c r="DJ422" s="12"/>
      <c r="DK422" s="12"/>
      <c r="DL422" s="12"/>
      <c r="DM422" s="12"/>
      <c r="DN422" s="12"/>
      <c r="DO422" s="12"/>
      <c r="DP422" s="12"/>
      <c r="DQ422" s="12"/>
      <c r="DR422" s="12"/>
      <c r="DS422" s="12"/>
      <c r="DT422" s="12"/>
      <c r="DU422" s="12"/>
      <c r="DV422" s="12"/>
      <c r="DW422" s="12"/>
      <c r="DX422" s="12"/>
      <c r="DY422" s="12"/>
      <c r="DZ422" s="12"/>
      <c r="EA422" s="12"/>
      <c r="EB422" s="12"/>
      <c r="EC422" s="12"/>
      <c r="ED422" s="12"/>
      <c r="EE422" s="12"/>
      <c r="EF422" s="12"/>
      <c r="EG422" s="12"/>
      <c r="EH422" s="12"/>
      <c r="EI422" s="12"/>
      <c r="EJ422" s="12"/>
      <c r="EK422" s="12"/>
      <c r="EL422" s="12"/>
      <c r="EM422" s="12"/>
      <c r="EN422" s="12"/>
      <c r="EO422" s="12"/>
      <c r="EP422" s="12"/>
      <c r="EQ422" s="12"/>
      <c r="ER422" s="12"/>
      <c r="ES422" s="12"/>
      <c r="ET422" s="12"/>
      <c r="EU422" s="12"/>
      <c r="EV422" s="12"/>
      <c r="EW422" s="12"/>
      <c r="EX422" s="12"/>
      <c r="EY422" s="12"/>
      <c r="EZ422" s="12"/>
      <c r="FA422" s="12"/>
      <c r="FB422" s="12"/>
      <c r="FC422" s="12"/>
      <c r="FD422" s="12"/>
      <c r="FE422" s="12"/>
      <c r="FF422" s="12"/>
      <c r="FG422" s="12"/>
      <c r="FH422" s="12"/>
      <c r="FI422" s="12"/>
      <c r="FJ422" s="12"/>
      <c r="FK422" s="12"/>
      <c r="FL422" s="12"/>
      <c r="FM422" s="12"/>
      <c r="FN422" s="12"/>
      <c r="FO422" s="12"/>
      <c r="FP422" s="12"/>
      <c r="FQ422" s="12"/>
      <c r="FR422" s="12"/>
      <c r="FS422" s="12"/>
      <c r="FT422" s="12"/>
      <c r="FU422" s="12"/>
      <c r="FV422" s="12"/>
      <c r="FW422" s="12"/>
      <c r="FX422" s="12"/>
      <c r="FY422" s="12"/>
      <c r="FZ422" s="12"/>
      <c r="GA422" s="12"/>
      <c r="GB422" s="12"/>
      <c r="GC422" s="12"/>
      <c r="GD422" s="12"/>
      <c r="GE422" s="12"/>
      <c r="GF422" s="12"/>
      <c r="GG422" s="12"/>
      <c r="GH422" s="12"/>
      <c r="GI422" s="12"/>
      <c r="GJ422" s="12"/>
      <c r="GK422" s="12"/>
      <c r="GL422" s="12"/>
      <c r="GM422" s="12"/>
      <c r="GN422" s="12"/>
      <c r="GO422" s="12"/>
      <c r="GP422" s="12"/>
      <c r="GQ422" s="12"/>
      <c r="GR422" s="12"/>
      <c r="GS422" s="12"/>
      <c r="GT422" s="12"/>
      <c r="GU422" s="12"/>
      <c r="GV422" s="12"/>
      <c r="GW422" s="12"/>
      <c r="GX422" s="12"/>
      <c r="GY422" s="12"/>
      <c r="GZ422" s="12"/>
      <c r="HA422" s="12"/>
      <c r="HB422" s="12"/>
      <c r="HC422" s="12"/>
      <c r="HD422" s="12"/>
      <c r="HE422" s="12"/>
      <c r="HF422" s="12"/>
      <c r="HG422" s="12"/>
      <c r="HH422" s="12"/>
      <c r="HI422" s="12"/>
      <c r="HJ422" s="12"/>
      <c r="HK422" s="12"/>
      <c r="HL422" s="12"/>
      <c r="HM422" s="12"/>
      <c r="HN422" s="12"/>
      <c r="HO422" s="12"/>
      <c r="HP422" s="12"/>
      <c r="HQ422" s="12"/>
      <c r="HR422" s="12"/>
      <c r="HS422" s="12"/>
      <c r="HT422" s="12"/>
      <c r="HU422" s="12"/>
      <c r="HV422" s="12"/>
      <c r="HW422" s="12"/>
      <c r="HX422" s="12"/>
      <c r="HY422" s="12"/>
      <c r="HZ422" s="12"/>
      <c r="IA422" s="12"/>
      <c r="IB422" s="12"/>
      <c r="IC422" s="12"/>
      <c r="ID422" s="12"/>
      <c r="IE422" s="12"/>
      <c r="IF422" s="12"/>
      <c r="IG422" s="12"/>
      <c r="IH422" s="12"/>
      <c r="II422" s="12"/>
      <c r="IJ422" s="12"/>
      <c r="IK422" s="12"/>
      <c r="IL422" s="12"/>
      <c r="IM422" s="12"/>
      <c r="IN422" s="12"/>
      <c r="IO422" s="12"/>
      <c r="IP422" s="12"/>
      <c r="IQ422" s="12"/>
      <c r="IR422" s="12"/>
      <c r="IS422" s="12"/>
      <c r="IT422" s="12"/>
      <c r="IU422" s="12"/>
      <c r="IV422" s="12"/>
      <c r="IW422" s="12"/>
      <c r="IX422" s="12"/>
      <c r="IY422" s="12"/>
      <c r="IZ422" s="12"/>
      <c r="JA422" s="12"/>
      <c r="JB422" s="12"/>
      <c r="JC422" s="12"/>
      <c r="JD422" s="12"/>
      <c r="JE422" s="12"/>
      <c r="JF422" s="12"/>
      <c r="JG422" s="12"/>
      <c r="JH422" s="12"/>
      <c r="JI422" s="12"/>
      <c r="JJ422" s="12"/>
      <c r="JK422" s="12"/>
      <c r="JL422" s="12"/>
      <c r="JM422" s="12"/>
      <c r="JN422" s="12"/>
      <c r="JO422" s="12"/>
      <c r="JP422" s="12"/>
      <c r="JQ422" s="12"/>
      <c r="JR422" s="12"/>
      <c r="JS422" s="12"/>
      <c r="JT422" s="12"/>
      <c r="JU422" s="12"/>
      <c r="JV422" s="12"/>
    </row>
    <row r="423" spans="1:282" s="32" customFormat="1" x14ac:dyDescent="0.25">
      <c r="A423" t="s">
        <v>445</v>
      </c>
      <c r="B423" t="s">
        <v>16</v>
      </c>
      <c r="C423" s="41" t="s">
        <v>320</v>
      </c>
      <c r="D423" t="s">
        <v>211</v>
      </c>
      <c r="E423" s="42">
        <v>113500</v>
      </c>
      <c r="F423" s="42">
        <v>3257.45</v>
      </c>
      <c r="G423" s="42">
        <v>15280.91</v>
      </c>
      <c r="H423" s="42">
        <v>3450.4</v>
      </c>
      <c r="I423" s="42">
        <v>25</v>
      </c>
      <c r="J423" s="42">
        <v>22013.759999999998</v>
      </c>
      <c r="K423" s="42">
        <v>91486.24</v>
      </c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</row>
    <row r="424" spans="1:282" s="32" customFormat="1" x14ac:dyDescent="0.25">
      <c r="A424" s="26" t="s">
        <v>12</v>
      </c>
      <c r="B424" s="26">
        <v>1</v>
      </c>
      <c r="C424" s="30"/>
      <c r="D424" s="28"/>
      <c r="E424" s="49">
        <f t="shared" ref="E424:K424" si="64">SUM(E423)</f>
        <v>113500</v>
      </c>
      <c r="F424" s="49">
        <f t="shared" si="64"/>
        <v>3257.45</v>
      </c>
      <c r="G424" s="49">
        <f>SUM(G423)</f>
        <v>15280.91</v>
      </c>
      <c r="H424" s="49">
        <f t="shared" si="64"/>
        <v>3450.4</v>
      </c>
      <c r="I424" s="49">
        <f t="shared" si="64"/>
        <v>25</v>
      </c>
      <c r="J424" s="49">
        <f t="shared" si="64"/>
        <v>22013.759999999998</v>
      </c>
      <c r="K424" s="49">
        <f t="shared" si="64"/>
        <v>91486.24</v>
      </c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12"/>
      <c r="FY424" s="12"/>
      <c r="FZ424" s="12"/>
      <c r="GA424" s="12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  <c r="HP424" s="12"/>
      <c r="HQ424" s="12"/>
      <c r="HR424" s="12"/>
      <c r="HS424" s="12"/>
      <c r="HT424" s="12"/>
      <c r="HU424" s="12"/>
      <c r="HV424" s="12"/>
      <c r="HW424" s="12"/>
      <c r="HX424" s="12"/>
      <c r="HY424" s="12"/>
      <c r="HZ424" s="12"/>
      <c r="IA424" s="12"/>
      <c r="IB424" s="12"/>
      <c r="IC424" s="12"/>
      <c r="ID424" s="12"/>
      <c r="IE424" s="12"/>
      <c r="IF424" s="12"/>
      <c r="IG424" s="12"/>
      <c r="IH424" s="12"/>
      <c r="II424" s="12"/>
      <c r="IJ424" s="12"/>
      <c r="IK424" s="12"/>
      <c r="IL424" s="12"/>
      <c r="IM424" s="12"/>
      <c r="IN424" s="12"/>
      <c r="IO424" s="12"/>
      <c r="IP424" s="12"/>
      <c r="IQ424" s="12"/>
      <c r="IR424" s="12"/>
      <c r="IS424" s="12"/>
      <c r="IT424" s="12"/>
      <c r="IU424" s="12"/>
      <c r="IV424" s="12"/>
      <c r="IW424" s="12"/>
      <c r="IX424" s="12"/>
      <c r="IY424" s="12"/>
      <c r="IZ424" s="12"/>
      <c r="JA424" s="12"/>
      <c r="JB424" s="12"/>
      <c r="JC424" s="12"/>
      <c r="JD424" s="12"/>
      <c r="JE424" s="12"/>
      <c r="JF424" s="12"/>
      <c r="JG424" s="12"/>
      <c r="JH424" s="12"/>
      <c r="JI424" s="12"/>
      <c r="JJ424" s="12"/>
      <c r="JK424" s="12"/>
      <c r="JL424" s="12"/>
      <c r="JM424" s="12"/>
      <c r="JN424" s="12"/>
      <c r="JO424" s="12"/>
      <c r="JP424" s="12"/>
      <c r="JQ424" s="12"/>
      <c r="JR424" s="12"/>
      <c r="JS424" s="12"/>
      <c r="JT424" s="12"/>
      <c r="JU424" s="12"/>
      <c r="JV424" s="12"/>
    </row>
    <row r="425" spans="1:282" s="31" customFormat="1" x14ac:dyDescent="0.25">
      <c r="A425"/>
      <c r="B425"/>
      <c r="C425" s="14"/>
      <c r="D425"/>
      <c r="E425" s="42"/>
      <c r="F425" s="42"/>
      <c r="G425" s="42"/>
      <c r="H425" s="42"/>
      <c r="I425" s="42"/>
      <c r="J425" s="42"/>
      <c r="K425" s="42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  <c r="CJ425" s="11"/>
      <c r="CK425" s="11"/>
      <c r="CL425" s="11"/>
      <c r="CM425" s="11"/>
      <c r="CN425" s="11"/>
      <c r="CO425" s="11"/>
      <c r="CP425" s="11"/>
      <c r="CQ425" s="11"/>
      <c r="CR425" s="11"/>
      <c r="CS425" s="11"/>
      <c r="CT425" s="11"/>
      <c r="CU425" s="11"/>
      <c r="CV425" s="11"/>
      <c r="CW425" s="11"/>
      <c r="CX425" s="11"/>
      <c r="CY425" s="11"/>
      <c r="CZ425" s="11"/>
      <c r="DA425" s="11"/>
      <c r="DB425" s="11"/>
      <c r="DC425" s="11"/>
      <c r="DD425" s="11"/>
      <c r="DE425" s="11"/>
      <c r="DF425" s="11"/>
      <c r="DG425" s="11"/>
      <c r="DH425" s="11"/>
      <c r="DI425" s="11"/>
      <c r="DJ425" s="11"/>
      <c r="DK425" s="11"/>
      <c r="DL425" s="11"/>
      <c r="DM425" s="11"/>
      <c r="DN425" s="11"/>
      <c r="DO425" s="11"/>
      <c r="DP425" s="11"/>
      <c r="DQ425" s="11"/>
      <c r="DR425" s="11"/>
      <c r="DS425" s="11"/>
      <c r="DT425" s="11"/>
      <c r="DU425" s="11"/>
      <c r="DV425" s="11"/>
      <c r="DW425" s="11"/>
      <c r="DX425" s="11"/>
      <c r="DY425" s="11"/>
      <c r="DZ425" s="11"/>
      <c r="EA425" s="11"/>
      <c r="EB425" s="11"/>
      <c r="EC425" s="11"/>
      <c r="ED425" s="11"/>
      <c r="EE425" s="11"/>
      <c r="EF425" s="11"/>
      <c r="EG425" s="11"/>
      <c r="EH425" s="11"/>
      <c r="EI425" s="11"/>
      <c r="EJ425" s="11"/>
      <c r="EK425" s="11"/>
      <c r="EL425" s="11"/>
      <c r="EM425" s="11"/>
      <c r="EN425" s="11"/>
      <c r="EO425" s="11"/>
      <c r="EP425" s="11"/>
      <c r="EQ425" s="11"/>
      <c r="ER425" s="11"/>
      <c r="ES425" s="11"/>
      <c r="ET425" s="11"/>
      <c r="EU425" s="11"/>
      <c r="EV425" s="11"/>
      <c r="EW425" s="11"/>
      <c r="EX425" s="11"/>
      <c r="EY425" s="11"/>
      <c r="EZ425" s="11"/>
      <c r="FA425" s="11"/>
      <c r="FB425" s="11"/>
      <c r="FC425" s="11"/>
      <c r="FD425" s="11"/>
      <c r="FE425" s="11"/>
      <c r="FF425" s="11"/>
      <c r="FG425" s="11"/>
      <c r="FH425" s="11"/>
      <c r="FI425" s="11"/>
      <c r="FJ425" s="11"/>
      <c r="FK425" s="11"/>
      <c r="FL425" s="11"/>
      <c r="FM425" s="11"/>
      <c r="FN425" s="11"/>
      <c r="FO425" s="11"/>
      <c r="FP425" s="11"/>
      <c r="FQ425" s="11"/>
      <c r="FR425" s="11"/>
      <c r="FS425" s="11"/>
      <c r="FT425" s="11"/>
      <c r="FU425" s="11"/>
      <c r="FV425" s="11"/>
      <c r="FW425" s="11"/>
      <c r="FX425" s="11"/>
      <c r="FY425" s="11"/>
      <c r="FZ425" s="11"/>
      <c r="GA425" s="11"/>
      <c r="GB425" s="11"/>
      <c r="GC425" s="11"/>
      <c r="GD425" s="11"/>
      <c r="GE425" s="11"/>
      <c r="GF425" s="11"/>
      <c r="GG425" s="11"/>
      <c r="GH425" s="11"/>
      <c r="GI425" s="11"/>
      <c r="GJ425" s="11"/>
      <c r="GK425" s="11"/>
      <c r="GL425" s="11"/>
      <c r="GM425" s="11"/>
      <c r="GN425" s="11"/>
      <c r="GO425" s="11"/>
      <c r="GP425" s="11"/>
      <c r="GQ425" s="11"/>
      <c r="GR425" s="11"/>
      <c r="GS425" s="11"/>
      <c r="GT425" s="11"/>
      <c r="GU425" s="11"/>
      <c r="GV425" s="11"/>
      <c r="GW425" s="11"/>
      <c r="GX425" s="11"/>
      <c r="GY425" s="11"/>
      <c r="GZ425" s="11"/>
      <c r="HA425" s="11"/>
      <c r="HB425" s="11"/>
      <c r="HC425" s="11"/>
      <c r="HD425" s="11"/>
      <c r="HE425" s="11"/>
      <c r="HF425" s="11"/>
      <c r="HG425" s="11"/>
      <c r="HH425" s="11"/>
      <c r="HI425" s="11"/>
      <c r="HJ425" s="11"/>
      <c r="HK425" s="11"/>
      <c r="HL425" s="11"/>
      <c r="HM425" s="11"/>
      <c r="HN425" s="11"/>
      <c r="HO425" s="11"/>
      <c r="HP425" s="11"/>
      <c r="HQ425" s="11"/>
      <c r="HR425" s="11"/>
      <c r="HS425" s="11"/>
      <c r="HT425" s="11"/>
      <c r="HU425" s="11"/>
      <c r="HV425" s="11"/>
      <c r="HW425" s="11"/>
      <c r="HX425" s="11"/>
      <c r="HY425" s="11"/>
      <c r="HZ425" s="11"/>
      <c r="IA425" s="11"/>
      <c r="IB425" s="11"/>
      <c r="IC425" s="11"/>
      <c r="ID425" s="11"/>
      <c r="IE425" s="11"/>
      <c r="IF425" s="11"/>
      <c r="IG425" s="11"/>
      <c r="IH425" s="11"/>
      <c r="II425" s="11"/>
      <c r="IJ425" s="11"/>
      <c r="IK425" s="11"/>
      <c r="IL425" s="11"/>
      <c r="IM425" s="11"/>
      <c r="IN425" s="11"/>
      <c r="IO425" s="11"/>
      <c r="IP425" s="11"/>
      <c r="IQ425" s="11"/>
      <c r="IR425" s="11"/>
      <c r="IS425" s="11"/>
      <c r="IT425" s="11"/>
      <c r="IU425" s="11"/>
      <c r="IV425" s="11"/>
      <c r="IW425" s="11"/>
      <c r="IX425" s="11"/>
      <c r="IY425" s="11"/>
      <c r="IZ425" s="11"/>
      <c r="JA425" s="11"/>
      <c r="JB425" s="11"/>
      <c r="JC425" s="11"/>
      <c r="JD425" s="11"/>
      <c r="JE425" s="11"/>
      <c r="JF425" s="11"/>
      <c r="JG425" s="11"/>
      <c r="JH425" s="11"/>
      <c r="JI425" s="11"/>
      <c r="JJ425" s="11"/>
      <c r="JK425" s="11"/>
      <c r="JL425" s="11"/>
      <c r="JM425" s="11"/>
      <c r="JN425" s="11"/>
      <c r="JO425" s="11"/>
      <c r="JP425" s="11"/>
      <c r="JQ425" s="11"/>
      <c r="JR425" s="11"/>
      <c r="JS425" s="11"/>
      <c r="JT425" s="11"/>
      <c r="JU425" s="11"/>
      <c r="JV425" s="11"/>
    </row>
    <row r="426" spans="1:282" x14ac:dyDescent="0.25">
      <c r="A426" s="11" t="s">
        <v>403</v>
      </c>
      <c r="B426" s="11"/>
      <c r="C426" s="16"/>
      <c r="D426" s="11"/>
      <c r="E426" s="53"/>
      <c r="F426" s="53"/>
      <c r="G426" s="53"/>
      <c r="H426" s="53"/>
      <c r="I426" s="53"/>
      <c r="J426" s="53"/>
      <c r="K426" s="53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  <c r="BC426" s="12"/>
      <c r="BD426" s="12"/>
      <c r="BE426" s="12"/>
      <c r="BF426" s="12"/>
      <c r="BG426" s="12"/>
      <c r="BH426" s="12"/>
      <c r="BI426" s="12"/>
      <c r="BJ426" s="12"/>
      <c r="BK426" s="12"/>
      <c r="BL426" s="12"/>
      <c r="BM426" s="12"/>
      <c r="BN426" s="12"/>
      <c r="BO426" s="12"/>
      <c r="BP426" s="12"/>
      <c r="BQ426" s="12"/>
      <c r="BR426" s="12"/>
      <c r="BS426" s="12"/>
      <c r="BT426" s="12"/>
      <c r="BU426" s="12"/>
      <c r="BV426" s="12"/>
      <c r="BW426" s="12"/>
      <c r="BX426" s="12"/>
      <c r="BY426" s="12"/>
      <c r="BZ426" s="12"/>
      <c r="CA426" s="12"/>
      <c r="CB426" s="12"/>
      <c r="CC426" s="12"/>
      <c r="CD426" s="12"/>
      <c r="CE426" s="12"/>
      <c r="CF426" s="12"/>
      <c r="CG426" s="12"/>
      <c r="CH426" s="12"/>
      <c r="CI426" s="12"/>
      <c r="CJ426" s="12"/>
      <c r="CK426" s="12"/>
      <c r="CL426" s="12"/>
      <c r="CM426" s="12"/>
      <c r="CN426" s="12"/>
      <c r="CO426" s="12"/>
      <c r="CP426" s="12"/>
      <c r="CQ426" s="12"/>
      <c r="CR426" s="12"/>
      <c r="CS426" s="12"/>
      <c r="CT426" s="12"/>
      <c r="CU426" s="12"/>
      <c r="CV426" s="12"/>
      <c r="CW426" s="12"/>
      <c r="CX426" s="12"/>
      <c r="CY426" s="12"/>
      <c r="CZ426" s="12"/>
      <c r="DA426" s="12"/>
      <c r="DB426" s="12"/>
      <c r="DC426" s="12"/>
      <c r="DD426" s="12"/>
      <c r="DE426" s="12"/>
      <c r="DF426" s="12"/>
      <c r="DG426" s="12"/>
      <c r="DH426" s="12"/>
      <c r="DI426" s="12"/>
      <c r="DJ426" s="12"/>
      <c r="DK426" s="12"/>
      <c r="DL426" s="12"/>
      <c r="DM426" s="12"/>
      <c r="DN426" s="12"/>
      <c r="DO426" s="12"/>
      <c r="DP426" s="12"/>
      <c r="DQ426" s="12"/>
      <c r="DR426" s="12"/>
      <c r="DS426" s="12"/>
      <c r="DT426" s="12"/>
      <c r="DU426" s="12"/>
      <c r="DV426" s="12"/>
      <c r="DW426" s="12"/>
      <c r="DX426" s="12"/>
      <c r="DY426" s="12"/>
      <c r="DZ426" s="12"/>
      <c r="EA426" s="12"/>
      <c r="EB426" s="12"/>
      <c r="EC426" s="12"/>
      <c r="ED426" s="12"/>
      <c r="EE426" s="12"/>
      <c r="EF426" s="12"/>
      <c r="EG426" s="12"/>
      <c r="EH426" s="12"/>
      <c r="EI426" s="12"/>
      <c r="EJ426" s="12"/>
      <c r="EK426" s="12"/>
      <c r="EL426" s="12"/>
      <c r="EM426" s="12"/>
      <c r="EN426" s="12"/>
      <c r="EO426" s="12"/>
      <c r="EP426" s="12"/>
      <c r="EQ426" s="12"/>
      <c r="ER426" s="12"/>
      <c r="ES426" s="12"/>
      <c r="ET426" s="12"/>
      <c r="EU426" s="12"/>
      <c r="EV426" s="12"/>
      <c r="EW426" s="12"/>
      <c r="EX426" s="12"/>
      <c r="EY426" s="12"/>
      <c r="EZ426" s="12"/>
      <c r="FA426" s="12"/>
      <c r="FB426" s="12"/>
      <c r="FC426" s="12"/>
      <c r="FD426" s="12"/>
      <c r="FE426" s="12"/>
      <c r="FF426" s="12"/>
      <c r="FG426" s="12"/>
      <c r="FH426" s="12"/>
      <c r="FI426" s="12"/>
      <c r="FJ426" s="12"/>
      <c r="FK426" s="12"/>
      <c r="FL426" s="12"/>
      <c r="FM426" s="12"/>
      <c r="FN426" s="12"/>
      <c r="FO426" s="12"/>
      <c r="FP426" s="12"/>
      <c r="FQ426" s="12"/>
      <c r="FR426" s="12"/>
      <c r="FS426" s="12"/>
      <c r="FT426" s="12"/>
      <c r="FU426" s="12"/>
      <c r="FV426" s="12"/>
      <c r="FW426" s="12"/>
      <c r="FX426" s="12"/>
      <c r="FY426" s="12"/>
      <c r="FZ426" s="12"/>
      <c r="GA426" s="12"/>
      <c r="GB426" s="12"/>
      <c r="GC426" s="12"/>
      <c r="GD426" s="12"/>
      <c r="GE426" s="12"/>
      <c r="GF426" s="12"/>
      <c r="GG426" s="12"/>
      <c r="GH426" s="12"/>
      <c r="GI426" s="12"/>
      <c r="GJ426" s="12"/>
      <c r="GK426" s="12"/>
      <c r="GL426" s="12"/>
      <c r="GM426" s="12"/>
      <c r="GN426" s="12"/>
      <c r="GO426" s="12"/>
      <c r="GP426" s="12"/>
      <c r="GQ426" s="12"/>
      <c r="GR426" s="12"/>
      <c r="GS426" s="12"/>
      <c r="GT426" s="12"/>
      <c r="GU426" s="12"/>
      <c r="GV426" s="12"/>
      <c r="GW426" s="12"/>
      <c r="GX426" s="12"/>
      <c r="GY426" s="12"/>
      <c r="GZ426" s="12"/>
      <c r="HA426" s="12"/>
      <c r="HB426" s="12"/>
      <c r="HC426" s="12"/>
      <c r="HD426" s="12"/>
      <c r="HE426" s="12"/>
      <c r="HF426" s="12"/>
      <c r="HG426" s="12"/>
      <c r="HH426" s="12"/>
      <c r="HI426" s="12"/>
      <c r="HJ426" s="12"/>
      <c r="HK426" s="12"/>
      <c r="HL426" s="12"/>
      <c r="HM426" s="12"/>
      <c r="HN426" s="12"/>
      <c r="HO426" s="12"/>
      <c r="HP426" s="12"/>
      <c r="HQ426" s="12"/>
      <c r="HR426" s="12"/>
      <c r="HS426" s="12"/>
      <c r="HT426" s="12"/>
      <c r="HU426" s="12"/>
      <c r="HV426" s="12"/>
      <c r="HW426" s="12"/>
      <c r="HX426" s="12"/>
      <c r="HY426" s="12"/>
      <c r="HZ426" s="12"/>
      <c r="IA426" s="12"/>
      <c r="IB426" s="12"/>
      <c r="IC426" s="12"/>
      <c r="ID426" s="12"/>
      <c r="IE426" s="12"/>
      <c r="IF426" s="12"/>
      <c r="IG426" s="12"/>
      <c r="IH426" s="12"/>
      <c r="II426" s="12"/>
      <c r="IJ426" s="12"/>
      <c r="IK426" s="12"/>
      <c r="IL426" s="12"/>
      <c r="IM426" s="12"/>
      <c r="IN426" s="12"/>
      <c r="IO426" s="12"/>
      <c r="IP426" s="12"/>
      <c r="IQ426" s="12"/>
      <c r="IR426" s="12"/>
      <c r="IS426" s="12"/>
      <c r="IT426" s="12"/>
      <c r="IU426" s="12"/>
      <c r="IV426" s="12"/>
      <c r="IW426" s="12"/>
      <c r="IX426" s="12"/>
      <c r="IY426" s="12"/>
      <c r="IZ426" s="12"/>
      <c r="JA426" s="12"/>
      <c r="JB426" s="12"/>
      <c r="JC426" s="12"/>
      <c r="JD426" s="12"/>
      <c r="JE426" s="12"/>
      <c r="JF426" s="12"/>
      <c r="JG426" s="12"/>
      <c r="JH426" s="12"/>
      <c r="JI426" s="12"/>
      <c r="JJ426" s="12"/>
      <c r="JK426" s="12"/>
      <c r="JL426" s="12"/>
      <c r="JM426" s="12"/>
      <c r="JN426" s="12"/>
      <c r="JO426" s="12"/>
      <c r="JP426" s="12"/>
      <c r="JQ426" s="12"/>
      <c r="JR426" s="12"/>
      <c r="JS426" s="12"/>
      <c r="JT426" s="12"/>
      <c r="JU426" s="12"/>
      <c r="JV426" s="12"/>
    </row>
    <row r="427" spans="1:282" s="26" customFormat="1" x14ac:dyDescent="0.25">
      <c r="A427" t="s">
        <v>242</v>
      </c>
      <c r="B427" t="s">
        <v>214</v>
      </c>
      <c r="C427" s="14" t="s">
        <v>320</v>
      </c>
      <c r="D427" t="s">
        <v>212</v>
      </c>
      <c r="E427" s="42">
        <v>25200</v>
      </c>
      <c r="F427" s="42">
        <f>E427*0.0287</f>
        <v>723.24</v>
      </c>
      <c r="G427" s="42">
        <v>0</v>
      </c>
      <c r="H427" s="42">
        <f>E427*0.0304</f>
        <v>766.08</v>
      </c>
      <c r="I427" s="42">
        <v>175</v>
      </c>
      <c r="J427" s="42">
        <f>+F427+G427+H427+I427</f>
        <v>1664.32</v>
      </c>
      <c r="K427" s="42">
        <f>+E427-J427</f>
        <v>23535.68</v>
      </c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11"/>
      <c r="BP427" s="11"/>
      <c r="BQ427" s="11"/>
      <c r="BR427" s="11"/>
      <c r="BS427" s="11"/>
      <c r="BT427" s="11"/>
      <c r="BU427" s="11"/>
      <c r="BV427" s="11"/>
      <c r="BW427" s="11"/>
      <c r="BX427" s="11"/>
      <c r="BY427" s="11"/>
      <c r="BZ427" s="11"/>
      <c r="CA427" s="11"/>
      <c r="CB427" s="11"/>
      <c r="CC427" s="11"/>
      <c r="CD427" s="11"/>
      <c r="CE427" s="11"/>
      <c r="CF427" s="11"/>
      <c r="CG427" s="11"/>
      <c r="CH427" s="11"/>
      <c r="CI427" s="11"/>
      <c r="CJ427" s="11"/>
      <c r="CK427" s="11"/>
      <c r="CL427" s="11"/>
      <c r="CM427" s="11"/>
      <c r="CN427" s="11"/>
      <c r="CO427" s="11"/>
      <c r="CP427" s="11"/>
      <c r="CQ427" s="11"/>
      <c r="CR427" s="11"/>
      <c r="CS427" s="11"/>
      <c r="CT427" s="11"/>
      <c r="CU427" s="11"/>
      <c r="CV427" s="11"/>
      <c r="CW427" s="11"/>
      <c r="CX427" s="11"/>
      <c r="CY427" s="11"/>
      <c r="CZ427" s="11"/>
      <c r="DA427" s="11"/>
      <c r="DB427" s="11"/>
      <c r="DC427" s="11"/>
      <c r="DD427" s="11"/>
      <c r="DE427" s="11"/>
      <c r="DF427" s="11"/>
      <c r="DG427" s="11"/>
      <c r="DH427" s="11"/>
      <c r="DI427" s="11"/>
      <c r="DJ427" s="11"/>
      <c r="DK427" s="11"/>
      <c r="DL427" s="11"/>
      <c r="DM427" s="11"/>
      <c r="DN427" s="11"/>
      <c r="DO427" s="11"/>
      <c r="DP427" s="11"/>
      <c r="DQ427" s="11"/>
      <c r="DR427" s="11"/>
      <c r="DS427" s="11"/>
      <c r="DT427" s="11"/>
      <c r="DU427" s="11"/>
      <c r="DV427" s="11"/>
      <c r="DW427" s="11"/>
      <c r="DX427" s="11"/>
      <c r="DY427" s="11"/>
      <c r="DZ427" s="11"/>
      <c r="EA427" s="11"/>
      <c r="EB427" s="11"/>
      <c r="EC427" s="11"/>
      <c r="ED427" s="11"/>
      <c r="EE427" s="11"/>
      <c r="EF427" s="11"/>
      <c r="EG427" s="11"/>
      <c r="EH427" s="11"/>
      <c r="EI427" s="11"/>
      <c r="EJ427" s="11"/>
      <c r="EK427" s="11"/>
      <c r="EL427" s="11"/>
      <c r="EM427" s="11"/>
      <c r="EN427" s="11"/>
      <c r="EO427" s="11"/>
      <c r="EP427" s="11"/>
      <c r="EQ427" s="11"/>
      <c r="ER427" s="11"/>
      <c r="ES427" s="11"/>
      <c r="ET427" s="11"/>
      <c r="EU427" s="11"/>
      <c r="EV427" s="11"/>
      <c r="EW427" s="11"/>
      <c r="EX427" s="11"/>
      <c r="EY427" s="11"/>
      <c r="EZ427" s="11"/>
      <c r="FA427" s="11"/>
      <c r="FB427" s="11"/>
      <c r="FC427" s="11"/>
      <c r="FD427" s="11"/>
      <c r="FE427" s="11"/>
      <c r="FF427" s="11"/>
      <c r="FG427" s="11"/>
      <c r="FH427" s="11"/>
      <c r="FI427" s="11"/>
      <c r="FJ427" s="11"/>
      <c r="FK427" s="11"/>
      <c r="FL427" s="11"/>
      <c r="FM427" s="11"/>
      <c r="FN427" s="11"/>
      <c r="FO427" s="11"/>
      <c r="FP427" s="11"/>
      <c r="FQ427" s="11"/>
      <c r="FR427" s="11"/>
      <c r="FS427" s="11"/>
      <c r="FT427" s="11"/>
      <c r="FU427" s="11"/>
      <c r="FV427" s="11"/>
      <c r="FW427" s="11"/>
      <c r="FX427" s="11"/>
      <c r="FY427" s="11"/>
      <c r="FZ427" s="11"/>
      <c r="GA427" s="11"/>
      <c r="GB427" s="11"/>
      <c r="GC427" s="11"/>
      <c r="GD427" s="11"/>
      <c r="GE427" s="11"/>
      <c r="GF427" s="11"/>
      <c r="GG427" s="11"/>
      <c r="GH427" s="11"/>
      <c r="GI427" s="11"/>
      <c r="GJ427" s="11"/>
      <c r="GK427" s="11"/>
      <c r="GL427" s="11"/>
      <c r="GM427" s="11"/>
      <c r="GN427" s="11"/>
      <c r="GO427" s="11"/>
      <c r="GP427" s="11"/>
      <c r="GQ427" s="11"/>
      <c r="GR427" s="11"/>
      <c r="GS427" s="11"/>
      <c r="GT427" s="11"/>
      <c r="GU427" s="11"/>
      <c r="GV427" s="11"/>
      <c r="GW427" s="11"/>
      <c r="GX427" s="11"/>
      <c r="GY427" s="11"/>
      <c r="GZ427" s="11"/>
      <c r="HA427" s="11"/>
      <c r="HB427" s="11"/>
      <c r="HC427" s="11"/>
      <c r="HD427" s="11"/>
      <c r="HE427" s="11"/>
      <c r="HF427" s="11"/>
      <c r="HG427" s="11"/>
      <c r="HH427" s="11"/>
      <c r="HI427" s="11"/>
      <c r="HJ427" s="11"/>
      <c r="HK427" s="11"/>
      <c r="HL427" s="11"/>
      <c r="HM427" s="11"/>
      <c r="HN427" s="11"/>
      <c r="HO427" s="11"/>
      <c r="HP427" s="11"/>
      <c r="HQ427" s="11"/>
      <c r="HR427" s="11"/>
      <c r="HS427" s="11"/>
      <c r="HT427" s="11"/>
      <c r="HU427" s="11"/>
      <c r="HV427" s="11"/>
      <c r="HW427" s="11"/>
      <c r="HX427" s="11"/>
      <c r="HY427" s="11"/>
      <c r="HZ427" s="11"/>
      <c r="IA427" s="11"/>
      <c r="IB427" s="11"/>
      <c r="IC427" s="11"/>
      <c r="ID427" s="11"/>
      <c r="IE427" s="11"/>
      <c r="IF427" s="11"/>
      <c r="IG427" s="11"/>
      <c r="IH427" s="11"/>
      <c r="II427" s="11"/>
      <c r="IJ427" s="11"/>
      <c r="IK427" s="11"/>
      <c r="IL427" s="11"/>
      <c r="IM427" s="11"/>
      <c r="IN427" s="11"/>
      <c r="IO427" s="11"/>
      <c r="IP427" s="11"/>
      <c r="IQ427" s="11"/>
      <c r="IR427" s="11"/>
      <c r="IS427" s="11"/>
      <c r="IT427" s="11"/>
      <c r="IU427" s="11"/>
      <c r="IV427" s="11"/>
      <c r="IW427" s="11"/>
      <c r="IX427" s="11"/>
      <c r="IY427" s="11"/>
      <c r="IZ427" s="11"/>
      <c r="JA427" s="11"/>
      <c r="JB427" s="11"/>
      <c r="JC427" s="11"/>
      <c r="JD427" s="11"/>
      <c r="JE427" s="11"/>
      <c r="JF427" s="11"/>
      <c r="JG427" s="11"/>
      <c r="JH427" s="11"/>
      <c r="JI427" s="11"/>
      <c r="JJ427" s="11"/>
      <c r="JK427" s="11"/>
      <c r="JL427" s="11"/>
      <c r="JM427" s="11"/>
      <c r="JN427" s="11"/>
      <c r="JO427" s="11"/>
      <c r="JP427" s="11"/>
      <c r="JQ427" s="11"/>
      <c r="JR427" s="11"/>
      <c r="JS427" s="11"/>
      <c r="JT427" s="11"/>
      <c r="JU427" s="11"/>
      <c r="JV427" s="11"/>
    </row>
    <row r="428" spans="1:282" s="11" customFormat="1" x14ac:dyDescent="0.25">
      <c r="A428" s="26"/>
      <c r="B428" s="26">
        <v>1</v>
      </c>
      <c r="C428" s="27"/>
      <c r="D428" s="26"/>
      <c r="E428" s="49">
        <f t="shared" ref="E428:K428" si="65">SUM(E427)</f>
        <v>25200</v>
      </c>
      <c r="F428" s="49">
        <f t="shared" si="65"/>
        <v>723.24</v>
      </c>
      <c r="G428" s="49">
        <f>SUM(G427)</f>
        <v>0</v>
      </c>
      <c r="H428" s="49">
        <f t="shared" si="65"/>
        <v>766.08</v>
      </c>
      <c r="I428" s="49">
        <f t="shared" si="65"/>
        <v>175</v>
      </c>
      <c r="J428" s="49">
        <f t="shared" si="65"/>
        <v>1664.32</v>
      </c>
      <c r="K428" s="49">
        <f t="shared" si="65"/>
        <v>23535.68</v>
      </c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</row>
    <row r="429" spans="1:282" s="11" customFormat="1" x14ac:dyDescent="0.25">
      <c r="C429" s="16"/>
      <c r="E429" s="53"/>
      <c r="F429" s="53"/>
      <c r="G429" s="53"/>
      <c r="H429" s="53"/>
      <c r="I429" s="53"/>
      <c r="J429" s="53"/>
      <c r="K429" s="53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</row>
    <row r="430" spans="1:282" s="1" customFormat="1" x14ac:dyDescent="0.25">
      <c r="A430" s="36" t="s">
        <v>371</v>
      </c>
      <c r="B430" s="36"/>
      <c r="C430" s="37"/>
      <c r="D430" s="36"/>
      <c r="E430" s="60"/>
      <c r="F430" s="60"/>
      <c r="G430" s="60"/>
      <c r="H430" s="60"/>
      <c r="I430" s="60"/>
      <c r="J430" s="60"/>
      <c r="K430" s="60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11"/>
      <c r="BP430" s="11"/>
      <c r="BQ430" s="11"/>
      <c r="BR430" s="11"/>
      <c r="BS430" s="11"/>
      <c r="BT430" s="11"/>
      <c r="BU430" s="11"/>
      <c r="BV430" s="11"/>
      <c r="BW430" s="11"/>
      <c r="BX430" s="11"/>
      <c r="BY430" s="11"/>
      <c r="BZ430" s="11"/>
      <c r="CA430" s="11"/>
      <c r="CB430" s="11"/>
      <c r="CC430" s="11"/>
      <c r="CD430" s="11"/>
      <c r="CE430" s="11"/>
      <c r="CF430" s="11"/>
      <c r="CG430" s="11"/>
      <c r="CH430" s="11"/>
      <c r="CI430" s="11"/>
      <c r="CJ430" s="11"/>
      <c r="CK430" s="11"/>
      <c r="CL430" s="11"/>
      <c r="CM430" s="11"/>
      <c r="CN430" s="11"/>
      <c r="CO430" s="11"/>
      <c r="CP430" s="11"/>
      <c r="CQ430" s="11"/>
      <c r="CR430" s="11"/>
      <c r="CS430" s="11"/>
      <c r="CT430" s="11"/>
      <c r="CU430" s="11"/>
      <c r="CV430" s="11"/>
      <c r="CW430" s="11"/>
      <c r="CX430" s="11"/>
      <c r="CY430" s="11"/>
      <c r="CZ430" s="11"/>
      <c r="DA430" s="11"/>
      <c r="DB430" s="11"/>
      <c r="DC430" s="11"/>
      <c r="DD430" s="11"/>
      <c r="DE430" s="11"/>
      <c r="DF430" s="11"/>
      <c r="DG430" s="11"/>
      <c r="DH430" s="11"/>
      <c r="DI430" s="11"/>
      <c r="DJ430" s="11"/>
      <c r="DK430" s="11"/>
      <c r="DL430" s="11"/>
      <c r="DM430" s="11"/>
      <c r="DN430" s="11"/>
      <c r="DO430" s="11"/>
      <c r="DP430" s="11"/>
      <c r="DQ430" s="11"/>
      <c r="DR430" s="11"/>
      <c r="DS430" s="11"/>
      <c r="DT430" s="11"/>
      <c r="DU430" s="11"/>
      <c r="DV430" s="11"/>
      <c r="DW430" s="11"/>
      <c r="DX430" s="11"/>
      <c r="DY430" s="11"/>
      <c r="DZ430" s="11"/>
      <c r="EA430" s="11"/>
      <c r="EB430" s="11"/>
      <c r="EC430" s="11"/>
      <c r="ED430" s="11"/>
      <c r="EE430" s="11"/>
      <c r="EF430" s="11"/>
      <c r="EG430" s="11"/>
      <c r="EH430" s="11"/>
      <c r="EI430" s="11"/>
      <c r="EJ430" s="11"/>
      <c r="EK430" s="11"/>
      <c r="EL430" s="11"/>
      <c r="EM430" s="11"/>
      <c r="EN430" s="11"/>
      <c r="EO430" s="11"/>
      <c r="EP430" s="11"/>
      <c r="EQ430" s="11"/>
      <c r="ER430" s="11"/>
      <c r="ES430" s="11"/>
      <c r="ET430" s="11"/>
      <c r="EU430" s="11"/>
      <c r="EV430" s="11"/>
      <c r="EW430" s="11"/>
      <c r="EX430" s="11"/>
      <c r="EY430" s="11"/>
      <c r="EZ430" s="11"/>
      <c r="FA430" s="11"/>
      <c r="FB430" s="11"/>
      <c r="FC430" s="11"/>
      <c r="FD430" s="11"/>
      <c r="FE430" s="11"/>
      <c r="FF430" s="11"/>
      <c r="FG430" s="11"/>
      <c r="FH430" s="11"/>
      <c r="FI430" s="11"/>
      <c r="FJ430" s="11"/>
      <c r="FK430" s="11"/>
      <c r="FL430" s="11"/>
      <c r="FM430" s="11"/>
      <c r="FN430" s="11"/>
      <c r="FO430" s="11"/>
      <c r="FP430" s="11"/>
      <c r="FQ430" s="11"/>
      <c r="FR430" s="11"/>
      <c r="FS430" s="11"/>
      <c r="FT430" s="11"/>
      <c r="FU430" s="11"/>
      <c r="FV430" s="11"/>
      <c r="FW430" s="11"/>
      <c r="FX430" s="11"/>
      <c r="FY430" s="11"/>
      <c r="FZ430" s="11"/>
      <c r="GA430" s="11"/>
      <c r="GB430" s="11"/>
      <c r="GC430" s="11"/>
      <c r="GD430" s="11"/>
      <c r="GE430" s="11"/>
      <c r="GF430" s="11"/>
      <c r="GG430" s="11"/>
      <c r="GH430" s="11"/>
      <c r="GI430" s="11"/>
      <c r="GJ430" s="11"/>
      <c r="GK430" s="11"/>
      <c r="GL430" s="11"/>
      <c r="GM430" s="11"/>
      <c r="GN430" s="11"/>
      <c r="GO430" s="11"/>
      <c r="GP430" s="11"/>
      <c r="GQ430" s="11"/>
      <c r="GR430" s="11"/>
      <c r="GS430" s="11"/>
      <c r="GT430" s="11"/>
      <c r="GU430" s="11"/>
      <c r="GV430" s="11"/>
      <c r="GW430" s="11"/>
      <c r="GX430" s="11"/>
      <c r="GY430" s="11"/>
      <c r="GZ430" s="11"/>
      <c r="HA430" s="11"/>
      <c r="HB430" s="11"/>
      <c r="HC430" s="11"/>
      <c r="HD430" s="11"/>
      <c r="HE430" s="11"/>
      <c r="HF430" s="11"/>
      <c r="HG430" s="11"/>
      <c r="HH430" s="11"/>
      <c r="HI430" s="11"/>
      <c r="HJ430" s="11"/>
      <c r="HK430" s="11"/>
      <c r="HL430" s="11"/>
      <c r="HM430" s="11"/>
      <c r="HN430" s="11"/>
      <c r="HO430" s="11"/>
      <c r="HP430" s="11"/>
      <c r="HQ430" s="11"/>
      <c r="HR430" s="11"/>
      <c r="HS430" s="11"/>
      <c r="HT430" s="11"/>
      <c r="HU430" s="11"/>
      <c r="HV430" s="11"/>
      <c r="HW430" s="11"/>
      <c r="HX430" s="11"/>
      <c r="HY430" s="11"/>
      <c r="HZ430" s="11"/>
      <c r="IA430" s="11"/>
      <c r="IB430" s="11"/>
      <c r="IC430" s="11"/>
      <c r="ID430" s="11"/>
      <c r="IE430" s="11"/>
      <c r="IF430" s="11"/>
      <c r="IG430" s="11"/>
      <c r="IH430" s="11"/>
      <c r="II430" s="11"/>
      <c r="IJ430" s="11"/>
      <c r="IK430" s="11"/>
      <c r="IL430" s="11"/>
      <c r="IM430" s="11"/>
      <c r="IN430" s="11"/>
      <c r="IO430" s="11"/>
      <c r="IP430" s="11"/>
      <c r="IQ430" s="11"/>
      <c r="IR430" s="11"/>
      <c r="IS430" s="11"/>
      <c r="IT430" s="11"/>
      <c r="IU430" s="11"/>
      <c r="IV430" s="11"/>
      <c r="IW430" s="11"/>
      <c r="IX430" s="11"/>
      <c r="IY430" s="11"/>
      <c r="IZ430" s="11"/>
      <c r="JA430" s="11"/>
      <c r="JB430" s="11"/>
      <c r="JC430" s="11"/>
      <c r="JD430" s="11"/>
      <c r="JE430" s="11"/>
      <c r="JF430" s="11"/>
      <c r="JG430" s="11"/>
      <c r="JH430" s="11"/>
      <c r="JI430" s="11"/>
      <c r="JJ430" s="11"/>
      <c r="JK430" s="11"/>
      <c r="JL430" s="11"/>
      <c r="JM430" s="11"/>
      <c r="JN430" s="11"/>
      <c r="JO430" s="11"/>
      <c r="JP430" s="11"/>
      <c r="JQ430" s="11"/>
      <c r="JR430" s="11"/>
      <c r="JS430" s="11"/>
      <c r="JT430" s="11"/>
      <c r="JU430" s="11"/>
      <c r="JV430" s="11"/>
    </row>
    <row r="431" spans="1:282" s="1" customFormat="1" x14ac:dyDescent="0.25">
      <c r="A431" s="13" t="s">
        <v>372</v>
      </c>
      <c r="B431" s="13" t="s">
        <v>214</v>
      </c>
      <c r="C431" s="33" t="s">
        <v>320</v>
      </c>
      <c r="D431" s="13" t="s">
        <v>212</v>
      </c>
      <c r="E431" s="61">
        <v>32000</v>
      </c>
      <c r="F431" s="61">
        <v>918.4</v>
      </c>
      <c r="G431" s="61">
        <v>0</v>
      </c>
      <c r="H431" s="61">
        <v>972.8</v>
      </c>
      <c r="I431" s="61">
        <v>175</v>
      </c>
      <c r="J431" s="61">
        <f>+F431+G431+H431+I431</f>
        <v>2066.1999999999998</v>
      </c>
      <c r="K431" s="61">
        <f>+E431-J431</f>
        <v>29933.8</v>
      </c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  <c r="CJ431" s="11"/>
      <c r="CK431" s="11"/>
      <c r="CL431" s="11"/>
      <c r="CM431" s="11"/>
      <c r="CN431" s="11"/>
      <c r="CO431" s="11"/>
      <c r="CP431" s="11"/>
      <c r="CQ431" s="11"/>
      <c r="CR431" s="11"/>
      <c r="CS431" s="11"/>
      <c r="CT431" s="11"/>
      <c r="CU431" s="11"/>
      <c r="CV431" s="11"/>
      <c r="CW431" s="11"/>
      <c r="CX431" s="11"/>
      <c r="CY431" s="11"/>
      <c r="CZ431" s="11"/>
      <c r="DA431" s="11"/>
      <c r="DB431" s="11"/>
      <c r="DC431" s="11"/>
      <c r="DD431" s="11"/>
      <c r="DE431" s="11"/>
      <c r="DF431" s="11"/>
      <c r="DG431" s="11"/>
      <c r="DH431" s="11"/>
      <c r="DI431" s="11"/>
      <c r="DJ431" s="11"/>
      <c r="DK431" s="11"/>
      <c r="DL431" s="11"/>
      <c r="DM431" s="11"/>
      <c r="DN431" s="11"/>
      <c r="DO431" s="11"/>
      <c r="DP431" s="11"/>
      <c r="DQ431" s="11"/>
      <c r="DR431" s="11"/>
      <c r="DS431" s="11"/>
      <c r="DT431" s="11"/>
      <c r="DU431" s="11"/>
      <c r="DV431" s="11"/>
      <c r="DW431" s="11"/>
      <c r="DX431" s="11"/>
      <c r="DY431" s="11"/>
      <c r="DZ431" s="11"/>
      <c r="EA431" s="11"/>
      <c r="EB431" s="11"/>
      <c r="EC431" s="11"/>
      <c r="ED431" s="11"/>
      <c r="EE431" s="11"/>
      <c r="EF431" s="11"/>
      <c r="EG431" s="11"/>
      <c r="EH431" s="11"/>
      <c r="EI431" s="11"/>
      <c r="EJ431" s="11"/>
      <c r="EK431" s="11"/>
      <c r="EL431" s="11"/>
      <c r="EM431" s="11"/>
      <c r="EN431" s="11"/>
      <c r="EO431" s="11"/>
      <c r="EP431" s="11"/>
      <c r="EQ431" s="11"/>
      <c r="ER431" s="11"/>
      <c r="ES431" s="11"/>
      <c r="ET431" s="11"/>
      <c r="EU431" s="11"/>
      <c r="EV431" s="11"/>
      <c r="EW431" s="11"/>
      <c r="EX431" s="11"/>
      <c r="EY431" s="11"/>
      <c r="EZ431" s="11"/>
      <c r="FA431" s="11"/>
      <c r="FB431" s="11"/>
      <c r="FC431" s="11"/>
      <c r="FD431" s="11"/>
      <c r="FE431" s="11"/>
      <c r="FF431" s="11"/>
      <c r="FG431" s="11"/>
      <c r="FH431" s="11"/>
      <c r="FI431" s="11"/>
      <c r="FJ431" s="11"/>
      <c r="FK431" s="11"/>
      <c r="FL431" s="11"/>
      <c r="FM431" s="11"/>
      <c r="FN431" s="11"/>
      <c r="FO431" s="11"/>
      <c r="FP431" s="11"/>
      <c r="FQ431" s="11"/>
      <c r="FR431" s="11"/>
      <c r="FS431" s="11"/>
      <c r="FT431" s="11"/>
      <c r="FU431" s="11"/>
      <c r="FV431" s="11"/>
      <c r="FW431" s="11"/>
      <c r="FX431" s="11"/>
      <c r="FY431" s="11"/>
      <c r="FZ431" s="11"/>
      <c r="GA431" s="11"/>
      <c r="GB431" s="11"/>
      <c r="GC431" s="11"/>
      <c r="GD431" s="11"/>
      <c r="GE431" s="11"/>
      <c r="GF431" s="11"/>
      <c r="GG431" s="11"/>
      <c r="GH431" s="11"/>
      <c r="GI431" s="11"/>
      <c r="GJ431" s="11"/>
      <c r="GK431" s="11"/>
      <c r="GL431" s="11"/>
      <c r="GM431" s="11"/>
      <c r="GN431" s="11"/>
      <c r="GO431" s="11"/>
      <c r="GP431" s="11"/>
      <c r="GQ431" s="11"/>
      <c r="GR431" s="11"/>
      <c r="GS431" s="11"/>
      <c r="GT431" s="11"/>
      <c r="GU431" s="11"/>
      <c r="GV431" s="11"/>
      <c r="GW431" s="11"/>
      <c r="GX431" s="11"/>
      <c r="GY431" s="11"/>
      <c r="GZ431" s="11"/>
      <c r="HA431" s="11"/>
      <c r="HB431" s="11"/>
      <c r="HC431" s="11"/>
      <c r="HD431" s="11"/>
      <c r="HE431" s="11"/>
      <c r="HF431" s="11"/>
      <c r="HG431" s="11"/>
      <c r="HH431" s="11"/>
      <c r="HI431" s="11"/>
      <c r="HJ431" s="11"/>
      <c r="HK431" s="11"/>
      <c r="HL431" s="11"/>
      <c r="HM431" s="11"/>
      <c r="HN431" s="11"/>
      <c r="HO431" s="11"/>
      <c r="HP431" s="11"/>
      <c r="HQ431" s="11"/>
      <c r="HR431" s="11"/>
      <c r="HS431" s="11"/>
      <c r="HT431" s="11"/>
      <c r="HU431" s="11"/>
      <c r="HV431" s="11"/>
      <c r="HW431" s="11"/>
      <c r="HX431" s="11"/>
      <c r="HY431" s="11"/>
      <c r="HZ431" s="11"/>
      <c r="IA431" s="11"/>
      <c r="IB431" s="11"/>
      <c r="IC431" s="11"/>
      <c r="ID431" s="11"/>
      <c r="IE431" s="11"/>
      <c r="IF431" s="11"/>
      <c r="IG431" s="11"/>
      <c r="IH431" s="11"/>
      <c r="II431" s="11"/>
      <c r="IJ431" s="11"/>
      <c r="IK431" s="11"/>
      <c r="IL431" s="11"/>
      <c r="IM431" s="11"/>
      <c r="IN431" s="11"/>
      <c r="IO431" s="11"/>
      <c r="IP431" s="11"/>
      <c r="IQ431" s="11"/>
      <c r="IR431" s="11"/>
      <c r="IS431" s="11"/>
      <c r="IT431" s="11"/>
      <c r="IU431" s="11"/>
      <c r="IV431" s="11"/>
      <c r="IW431" s="11"/>
      <c r="IX431" s="11"/>
      <c r="IY431" s="11"/>
      <c r="IZ431" s="11"/>
      <c r="JA431" s="11"/>
      <c r="JB431" s="11"/>
      <c r="JC431" s="11"/>
      <c r="JD431" s="11"/>
      <c r="JE431" s="11"/>
      <c r="JF431" s="11"/>
      <c r="JG431" s="11"/>
      <c r="JH431" s="11"/>
      <c r="JI431" s="11"/>
      <c r="JJ431" s="11"/>
      <c r="JK431" s="11"/>
      <c r="JL431" s="11"/>
      <c r="JM431" s="11"/>
      <c r="JN431" s="11"/>
      <c r="JO431" s="11"/>
      <c r="JP431" s="11"/>
      <c r="JQ431" s="11"/>
      <c r="JR431" s="11"/>
      <c r="JS431" s="11"/>
      <c r="JT431" s="11"/>
      <c r="JU431" s="11"/>
      <c r="JV431" s="11"/>
    </row>
    <row r="432" spans="1:282" s="1" customFormat="1" x14ac:dyDescent="0.25">
      <c r="A432" s="13" t="s">
        <v>139</v>
      </c>
      <c r="B432" s="13" t="s">
        <v>373</v>
      </c>
      <c r="C432" s="33" t="s">
        <v>320</v>
      </c>
      <c r="D432" s="13" t="s">
        <v>211</v>
      </c>
      <c r="E432" s="61">
        <v>45000</v>
      </c>
      <c r="F432" s="61">
        <v>1291.5</v>
      </c>
      <c r="G432" s="61">
        <v>1148.33</v>
      </c>
      <c r="H432" s="61">
        <v>1368</v>
      </c>
      <c r="I432" s="61">
        <v>1650</v>
      </c>
      <c r="J432" s="61">
        <f>+F432+G432+H432+I432</f>
        <v>5457.83</v>
      </c>
      <c r="K432" s="61">
        <v>39542.17</v>
      </c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  <c r="CJ432" s="11"/>
      <c r="CK432" s="11"/>
      <c r="CL432" s="11"/>
      <c r="CM432" s="11"/>
      <c r="CN432" s="11"/>
      <c r="CO432" s="11"/>
      <c r="CP432" s="11"/>
      <c r="CQ432" s="11"/>
      <c r="CR432" s="11"/>
      <c r="CS432" s="11"/>
      <c r="CT432" s="11"/>
      <c r="CU432" s="11"/>
      <c r="CV432" s="11"/>
      <c r="CW432" s="11"/>
      <c r="CX432" s="11"/>
      <c r="CY432" s="11"/>
      <c r="CZ432" s="11"/>
      <c r="DA432" s="11"/>
      <c r="DB432" s="11"/>
      <c r="DC432" s="11"/>
      <c r="DD432" s="11"/>
      <c r="DE432" s="11"/>
      <c r="DF432" s="11"/>
      <c r="DG432" s="11"/>
      <c r="DH432" s="11"/>
      <c r="DI432" s="11"/>
      <c r="DJ432" s="11"/>
      <c r="DK432" s="11"/>
      <c r="DL432" s="11"/>
      <c r="DM432" s="11"/>
      <c r="DN432" s="11"/>
      <c r="DO432" s="11"/>
      <c r="DP432" s="11"/>
      <c r="DQ432" s="11"/>
      <c r="DR432" s="11"/>
      <c r="DS432" s="11"/>
      <c r="DT432" s="11"/>
      <c r="DU432" s="11"/>
      <c r="DV432" s="11"/>
      <c r="DW432" s="11"/>
      <c r="DX432" s="11"/>
      <c r="DY432" s="11"/>
      <c r="DZ432" s="11"/>
      <c r="EA432" s="11"/>
      <c r="EB432" s="11"/>
      <c r="EC432" s="11"/>
      <c r="ED432" s="11"/>
      <c r="EE432" s="11"/>
      <c r="EF432" s="11"/>
      <c r="EG432" s="11"/>
      <c r="EH432" s="11"/>
      <c r="EI432" s="11"/>
      <c r="EJ432" s="11"/>
      <c r="EK432" s="11"/>
      <c r="EL432" s="11"/>
      <c r="EM432" s="11"/>
      <c r="EN432" s="11"/>
      <c r="EO432" s="11"/>
      <c r="EP432" s="11"/>
      <c r="EQ432" s="11"/>
      <c r="ER432" s="11"/>
      <c r="ES432" s="11"/>
      <c r="ET432" s="11"/>
      <c r="EU432" s="11"/>
      <c r="EV432" s="11"/>
      <c r="EW432" s="11"/>
      <c r="EX432" s="11"/>
      <c r="EY432" s="11"/>
      <c r="EZ432" s="11"/>
      <c r="FA432" s="11"/>
      <c r="FB432" s="11"/>
      <c r="FC432" s="11"/>
      <c r="FD432" s="11"/>
      <c r="FE432" s="11"/>
      <c r="FF432" s="11"/>
      <c r="FG432" s="11"/>
      <c r="FH432" s="11"/>
      <c r="FI432" s="11"/>
      <c r="FJ432" s="11"/>
      <c r="FK432" s="11"/>
      <c r="FL432" s="11"/>
      <c r="FM432" s="11"/>
      <c r="FN432" s="11"/>
      <c r="FO432" s="11"/>
      <c r="FP432" s="11"/>
      <c r="FQ432" s="11"/>
      <c r="FR432" s="11"/>
      <c r="FS432" s="11"/>
      <c r="FT432" s="11"/>
      <c r="FU432" s="11"/>
      <c r="FV432" s="11"/>
      <c r="FW432" s="11"/>
      <c r="FX432" s="11"/>
      <c r="FY432" s="11"/>
      <c r="FZ432" s="11"/>
      <c r="GA432" s="11"/>
      <c r="GB432" s="11"/>
      <c r="GC432" s="11"/>
      <c r="GD432" s="11"/>
      <c r="GE432" s="11"/>
      <c r="GF432" s="11"/>
      <c r="GG432" s="11"/>
      <c r="GH432" s="11"/>
      <c r="GI432" s="11"/>
      <c r="GJ432" s="11"/>
      <c r="GK432" s="11"/>
      <c r="GL432" s="11"/>
      <c r="GM432" s="11"/>
      <c r="GN432" s="11"/>
      <c r="GO432" s="11"/>
      <c r="GP432" s="11"/>
      <c r="GQ432" s="11"/>
      <c r="GR432" s="11"/>
      <c r="GS432" s="11"/>
      <c r="GT432" s="11"/>
      <c r="GU432" s="11"/>
      <c r="GV432" s="11"/>
      <c r="GW432" s="11"/>
      <c r="GX432" s="11"/>
      <c r="GY432" s="11"/>
      <c r="GZ432" s="11"/>
      <c r="HA432" s="11"/>
      <c r="HB432" s="11"/>
      <c r="HC432" s="11"/>
      <c r="HD432" s="11"/>
      <c r="HE432" s="11"/>
      <c r="HF432" s="11"/>
      <c r="HG432" s="11"/>
      <c r="HH432" s="11"/>
      <c r="HI432" s="11"/>
      <c r="HJ432" s="11"/>
      <c r="HK432" s="11"/>
      <c r="HL432" s="11"/>
      <c r="HM432" s="11"/>
      <c r="HN432" s="11"/>
      <c r="HO432" s="11"/>
      <c r="HP432" s="11"/>
      <c r="HQ432" s="11"/>
      <c r="HR432" s="11"/>
      <c r="HS432" s="11"/>
      <c r="HT432" s="11"/>
      <c r="HU432" s="11"/>
      <c r="HV432" s="11"/>
      <c r="HW432" s="11"/>
      <c r="HX432" s="11"/>
      <c r="HY432" s="11"/>
      <c r="HZ432" s="11"/>
      <c r="IA432" s="11"/>
      <c r="IB432" s="11"/>
      <c r="IC432" s="11"/>
      <c r="ID432" s="11"/>
      <c r="IE432" s="11"/>
      <c r="IF432" s="11"/>
      <c r="IG432" s="11"/>
      <c r="IH432" s="11"/>
      <c r="II432" s="11"/>
      <c r="IJ432" s="11"/>
      <c r="IK432" s="11"/>
      <c r="IL432" s="11"/>
      <c r="IM432" s="11"/>
      <c r="IN432" s="11"/>
      <c r="IO432" s="11"/>
      <c r="IP432" s="11"/>
      <c r="IQ432" s="11"/>
      <c r="IR432" s="11"/>
      <c r="IS432" s="11"/>
      <c r="IT432" s="11"/>
      <c r="IU432" s="11"/>
      <c r="IV432" s="11"/>
      <c r="IW432" s="11"/>
      <c r="IX432" s="11"/>
      <c r="IY432" s="11"/>
      <c r="IZ432" s="11"/>
      <c r="JA432" s="11"/>
      <c r="JB432" s="11"/>
      <c r="JC432" s="11"/>
      <c r="JD432" s="11"/>
      <c r="JE432" s="11"/>
      <c r="JF432" s="11"/>
      <c r="JG432" s="11"/>
      <c r="JH432" s="11"/>
      <c r="JI432" s="11"/>
      <c r="JJ432" s="11"/>
      <c r="JK432" s="11"/>
      <c r="JL432" s="11"/>
      <c r="JM432" s="11"/>
      <c r="JN432" s="11"/>
      <c r="JO432" s="11"/>
      <c r="JP432" s="11"/>
      <c r="JQ432" s="11"/>
      <c r="JR432" s="11"/>
      <c r="JS432" s="11"/>
      <c r="JT432" s="11"/>
      <c r="JU432" s="11"/>
      <c r="JV432" s="11"/>
    </row>
    <row r="433" spans="1:282" x14ac:dyDescent="0.25">
      <c r="A433" s="13" t="s">
        <v>389</v>
      </c>
      <c r="B433" s="13" t="s">
        <v>16</v>
      </c>
      <c r="C433" s="33" t="s">
        <v>320</v>
      </c>
      <c r="D433" s="13" t="s">
        <v>211</v>
      </c>
      <c r="E433" s="61">
        <v>123500</v>
      </c>
      <c r="F433" s="61">
        <v>3544.45</v>
      </c>
      <c r="G433" s="61">
        <v>17633.16</v>
      </c>
      <c r="H433" s="61">
        <v>3754.4</v>
      </c>
      <c r="I433" s="61">
        <v>25</v>
      </c>
      <c r="J433" s="61">
        <f>+F433+G433+H433+I433</f>
        <v>24957.01</v>
      </c>
      <c r="K433" s="61">
        <v>98542.99</v>
      </c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12"/>
      <c r="CC433" s="12"/>
      <c r="CD433" s="12"/>
      <c r="CE433" s="12"/>
      <c r="CF433" s="12"/>
      <c r="CG433" s="12"/>
      <c r="CH433" s="12"/>
      <c r="CI433" s="12"/>
      <c r="CJ433" s="12"/>
      <c r="CK433" s="12"/>
      <c r="CL433" s="12"/>
      <c r="CM433" s="12"/>
      <c r="CN433" s="12"/>
      <c r="CO433" s="12"/>
      <c r="CP433" s="12"/>
      <c r="CQ433" s="12"/>
      <c r="CR433" s="12"/>
      <c r="CS433" s="12"/>
      <c r="CT433" s="12"/>
      <c r="CU433" s="12"/>
      <c r="CV433" s="12"/>
      <c r="CW433" s="12"/>
      <c r="CX433" s="12"/>
      <c r="CY433" s="12"/>
      <c r="CZ433" s="12"/>
      <c r="DA433" s="12"/>
      <c r="DB433" s="12"/>
      <c r="DC433" s="12"/>
      <c r="DD433" s="12"/>
      <c r="DE433" s="12"/>
      <c r="DF433" s="12"/>
      <c r="DG433" s="12"/>
      <c r="DH433" s="12"/>
      <c r="DI433" s="12"/>
      <c r="DJ433" s="12"/>
      <c r="DK433" s="12"/>
      <c r="DL433" s="12"/>
      <c r="DM433" s="12"/>
      <c r="DN433" s="12"/>
      <c r="DO433" s="12"/>
      <c r="DP433" s="12"/>
      <c r="DQ433" s="12"/>
      <c r="DR433" s="12"/>
      <c r="DS433" s="12"/>
      <c r="DT433" s="12"/>
      <c r="DU433" s="12"/>
      <c r="DV433" s="12"/>
      <c r="DW433" s="12"/>
      <c r="DX433" s="12"/>
      <c r="DY433" s="12"/>
      <c r="DZ433" s="12"/>
      <c r="EA433" s="12"/>
      <c r="EB433" s="12"/>
      <c r="EC433" s="12"/>
      <c r="ED433" s="12"/>
      <c r="EE433" s="12"/>
      <c r="EF433" s="12"/>
      <c r="EG433" s="12"/>
      <c r="EH433" s="12"/>
      <c r="EI433" s="12"/>
      <c r="EJ433" s="12"/>
      <c r="EK433" s="12"/>
      <c r="EL433" s="12"/>
      <c r="EM433" s="12"/>
      <c r="EN433" s="12"/>
      <c r="EO433" s="12"/>
      <c r="EP433" s="12"/>
      <c r="EQ433" s="12"/>
      <c r="ER433" s="12"/>
      <c r="ES433" s="12"/>
      <c r="ET433" s="12"/>
      <c r="EU433" s="12"/>
      <c r="EV433" s="12"/>
      <c r="EW433" s="12"/>
      <c r="EX433" s="12"/>
      <c r="EY433" s="12"/>
      <c r="EZ433" s="12"/>
      <c r="FA433" s="12"/>
      <c r="FB433" s="12"/>
      <c r="FC433" s="12"/>
      <c r="FD433" s="12"/>
      <c r="FE433" s="12"/>
      <c r="FF433" s="12"/>
      <c r="FG433" s="12"/>
      <c r="FH433" s="12"/>
      <c r="FI433" s="12"/>
      <c r="FJ433" s="12"/>
      <c r="FK433" s="12"/>
      <c r="FL433" s="12"/>
      <c r="FM433" s="12"/>
      <c r="FN433" s="12"/>
      <c r="FO433" s="12"/>
      <c r="FP433" s="12"/>
      <c r="FQ433" s="12"/>
      <c r="FR433" s="12"/>
      <c r="FS433" s="12"/>
      <c r="FT433" s="12"/>
      <c r="FU433" s="12"/>
      <c r="FV433" s="12"/>
      <c r="FW433" s="12"/>
      <c r="FX433" s="12"/>
      <c r="FY433" s="12"/>
      <c r="FZ433" s="12"/>
      <c r="GA433" s="12"/>
      <c r="GB433" s="12"/>
      <c r="GC433" s="12"/>
      <c r="GD433" s="12"/>
      <c r="GE433" s="12"/>
      <c r="GF433" s="12"/>
      <c r="GG433" s="12"/>
      <c r="GH433" s="12"/>
      <c r="GI433" s="12"/>
      <c r="GJ433" s="12"/>
      <c r="GK433" s="12"/>
      <c r="GL433" s="12"/>
      <c r="GM433" s="12"/>
      <c r="GN433" s="12"/>
      <c r="GO433" s="12"/>
      <c r="GP433" s="12"/>
      <c r="GQ433" s="12"/>
      <c r="GR433" s="12"/>
      <c r="GS433" s="12"/>
      <c r="GT433" s="12"/>
      <c r="GU433" s="12"/>
      <c r="GV433" s="12"/>
      <c r="GW433" s="12"/>
      <c r="GX433" s="12"/>
      <c r="GY433" s="12"/>
      <c r="GZ433" s="12"/>
      <c r="HA433" s="12"/>
      <c r="HB433" s="12"/>
      <c r="HC433" s="12"/>
      <c r="HD433" s="12"/>
      <c r="HE433" s="12"/>
      <c r="HF433" s="12"/>
      <c r="HG433" s="12"/>
      <c r="HH433" s="12"/>
      <c r="HI433" s="12"/>
      <c r="HJ433" s="12"/>
      <c r="HK433" s="12"/>
      <c r="HL433" s="12"/>
      <c r="HM433" s="12"/>
      <c r="HN433" s="12"/>
      <c r="HO433" s="12"/>
      <c r="HP433" s="12"/>
      <c r="HQ433" s="12"/>
      <c r="HR433" s="12"/>
      <c r="HS433" s="12"/>
      <c r="HT433" s="12"/>
      <c r="HU433" s="12"/>
      <c r="HV433" s="12"/>
      <c r="HW433" s="12"/>
      <c r="HX433" s="12"/>
      <c r="HY433" s="12"/>
      <c r="HZ433" s="12"/>
      <c r="IA433" s="12"/>
      <c r="IB433" s="12"/>
      <c r="IC433" s="12"/>
      <c r="ID433" s="12"/>
      <c r="IE433" s="12"/>
      <c r="IF433" s="12"/>
      <c r="IG433" s="12"/>
      <c r="IH433" s="12"/>
      <c r="II433" s="12"/>
      <c r="IJ433" s="12"/>
      <c r="IK433" s="12"/>
      <c r="IL433" s="12"/>
      <c r="IM433" s="12"/>
      <c r="IN433" s="12"/>
      <c r="IO433" s="12"/>
      <c r="IP433" s="12"/>
      <c r="IQ433" s="12"/>
      <c r="IR433" s="12"/>
      <c r="IS433" s="12"/>
      <c r="IT433" s="12"/>
      <c r="IU433" s="12"/>
      <c r="IV433" s="12"/>
      <c r="IW433" s="12"/>
      <c r="IX433" s="12"/>
      <c r="IY433" s="12"/>
      <c r="IZ433" s="12"/>
      <c r="JA433" s="12"/>
      <c r="JB433" s="12"/>
      <c r="JC433" s="12"/>
      <c r="JD433" s="12"/>
      <c r="JE433" s="12"/>
      <c r="JF433" s="12"/>
      <c r="JG433" s="12"/>
      <c r="JH433" s="12"/>
      <c r="JI433" s="12"/>
      <c r="JJ433" s="12"/>
      <c r="JK433" s="12"/>
      <c r="JL433" s="12"/>
      <c r="JM433" s="12"/>
      <c r="JN433" s="12"/>
      <c r="JO433" s="12"/>
      <c r="JP433" s="12"/>
      <c r="JQ433" s="12"/>
      <c r="JR433" s="12"/>
      <c r="JS433" s="12"/>
      <c r="JT433" s="12"/>
      <c r="JU433" s="12"/>
      <c r="JV433" s="12"/>
    </row>
    <row r="434" spans="1:282" x14ac:dyDescent="0.25">
      <c r="A434" s="34" t="s">
        <v>12</v>
      </c>
      <c r="B434" s="34">
        <v>3</v>
      </c>
      <c r="C434" s="35"/>
      <c r="D434" s="34"/>
      <c r="E434" s="58">
        <f t="shared" ref="E434:K434" si="66">SUM(E431:E433)</f>
        <v>200500</v>
      </c>
      <c r="F434" s="58">
        <f t="shared" si="66"/>
        <v>5754.35</v>
      </c>
      <c r="G434" s="58">
        <f>SUM(G431:G433)</f>
        <v>18781.490000000002</v>
      </c>
      <c r="H434" s="58">
        <f t="shared" si="66"/>
        <v>6095.2</v>
      </c>
      <c r="I434" s="58">
        <f t="shared" si="66"/>
        <v>1850</v>
      </c>
      <c r="J434" s="58">
        <f t="shared" si="66"/>
        <v>32481.040000000001</v>
      </c>
      <c r="K434" s="58">
        <f t="shared" si="66"/>
        <v>168018.96</v>
      </c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</row>
    <row r="435" spans="1:282" x14ac:dyDescent="0.25"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12"/>
      <c r="FY435" s="12"/>
      <c r="FZ435" s="12"/>
      <c r="GA435" s="12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  <c r="HP435" s="12"/>
      <c r="HQ435" s="12"/>
      <c r="HR435" s="12"/>
      <c r="HS435" s="12"/>
      <c r="HT435" s="12"/>
      <c r="HU435" s="12"/>
      <c r="HV435" s="12"/>
      <c r="HW435" s="12"/>
      <c r="HX435" s="12"/>
      <c r="HY435" s="12"/>
      <c r="HZ435" s="12"/>
      <c r="IA435" s="12"/>
      <c r="IB435" s="12"/>
      <c r="IC435" s="12"/>
      <c r="ID435" s="12"/>
      <c r="IE435" s="12"/>
      <c r="IF435" s="12"/>
      <c r="IG435" s="12"/>
      <c r="IH435" s="12"/>
      <c r="II435" s="12"/>
      <c r="IJ435" s="12"/>
      <c r="IK435" s="12"/>
      <c r="IL435" s="12"/>
      <c r="IM435" s="12"/>
      <c r="IN435" s="12"/>
      <c r="IO435" s="12"/>
      <c r="IP435" s="12"/>
      <c r="IQ435" s="12"/>
      <c r="IR435" s="12"/>
      <c r="IS435" s="12"/>
      <c r="IT435" s="12"/>
      <c r="IU435" s="12"/>
      <c r="IV435" s="12"/>
      <c r="IW435" s="12"/>
      <c r="IX435" s="12"/>
      <c r="IY435" s="12"/>
      <c r="IZ435" s="12"/>
      <c r="JA435" s="12"/>
      <c r="JB435" s="12"/>
      <c r="JC435" s="12"/>
      <c r="JD435" s="12"/>
      <c r="JE435" s="12"/>
      <c r="JF435" s="12"/>
      <c r="JG435" s="12"/>
      <c r="JH435" s="12"/>
      <c r="JI435" s="12"/>
      <c r="JJ435" s="12"/>
      <c r="JK435" s="12"/>
      <c r="JL435" s="12"/>
      <c r="JM435" s="12"/>
      <c r="JN435" s="12"/>
      <c r="JO435" s="12"/>
      <c r="JP435" s="12"/>
      <c r="JQ435" s="12"/>
      <c r="JR435" s="12"/>
      <c r="JS435" s="12"/>
      <c r="JT435" s="12"/>
      <c r="JU435" s="12"/>
      <c r="JV435" s="12"/>
    </row>
    <row r="436" spans="1:282" x14ac:dyDescent="0.25">
      <c r="A436" s="1" t="s">
        <v>414</v>
      </c>
      <c r="B436" s="1"/>
      <c r="C436" s="17"/>
      <c r="D436" s="1"/>
      <c r="E436" s="51"/>
      <c r="F436" s="51"/>
      <c r="G436" s="51"/>
      <c r="H436" s="51"/>
      <c r="I436" s="51"/>
      <c r="J436" s="51"/>
      <c r="K436" s="5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</row>
    <row r="437" spans="1:282" s="2" customFormat="1" x14ac:dyDescent="0.25">
      <c r="A437" t="s">
        <v>415</v>
      </c>
      <c r="B437" t="s">
        <v>416</v>
      </c>
      <c r="C437" s="14" t="s">
        <v>320</v>
      </c>
      <c r="D437" t="s">
        <v>212</v>
      </c>
      <c r="E437" s="42">
        <v>76000</v>
      </c>
      <c r="F437" s="42">
        <v>2181.1999999999998</v>
      </c>
      <c r="G437" s="42">
        <v>6497.56</v>
      </c>
      <c r="H437" s="42">
        <v>2310.4</v>
      </c>
      <c r="I437" s="42">
        <v>175</v>
      </c>
      <c r="J437" s="42">
        <v>11164.16</v>
      </c>
      <c r="K437" s="42">
        <v>64835.839999999997</v>
      </c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11"/>
      <c r="BP437" s="11"/>
      <c r="BQ437" s="11"/>
      <c r="BR437" s="11"/>
      <c r="BS437" s="11"/>
      <c r="BT437" s="11"/>
      <c r="BU437" s="11"/>
      <c r="BV437" s="11"/>
      <c r="BW437" s="11"/>
      <c r="BX437" s="11"/>
      <c r="BY437" s="11"/>
      <c r="BZ437" s="11"/>
      <c r="CA437" s="11"/>
      <c r="CB437" s="11"/>
      <c r="CC437" s="11"/>
      <c r="CD437" s="11"/>
      <c r="CE437" s="11"/>
      <c r="CF437" s="11"/>
      <c r="CG437" s="11"/>
      <c r="CH437" s="11"/>
      <c r="CI437" s="11"/>
      <c r="CJ437" s="11"/>
      <c r="CK437" s="11"/>
      <c r="CL437" s="11"/>
      <c r="CM437" s="11"/>
      <c r="CN437" s="11"/>
      <c r="CO437" s="11"/>
      <c r="CP437" s="11"/>
      <c r="CQ437" s="11"/>
      <c r="CR437" s="11"/>
      <c r="CS437" s="11"/>
      <c r="CT437" s="11"/>
      <c r="CU437" s="11"/>
      <c r="CV437" s="11"/>
      <c r="CW437" s="11"/>
      <c r="CX437" s="11"/>
      <c r="CY437" s="11"/>
      <c r="CZ437" s="11"/>
      <c r="DA437" s="11"/>
      <c r="DB437" s="11"/>
      <c r="DC437" s="11"/>
      <c r="DD437" s="11"/>
      <c r="DE437" s="11"/>
      <c r="DF437" s="11"/>
      <c r="DG437" s="11"/>
      <c r="DH437" s="11"/>
      <c r="DI437" s="11"/>
      <c r="DJ437" s="11"/>
      <c r="DK437" s="11"/>
      <c r="DL437" s="11"/>
      <c r="DM437" s="11"/>
      <c r="DN437" s="11"/>
      <c r="DO437" s="11"/>
      <c r="DP437" s="11"/>
      <c r="DQ437" s="11"/>
      <c r="DR437" s="11"/>
      <c r="DS437" s="11"/>
      <c r="DT437" s="11"/>
      <c r="DU437" s="11"/>
      <c r="DV437" s="11"/>
      <c r="DW437" s="11"/>
      <c r="DX437" s="11"/>
      <c r="DY437" s="11"/>
      <c r="DZ437" s="11"/>
      <c r="EA437" s="11"/>
      <c r="EB437" s="11"/>
      <c r="EC437" s="11"/>
      <c r="ED437" s="11"/>
      <c r="EE437" s="11"/>
      <c r="EF437" s="11"/>
      <c r="EG437" s="11"/>
      <c r="EH437" s="11"/>
      <c r="EI437" s="11"/>
      <c r="EJ437" s="11"/>
      <c r="EK437" s="11"/>
      <c r="EL437" s="11"/>
      <c r="EM437" s="11"/>
      <c r="EN437" s="11"/>
      <c r="EO437" s="11"/>
      <c r="EP437" s="11"/>
      <c r="EQ437" s="11"/>
      <c r="ER437" s="11"/>
      <c r="ES437" s="11"/>
      <c r="ET437" s="11"/>
      <c r="EU437" s="11"/>
      <c r="EV437" s="11"/>
      <c r="EW437" s="11"/>
      <c r="EX437" s="11"/>
      <c r="EY437" s="11"/>
      <c r="EZ437" s="11"/>
      <c r="FA437" s="11"/>
      <c r="FB437" s="11"/>
      <c r="FC437" s="11"/>
      <c r="FD437" s="11"/>
      <c r="FE437" s="11"/>
      <c r="FF437" s="11"/>
      <c r="FG437" s="11"/>
      <c r="FH437" s="11"/>
      <c r="FI437" s="11"/>
      <c r="FJ437" s="11"/>
      <c r="FK437" s="11"/>
      <c r="FL437" s="11"/>
      <c r="FM437" s="11"/>
      <c r="FN437" s="11"/>
      <c r="FO437" s="11"/>
      <c r="FP437" s="11"/>
      <c r="FQ437" s="11"/>
      <c r="FR437" s="11"/>
      <c r="FS437" s="11"/>
      <c r="FT437" s="11"/>
      <c r="FU437" s="11"/>
      <c r="FV437" s="11"/>
      <c r="FW437" s="11"/>
      <c r="FX437" s="11"/>
      <c r="FY437" s="11"/>
      <c r="FZ437" s="11"/>
      <c r="GA437" s="11"/>
      <c r="GB437" s="11"/>
      <c r="GC437" s="11"/>
      <c r="GD437" s="11"/>
      <c r="GE437" s="11"/>
      <c r="GF437" s="11"/>
      <c r="GG437" s="11"/>
      <c r="GH437" s="11"/>
      <c r="GI437" s="11"/>
      <c r="GJ437" s="11"/>
      <c r="GK437" s="11"/>
      <c r="GL437" s="11"/>
      <c r="GM437" s="11"/>
      <c r="GN437" s="11"/>
      <c r="GO437" s="11"/>
      <c r="GP437" s="11"/>
      <c r="GQ437" s="11"/>
      <c r="GR437" s="11"/>
      <c r="GS437" s="11"/>
      <c r="GT437" s="11"/>
      <c r="GU437" s="11"/>
      <c r="GV437" s="11"/>
      <c r="GW437" s="11"/>
      <c r="GX437" s="11"/>
      <c r="GY437" s="11"/>
      <c r="GZ437" s="11"/>
      <c r="HA437" s="11"/>
      <c r="HB437" s="11"/>
      <c r="HC437" s="11"/>
      <c r="HD437" s="11"/>
      <c r="HE437" s="11"/>
      <c r="HF437" s="11"/>
      <c r="HG437" s="11"/>
      <c r="HH437" s="11"/>
      <c r="HI437" s="11"/>
      <c r="HJ437" s="11"/>
      <c r="HK437" s="11"/>
      <c r="HL437" s="11"/>
      <c r="HM437" s="11"/>
      <c r="HN437" s="11"/>
      <c r="HO437" s="11"/>
      <c r="HP437" s="11"/>
      <c r="HQ437" s="11"/>
      <c r="HR437" s="11"/>
      <c r="HS437" s="11"/>
      <c r="HT437" s="11"/>
      <c r="HU437" s="11"/>
      <c r="HV437" s="11"/>
      <c r="HW437" s="11"/>
      <c r="HX437" s="11"/>
      <c r="HY437" s="11"/>
      <c r="HZ437" s="11"/>
      <c r="IA437" s="11"/>
      <c r="IB437" s="11"/>
      <c r="IC437" s="11"/>
      <c r="ID437" s="11"/>
      <c r="IE437" s="11"/>
      <c r="IF437" s="11"/>
      <c r="IG437" s="11"/>
      <c r="IH437" s="11"/>
      <c r="II437" s="11"/>
      <c r="IJ437" s="11"/>
      <c r="IK437" s="11"/>
      <c r="IL437" s="11"/>
      <c r="IM437" s="11"/>
      <c r="IN437" s="11"/>
      <c r="IO437" s="11"/>
      <c r="IP437" s="11"/>
      <c r="IQ437" s="11"/>
      <c r="IR437" s="11"/>
      <c r="IS437" s="11"/>
      <c r="IT437" s="11"/>
      <c r="IU437" s="11"/>
      <c r="IV437" s="11"/>
      <c r="IW437" s="11"/>
      <c r="IX437" s="11"/>
      <c r="IY437" s="11"/>
      <c r="IZ437" s="11"/>
      <c r="JA437" s="11"/>
      <c r="JB437" s="11"/>
      <c r="JC437" s="11"/>
      <c r="JD437" s="11"/>
      <c r="JE437" s="11"/>
      <c r="JF437" s="11"/>
      <c r="JG437" s="11"/>
      <c r="JH437" s="11"/>
      <c r="JI437" s="11"/>
      <c r="JJ437" s="11"/>
      <c r="JK437" s="11"/>
      <c r="JL437" s="11"/>
      <c r="JM437" s="11"/>
      <c r="JN437" s="11"/>
      <c r="JO437" s="11"/>
      <c r="JP437" s="11"/>
      <c r="JQ437" s="11"/>
      <c r="JR437" s="11"/>
      <c r="JS437" s="11"/>
      <c r="JT437" s="11"/>
      <c r="JU437" s="11"/>
      <c r="JV437" s="11"/>
    </row>
    <row r="438" spans="1:282" s="2" customFormat="1" x14ac:dyDescent="0.25">
      <c r="A438" s="26" t="s">
        <v>12</v>
      </c>
      <c r="B438" s="26">
        <v>1</v>
      </c>
      <c r="C438" s="27"/>
      <c r="D438" s="26"/>
      <c r="E438" s="49">
        <f t="shared" ref="E438:K438" si="67">E437</f>
        <v>76000</v>
      </c>
      <c r="F438" s="49">
        <f t="shared" si="67"/>
        <v>2181.1999999999998</v>
      </c>
      <c r="G438" s="49">
        <f>G437</f>
        <v>6497.56</v>
      </c>
      <c r="H438" s="49">
        <f t="shared" si="67"/>
        <v>2310.4</v>
      </c>
      <c r="I438" s="49">
        <f t="shared" si="67"/>
        <v>175</v>
      </c>
      <c r="J438" s="49">
        <f t="shared" si="67"/>
        <v>11164.16</v>
      </c>
      <c r="K438" s="49">
        <f t="shared" si="67"/>
        <v>64835.839999999997</v>
      </c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  <c r="CJ438" s="11"/>
      <c r="CK438" s="11"/>
      <c r="CL438" s="11"/>
      <c r="CM438" s="11"/>
      <c r="CN438" s="11"/>
      <c r="CO438" s="11"/>
      <c r="CP438" s="11"/>
      <c r="CQ438" s="11"/>
      <c r="CR438" s="11"/>
      <c r="CS438" s="11"/>
      <c r="CT438" s="11"/>
      <c r="CU438" s="11"/>
      <c r="CV438" s="11"/>
      <c r="CW438" s="11"/>
      <c r="CX438" s="11"/>
      <c r="CY438" s="11"/>
      <c r="CZ438" s="11"/>
      <c r="DA438" s="11"/>
      <c r="DB438" s="11"/>
      <c r="DC438" s="11"/>
      <c r="DD438" s="11"/>
      <c r="DE438" s="11"/>
      <c r="DF438" s="11"/>
      <c r="DG438" s="11"/>
      <c r="DH438" s="11"/>
      <c r="DI438" s="11"/>
      <c r="DJ438" s="11"/>
      <c r="DK438" s="11"/>
      <c r="DL438" s="11"/>
      <c r="DM438" s="11"/>
      <c r="DN438" s="11"/>
      <c r="DO438" s="11"/>
      <c r="DP438" s="11"/>
      <c r="DQ438" s="11"/>
      <c r="DR438" s="11"/>
      <c r="DS438" s="11"/>
      <c r="DT438" s="11"/>
      <c r="DU438" s="11"/>
      <c r="DV438" s="11"/>
      <c r="DW438" s="11"/>
      <c r="DX438" s="11"/>
      <c r="DY438" s="11"/>
      <c r="DZ438" s="11"/>
      <c r="EA438" s="11"/>
      <c r="EB438" s="11"/>
      <c r="EC438" s="11"/>
      <c r="ED438" s="11"/>
      <c r="EE438" s="11"/>
      <c r="EF438" s="11"/>
      <c r="EG438" s="11"/>
      <c r="EH438" s="11"/>
      <c r="EI438" s="11"/>
      <c r="EJ438" s="11"/>
      <c r="EK438" s="11"/>
      <c r="EL438" s="11"/>
      <c r="EM438" s="11"/>
      <c r="EN438" s="11"/>
      <c r="EO438" s="11"/>
      <c r="EP438" s="11"/>
      <c r="EQ438" s="11"/>
      <c r="ER438" s="11"/>
      <c r="ES438" s="11"/>
      <c r="ET438" s="11"/>
      <c r="EU438" s="11"/>
      <c r="EV438" s="11"/>
      <c r="EW438" s="11"/>
      <c r="EX438" s="11"/>
      <c r="EY438" s="11"/>
      <c r="EZ438" s="11"/>
      <c r="FA438" s="11"/>
      <c r="FB438" s="11"/>
      <c r="FC438" s="11"/>
      <c r="FD438" s="11"/>
      <c r="FE438" s="11"/>
      <c r="FF438" s="11"/>
      <c r="FG438" s="11"/>
      <c r="FH438" s="11"/>
      <c r="FI438" s="11"/>
      <c r="FJ438" s="11"/>
      <c r="FK438" s="11"/>
      <c r="FL438" s="11"/>
      <c r="FM438" s="11"/>
      <c r="FN438" s="11"/>
      <c r="FO438" s="11"/>
      <c r="FP438" s="11"/>
      <c r="FQ438" s="11"/>
      <c r="FR438" s="11"/>
      <c r="FS438" s="11"/>
      <c r="FT438" s="11"/>
      <c r="FU438" s="11"/>
      <c r="FV438" s="11"/>
      <c r="FW438" s="11"/>
      <c r="FX438" s="11"/>
      <c r="FY438" s="11"/>
      <c r="FZ438" s="11"/>
      <c r="GA438" s="11"/>
      <c r="GB438" s="11"/>
      <c r="GC438" s="11"/>
      <c r="GD438" s="11"/>
      <c r="GE438" s="11"/>
      <c r="GF438" s="11"/>
      <c r="GG438" s="11"/>
      <c r="GH438" s="11"/>
      <c r="GI438" s="11"/>
      <c r="GJ438" s="11"/>
      <c r="GK438" s="11"/>
      <c r="GL438" s="11"/>
      <c r="GM438" s="11"/>
      <c r="GN438" s="11"/>
      <c r="GO438" s="11"/>
      <c r="GP438" s="11"/>
      <c r="GQ438" s="11"/>
      <c r="GR438" s="11"/>
      <c r="GS438" s="11"/>
      <c r="GT438" s="11"/>
      <c r="GU438" s="11"/>
      <c r="GV438" s="11"/>
      <c r="GW438" s="11"/>
      <c r="GX438" s="11"/>
      <c r="GY438" s="11"/>
      <c r="GZ438" s="11"/>
      <c r="HA438" s="11"/>
      <c r="HB438" s="11"/>
      <c r="HC438" s="11"/>
      <c r="HD438" s="11"/>
      <c r="HE438" s="11"/>
      <c r="HF438" s="11"/>
      <c r="HG438" s="11"/>
      <c r="HH438" s="11"/>
      <c r="HI438" s="11"/>
      <c r="HJ438" s="11"/>
      <c r="HK438" s="11"/>
      <c r="HL438" s="11"/>
      <c r="HM438" s="11"/>
      <c r="HN438" s="11"/>
      <c r="HO438" s="11"/>
      <c r="HP438" s="11"/>
      <c r="HQ438" s="11"/>
      <c r="HR438" s="11"/>
      <c r="HS438" s="11"/>
      <c r="HT438" s="11"/>
      <c r="HU438" s="11"/>
      <c r="HV438" s="11"/>
      <c r="HW438" s="11"/>
      <c r="HX438" s="11"/>
      <c r="HY438" s="11"/>
      <c r="HZ438" s="11"/>
      <c r="IA438" s="11"/>
      <c r="IB438" s="11"/>
      <c r="IC438" s="11"/>
      <c r="ID438" s="11"/>
      <c r="IE438" s="11"/>
      <c r="IF438" s="11"/>
      <c r="IG438" s="11"/>
      <c r="IH438" s="11"/>
      <c r="II438" s="11"/>
      <c r="IJ438" s="11"/>
      <c r="IK438" s="11"/>
      <c r="IL438" s="11"/>
      <c r="IM438" s="11"/>
      <c r="IN438" s="11"/>
      <c r="IO438" s="11"/>
      <c r="IP438" s="11"/>
      <c r="IQ438" s="11"/>
      <c r="IR438" s="11"/>
      <c r="IS438" s="11"/>
      <c r="IT438" s="11"/>
      <c r="IU438" s="11"/>
      <c r="IV438" s="11"/>
      <c r="IW438" s="11"/>
      <c r="IX438" s="11"/>
      <c r="IY438" s="11"/>
      <c r="IZ438" s="11"/>
      <c r="JA438" s="11"/>
      <c r="JB438" s="11"/>
      <c r="JC438" s="11"/>
      <c r="JD438" s="11"/>
      <c r="JE438" s="11"/>
      <c r="JF438" s="11"/>
      <c r="JG438" s="11"/>
      <c r="JH438" s="11"/>
      <c r="JI438" s="11"/>
      <c r="JJ438" s="11"/>
      <c r="JK438" s="11"/>
      <c r="JL438" s="11"/>
      <c r="JM438" s="11"/>
      <c r="JN438" s="11"/>
      <c r="JO438" s="11"/>
      <c r="JP438" s="11"/>
      <c r="JQ438" s="11"/>
      <c r="JR438" s="11"/>
      <c r="JS438" s="11"/>
      <c r="JT438" s="11"/>
      <c r="JU438" s="11"/>
      <c r="JV438" s="11"/>
    </row>
    <row r="439" spans="1:282" s="2" customFormat="1" x14ac:dyDescent="0.25">
      <c r="A439" s="11"/>
      <c r="B439" s="11"/>
      <c r="C439" s="16"/>
      <c r="D439" s="11"/>
      <c r="E439" s="53"/>
      <c r="F439" s="53"/>
      <c r="G439" s="53"/>
      <c r="H439" s="53"/>
      <c r="I439" s="53"/>
      <c r="J439" s="53"/>
      <c r="K439" s="53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  <c r="CJ439" s="11"/>
      <c r="CK439" s="11"/>
      <c r="CL439" s="11"/>
      <c r="CM439" s="11"/>
      <c r="CN439" s="11"/>
      <c r="CO439" s="11"/>
      <c r="CP439" s="11"/>
      <c r="CQ439" s="11"/>
      <c r="CR439" s="11"/>
      <c r="CS439" s="11"/>
      <c r="CT439" s="11"/>
      <c r="CU439" s="11"/>
      <c r="CV439" s="11"/>
      <c r="CW439" s="11"/>
      <c r="CX439" s="11"/>
      <c r="CY439" s="11"/>
      <c r="CZ439" s="11"/>
      <c r="DA439" s="11"/>
      <c r="DB439" s="11"/>
      <c r="DC439" s="11"/>
      <c r="DD439" s="11"/>
      <c r="DE439" s="11"/>
      <c r="DF439" s="11"/>
      <c r="DG439" s="11"/>
      <c r="DH439" s="11"/>
      <c r="DI439" s="11"/>
      <c r="DJ439" s="11"/>
      <c r="DK439" s="11"/>
      <c r="DL439" s="11"/>
      <c r="DM439" s="11"/>
      <c r="DN439" s="11"/>
      <c r="DO439" s="11"/>
      <c r="DP439" s="11"/>
      <c r="DQ439" s="11"/>
      <c r="DR439" s="11"/>
      <c r="DS439" s="11"/>
      <c r="DT439" s="11"/>
      <c r="DU439" s="11"/>
      <c r="DV439" s="11"/>
      <c r="DW439" s="11"/>
      <c r="DX439" s="11"/>
      <c r="DY439" s="11"/>
      <c r="DZ439" s="11"/>
      <c r="EA439" s="11"/>
      <c r="EB439" s="11"/>
      <c r="EC439" s="11"/>
      <c r="ED439" s="11"/>
      <c r="EE439" s="11"/>
      <c r="EF439" s="11"/>
      <c r="EG439" s="11"/>
      <c r="EH439" s="11"/>
      <c r="EI439" s="11"/>
      <c r="EJ439" s="11"/>
      <c r="EK439" s="11"/>
      <c r="EL439" s="11"/>
      <c r="EM439" s="11"/>
      <c r="EN439" s="11"/>
      <c r="EO439" s="11"/>
      <c r="EP439" s="11"/>
      <c r="EQ439" s="11"/>
      <c r="ER439" s="11"/>
      <c r="ES439" s="11"/>
      <c r="ET439" s="11"/>
      <c r="EU439" s="11"/>
      <c r="EV439" s="11"/>
      <c r="EW439" s="11"/>
      <c r="EX439" s="11"/>
      <c r="EY439" s="11"/>
      <c r="EZ439" s="11"/>
      <c r="FA439" s="11"/>
      <c r="FB439" s="11"/>
      <c r="FC439" s="11"/>
      <c r="FD439" s="11"/>
      <c r="FE439" s="11"/>
      <c r="FF439" s="11"/>
      <c r="FG439" s="11"/>
      <c r="FH439" s="11"/>
      <c r="FI439" s="11"/>
      <c r="FJ439" s="11"/>
      <c r="FK439" s="11"/>
      <c r="FL439" s="11"/>
      <c r="FM439" s="11"/>
      <c r="FN439" s="11"/>
      <c r="FO439" s="11"/>
      <c r="FP439" s="11"/>
      <c r="FQ439" s="11"/>
      <c r="FR439" s="11"/>
      <c r="FS439" s="11"/>
      <c r="FT439" s="11"/>
      <c r="FU439" s="11"/>
      <c r="FV439" s="11"/>
      <c r="FW439" s="11"/>
      <c r="FX439" s="11"/>
      <c r="FY439" s="11"/>
      <c r="FZ439" s="11"/>
      <c r="GA439" s="11"/>
      <c r="GB439" s="11"/>
      <c r="GC439" s="11"/>
      <c r="GD439" s="11"/>
      <c r="GE439" s="11"/>
      <c r="GF439" s="11"/>
      <c r="GG439" s="11"/>
      <c r="GH439" s="11"/>
      <c r="GI439" s="11"/>
      <c r="GJ439" s="11"/>
      <c r="GK439" s="11"/>
      <c r="GL439" s="11"/>
      <c r="GM439" s="11"/>
      <c r="GN439" s="11"/>
      <c r="GO439" s="11"/>
      <c r="GP439" s="11"/>
      <c r="GQ439" s="11"/>
      <c r="GR439" s="11"/>
      <c r="GS439" s="11"/>
      <c r="GT439" s="11"/>
      <c r="GU439" s="11"/>
      <c r="GV439" s="11"/>
      <c r="GW439" s="11"/>
      <c r="GX439" s="11"/>
      <c r="GY439" s="11"/>
      <c r="GZ439" s="11"/>
      <c r="HA439" s="11"/>
      <c r="HB439" s="11"/>
      <c r="HC439" s="11"/>
      <c r="HD439" s="11"/>
      <c r="HE439" s="11"/>
      <c r="HF439" s="11"/>
      <c r="HG439" s="11"/>
      <c r="HH439" s="11"/>
      <c r="HI439" s="11"/>
      <c r="HJ439" s="11"/>
      <c r="HK439" s="11"/>
      <c r="HL439" s="11"/>
      <c r="HM439" s="11"/>
      <c r="HN439" s="11"/>
      <c r="HO439" s="11"/>
      <c r="HP439" s="11"/>
      <c r="HQ439" s="11"/>
      <c r="HR439" s="11"/>
      <c r="HS439" s="11"/>
      <c r="HT439" s="11"/>
      <c r="HU439" s="11"/>
      <c r="HV439" s="11"/>
      <c r="HW439" s="11"/>
      <c r="HX439" s="11"/>
      <c r="HY439" s="11"/>
      <c r="HZ439" s="11"/>
      <c r="IA439" s="11"/>
      <c r="IB439" s="11"/>
      <c r="IC439" s="11"/>
      <c r="ID439" s="11"/>
      <c r="IE439" s="11"/>
      <c r="IF439" s="11"/>
      <c r="IG439" s="11"/>
      <c r="IH439" s="11"/>
      <c r="II439" s="11"/>
      <c r="IJ439" s="11"/>
      <c r="IK439" s="11"/>
      <c r="IL439" s="11"/>
      <c r="IM439" s="11"/>
      <c r="IN439" s="11"/>
      <c r="IO439" s="11"/>
      <c r="IP439" s="11"/>
      <c r="IQ439" s="11"/>
      <c r="IR439" s="11"/>
      <c r="IS439" s="11"/>
      <c r="IT439" s="11"/>
      <c r="IU439" s="11"/>
      <c r="IV439" s="11"/>
      <c r="IW439" s="11"/>
      <c r="IX439" s="11"/>
      <c r="IY439" s="11"/>
      <c r="IZ439" s="11"/>
      <c r="JA439" s="11"/>
      <c r="JB439" s="11"/>
      <c r="JC439" s="11"/>
      <c r="JD439" s="11"/>
      <c r="JE439" s="11"/>
      <c r="JF439" s="11"/>
      <c r="JG439" s="11"/>
      <c r="JH439" s="11"/>
      <c r="JI439" s="11"/>
      <c r="JJ439" s="11"/>
      <c r="JK439" s="11"/>
      <c r="JL439" s="11"/>
      <c r="JM439" s="11"/>
      <c r="JN439" s="11"/>
      <c r="JO439" s="11"/>
      <c r="JP439" s="11"/>
      <c r="JQ439" s="11"/>
      <c r="JR439" s="11"/>
      <c r="JS439" s="11"/>
      <c r="JT439" s="11"/>
      <c r="JU439" s="11"/>
      <c r="JV439" s="11"/>
    </row>
    <row r="440" spans="1:282" s="2" customFormat="1" x14ac:dyDescent="0.25">
      <c r="A440" s="5" t="s">
        <v>338</v>
      </c>
      <c r="B440" s="5"/>
      <c r="C440" s="17"/>
      <c r="D440" s="5"/>
      <c r="E440" s="54"/>
      <c r="F440" s="54"/>
      <c r="G440" s="54"/>
      <c r="H440" s="54"/>
      <c r="I440" s="54"/>
      <c r="J440" s="54"/>
      <c r="K440" s="54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  <c r="CJ440" s="11"/>
      <c r="CK440" s="11"/>
      <c r="CL440" s="11"/>
      <c r="CM440" s="11"/>
      <c r="CN440" s="11"/>
      <c r="CO440" s="11"/>
      <c r="CP440" s="11"/>
      <c r="CQ440" s="11"/>
      <c r="CR440" s="11"/>
      <c r="CS440" s="11"/>
      <c r="CT440" s="11"/>
      <c r="CU440" s="11"/>
      <c r="CV440" s="11"/>
      <c r="CW440" s="11"/>
      <c r="CX440" s="11"/>
      <c r="CY440" s="11"/>
      <c r="CZ440" s="11"/>
      <c r="DA440" s="11"/>
      <c r="DB440" s="11"/>
      <c r="DC440" s="11"/>
      <c r="DD440" s="11"/>
      <c r="DE440" s="11"/>
      <c r="DF440" s="11"/>
      <c r="DG440" s="11"/>
      <c r="DH440" s="11"/>
      <c r="DI440" s="11"/>
      <c r="DJ440" s="11"/>
      <c r="DK440" s="11"/>
      <c r="DL440" s="11"/>
      <c r="DM440" s="11"/>
      <c r="DN440" s="11"/>
      <c r="DO440" s="11"/>
      <c r="DP440" s="11"/>
      <c r="DQ440" s="11"/>
      <c r="DR440" s="11"/>
      <c r="DS440" s="11"/>
      <c r="DT440" s="11"/>
      <c r="DU440" s="11"/>
      <c r="DV440" s="11"/>
      <c r="DW440" s="11"/>
      <c r="DX440" s="11"/>
      <c r="DY440" s="11"/>
      <c r="DZ440" s="11"/>
      <c r="EA440" s="11"/>
      <c r="EB440" s="11"/>
      <c r="EC440" s="11"/>
      <c r="ED440" s="11"/>
      <c r="EE440" s="11"/>
      <c r="EF440" s="11"/>
      <c r="EG440" s="11"/>
      <c r="EH440" s="11"/>
      <c r="EI440" s="11"/>
      <c r="EJ440" s="11"/>
      <c r="EK440" s="11"/>
      <c r="EL440" s="11"/>
      <c r="EM440" s="11"/>
      <c r="EN440" s="11"/>
      <c r="EO440" s="11"/>
      <c r="EP440" s="11"/>
      <c r="EQ440" s="11"/>
      <c r="ER440" s="11"/>
      <c r="ES440" s="11"/>
      <c r="ET440" s="11"/>
      <c r="EU440" s="11"/>
      <c r="EV440" s="11"/>
      <c r="EW440" s="11"/>
      <c r="EX440" s="11"/>
      <c r="EY440" s="11"/>
      <c r="EZ440" s="11"/>
      <c r="FA440" s="11"/>
      <c r="FB440" s="11"/>
      <c r="FC440" s="11"/>
      <c r="FD440" s="11"/>
      <c r="FE440" s="11"/>
      <c r="FF440" s="11"/>
      <c r="FG440" s="11"/>
      <c r="FH440" s="11"/>
      <c r="FI440" s="11"/>
      <c r="FJ440" s="11"/>
      <c r="FK440" s="11"/>
      <c r="FL440" s="11"/>
      <c r="FM440" s="11"/>
      <c r="FN440" s="11"/>
      <c r="FO440" s="11"/>
      <c r="FP440" s="11"/>
      <c r="FQ440" s="11"/>
      <c r="FR440" s="11"/>
      <c r="FS440" s="11"/>
      <c r="FT440" s="11"/>
      <c r="FU440" s="11"/>
      <c r="FV440" s="11"/>
      <c r="FW440" s="11"/>
      <c r="FX440" s="11"/>
      <c r="FY440" s="11"/>
      <c r="FZ440" s="11"/>
      <c r="GA440" s="11"/>
      <c r="GB440" s="11"/>
      <c r="GC440" s="11"/>
      <c r="GD440" s="11"/>
      <c r="GE440" s="11"/>
      <c r="GF440" s="11"/>
      <c r="GG440" s="11"/>
      <c r="GH440" s="11"/>
      <c r="GI440" s="11"/>
      <c r="GJ440" s="11"/>
      <c r="GK440" s="11"/>
      <c r="GL440" s="11"/>
      <c r="GM440" s="11"/>
      <c r="GN440" s="11"/>
      <c r="GO440" s="11"/>
      <c r="GP440" s="11"/>
      <c r="GQ440" s="11"/>
      <c r="GR440" s="11"/>
      <c r="GS440" s="11"/>
      <c r="GT440" s="11"/>
      <c r="GU440" s="11"/>
      <c r="GV440" s="11"/>
      <c r="GW440" s="11"/>
      <c r="GX440" s="11"/>
      <c r="GY440" s="11"/>
      <c r="GZ440" s="11"/>
      <c r="HA440" s="11"/>
      <c r="HB440" s="11"/>
      <c r="HC440" s="11"/>
      <c r="HD440" s="11"/>
      <c r="HE440" s="11"/>
      <c r="HF440" s="11"/>
      <c r="HG440" s="11"/>
      <c r="HH440" s="11"/>
      <c r="HI440" s="11"/>
      <c r="HJ440" s="11"/>
      <c r="HK440" s="11"/>
      <c r="HL440" s="11"/>
      <c r="HM440" s="11"/>
      <c r="HN440" s="11"/>
      <c r="HO440" s="11"/>
      <c r="HP440" s="11"/>
      <c r="HQ440" s="11"/>
      <c r="HR440" s="11"/>
      <c r="HS440" s="11"/>
      <c r="HT440" s="11"/>
      <c r="HU440" s="11"/>
      <c r="HV440" s="11"/>
      <c r="HW440" s="11"/>
      <c r="HX440" s="11"/>
      <c r="HY440" s="11"/>
      <c r="HZ440" s="11"/>
      <c r="IA440" s="11"/>
      <c r="IB440" s="11"/>
      <c r="IC440" s="11"/>
      <c r="ID440" s="11"/>
      <c r="IE440" s="11"/>
      <c r="IF440" s="11"/>
      <c r="IG440" s="11"/>
      <c r="IH440" s="11"/>
      <c r="II440" s="11"/>
      <c r="IJ440" s="11"/>
      <c r="IK440" s="11"/>
      <c r="IL440" s="11"/>
      <c r="IM440" s="11"/>
      <c r="IN440" s="11"/>
      <c r="IO440" s="11"/>
      <c r="IP440" s="11"/>
      <c r="IQ440" s="11"/>
      <c r="IR440" s="11"/>
      <c r="IS440" s="11"/>
      <c r="IT440" s="11"/>
      <c r="IU440" s="11"/>
      <c r="IV440" s="11"/>
      <c r="IW440" s="11"/>
      <c r="IX440" s="11"/>
      <c r="IY440" s="11"/>
      <c r="IZ440" s="11"/>
      <c r="JA440" s="11"/>
      <c r="JB440" s="11"/>
      <c r="JC440" s="11"/>
      <c r="JD440" s="11"/>
      <c r="JE440" s="11"/>
      <c r="JF440" s="11"/>
      <c r="JG440" s="11"/>
      <c r="JH440" s="11"/>
      <c r="JI440" s="11"/>
      <c r="JJ440" s="11"/>
      <c r="JK440" s="11"/>
      <c r="JL440" s="11"/>
      <c r="JM440" s="11"/>
      <c r="JN440" s="11"/>
      <c r="JO440" s="11"/>
      <c r="JP440" s="11"/>
      <c r="JQ440" s="11"/>
      <c r="JR440" s="11"/>
      <c r="JS440" s="11"/>
      <c r="JT440" s="11"/>
      <c r="JU440" s="11"/>
      <c r="JV440" s="11"/>
    </row>
    <row r="441" spans="1:282" x14ac:dyDescent="0.25">
      <c r="A441" t="s">
        <v>339</v>
      </c>
      <c r="B441" t="s">
        <v>20</v>
      </c>
      <c r="C441" s="14" t="s">
        <v>320</v>
      </c>
      <c r="D441" t="s">
        <v>211</v>
      </c>
      <c r="E441" s="42">
        <v>36000</v>
      </c>
      <c r="F441" s="42">
        <v>1033.2</v>
      </c>
      <c r="G441" s="42">
        <v>0</v>
      </c>
      <c r="H441" s="42">
        <v>1094.4000000000001</v>
      </c>
      <c r="I441" s="42">
        <v>815</v>
      </c>
      <c r="J441" s="42">
        <v>2942.6</v>
      </c>
      <c r="K441" s="42">
        <v>33057.4</v>
      </c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  <c r="BC441" s="12"/>
      <c r="BD441" s="12"/>
      <c r="BE441" s="12"/>
      <c r="BF441" s="12"/>
      <c r="BG441" s="12"/>
      <c r="BH441" s="12"/>
      <c r="BI441" s="12"/>
      <c r="BJ441" s="12"/>
      <c r="BK441" s="12"/>
      <c r="BL441" s="12"/>
      <c r="BM441" s="12"/>
      <c r="BN441" s="12"/>
      <c r="BO441" s="12"/>
      <c r="BP441" s="12"/>
      <c r="BQ441" s="12"/>
      <c r="BR441" s="12"/>
      <c r="BS441" s="12"/>
      <c r="BT441" s="12"/>
      <c r="BU441" s="12"/>
      <c r="BV441" s="12"/>
      <c r="BW441" s="12"/>
      <c r="BX441" s="12"/>
      <c r="BY441" s="12"/>
      <c r="BZ441" s="12"/>
      <c r="CA441" s="12"/>
      <c r="CB441" s="12"/>
      <c r="CC441" s="12"/>
      <c r="CD441" s="12"/>
      <c r="CE441" s="12"/>
      <c r="CF441" s="12"/>
      <c r="CG441" s="12"/>
      <c r="CH441" s="12"/>
      <c r="CI441" s="12"/>
      <c r="CJ441" s="12"/>
      <c r="CK441" s="12"/>
      <c r="CL441" s="12"/>
      <c r="CM441" s="12"/>
      <c r="CN441" s="12"/>
      <c r="CO441" s="12"/>
      <c r="CP441" s="12"/>
      <c r="CQ441" s="12"/>
      <c r="CR441" s="12"/>
      <c r="CS441" s="12"/>
      <c r="CT441" s="12"/>
      <c r="CU441" s="12"/>
      <c r="CV441" s="12"/>
      <c r="CW441" s="12"/>
      <c r="CX441" s="12"/>
      <c r="CY441" s="12"/>
      <c r="CZ441" s="12"/>
      <c r="DA441" s="12"/>
      <c r="DB441" s="12"/>
      <c r="DC441" s="12"/>
      <c r="DD441" s="12"/>
      <c r="DE441" s="12"/>
      <c r="DF441" s="12"/>
      <c r="DG441" s="12"/>
      <c r="DH441" s="12"/>
      <c r="DI441" s="12"/>
      <c r="DJ441" s="12"/>
      <c r="DK441" s="12"/>
      <c r="DL441" s="12"/>
      <c r="DM441" s="12"/>
      <c r="DN441" s="12"/>
      <c r="DO441" s="12"/>
      <c r="DP441" s="12"/>
      <c r="DQ441" s="12"/>
      <c r="DR441" s="12"/>
      <c r="DS441" s="12"/>
      <c r="DT441" s="12"/>
      <c r="DU441" s="12"/>
      <c r="DV441" s="12"/>
      <c r="DW441" s="12"/>
      <c r="DX441" s="12"/>
      <c r="DY441" s="12"/>
      <c r="DZ441" s="12"/>
      <c r="EA441" s="12"/>
      <c r="EB441" s="12"/>
      <c r="EC441" s="12"/>
      <c r="ED441" s="12"/>
      <c r="EE441" s="12"/>
      <c r="EF441" s="12"/>
      <c r="EG441" s="12"/>
      <c r="EH441" s="12"/>
      <c r="EI441" s="12"/>
      <c r="EJ441" s="12"/>
      <c r="EK441" s="12"/>
      <c r="EL441" s="12"/>
      <c r="EM441" s="12"/>
      <c r="EN441" s="12"/>
      <c r="EO441" s="12"/>
      <c r="EP441" s="12"/>
      <c r="EQ441" s="12"/>
      <c r="ER441" s="12"/>
      <c r="ES441" s="12"/>
      <c r="ET441" s="12"/>
      <c r="EU441" s="12"/>
      <c r="EV441" s="12"/>
      <c r="EW441" s="12"/>
      <c r="EX441" s="12"/>
      <c r="EY441" s="12"/>
      <c r="EZ441" s="12"/>
      <c r="FA441" s="12"/>
      <c r="FB441" s="12"/>
      <c r="FC441" s="12"/>
      <c r="FD441" s="12"/>
      <c r="FE441" s="12"/>
      <c r="FF441" s="12"/>
      <c r="FG441" s="12"/>
      <c r="FH441" s="12"/>
      <c r="FI441" s="12"/>
      <c r="FJ441" s="12"/>
      <c r="FK441" s="12"/>
      <c r="FL441" s="12"/>
      <c r="FM441" s="12"/>
      <c r="FN441" s="12"/>
      <c r="FO441" s="12"/>
      <c r="FP441" s="12"/>
      <c r="FQ441" s="12"/>
      <c r="FR441" s="12"/>
      <c r="FS441" s="12"/>
      <c r="FT441" s="12"/>
      <c r="FU441" s="12"/>
      <c r="FV441" s="12"/>
      <c r="FW441" s="12"/>
      <c r="FX441" s="12"/>
      <c r="FY441" s="12"/>
      <c r="FZ441" s="12"/>
      <c r="GA441" s="12"/>
      <c r="GB441" s="12"/>
      <c r="GC441" s="12"/>
      <c r="GD441" s="12"/>
      <c r="GE441" s="12"/>
      <c r="GF441" s="12"/>
      <c r="GG441" s="12"/>
      <c r="GH441" s="12"/>
      <c r="GI441" s="12"/>
      <c r="GJ441" s="12"/>
      <c r="GK441" s="12"/>
      <c r="GL441" s="12"/>
      <c r="GM441" s="12"/>
      <c r="GN441" s="12"/>
      <c r="GO441" s="12"/>
      <c r="GP441" s="12"/>
      <c r="GQ441" s="12"/>
      <c r="GR441" s="12"/>
      <c r="GS441" s="12"/>
      <c r="GT441" s="12"/>
      <c r="GU441" s="12"/>
      <c r="GV441" s="12"/>
      <c r="GW441" s="12"/>
      <c r="GX441" s="12"/>
      <c r="GY441" s="12"/>
      <c r="GZ441" s="12"/>
      <c r="HA441" s="12"/>
      <c r="HB441" s="12"/>
      <c r="HC441" s="12"/>
      <c r="HD441" s="12"/>
      <c r="HE441" s="12"/>
      <c r="HF441" s="12"/>
      <c r="HG441" s="12"/>
      <c r="HH441" s="12"/>
      <c r="HI441" s="12"/>
      <c r="HJ441" s="12"/>
      <c r="HK441" s="12"/>
      <c r="HL441" s="12"/>
      <c r="HM441" s="12"/>
      <c r="HN441" s="12"/>
      <c r="HO441" s="12"/>
      <c r="HP441" s="12"/>
      <c r="HQ441" s="12"/>
      <c r="HR441" s="12"/>
      <c r="HS441" s="12"/>
      <c r="HT441" s="12"/>
      <c r="HU441" s="12"/>
      <c r="HV441" s="12"/>
      <c r="HW441" s="12"/>
      <c r="HX441" s="12"/>
      <c r="HY441" s="12"/>
      <c r="HZ441" s="12"/>
      <c r="IA441" s="12"/>
      <c r="IB441" s="12"/>
      <c r="IC441" s="12"/>
      <c r="ID441" s="12"/>
      <c r="IE441" s="12"/>
      <c r="IF441" s="12"/>
      <c r="IG441" s="12"/>
      <c r="IH441" s="12"/>
      <c r="II441" s="12"/>
      <c r="IJ441" s="12"/>
      <c r="IK441" s="12"/>
      <c r="IL441" s="12"/>
      <c r="IM441" s="12"/>
      <c r="IN441" s="12"/>
      <c r="IO441" s="12"/>
      <c r="IP441" s="12"/>
      <c r="IQ441" s="12"/>
      <c r="IR441" s="12"/>
      <c r="IS441" s="12"/>
      <c r="IT441" s="12"/>
      <c r="IU441" s="12"/>
      <c r="IV441" s="12"/>
      <c r="IW441" s="12"/>
      <c r="IX441" s="12"/>
      <c r="IY441" s="12"/>
      <c r="IZ441" s="12"/>
      <c r="JA441" s="12"/>
      <c r="JB441" s="12"/>
      <c r="JC441" s="12"/>
      <c r="JD441" s="12"/>
      <c r="JE441" s="12"/>
      <c r="JF441" s="12"/>
      <c r="JG441" s="12"/>
      <c r="JH441" s="12"/>
      <c r="JI441" s="12"/>
      <c r="JJ441" s="12"/>
      <c r="JK441" s="12"/>
      <c r="JL441" s="12"/>
      <c r="JM441" s="12"/>
      <c r="JN441" s="12"/>
      <c r="JO441" s="12"/>
      <c r="JP441" s="12"/>
      <c r="JQ441" s="12"/>
      <c r="JR441" s="12"/>
      <c r="JS441" s="12"/>
      <c r="JT441" s="12"/>
      <c r="JU441" s="12"/>
      <c r="JV441" s="12"/>
    </row>
    <row r="442" spans="1:282" x14ac:dyDescent="0.25">
      <c r="A442" t="s">
        <v>143</v>
      </c>
      <c r="B442" t="s">
        <v>421</v>
      </c>
      <c r="C442" s="14" t="s">
        <v>320</v>
      </c>
      <c r="D442" t="s">
        <v>211</v>
      </c>
      <c r="E442" s="42">
        <v>60000</v>
      </c>
      <c r="F442" s="42">
        <f>E442*0.0287</f>
        <v>1722</v>
      </c>
      <c r="G442" s="42">
        <v>3486.68</v>
      </c>
      <c r="H442" s="42">
        <f>E442*0.0304</f>
        <v>1824</v>
      </c>
      <c r="I442" s="42">
        <v>25</v>
      </c>
      <c r="J442" s="42">
        <f>+F442+G442+H442+I442</f>
        <v>7057.68</v>
      </c>
      <c r="K442" s="42">
        <f>+E442-J442</f>
        <v>52942.32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12"/>
      <c r="FY442" s="12"/>
      <c r="FZ442" s="12"/>
      <c r="GA442" s="12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  <c r="HP442" s="12"/>
      <c r="HQ442" s="12"/>
      <c r="HR442" s="12"/>
      <c r="HS442" s="12"/>
      <c r="HT442" s="12"/>
      <c r="HU442" s="12"/>
      <c r="HV442" s="12"/>
      <c r="HW442" s="12"/>
      <c r="HX442" s="12"/>
      <c r="HY442" s="12"/>
      <c r="HZ442" s="12"/>
      <c r="IA442" s="12"/>
      <c r="IB442" s="12"/>
      <c r="IC442" s="12"/>
      <c r="ID442" s="12"/>
      <c r="IE442" s="12"/>
      <c r="IF442" s="12"/>
      <c r="IG442" s="12"/>
      <c r="IH442" s="12"/>
      <c r="II442" s="12"/>
      <c r="IJ442" s="12"/>
      <c r="IK442" s="12"/>
      <c r="IL442" s="12"/>
      <c r="IM442" s="12"/>
      <c r="IN442" s="12"/>
      <c r="IO442" s="12"/>
      <c r="IP442" s="12"/>
      <c r="IQ442" s="12"/>
      <c r="IR442" s="12"/>
      <c r="IS442" s="12"/>
      <c r="IT442" s="12"/>
      <c r="IU442" s="12"/>
      <c r="IV442" s="12"/>
      <c r="IW442" s="12"/>
      <c r="IX442" s="12"/>
      <c r="IY442" s="12"/>
      <c r="IZ442" s="12"/>
      <c r="JA442" s="12"/>
      <c r="JB442" s="12"/>
      <c r="JC442" s="12"/>
      <c r="JD442" s="12"/>
      <c r="JE442" s="12"/>
      <c r="JF442" s="12"/>
      <c r="JG442" s="12"/>
      <c r="JH442" s="12"/>
      <c r="JI442" s="12"/>
      <c r="JJ442" s="12"/>
      <c r="JK442" s="12"/>
      <c r="JL442" s="12"/>
      <c r="JM442" s="12"/>
      <c r="JN442" s="12"/>
      <c r="JO442" s="12"/>
      <c r="JP442" s="12"/>
      <c r="JQ442" s="12"/>
      <c r="JR442" s="12"/>
      <c r="JS442" s="12"/>
      <c r="JT442" s="12"/>
      <c r="JU442" s="12"/>
      <c r="JV442" s="12"/>
    </row>
    <row r="443" spans="1:282" s="2" customFormat="1" x14ac:dyDescent="0.25">
      <c r="A443" t="s">
        <v>140</v>
      </c>
      <c r="B443" t="s">
        <v>51</v>
      </c>
      <c r="C443" s="14" t="s">
        <v>320</v>
      </c>
      <c r="D443" t="s">
        <v>212</v>
      </c>
      <c r="E443" s="42">
        <v>10000</v>
      </c>
      <c r="F443" s="42">
        <f>E443*0.0287</f>
        <v>287</v>
      </c>
      <c r="G443" s="42">
        <v>0</v>
      </c>
      <c r="H443" s="42">
        <f>E443*0.0304</f>
        <v>304</v>
      </c>
      <c r="I443" s="42">
        <v>25</v>
      </c>
      <c r="J443" s="42">
        <f>+F443+G443+H443+I443</f>
        <v>616</v>
      </c>
      <c r="K443" s="42">
        <f>+E443-J443</f>
        <v>9384</v>
      </c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11"/>
      <c r="BP443" s="11"/>
      <c r="BQ443" s="11"/>
      <c r="BR443" s="11"/>
      <c r="BS443" s="11"/>
      <c r="BT443" s="11"/>
      <c r="BU443" s="11"/>
      <c r="BV443" s="11"/>
      <c r="BW443" s="11"/>
      <c r="BX443" s="11"/>
      <c r="BY443" s="11"/>
      <c r="BZ443" s="11"/>
      <c r="CA443" s="11"/>
      <c r="CB443" s="11"/>
      <c r="CC443" s="11"/>
      <c r="CD443" s="11"/>
      <c r="CE443" s="11"/>
      <c r="CF443" s="11"/>
      <c r="CG443" s="11"/>
      <c r="CH443" s="11"/>
      <c r="CI443" s="11"/>
      <c r="CJ443" s="11"/>
      <c r="CK443" s="11"/>
      <c r="CL443" s="11"/>
      <c r="CM443" s="11"/>
      <c r="CN443" s="11"/>
      <c r="CO443" s="11"/>
      <c r="CP443" s="11"/>
      <c r="CQ443" s="11"/>
      <c r="CR443" s="11"/>
      <c r="CS443" s="11"/>
      <c r="CT443" s="11"/>
      <c r="CU443" s="11"/>
      <c r="CV443" s="11"/>
      <c r="CW443" s="11"/>
      <c r="CX443" s="11"/>
      <c r="CY443" s="11"/>
      <c r="CZ443" s="11"/>
      <c r="DA443" s="11"/>
      <c r="DB443" s="11"/>
      <c r="DC443" s="11"/>
      <c r="DD443" s="11"/>
      <c r="DE443" s="11"/>
      <c r="DF443" s="11"/>
      <c r="DG443" s="11"/>
      <c r="DH443" s="11"/>
      <c r="DI443" s="11"/>
      <c r="DJ443" s="11"/>
      <c r="DK443" s="11"/>
      <c r="DL443" s="11"/>
      <c r="DM443" s="11"/>
      <c r="DN443" s="11"/>
      <c r="DO443" s="11"/>
      <c r="DP443" s="11"/>
      <c r="DQ443" s="11"/>
      <c r="DR443" s="11"/>
      <c r="DS443" s="11"/>
      <c r="DT443" s="11"/>
      <c r="DU443" s="11"/>
      <c r="DV443" s="11"/>
      <c r="DW443" s="11"/>
      <c r="DX443" s="11"/>
      <c r="DY443" s="11"/>
      <c r="DZ443" s="11"/>
      <c r="EA443" s="11"/>
      <c r="EB443" s="11"/>
      <c r="EC443" s="11"/>
      <c r="ED443" s="11"/>
      <c r="EE443" s="11"/>
      <c r="EF443" s="11"/>
      <c r="EG443" s="11"/>
      <c r="EH443" s="11"/>
      <c r="EI443" s="11"/>
      <c r="EJ443" s="11"/>
      <c r="EK443" s="11"/>
      <c r="EL443" s="11"/>
      <c r="EM443" s="11"/>
      <c r="EN443" s="11"/>
      <c r="EO443" s="11"/>
      <c r="EP443" s="11"/>
      <c r="EQ443" s="11"/>
      <c r="ER443" s="11"/>
      <c r="ES443" s="11"/>
      <c r="ET443" s="11"/>
      <c r="EU443" s="11"/>
      <c r="EV443" s="11"/>
      <c r="EW443" s="11"/>
      <c r="EX443" s="11"/>
      <c r="EY443" s="11"/>
      <c r="EZ443" s="11"/>
      <c r="FA443" s="11"/>
      <c r="FB443" s="11"/>
      <c r="FC443" s="11"/>
      <c r="FD443" s="11"/>
      <c r="FE443" s="11"/>
      <c r="FF443" s="11"/>
      <c r="FG443" s="11"/>
      <c r="FH443" s="11"/>
      <c r="FI443" s="11"/>
      <c r="FJ443" s="11"/>
      <c r="FK443" s="11"/>
      <c r="FL443" s="11"/>
      <c r="FM443" s="11"/>
      <c r="FN443" s="11"/>
      <c r="FO443" s="11"/>
      <c r="FP443" s="11"/>
      <c r="FQ443" s="11"/>
      <c r="FR443" s="11"/>
      <c r="FS443" s="11"/>
      <c r="FT443" s="11"/>
      <c r="FU443" s="11"/>
      <c r="FV443" s="11"/>
      <c r="FW443" s="11"/>
      <c r="FX443" s="11"/>
      <c r="FY443" s="11"/>
      <c r="FZ443" s="11"/>
      <c r="GA443" s="11"/>
      <c r="GB443" s="11"/>
      <c r="GC443" s="11"/>
      <c r="GD443" s="11"/>
      <c r="GE443" s="11"/>
      <c r="GF443" s="11"/>
      <c r="GG443" s="11"/>
      <c r="GH443" s="11"/>
      <c r="GI443" s="11"/>
      <c r="GJ443" s="11"/>
      <c r="GK443" s="11"/>
      <c r="GL443" s="11"/>
      <c r="GM443" s="11"/>
      <c r="GN443" s="11"/>
      <c r="GO443" s="11"/>
      <c r="GP443" s="11"/>
      <c r="GQ443" s="11"/>
      <c r="GR443" s="11"/>
      <c r="GS443" s="11"/>
      <c r="GT443" s="11"/>
      <c r="GU443" s="11"/>
      <c r="GV443" s="11"/>
      <c r="GW443" s="11"/>
      <c r="GX443" s="11"/>
      <c r="GY443" s="11"/>
      <c r="GZ443" s="11"/>
      <c r="HA443" s="11"/>
      <c r="HB443" s="11"/>
      <c r="HC443" s="11"/>
      <c r="HD443" s="11"/>
      <c r="HE443" s="11"/>
      <c r="HF443" s="11"/>
      <c r="HG443" s="11"/>
      <c r="HH443" s="11"/>
      <c r="HI443" s="11"/>
      <c r="HJ443" s="11"/>
      <c r="HK443" s="11"/>
      <c r="HL443" s="11"/>
      <c r="HM443" s="11"/>
      <c r="HN443" s="11"/>
      <c r="HO443" s="11"/>
      <c r="HP443" s="11"/>
      <c r="HQ443" s="11"/>
      <c r="HR443" s="11"/>
      <c r="HS443" s="11"/>
      <c r="HT443" s="11"/>
      <c r="HU443" s="11"/>
      <c r="HV443" s="11"/>
      <c r="HW443" s="11"/>
      <c r="HX443" s="11"/>
      <c r="HY443" s="11"/>
      <c r="HZ443" s="11"/>
      <c r="IA443" s="11"/>
      <c r="IB443" s="11"/>
      <c r="IC443" s="11"/>
      <c r="ID443" s="11"/>
      <c r="IE443" s="11"/>
      <c r="IF443" s="11"/>
      <c r="IG443" s="11"/>
      <c r="IH443" s="11"/>
      <c r="II443" s="11"/>
      <c r="IJ443" s="11"/>
      <c r="IK443" s="11"/>
      <c r="IL443" s="11"/>
      <c r="IM443" s="11"/>
      <c r="IN443" s="11"/>
      <c r="IO443" s="11"/>
      <c r="IP443" s="11"/>
      <c r="IQ443" s="11"/>
      <c r="IR443" s="11"/>
      <c r="IS443" s="11"/>
      <c r="IT443" s="11"/>
      <c r="IU443" s="11"/>
      <c r="IV443" s="11"/>
      <c r="IW443" s="11"/>
      <c r="IX443" s="11"/>
      <c r="IY443" s="11"/>
      <c r="IZ443" s="11"/>
      <c r="JA443" s="11"/>
      <c r="JB443" s="11"/>
      <c r="JC443" s="11"/>
      <c r="JD443" s="11"/>
      <c r="JE443" s="11"/>
      <c r="JF443" s="11"/>
      <c r="JG443" s="11"/>
      <c r="JH443" s="11"/>
      <c r="JI443" s="11"/>
      <c r="JJ443" s="11"/>
      <c r="JK443" s="11"/>
      <c r="JL443" s="11"/>
      <c r="JM443" s="11"/>
      <c r="JN443" s="11"/>
      <c r="JO443" s="11"/>
      <c r="JP443" s="11"/>
      <c r="JQ443" s="11"/>
      <c r="JR443" s="11"/>
      <c r="JS443" s="11"/>
      <c r="JT443" s="11"/>
      <c r="JU443" s="11"/>
      <c r="JV443" s="11"/>
    </row>
    <row r="444" spans="1:282" s="2" customFormat="1" x14ac:dyDescent="0.25">
      <c r="A444" t="s">
        <v>141</v>
      </c>
      <c r="B444" t="s">
        <v>454</v>
      </c>
      <c r="C444" s="14" t="s">
        <v>320</v>
      </c>
      <c r="D444" t="s">
        <v>211</v>
      </c>
      <c r="E444" s="42">
        <v>20900</v>
      </c>
      <c r="F444" s="42">
        <f>E444*0.0287</f>
        <v>599.83000000000004</v>
      </c>
      <c r="G444" s="42">
        <v>0</v>
      </c>
      <c r="H444" s="42">
        <f>E444*0.0304</f>
        <v>635.36</v>
      </c>
      <c r="I444" s="42">
        <v>275</v>
      </c>
      <c r="J444" s="42">
        <v>1510.19</v>
      </c>
      <c r="K444" s="42">
        <v>19389.810000000001</v>
      </c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11"/>
      <c r="BP444" s="11"/>
      <c r="BQ444" s="11"/>
      <c r="BR444" s="11"/>
      <c r="BS444" s="11"/>
      <c r="BT444" s="11"/>
      <c r="BU444" s="11"/>
      <c r="BV444" s="11"/>
      <c r="BW444" s="11"/>
      <c r="BX444" s="11"/>
      <c r="BY444" s="11"/>
      <c r="BZ444" s="11"/>
      <c r="CA444" s="11"/>
      <c r="CB444" s="11"/>
      <c r="CC444" s="11"/>
      <c r="CD444" s="11"/>
      <c r="CE444" s="11"/>
      <c r="CF444" s="11"/>
      <c r="CG444" s="11"/>
      <c r="CH444" s="11"/>
      <c r="CI444" s="11"/>
      <c r="CJ444" s="11"/>
      <c r="CK444" s="11"/>
      <c r="CL444" s="11"/>
      <c r="CM444" s="11"/>
      <c r="CN444" s="11"/>
      <c r="CO444" s="11"/>
      <c r="CP444" s="11"/>
      <c r="CQ444" s="11"/>
      <c r="CR444" s="11"/>
      <c r="CS444" s="11"/>
      <c r="CT444" s="11"/>
      <c r="CU444" s="11"/>
      <c r="CV444" s="11"/>
      <c r="CW444" s="11"/>
      <c r="CX444" s="11"/>
      <c r="CY444" s="11"/>
      <c r="CZ444" s="11"/>
      <c r="DA444" s="11"/>
      <c r="DB444" s="11"/>
      <c r="DC444" s="11"/>
      <c r="DD444" s="11"/>
      <c r="DE444" s="11"/>
      <c r="DF444" s="11"/>
      <c r="DG444" s="11"/>
      <c r="DH444" s="11"/>
      <c r="DI444" s="11"/>
      <c r="DJ444" s="11"/>
      <c r="DK444" s="11"/>
      <c r="DL444" s="11"/>
      <c r="DM444" s="11"/>
      <c r="DN444" s="11"/>
      <c r="DO444" s="11"/>
      <c r="DP444" s="11"/>
      <c r="DQ444" s="11"/>
      <c r="DR444" s="11"/>
      <c r="DS444" s="11"/>
      <c r="DT444" s="11"/>
      <c r="DU444" s="11"/>
      <c r="DV444" s="11"/>
      <c r="DW444" s="11"/>
      <c r="DX444" s="11"/>
      <c r="DY444" s="11"/>
      <c r="DZ444" s="11"/>
      <c r="EA444" s="11"/>
      <c r="EB444" s="11"/>
      <c r="EC444" s="11"/>
      <c r="ED444" s="11"/>
      <c r="EE444" s="11"/>
      <c r="EF444" s="11"/>
      <c r="EG444" s="11"/>
      <c r="EH444" s="11"/>
      <c r="EI444" s="11"/>
      <c r="EJ444" s="11"/>
      <c r="EK444" s="11"/>
      <c r="EL444" s="11"/>
      <c r="EM444" s="11"/>
      <c r="EN444" s="11"/>
      <c r="EO444" s="11"/>
      <c r="EP444" s="11"/>
      <c r="EQ444" s="11"/>
      <c r="ER444" s="11"/>
      <c r="ES444" s="11"/>
      <c r="ET444" s="11"/>
      <c r="EU444" s="11"/>
      <c r="EV444" s="11"/>
      <c r="EW444" s="11"/>
      <c r="EX444" s="11"/>
      <c r="EY444" s="11"/>
      <c r="EZ444" s="11"/>
      <c r="FA444" s="11"/>
      <c r="FB444" s="11"/>
      <c r="FC444" s="11"/>
      <c r="FD444" s="11"/>
      <c r="FE444" s="11"/>
      <c r="FF444" s="11"/>
      <c r="FG444" s="11"/>
      <c r="FH444" s="11"/>
      <c r="FI444" s="11"/>
      <c r="FJ444" s="11"/>
      <c r="FK444" s="11"/>
      <c r="FL444" s="11"/>
      <c r="FM444" s="11"/>
      <c r="FN444" s="11"/>
      <c r="FO444" s="11"/>
      <c r="FP444" s="11"/>
      <c r="FQ444" s="11"/>
      <c r="FR444" s="11"/>
      <c r="FS444" s="11"/>
      <c r="FT444" s="11"/>
      <c r="FU444" s="11"/>
      <c r="FV444" s="11"/>
      <c r="FW444" s="11"/>
      <c r="FX444" s="11"/>
      <c r="FY444" s="11"/>
      <c r="FZ444" s="11"/>
      <c r="GA444" s="11"/>
      <c r="GB444" s="11"/>
      <c r="GC444" s="11"/>
      <c r="GD444" s="11"/>
      <c r="GE444" s="11"/>
      <c r="GF444" s="11"/>
      <c r="GG444" s="11"/>
      <c r="GH444" s="11"/>
      <c r="GI444" s="11"/>
      <c r="GJ444" s="11"/>
      <c r="GK444" s="11"/>
      <c r="GL444" s="11"/>
      <c r="GM444" s="11"/>
      <c r="GN444" s="11"/>
      <c r="GO444" s="11"/>
      <c r="GP444" s="11"/>
      <c r="GQ444" s="11"/>
      <c r="GR444" s="11"/>
      <c r="GS444" s="11"/>
      <c r="GT444" s="11"/>
      <c r="GU444" s="11"/>
      <c r="GV444" s="11"/>
      <c r="GW444" s="11"/>
      <c r="GX444" s="11"/>
      <c r="GY444" s="11"/>
      <c r="GZ444" s="11"/>
      <c r="HA444" s="11"/>
      <c r="HB444" s="11"/>
      <c r="HC444" s="11"/>
      <c r="HD444" s="11"/>
      <c r="HE444" s="11"/>
      <c r="HF444" s="11"/>
      <c r="HG444" s="11"/>
      <c r="HH444" s="11"/>
      <c r="HI444" s="11"/>
      <c r="HJ444" s="11"/>
      <c r="HK444" s="11"/>
      <c r="HL444" s="11"/>
      <c r="HM444" s="11"/>
      <c r="HN444" s="11"/>
      <c r="HO444" s="11"/>
      <c r="HP444" s="11"/>
      <c r="HQ444" s="11"/>
      <c r="HR444" s="11"/>
      <c r="HS444" s="11"/>
      <c r="HT444" s="11"/>
      <c r="HU444" s="11"/>
      <c r="HV444" s="11"/>
      <c r="HW444" s="11"/>
      <c r="HX444" s="11"/>
      <c r="HY444" s="11"/>
      <c r="HZ444" s="11"/>
      <c r="IA444" s="11"/>
      <c r="IB444" s="11"/>
      <c r="IC444" s="11"/>
      <c r="ID444" s="11"/>
      <c r="IE444" s="11"/>
      <c r="IF444" s="11"/>
      <c r="IG444" s="11"/>
      <c r="IH444" s="11"/>
      <c r="II444" s="11"/>
      <c r="IJ444" s="11"/>
      <c r="IK444" s="11"/>
      <c r="IL444" s="11"/>
      <c r="IM444" s="11"/>
      <c r="IN444" s="11"/>
      <c r="IO444" s="11"/>
      <c r="IP444" s="11"/>
      <c r="IQ444" s="11"/>
      <c r="IR444" s="11"/>
      <c r="IS444" s="11"/>
      <c r="IT444" s="11"/>
      <c r="IU444" s="11"/>
      <c r="IV444" s="11"/>
      <c r="IW444" s="11"/>
      <c r="IX444" s="11"/>
      <c r="IY444" s="11"/>
      <c r="IZ444" s="11"/>
      <c r="JA444" s="11"/>
      <c r="JB444" s="11"/>
      <c r="JC444" s="11"/>
      <c r="JD444" s="11"/>
      <c r="JE444" s="11"/>
      <c r="JF444" s="11"/>
      <c r="JG444" s="11"/>
      <c r="JH444" s="11"/>
      <c r="JI444" s="11"/>
      <c r="JJ444" s="11"/>
      <c r="JK444" s="11"/>
      <c r="JL444" s="11"/>
      <c r="JM444" s="11"/>
      <c r="JN444" s="11"/>
      <c r="JO444" s="11"/>
      <c r="JP444" s="11"/>
      <c r="JQ444" s="11"/>
      <c r="JR444" s="11"/>
      <c r="JS444" s="11"/>
      <c r="JT444" s="11"/>
      <c r="JU444" s="11"/>
      <c r="JV444" s="11"/>
    </row>
    <row r="445" spans="1:282" s="2" customFormat="1" x14ac:dyDescent="0.25">
      <c r="A445" t="s">
        <v>409</v>
      </c>
      <c r="B445" t="s">
        <v>65</v>
      </c>
      <c r="C445" s="14" t="s">
        <v>321</v>
      </c>
      <c r="D445" t="s">
        <v>211</v>
      </c>
      <c r="E445" s="42">
        <v>10000</v>
      </c>
      <c r="F445" s="42">
        <f>E445*0.0287</f>
        <v>287</v>
      </c>
      <c r="G445" s="42">
        <v>0</v>
      </c>
      <c r="H445" s="42">
        <f>E445*0.0304</f>
        <v>304</v>
      </c>
      <c r="I445" s="42">
        <v>175</v>
      </c>
      <c r="J445" s="42">
        <f>+F445+G445+H445+I445</f>
        <v>766</v>
      </c>
      <c r="K445" s="42">
        <f>+E445-J445</f>
        <v>9234</v>
      </c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  <c r="CJ445" s="11"/>
      <c r="CK445" s="11"/>
      <c r="CL445" s="11"/>
      <c r="CM445" s="11"/>
      <c r="CN445" s="11"/>
      <c r="CO445" s="11"/>
      <c r="CP445" s="11"/>
      <c r="CQ445" s="11"/>
      <c r="CR445" s="11"/>
      <c r="CS445" s="11"/>
      <c r="CT445" s="11"/>
      <c r="CU445" s="11"/>
      <c r="CV445" s="11"/>
      <c r="CW445" s="11"/>
      <c r="CX445" s="11"/>
      <c r="CY445" s="11"/>
      <c r="CZ445" s="11"/>
      <c r="DA445" s="11"/>
      <c r="DB445" s="11"/>
      <c r="DC445" s="11"/>
      <c r="DD445" s="11"/>
      <c r="DE445" s="11"/>
      <c r="DF445" s="11"/>
      <c r="DG445" s="11"/>
      <c r="DH445" s="11"/>
      <c r="DI445" s="11"/>
      <c r="DJ445" s="11"/>
      <c r="DK445" s="11"/>
      <c r="DL445" s="11"/>
      <c r="DM445" s="11"/>
      <c r="DN445" s="11"/>
      <c r="DO445" s="11"/>
      <c r="DP445" s="11"/>
      <c r="DQ445" s="11"/>
      <c r="DR445" s="11"/>
      <c r="DS445" s="11"/>
      <c r="DT445" s="11"/>
      <c r="DU445" s="11"/>
      <c r="DV445" s="11"/>
      <c r="DW445" s="11"/>
      <c r="DX445" s="11"/>
      <c r="DY445" s="11"/>
      <c r="DZ445" s="11"/>
      <c r="EA445" s="11"/>
      <c r="EB445" s="11"/>
      <c r="EC445" s="11"/>
      <c r="ED445" s="11"/>
      <c r="EE445" s="11"/>
      <c r="EF445" s="11"/>
      <c r="EG445" s="11"/>
      <c r="EH445" s="11"/>
      <c r="EI445" s="11"/>
      <c r="EJ445" s="11"/>
      <c r="EK445" s="11"/>
      <c r="EL445" s="11"/>
      <c r="EM445" s="11"/>
      <c r="EN445" s="11"/>
      <c r="EO445" s="11"/>
      <c r="EP445" s="11"/>
      <c r="EQ445" s="11"/>
      <c r="ER445" s="11"/>
      <c r="ES445" s="11"/>
      <c r="ET445" s="11"/>
      <c r="EU445" s="11"/>
      <c r="EV445" s="11"/>
      <c r="EW445" s="11"/>
      <c r="EX445" s="11"/>
      <c r="EY445" s="11"/>
      <c r="EZ445" s="11"/>
      <c r="FA445" s="11"/>
      <c r="FB445" s="11"/>
      <c r="FC445" s="11"/>
      <c r="FD445" s="11"/>
      <c r="FE445" s="11"/>
      <c r="FF445" s="11"/>
      <c r="FG445" s="11"/>
      <c r="FH445" s="11"/>
      <c r="FI445" s="11"/>
      <c r="FJ445" s="11"/>
      <c r="FK445" s="11"/>
      <c r="FL445" s="11"/>
      <c r="FM445" s="11"/>
      <c r="FN445" s="11"/>
      <c r="FO445" s="11"/>
      <c r="FP445" s="11"/>
      <c r="FQ445" s="11"/>
      <c r="FR445" s="11"/>
      <c r="FS445" s="11"/>
      <c r="FT445" s="11"/>
      <c r="FU445" s="11"/>
      <c r="FV445" s="11"/>
      <c r="FW445" s="11"/>
      <c r="FX445" s="11"/>
      <c r="FY445" s="11"/>
      <c r="FZ445" s="11"/>
      <c r="GA445" s="11"/>
      <c r="GB445" s="11"/>
      <c r="GC445" s="11"/>
      <c r="GD445" s="11"/>
      <c r="GE445" s="11"/>
      <c r="GF445" s="11"/>
      <c r="GG445" s="11"/>
      <c r="GH445" s="11"/>
      <c r="GI445" s="11"/>
      <c r="GJ445" s="11"/>
      <c r="GK445" s="11"/>
      <c r="GL445" s="11"/>
      <c r="GM445" s="11"/>
      <c r="GN445" s="11"/>
      <c r="GO445" s="11"/>
      <c r="GP445" s="11"/>
      <c r="GQ445" s="11"/>
      <c r="GR445" s="11"/>
      <c r="GS445" s="11"/>
      <c r="GT445" s="11"/>
      <c r="GU445" s="11"/>
      <c r="GV445" s="11"/>
      <c r="GW445" s="11"/>
      <c r="GX445" s="11"/>
      <c r="GY445" s="11"/>
      <c r="GZ445" s="11"/>
      <c r="HA445" s="11"/>
      <c r="HB445" s="11"/>
      <c r="HC445" s="11"/>
      <c r="HD445" s="11"/>
      <c r="HE445" s="11"/>
      <c r="HF445" s="11"/>
      <c r="HG445" s="11"/>
      <c r="HH445" s="11"/>
      <c r="HI445" s="11"/>
      <c r="HJ445" s="11"/>
      <c r="HK445" s="11"/>
      <c r="HL445" s="11"/>
      <c r="HM445" s="11"/>
      <c r="HN445" s="11"/>
      <c r="HO445" s="11"/>
      <c r="HP445" s="11"/>
      <c r="HQ445" s="11"/>
      <c r="HR445" s="11"/>
      <c r="HS445" s="11"/>
      <c r="HT445" s="11"/>
      <c r="HU445" s="11"/>
      <c r="HV445" s="11"/>
      <c r="HW445" s="11"/>
      <c r="HX445" s="11"/>
      <c r="HY445" s="11"/>
      <c r="HZ445" s="11"/>
      <c r="IA445" s="11"/>
      <c r="IB445" s="11"/>
      <c r="IC445" s="11"/>
      <c r="ID445" s="11"/>
      <c r="IE445" s="11"/>
      <c r="IF445" s="11"/>
      <c r="IG445" s="11"/>
      <c r="IH445" s="11"/>
      <c r="II445" s="11"/>
      <c r="IJ445" s="11"/>
      <c r="IK445" s="11"/>
      <c r="IL445" s="11"/>
      <c r="IM445" s="11"/>
      <c r="IN445" s="11"/>
      <c r="IO445" s="11"/>
      <c r="IP445" s="11"/>
      <c r="IQ445" s="11"/>
      <c r="IR445" s="11"/>
      <c r="IS445" s="11"/>
      <c r="IT445" s="11"/>
      <c r="IU445" s="11"/>
      <c r="IV445" s="11"/>
      <c r="IW445" s="11"/>
      <c r="IX445" s="11"/>
      <c r="IY445" s="11"/>
      <c r="IZ445" s="11"/>
      <c r="JA445" s="11"/>
      <c r="JB445" s="11"/>
      <c r="JC445" s="11"/>
      <c r="JD445" s="11"/>
      <c r="JE445" s="11"/>
      <c r="JF445" s="11"/>
      <c r="JG445" s="11"/>
      <c r="JH445" s="11"/>
      <c r="JI445" s="11"/>
      <c r="JJ445" s="11"/>
      <c r="JK445" s="11"/>
      <c r="JL445" s="11"/>
      <c r="JM445" s="11"/>
      <c r="JN445" s="11"/>
      <c r="JO445" s="11"/>
      <c r="JP445" s="11"/>
      <c r="JQ445" s="11"/>
      <c r="JR445" s="11"/>
      <c r="JS445" s="11"/>
      <c r="JT445" s="11"/>
      <c r="JU445" s="11"/>
      <c r="JV445" s="11"/>
    </row>
    <row r="446" spans="1:282" x14ac:dyDescent="0.25">
      <c r="A446" s="2" t="s">
        <v>12</v>
      </c>
      <c r="B446" s="2">
        <v>5</v>
      </c>
      <c r="C446" s="15"/>
      <c r="D446" s="2"/>
      <c r="E446" s="50">
        <f t="shared" ref="E446:K446" si="68">SUM(E441:E445)</f>
        <v>136900</v>
      </c>
      <c r="F446" s="50">
        <f t="shared" si="68"/>
        <v>3929.03</v>
      </c>
      <c r="G446" s="50">
        <f>SUM(G441:G445)</f>
        <v>3486.68</v>
      </c>
      <c r="H446" s="50">
        <f t="shared" si="68"/>
        <v>4161.76</v>
      </c>
      <c r="I446" s="50">
        <f t="shared" si="68"/>
        <v>1315</v>
      </c>
      <c r="J446" s="50">
        <f t="shared" si="68"/>
        <v>12892.47</v>
      </c>
      <c r="K446" s="50">
        <f t="shared" si="68"/>
        <v>124007.53</v>
      </c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12"/>
      <c r="CC446" s="12"/>
      <c r="CD446" s="12"/>
      <c r="CE446" s="12"/>
      <c r="CF446" s="12"/>
      <c r="CG446" s="12"/>
      <c r="CH446" s="12"/>
      <c r="CI446" s="12"/>
      <c r="CJ446" s="12"/>
      <c r="CK446" s="12"/>
      <c r="CL446" s="12"/>
      <c r="CM446" s="12"/>
      <c r="CN446" s="12"/>
      <c r="CO446" s="12"/>
      <c r="CP446" s="12"/>
      <c r="CQ446" s="12"/>
      <c r="CR446" s="12"/>
      <c r="CS446" s="12"/>
      <c r="CT446" s="12"/>
      <c r="CU446" s="12"/>
      <c r="CV446" s="12"/>
      <c r="CW446" s="12"/>
      <c r="CX446" s="12"/>
      <c r="CY446" s="12"/>
      <c r="CZ446" s="12"/>
      <c r="DA446" s="12"/>
      <c r="DB446" s="12"/>
      <c r="DC446" s="12"/>
      <c r="DD446" s="12"/>
      <c r="DE446" s="12"/>
      <c r="DF446" s="12"/>
      <c r="DG446" s="12"/>
      <c r="DH446" s="12"/>
      <c r="DI446" s="12"/>
      <c r="DJ446" s="12"/>
      <c r="DK446" s="12"/>
      <c r="DL446" s="12"/>
      <c r="DM446" s="12"/>
      <c r="DN446" s="12"/>
      <c r="DO446" s="12"/>
      <c r="DP446" s="12"/>
      <c r="DQ446" s="12"/>
      <c r="DR446" s="12"/>
      <c r="DS446" s="12"/>
      <c r="DT446" s="12"/>
      <c r="DU446" s="12"/>
      <c r="DV446" s="12"/>
      <c r="DW446" s="12"/>
      <c r="DX446" s="12"/>
      <c r="DY446" s="12"/>
      <c r="DZ446" s="12"/>
      <c r="EA446" s="12"/>
      <c r="EB446" s="12"/>
      <c r="EC446" s="12"/>
      <c r="ED446" s="12"/>
      <c r="EE446" s="12"/>
      <c r="EF446" s="12"/>
      <c r="EG446" s="12"/>
      <c r="EH446" s="12"/>
      <c r="EI446" s="12"/>
      <c r="EJ446" s="12"/>
      <c r="EK446" s="12"/>
      <c r="EL446" s="12"/>
      <c r="EM446" s="12"/>
      <c r="EN446" s="12"/>
      <c r="EO446" s="12"/>
      <c r="EP446" s="12"/>
      <c r="EQ446" s="12"/>
      <c r="ER446" s="12"/>
      <c r="ES446" s="12"/>
      <c r="ET446" s="12"/>
      <c r="EU446" s="12"/>
      <c r="EV446" s="12"/>
      <c r="EW446" s="12"/>
      <c r="EX446" s="12"/>
      <c r="EY446" s="12"/>
      <c r="EZ446" s="12"/>
      <c r="FA446" s="12"/>
      <c r="FB446" s="12"/>
      <c r="FC446" s="12"/>
      <c r="FD446" s="12"/>
      <c r="FE446" s="12"/>
      <c r="FF446" s="12"/>
      <c r="FG446" s="12"/>
      <c r="FH446" s="12"/>
      <c r="FI446" s="12"/>
      <c r="FJ446" s="12"/>
      <c r="FK446" s="12"/>
      <c r="FL446" s="12"/>
      <c r="FM446" s="12"/>
      <c r="FN446" s="12"/>
      <c r="FO446" s="12"/>
      <c r="FP446" s="12"/>
      <c r="FQ446" s="12"/>
      <c r="FR446" s="12"/>
      <c r="FS446" s="12"/>
      <c r="FT446" s="12"/>
      <c r="FU446" s="12"/>
      <c r="FV446" s="12"/>
      <c r="FW446" s="12"/>
      <c r="FX446" s="12"/>
      <c r="FY446" s="12"/>
      <c r="FZ446" s="12"/>
      <c r="GA446" s="12"/>
      <c r="GB446" s="12"/>
      <c r="GC446" s="12"/>
      <c r="GD446" s="12"/>
      <c r="GE446" s="12"/>
      <c r="GF446" s="12"/>
      <c r="GG446" s="12"/>
      <c r="GH446" s="12"/>
      <c r="GI446" s="12"/>
      <c r="GJ446" s="12"/>
      <c r="GK446" s="12"/>
      <c r="GL446" s="12"/>
      <c r="GM446" s="12"/>
      <c r="GN446" s="12"/>
      <c r="GO446" s="12"/>
      <c r="GP446" s="12"/>
      <c r="GQ446" s="12"/>
      <c r="GR446" s="12"/>
      <c r="GS446" s="12"/>
      <c r="GT446" s="12"/>
      <c r="GU446" s="12"/>
      <c r="GV446" s="12"/>
      <c r="GW446" s="12"/>
      <c r="GX446" s="12"/>
      <c r="GY446" s="12"/>
      <c r="GZ446" s="12"/>
      <c r="HA446" s="12"/>
      <c r="HB446" s="12"/>
      <c r="HC446" s="12"/>
      <c r="HD446" s="12"/>
      <c r="HE446" s="12"/>
      <c r="HF446" s="12"/>
      <c r="HG446" s="12"/>
      <c r="HH446" s="12"/>
      <c r="HI446" s="12"/>
      <c r="HJ446" s="12"/>
      <c r="HK446" s="12"/>
      <c r="HL446" s="12"/>
      <c r="HM446" s="12"/>
      <c r="HN446" s="12"/>
      <c r="HO446" s="12"/>
      <c r="HP446" s="12"/>
      <c r="HQ446" s="12"/>
      <c r="HR446" s="12"/>
      <c r="HS446" s="12"/>
      <c r="HT446" s="12"/>
      <c r="HU446" s="12"/>
      <c r="HV446" s="12"/>
      <c r="HW446" s="12"/>
      <c r="HX446" s="12"/>
      <c r="HY446" s="12"/>
      <c r="HZ446" s="12"/>
      <c r="IA446" s="12"/>
      <c r="IB446" s="12"/>
      <c r="IC446" s="12"/>
      <c r="ID446" s="12"/>
      <c r="IE446" s="12"/>
      <c r="IF446" s="12"/>
      <c r="IG446" s="12"/>
      <c r="IH446" s="12"/>
      <c r="II446" s="12"/>
      <c r="IJ446" s="12"/>
      <c r="IK446" s="12"/>
      <c r="IL446" s="12"/>
      <c r="IM446" s="12"/>
      <c r="IN446" s="12"/>
      <c r="IO446" s="12"/>
      <c r="IP446" s="12"/>
      <c r="IQ446" s="12"/>
      <c r="IR446" s="12"/>
      <c r="IS446" s="12"/>
      <c r="IT446" s="12"/>
      <c r="IU446" s="12"/>
      <c r="IV446" s="12"/>
      <c r="IW446" s="12"/>
      <c r="IX446" s="12"/>
      <c r="IY446" s="12"/>
      <c r="IZ446" s="12"/>
      <c r="JA446" s="12"/>
      <c r="JB446" s="12"/>
      <c r="JC446" s="12"/>
      <c r="JD446" s="12"/>
      <c r="JE446" s="12"/>
      <c r="JF446" s="12"/>
      <c r="JG446" s="12"/>
      <c r="JH446" s="12"/>
      <c r="JI446" s="12"/>
      <c r="JJ446" s="12"/>
      <c r="JK446" s="12"/>
      <c r="JL446" s="12"/>
      <c r="JM446" s="12"/>
      <c r="JN446" s="12"/>
      <c r="JO446" s="12"/>
      <c r="JP446" s="12"/>
      <c r="JQ446" s="12"/>
      <c r="JR446" s="12"/>
      <c r="JS446" s="12"/>
      <c r="JT446" s="12"/>
      <c r="JU446" s="12"/>
      <c r="JV446" s="12"/>
    </row>
    <row r="447" spans="1:282" s="11" customFormat="1" x14ac:dyDescent="0.25">
      <c r="C447" s="16"/>
      <c r="E447" s="53"/>
      <c r="F447" s="53"/>
      <c r="G447" s="53"/>
      <c r="H447" s="53"/>
      <c r="I447" s="53"/>
      <c r="J447" s="53"/>
      <c r="K447" s="53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</row>
    <row r="448" spans="1:282" x14ac:dyDescent="0.25">
      <c r="A448" s="1" t="s">
        <v>362</v>
      </c>
      <c r="B448" s="1"/>
      <c r="C448" s="17"/>
      <c r="D448" s="1"/>
      <c r="E448" s="51"/>
      <c r="F448" s="51"/>
      <c r="G448" s="51"/>
      <c r="H448" s="51"/>
      <c r="I448" s="51"/>
      <c r="J448" s="51"/>
      <c r="K448" s="51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  <c r="BC448" s="12"/>
      <c r="BD448" s="12"/>
      <c r="BE448" s="12"/>
      <c r="BF448" s="12"/>
      <c r="BG448" s="12"/>
      <c r="BH448" s="12"/>
      <c r="BI448" s="12"/>
      <c r="BJ448" s="12"/>
      <c r="BK448" s="12"/>
      <c r="BL448" s="12"/>
      <c r="BM448" s="12"/>
      <c r="BN448" s="12"/>
      <c r="BO448" s="12"/>
      <c r="BP448" s="12"/>
      <c r="BQ448" s="12"/>
      <c r="BR448" s="12"/>
      <c r="BS448" s="12"/>
      <c r="BT448" s="12"/>
      <c r="BU448" s="12"/>
      <c r="BV448" s="12"/>
      <c r="BW448" s="12"/>
      <c r="BX448" s="12"/>
      <c r="BY448" s="12"/>
      <c r="BZ448" s="12"/>
      <c r="CA448" s="12"/>
      <c r="CB448" s="12"/>
      <c r="CC448" s="12"/>
      <c r="CD448" s="12"/>
      <c r="CE448" s="12"/>
      <c r="CF448" s="12"/>
      <c r="CG448" s="12"/>
      <c r="CH448" s="12"/>
      <c r="CI448" s="12"/>
      <c r="CJ448" s="12"/>
      <c r="CK448" s="12"/>
      <c r="CL448" s="12"/>
      <c r="CM448" s="12"/>
      <c r="CN448" s="12"/>
      <c r="CO448" s="12"/>
      <c r="CP448" s="12"/>
      <c r="CQ448" s="12"/>
      <c r="CR448" s="12"/>
      <c r="CS448" s="12"/>
      <c r="CT448" s="12"/>
      <c r="CU448" s="12"/>
      <c r="CV448" s="12"/>
      <c r="CW448" s="12"/>
      <c r="CX448" s="12"/>
      <c r="CY448" s="12"/>
      <c r="CZ448" s="12"/>
      <c r="DA448" s="12"/>
      <c r="DB448" s="12"/>
      <c r="DC448" s="12"/>
      <c r="DD448" s="12"/>
      <c r="DE448" s="12"/>
      <c r="DF448" s="12"/>
      <c r="DG448" s="12"/>
      <c r="DH448" s="12"/>
      <c r="DI448" s="12"/>
      <c r="DJ448" s="12"/>
      <c r="DK448" s="12"/>
      <c r="DL448" s="12"/>
      <c r="DM448" s="12"/>
      <c r="DN448" s="12"/>
      <c r="DO448" s="12"/>
      <c r="DP448" s="12"/>
      <c r="DQ448" s="12"/>
      <c r="DR448" s="12"/>
      <c r="DS448" s="12"/>
      <c r="DT448" s="12"/>
      <c r="DU448" s="12"/>
      <c r="DV448" s="12"/>
      <c r="DW448" s="12"/>
      <c r="DX448" s="12"/>
      <c r="DY448" s="12"/>
      <c r="DZ448" s="12"/>
      <c r="EA448" s="12"/>
      <c r="EB448" s="12"/>
      <c r="EC448" s="12"/>
      <c r="ED448" s="12"/>
      <c r="EE448" s="12"/>
      <c r="EF448" s="12"/>
      <c r="EG448" s="12"/>
      <c r="EH448" s="12"/>
      <c r="EI448" s="12"/>
      <c r="EJ448" s="12"/>
      <c r="EK448" s="12"/>
      <c r="EL448" s="12"/>
      <c r="EM448" s="12"/>
      <c r="EN448" s="12"/>
      <c r="EO448" s="12"/>
      <c r="EP448" s="12"/>
      <c r="EQ448" s="12"/>
      <c r="ER448" s="12"/>
      <c r="ES448" s="12"/>
      <c r="ET448" s="12"/>
      <c r="EU448" s="12"/>
      <c r="EV448" s="12"/>
      <c r="EW448" s="12"/>
      <c r="EX448" s="12"/>
      <c r="EY448" s="12"/>
      <c r="EZ448" s="12"/>
      <c r="FA448" s="12"/>
      <c r="FB448" s="12"/>
      <c r="FC448" s="12"/>
      <c r="FD448" s="12"/>
      <c r="FE448" s="12"/>
      <c r="FF448" s="12"/>
      <c r="FG448" s="12"/>
      <c r="FH448" s="12"/>
      <c r="FI448" s="12"/>
      <c r="FJ448" s="12"/>
      <c r="FK448" s="12"/>
      <c r="FL448" s="12"/>
      <c r="FM448" s="12"/>
      <c r="FN448" s="12"/>
      <c r="FO448" s="12"/>
      <c r="FP448" s="12"/>
      <c r="FQ448" s="12"/>
      <c r="FR448" s="12"/>
      <c r="FS448" s="12"/>
      <c r="FT448" s="12"/>
      <c r="FU448" s="12"/>
      <c r="FV448" s="12"/>
      <c r="FW448" s="12"/>
      <c r="FX448" s="12"/>
      <c r="FY448" s="12"/>
      <c r="FZ448" s="12"/>
      <c r="GA448" s="12"/>
      <c r="GB448" s="12"/>
      <c r="GC448" s="12"/>
      <c r="GD448" s="12"/>
      <c r="GE448" s="12"/>
      <c r="GF448" s="12"/>
      <c r="GG448" s="12"/>
      <c r="GH448" s="12"/>
      <c r="GI448" s="12"/>
      <c r="GJ448" s="12"/>
      <c r="GK448" s="12"/>
      <c r="GL448" s="12"/>
      <c r="GM448" s="12"/>
      <c r="GN448" s="12"/>
      <c r="GO448" s="12"/>
      <c r="GP448" s="12"/>
      <c r="GQ448" s="12"/>
      <c r="GR448" s="12"/>
      <c r="GS448" s="12"/>
      <c r="GT448" s="12"/>
      <c r="GU448" s="12"/>
      <c r="GV448" s="12"/>
      <c r="GW448" s="12"/>
      <c r="GX448" s="12"/>
      <c r="GY448" s="12"/>
      <c r="GZ448" s="12"/>
      <c r="HA448" s="12"/>
      <c r="HB448" s="12"/>
      <c r="HC448" s="12"/>
      <c r="HD448" s="12"/>
      <c r="HE448" s="12"/>
      <c r="HF448" s="12"/>
      <c r="HG448" s="12"/>
      <c r="HH448" s="12"/>
      <c r="HI448" s="12"/>
      <c r="HJ448" s="12"/>
      <c r="HK448" s="12"/>
      <c r="HL448" s="12"/>
      <c r="HM448" s="12"/>
      <c r="HN448" s="12"/>
      <c r="HO448" s="12"/>
      <c r="HP448" s="12"/>
      <c r="HQ448" s="12"/>
      <c r="HR448" s="12"/>
      <c r="HS448" s="12"/>
      <c r="HT448" s="12"/>
      <c r="HU448" s="12"/>
      <c r="HV448" s="12"/>
      <c r="HW448" s="12"/>
      <c r="HX448" s="12"/>
      <c r="HY448" s="12"/>
      <c r="HZ448" s="12"/>
      <c r="IA448" s="12"/>
      <c r="IB448" s="12"/>
      <c r="IC448" s="12"/>
      <c r="ID448" s="12"/>
      <c r="IE448" s="12"/>
      <c r="IF448" s="12"/>
      <c r="IG448" s="12"/>
      <c r="IH448" s="12"/>
      <c r="II448" s="12"/>
      <c r="IJ448" s="12"/>
      <c r="IK448" s="12"/>
      <c r="IL448" s="12"/>
      <c r="IM448" s="12"/>
      <c r="IN448" s="12"/>
      <c r="IO448" s="12"/>
      <c r="IP448" s="12"/>
      <c r="IQ448" s="12"/>
      <c r="IR448" s="12"/>
      <c r="IS448" s="12"/>
      <c r="IT448" s="12"/>
      <c r="IU448" s="12"/>
      <c r="IV448" s="12"/>
      <c r="IW448" s="12"/>
      <c r="IX448" s="12"/>
      <c r="IY448" s="12"/>
      <c r="IZ448" s="12"/>
      <c r="JA448" s="12"/>
      <c r="JB448" s="12"/>
      <c r="JC448" s="12"/>
      <c r="JD448" s="12"/>
      <c r="JE448" s="12"/>
      <c r="JF448" s="12"/>
      <c r="JG448" s="12"/>
      <c r="JH448" s="12"/>
      <c r="JI448" s="12"/>
      <c r="JJ448" s="12"/>
      <c r="JK448" s="12"/>
      <c r="JL448" s="12"/>
      <c r="JM448" s="12"/>
      <c r="JN448" s="12"/>
      <c r="JO448" s="12"/>
      <c r="JP448" s="12"/>
      <c r="JQ448" s="12"/>
      <c r="JR448" s="12"/>
      <c r="JS448" s="12"/>
      <c r="JT448" s="12"/>
      <c r="JU448" s="12"/>
      <c r="JV448" s="12"/>
    </row>
    <row r="449" spans="1:282" s="13" customFormat="1" x14ac:dyDescent="0.25">
      <c r="A449" t="s">
        <v>363</v>
      </c>
      <c r="B449" t="s">
        <v>364</v>
      </c>
      <c r="C449" s="14" t="s">
        <v>320</v>
      </c>
      <c r="D449" t="s">
        <v>212</v>
      </c>
      <c r="E449" s="42">
        <v>45000</v>
      </c>
      <c r="F449" s="42">
        <v>1291.5</v>
      </c>
      <c r="G449" s="42">
        <v>1148.33</v>
      </c>
      <c r="H449" s="42">
        <v>1368</v>
      </c>
      <c r="I449" s="42">
        <v>125</v>
      </c>
      <c r="J449" s="42">
        <v>3932.83</v>
      </c>
      <c r="K449" s="42">
        <v>41067.17</v>
      </c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  <c r="AA449" s="20"/>
      <c r="AB449" s="20"/>
      <c r="AC449" s="20"/>
      <c r="AD449" s="20"/>
      <c r="AE449" s="20"/>
      <c r="AF449" s="20"/>
      <c r="AG449" s="20"/>
      <c r="AH449" s="20"/>
      <c r="AI449" s="20"/>
      <c r="AJ449" s="20"/>
      <c r="AK449" s="20"/>
      <c r="AL449" s="20"/>
      <c r="AM449" s="20"/>
      <c r="AN449" s="20"/>
      <c r="AO449" s="20"/>
      <c r="AP449" s="20"/>
      <c r="AQ449" s="20"/>
      <c r="AR449" s="20"/>
      <c r="AS449" s="20"/>
      <c r="AT449" s="20"/>
      <c r="AU449" s="20"/>
      <c r="AV449" s="20"/>
      <c r="AW449" s="20"/>
      <c r="AX449" s="20"/>
      <c r="AY449" s="20"/>
      <c r="AZ449" s="20"/>
      <c r="BA449" s="20"/>
      <c r="BB449" s="20"/>
      <c r="BC449" s="20"/>
      <c r="BD449" s="20"/>
      <c r="BE449" s="20"/>
      <c r="BF449" s="20"/>
      <c r="BG449" s="20"/>
      <c r="BH449" s="20"/>
      <c r="BI449" s="20"/>
      <c r="BJ449" s="20"/>
      <c r="BK449" s="20"/>
      <c r="BL449" s="20"/>
      <c r="BM449" s="20"/>
      <c r="BN449" s="20"/>
      <c r="BO449" s="20"/>
      <c r="BP449" s="20"/>
      <c r="BQ449" s="20"/>
      <c r="BR449" s="20"/>
      <c r="BS449" s="20"/>
      <c r="BT449" s="20"/>
      <c r="BU449" s="20"/>
      <c r="BV449" s="20"/>
      <c r="BW449" s="20"/>
      <c r="BX449" s="20"/>
      <c r="BY449" s="20"/>
      <c r="BZ449" s="20"/>
      <c r="CA449" s="20"/>
      <c r="CB449" s="20"/>
      <c r="CC449" s="20"/>
      <c r="CD449" s="20"/>
      <c r="CE449" s="20"/>
      <c r="CF449" s="20"/>
      <c r="CG449" s="20"/>
      <c r="CH449" s="20"/>
      <c r="CI449" s="20"/>
      <c r="CJ449" s="20"/>
      <c r="CK449" s="20"/>
      <c r="CL449" s="20"/>
      <c r="CM449" s="20"/>
      <c r="CN449" s="20"/>
      <c r="CO449" s="20"/>
      <c r="CP449" s="20"/>
      <c r="CQ449" s="20"/>
      <c r="CR449" s="20"/>
      <c r="CS449" s="20"/>
      <c r="CT449" s="20"/>
      <c r="CU449" s="20"/>
      <c r="CV449" s="20"/>
      <c r="CW449" s="20"/>
      <c r="CX449" s="20"/>
      <c r="CY449" s="20"/>
      <c r="CZ449" s="20"/>
      <c r="DA449" s="20"/>
      <c r="DB449" s="20"/>
      <c r="DC449" s="20"/>
      <c r="DD449" s="20"/>
      <c r="DE449" s="20"/>
      <c r="DF449" s="20"/>
      <c r="DG449" s="20"/>
      <c r="DH449" s="20"/>
      <c r="DI449" s="20"/>
      <c r="DJ449" s="20"/>
      <c r="DK449" s="20"/>
      <c r="DL449" s="20"/>
      <c r="DM449" s="20"/>
      <c r="DN449" s="20"/>
      <c r="DO449" s="20"/>
      <c r="DP449" s="20"/>
      <c r="DQ449" s="20"/>
      <c r="DR449" s="20"/>
      <c r="DS449" s="20"/>
      <c r="DT449" s="20"/>
      <c r="DU449" s="20"/>
      <c r="DV449" s="20"/>
      <c r="DW449" s="20"/>
      <c r="DX449" s="20"/>
      <c r="DY449" s="20"/>
      <c r="DZ449" s="20"/>
      <c r="EA449" s="20"/>
      <c r="EB449" s="20"/>
      <c r="EC449" s="20"/>
      <c r="ED449" s="20"/>
      <c r="EE449" s="20"/>
      <c r="EF449" s="20"/>
      <c r="EG449" s="20"/>
      <c r="EH449" s="20"/>
      <c r="EI449" s="20"/>
      <c r="EJ449" s="20"/>
      <c r="EK449" s="20"/>
      <c r="EL449" s="20"/>
      <c r="EM449" s="20"/>
      <c r="EN449" s="20"/>
      <c r="EO449" s="20"/>
      <c r="EP449" s="20"/>
      <c r="EQ449" s="20"/>
      <c r="ER449" s="20"/>
      <c r="ES449" s="20"/>
      <c r="ET449" s="20"/>
      <c r="EU449" s="20"/>
      <c r="EV449" s="20"/>
      <c r="EW449" s="20"/>
      <c r="EX449" s="20"/>
      <c r="EY449" s="20"/>
      <c r="EZ449" s="20"/>
      <c r="FA449" s="20"/>
      <c r="FB449" s="20"/>
      <c r="FC449" s="20"/>
      <c r="FD449" s="20"/>
      <c r="FE449" s="20"/>
      <c r="FF449" s="20"/>
      <c r="FG449" s="20"/>
      <c r="FH449" s="20"/>
      <c r="FI449" s="20"/>
      <c r="FJ449" s="20"/>
      <c r="FK449" s="20"/>
      <c r="FL449" s="20"/>
      <c r="FM449" s="20"/>
      <c r="FN449" s="20"/>
      <c r="FO449" s="20"/>
      <c r="FP449" s="20"/>
      <c r="FQ449" s="20"/>
      <c r="FR449" s="20"/>
      <c r="FS449" s="20"/>
      <c r="FT449" s="20"/>
      <c r="FU449" s="20"/>
      <c r="FV449" s="20"/>
      <c r="FW449" s="20"/>
      <c r="FX449" s="20"/>
      <c r="FY449" s="20"/>
      <c r="FZ449" s="20"/>
      <c r="GA449" s="20"/>
      <c r="GB449" s="20"/>
      <c r="GC449" s="20"/>
      <c r="GD449" s="20"/>
      <c r="GE449" s="20"/>
      <c r="GF449" s="20"/>
      <c r="GG449" s="20"/>
      <c r="GH449" s="20"/>
      <c r="GI449" s="20"/>
      <c r="GJ449" s="20"/>
      <c r="GK449" s="20"/>
      <c r="GL449" s="20"/>
      <c r="GM449" s="20"/>
      <c r="GN449" s="20"/>
      <c r="GO449" s="20"/>
      <c r="GP449" s="20"/>
      <c r="GQ449" s="20"/>
      <c r="GR449" s="20"/>
      <c r="GS449" s="20"/>
      <c r="GT449" s="20"/>
      <c r="GU449" s="20"/>
      <c r="GV449" s="20"/>
      <c r="GW449" s="20"/>
      <c r="GX449" s="20"/>
      <c r="GY449" s="20"/>
      <c r="GZ449" s="20"/>
      <c r="HA449" s="20"/>
      <c r="HB449" s="20"/>
      <c r="HC449" s="20"/>
      <c r="HD449" s="20"/>
      <c r="HE449" s="20"/>
      <c r="HF449" s="20"/>
      <c r="HG449" s="20"/>
      <c r="HH449" s="20"/>
      <c r="HI449" s="20"/>
      <c r="HJ449" s="20"/>
      <c r="HK449" s="20"/>
      <c r="HL449" s="20"/>
      <c r="HM449" s="20"/>
      <c r="HN449" s="20"/>
      <c r="HO449" s="20"/>
      <c r="HP449" s="20"/>
      <c r="HQ449" s="20"/>
      <c r="HR449" s="20"/>
      <c r="HS449" s="20"/>
      <c r="HT449" s="20"/>
      <c r="HU449" s="20"/>
      <c r="HV449" s="20"/>
      <c r="HW449" s="20"/>
      <c r="HX449" s="20"/>
      <c r="HY449" s="20"/>
      <c r="HZ449" s="20"/>
      <c r="IA449" s="20"/>
      <c r="IB449" s="20"/>
      <c r="IC449" s="20"/>
      <c r="ID449" s="20"/>
      <c r="IE449" s="20"/>
      <c r="IF449" s="20"/>
      <c r="IG449" s="20"/>
      <c r="IH449" s="20"/>
      <c r="II449" s="20"/>
      <c r="IJ449" s="20"/>
      <c r="IK449" s="20"/>
      <c r="IL449" s="20"/>
      <c r="IM449" s="20"/>
      <c r="IN449" s="20"/>
      <c r="IO449" s="20"/>
      <c r="IP449" s="20"/>
      <c r="IQ449" s="20"/>
      <c r="IR449" s="20"/>
      <c r="IS449" s="20"/>
      <c r="IT449" s="20"/>
      <c r="IU449" s="20"/>
      <c r="IV449" s="20"/>
      <c r="IW449" s="20"/>
      <c r="IX449" s="20"/>
      <c r="IY449" s="20"/>
      <c r="IZ449" s="20"/>
      <c r="JA449" s="20"/>
      <c r="JB449" s="20"/>
      <c r="JC449" s="20"/>
      <c r="JD449" s="20"/>
      <c r="JE449" s="20"/>
      <c r="JF449" s="20"/>
      <c r="JG449" s="20"/>
      <c r="JH449" s="20"/>
      <c r="JI449" s="20"/>
      <c r="JJ449" s="20"/>
      <c r="JK449" s="20"/>
      <c r="JL449" s="20"/>
      <c r="JM449" s="20"/>
      <c r="JN449" s="20"/>
      <c r="JO449" s="20"/>
      <c r="JP449" s="20"/>
      <c r="JQ449" s="20"/>
      <c r="JR449" s="20"/>
      <c r="JS449" s="20"/>
      <c r="JT449" s="20"/>
      <c r="JU449" s="20"/>
      <c r="JV449" s="20"/>
    </row>
    <row r="450" spans="1:282" x14ac:dyDescent="0.25">
      <c r="A450" t="s">
        <v>365</v>
      </c>
      <c r="B450" t="s">
        <v>366</v>
      </c>
      <c r="C450" s="14" t="s">
        <v>320</v>
      </c>
      <c r="D450" t="s">
        <v>212</v>
      </c>
      <c r="E450" s="42">
        <v>32000</v>
      </c>
      <c r="F450" s="42">
        <v>918.4</v>
      </c>
      <c r="G450" s="42">
        <v>0</v>
      </c>
      <c r="H450" s="42">
        <v>972.8</v>
      </c>
      <c r="I450" s="42">
        <v>1687.45</v>
      </c>
      <c r="J450" s="42">
        <v>3578.65</v>
      </c>
      <c r="K450" s="42">
        <v>28421.35</v>
      </c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  <c r="BC450" s="12"/>
      <c r="BD450" s="12"/>
      <c r="BE450" s="12"/>
      <c r="BF450" s="12"/>
      <c r="BG450" s="12"/>
      <c r="BH450" s="12"/>
      <c r="BI450" s="12"/>
      <c r="BJ450" s="12"/>
      <c r="BK450" s="12"/>
      <c r="BL450" s="12"/>
      <c r="BM450" s="12"/>
      <c r="BN450" s="12"/>
      <c r="BO450" s="12"/>
      <c r="BP450" s="12"/>
      <c r="BQ450" s="12"/>
      <c r="BR450" s="12"/>
      <c r="BS450" s="12"/>
      <c r="BT450" s="12"/>
      <c r="BU450" s="12"/>
      <c r="BV450" s="12"/>
      <c r="BW450" s="12"/>
      <c r="BX450" s="12"/>
      <c r="BY450" s="12"/>
      <c r="BZ450" s="12"/>
      <c r="CA450" s="12"/>
      <c r="CB450" s="12"/>
      <c r="CC450" s="12"/>
      <c r="CD450" s="12"/>
      <c r="CE450" s="12"/>
      <c r="CF450" s="12"/>
      <c r="CG450" s="12"/>
      <c r="CH450" s="12"/>
      <c r="CI450" s="12"/>
      <c r="CJ450" s="12"/>
      <c r="CK450" s="12"/>
      <c r="CL450" s="12"/>
      <c r="CM450" s="12"/>
      <c r="CN450" s="12"/>
      <c r="CO450" s="12"/>
      <c r="CP450" s="12"/>
      <c r="CQ450" s="12"/>
      <c r="CR450" s="12"/>
      <c r="CS450" s="12"/>
      <c r="CT450" s="12"/>
      <c r="CU450" s="12"/>
      <c r="CV450" s="12"/>
      <c r="CW450" s="12"/>
      <c r="CX450" s="12"/>
      <c r="CY450" s="12"/>
      <c r="CZ450" s="12"/>
      <c r="DA450" s="12"/>
      <c r="DB450" s="12"/>
      <c r="DC450" s="12"/>
      <c r="DD450" s="12"/>
      <c r="DE450" s="12"/>
      <c r="DF450" s="12"/>
      <c r="DG450" s="12"/>
      <c r="DH450" s="12"/>
      <c r="DI450" s="12"/>
      <c r="DJ450" s="12"/>
      <c r="DK450" s="12"/>
      <c r="DL450" s="12"/>
      <c r="DM450" s="12"/>
      <c r="DN450" s="12"/>
      <c r="DO450" s="12"/>
      <c r="DP450" s="12"/>
      <c r="DQ450" s="12"/>
      <c r="DR450" s="12"/>
      <c r="DS450" s="12"/>
      <c r="DT450" s="12"/>
      <c r="DU450" s="12"/>
      <c r="DV450" s="12"/>
      <c r="DW450" s="12"/>
      <c r="DX450" s="12"/>
      <c r="DY450" s="12"/>
      <c r="DZ450" s="12"/>
      <c r="EA450" s="12"/>
      <c r="EB450" s="12"/>
      <c r="EC450" s="12"/>
      <c r="ED450" s="12"/>
      <c r="EE450" s="12"/>
      <c r="EF450" s="12"/>
      <c r="EG450" s="12"/>
      <c r="EH450" s="12"/>
      <c r="EI450" s="12"/>
      <c r="EJ450" s="12"/>
      <c r="EK450" s="12"/>
      <c r="EL450" s="12"/>
      <c r="EM450" s="12"/>
      <c r="EN450" s="12"/>
      <c r="EO450" s="12"/>
      <c r="EP450" s="12"/>
      <c r="EQ450" s="12"/>
      <c r="ER450" s="12"/>
      <c r="ES450" s="12"/>
      <c r="ET450" s="12"/>
      <c r="EU450" s="12"/>
      <c r="EV450" s="12"/>
      <c r="EW450" s="12"/>
      <c r="EX450" s="12"/>
      <c r="EY450" s="12"/>
      <c r="EZ450" s="12"/>
      <c r="FA450" s="12"/>
      <c r="FB450" s="12"/>
      <c r="FC450" s="12"/>
      <c r="FD450" s="12"/>
      <c r="FE450" s="12"/>
      <c r="FF450" s="12"/>
      <c r="FG450" s="12"/>
      <c r="FH450" s="12"/>
      <c r="FI450" s="12"/>
      <c r="FJ450" s="12"/>
      <c r="FK450" s="12"/>
      <c r="FL450" s="12"/>
      <c r="FM450" s="12"/>
      <c r="FN450" s="12"/>
      <c r="FO450" s="12"/>
      <c r="FP450" s="12"/>
      <c r="FQ450" s="12"/>
      <c r="FR450" s="12"/>
      <c r="FS450" s="12"/>
      <c r="FT450" s="12"/>
      <c r="FU450" s="12"/>
      <c r="FV450" s="12"/>
      <c r="FW450" s="12"/>
      <c r="FX450" s="12"/>
      <c r="FY450" s="12"/>
      <c r="FZ450" s="12"/>
      <c r="GA450" s="12"/>
      <c r="GB450" s="12"/>
      <c r="GC450" s="12"/>
      <c r="GD450" s="12"/>
      <c r="GE450" s="12"/>
      <c r="GF450" s="12"/>
      <c r="GG450" s="12"/>
      <c r="GH450" s="12"/>
      <c r="GI450" s="12"/>
      <c r="GJ450" s="12"/>
      <c r="GK450" s="12"/>
      <c r="GL450" s="12"/>
      <c r="GM450" s="12"/>
      <c r="GN450" s="12"/>
      <c r="GO450" s="12"/>
      <c r="GP450" s="12"/>
      <c r="GQ450" s="12"/>
      <c r="GR450" s="12"/>
      <c r="GS450" s="12"/>
      <c r="GT450" s="12"/>
      <c r="GU450" s="12"/>
      <c r="GV450" s="12"/>
      <c r="GW450" s="12"/>
      <c r="GX450" s="12"/>
      <c r="GY450" s="12"/>
      <c r="GZ450" s="12"/>
      <c r="HA450" s="12"/>
      <c r="HB450" s="12"/>
      <c r="HC450" s="12"/>
      <c r="HD450" s="12"/>
      <c r="HE450" s="12"/>
      <c r="HF450" s="12"/>
      <c r="HG450" s="12"/>
      <c r="HH450" s="12"/>
      <c r="HI450" s="12"/>
      <c r="HJ450" s="12"/>
      <c r="HK450" s="12"/>
      <c r="HL450" s="12"/>
      <c r="HM450" s="12"/>
      <c r="HN450" s="12"/>
      <c r="HO450" s="12"/>
      <c r="HP450" s="12"/>
      <c r="HQ450" s="12"/>
      <c r="HR450" s="12"/>
      <c r="HS450" s="12"/>
      <c r="HT450" s="12"/>
      <c r="HU450" s="12"/>
      <c r="HV450" s="12"/>
      <c r="HW450" s="12"/>
      <c r="HX450" s="12"/>
      <c r="HY450" s="12"/>
      <c r="HZ450" s="12"/>
      <c r="IA450" s="12"/>
      <c r="IB450" s="12"/>
      <c r="IC450" s="12"/>
      <c r="ID450" s="12"/>
      <c r="IE450" s="12"/>
      <c r="IF450" s="12"/>
      <c r="IG450" s="12"/>
      <c r="IH450" s="12"/>
      <c r="II450" s="12"/>
      <c r="IJ450" s="12"/>
      <c r="IK450" s="12"/>
      <c r="IL450" s="12"/>
      <c r="IM450" s="12"/>
      <c r="IN450" s="12"/>
      <c r="IO450" s="12"/>
      <c r="IP450" s="12"/>
      <c r="IQ450" s="12"/>
      <c r="IR450" s="12"/>
      <c r="IS450" s="12"/>
      <c r="IT450" s="12"/>
      <c r="IU450" s="12"/>
      <c r="IV450" s="12"/>
      <c r="IW450" s="12"/>
      <c r="IX450" s="12"/>
      <c r="IY450" s="12"/>
      <c r="IZ450" s="12"/>
      <c r="JA450" s="12"/>
      <c r="JB450" s="12"/>
      <c r="JC450" s="12"/>
      <c r="JD450" s="12"/>
      <c r="JE450" s="12"/>
      <c r="JF450" s="12"/>
      <c r="JG450" s="12"/>
      <c r="JH450" s="12"/>
      <c r="JI450" s="12"/>
      <c r="JJ450" s="12"/>
      <c r="JK450" s="12"/>
      <c r="JL450" s="12"/>
      <c r="JM450" s="12"/>
      <c r="JN450" s="12"/>
      <c r="JO450" s="12"/>
      <c r="JP450" s="12"/>
      <c r="JQ450" s="12"/>
      <c r="JR450" s="12"/>
      <c r="JS450" s="12"/>
      <c r="JT450" s="12"/>
      <c r="JU450" s="12"/>
      <c r="JV450" s="12"/>
    </row>
    <row r="451" spans="1:282" x14ac:dyDescent="0.25">
      <c r="A451" t="s">
        <v>367</v>
      </c>
      <c r="B451" t="s">
        <v>366</v>
      </c>
      <c r="C451" s="14" t="s">
        <v>321</v>
      </c>
      <c r="D451" t="s">
        <v>211</v>
      </c>
      <c r="E451" s="42">
        <v>31500</v>
      </c>
      <c r="F451" s="42">
        <v>904.05</v>
      </c>
      <c r="G451" s="42">
        <v>0</v>
      </c>
      <c r="H451" s="42">
        <v>957.6</v>
      </c>
      <c r="I451" s="42">
        <v>1787.45</v>
      </c>
      <c r="J451" s="42">
        <v>3649.1</v>
      </c>
      <c r="K451" s="42">
        <v>27850.9</v>
      </c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</row>
    <row r="452" spans="1:282" s="13" customFormat="1" x14ac:dyDescent="0.25">
      <c r="A452" t="s">
        <v>368</v>
      </c>
      <c r="B452" t="s">
        <v>369</v>
      </c>
      <c r="C452" s="14" t="s">
        <v>320</v>
      </c>
      <c r="D452" t="s">
        <v>212</v>
      </c>
      <c r="E452" s="42">
        <v>26250</v>
      </c>
      <c r="F452" s="42">
        <v>753.38</v>
      </c>
      <c r="G452" s="42">
        <v>0</v>
      </c>
      <c r="H452" s="42">
        <v>798</v>
      </c>
      <c r="I452" s="42">
        <v>315</v>
      </c>
      <c r="J452" s="42">
        <v>1866.38</v>
      </c>
      <c r="K452" s="42">
        <v>24383.62</v>
      </c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  <c r="AA452" s="20"/>
      <c r="AB452" s="20"/>
      <c r="AC452" s="20"/>
      <c r="AD452" s="20"/>
      <c r="AE452" s="20"/>
      <c r="AF452" s="20"/>
      <c r="AG452" s="20"/>
      <c r="AH452" s="20"/>
      <c r="AI452" s="20"/>
      <c r="AJ452" s="20"/>
      <c r="AK452" s="20"/>
      <c r="AL452" s="20"/>
      <c r="AM452" s="20"/>
      <c r="AN452" s="20"/>
      <c r="AO452" s="20"/>
      <c r="AP452" s="20"/>
      <c r="AQ452" s="20"/>
      <c r="AR452" s="20"/>
      <c r="AS452" s="20"/>
      <c r="AT452" s="20"/>
      <c r="AU452" s="20"/>
      <c r="AV452" s="20"/>
      <c r="AW452" s="20"/>
      <c r="AX452" s="20"/>
      <c r="AY452" s="20"/>
      <c r="AZ452" s="20"/>
      <c r="BA452" s="20"/>
      <c r="BB452" s="20"/>
      <c r="BC452" s="20"/>
      <c r="BD452" s="20"/>
      <c r="BE452" s="20"/>
      <c r="BF452" s="20"/>
      <c r="BG452" s="20"/>
      <c r="BH452" s="20"/>
      <c r="BI452" s="20"/>
      <c r="BJ452" s="20"/>
      <c r="BK452" s="20"/>
      <c r="BL452" s="20"/>
      <c r="BM452" s="20"/>
      <c r="BN452" s="20"/>
      <c r="BO452" s="20"/>
      <c r="BP452" s="20"/>
      <c r="BQ452" s="20"/>
      <c r="BR452" s="20"/>
      <c r="BS452" s="20"/>
      <c r="BT452" s="20"/>
      <c r="BU452" s="20"/>
      <c r="BV452" s="20"/>
      <c r="BW452" s="20"/>
      <c r="BX452" s="20"/>
      <c r="BY452" s="20"/>
      <c r="BZ452" s="20"/>
      <c r="CA452" s="20"/>
      <c r="CB452" s="20"/>
      <c r="CC452" s="20"/>
      <c r="CD452" s="20"/>
      <c r="CE452" s="20"/>
      <c r="CF452" s="20"/>
      <c r="CG452" s="20"/>
      <c r="CH452" s="20"/>
      <c r="CI452" s="20"/>
      <c r="CJ452" s="20"/>
      <c r="CK452" s="20"/>
      <c r="CL452" s="20"/>
      <c r="CM452" s="20"/>
      <c r="CN452" s="20"/>
      <c r="CO452" s="20"/>
      <c r="CP452" s="20"/>
      <c r="CQ452" s="20"/>
      <c r="CR452" s="20"/>
      <c r="CS452" s="20"/>
      <c r="CT452" s="20"/>
      <c r="CU452" s="20"/>
      <c r="CV452" s="20"/>
      <c r="CW452" s="20"/>
      <c r="CX452" s="20"/>
      <c r="CY452" s="20"/>
      <c r="CZ452" s="20"/>
      <c r="DA452" s="20"/>
      <c r="DB452" s="20"/>
      <c r="DC452" s="20"/>
      <c r="DD452" s="20"/>
      <c r="DE452" s="20"/>
      <c r="DF452" s="20"/>
      <c r="DG452" s="20"/>
      <c r="DH452" s="20"/>
      <c r="DI452" s="20"/>
      <c r="DJ452" s="20"/>
      <c r="DK452" s="20"/>
      <c r="DL452" s="20"/>
      <c r="DM452" s="20"/>
      <c r="DN452" s="20"/>
      <c r="DO452" s="20"/>
      <c r="DP452" s="20"/>
      <c r="DQ452" s="20"/>
      <c r="DR452" s="20"/>
      <c r="DS452" s="20"/>
      <c r="DT452" s="20"/>
      <c r="DU452" s="20"/>
      <c r="DV452" s="20"/>
      <c r="DW452" s="20"/>
      <c r="DX452" s="20"/>
      <c r="DY452" s="20"/>
      <c r="DZ452" s="20"/>
      <c r="EA452" s="20"/>
      <c r="EB452" s="20"/>
      <c r="EC452" s="20"/>
      <c r="ED452" s="20"/>
      <c r="EE452" s="20"/>
      <c r="EF452" s="20"/>
      <c r="EG452" s="20"/>
      <c r="EH452" s="20"/>
      <c r="EI452" s="20"/>
      <c r="EJ452" s="20"/>
      <c r="EK452" s="20"/>
      <c r="EL452" s="20"/>
      <c r="EM452" s="20"/>
      <c r="EN452" s="20"/>
      <c r="EO452" s="20"/>
      <c r="EP452" s="20"/>
      <c r="EQ452" s="20"/>
      <c r="ER452" s="20"/>
      <c r="ES452" s="20"/>
      <c r="ET452" s="20"/>
      <c r="EU452" s="20"/>
      <c r="EV452" s="20"/>
      <c r="EW452" s="20"/>
      <c r="EX452" s="20"/>
      <c r="EY452" s="20"/>
      <c r="EZ452" s="20"/>
      <c r="FA452" s="20"/>
      <c r="FB452" s="20"/>
      <c r="FC452" s="20"/>
      <c r="FD452" s="20"/>
      <c r="FE452" s="20"/>
      <c r="FF452" s="20"/>
      <c r="FG452" s="20"/>
      <c r="FH452" s="20"/>
      <c r="FI452" s="20"/>
      <c r="FJ452" s="20"/>
      <c r="FK452" s="20"/>
      <c r="FL452" s="20"/>
      <c r="FM452" s="20"/>
      <c r="FN452" s="20"/>
      <c r="FO452" s="20"/>
      <c r="FP452" s="20"/>
      <c r="FQ452" s="20"/>
      <c r="FR452" s="20"/>
      <c r="FS452" s="20"/>
      <c r="FT452" s="20"/>
      <c r="FU452" s="20"/>
      <c r="FV452" s="20"/>
      <c r="FW452" s="20"/>
      <c r="FX452" s="20"/>
      <c r="FY452" s="20"/>
      <c r="FZ452" s="20"/>
      <c r="GA452" s="20"/>
      <c r="GB452" s="20"/>
      <c r="GC452" s="20"/>
      <c r="GD452" s="20"/>
      <c r="GE452" s="20"/>
      <c r="GF452" s="20"/>
      <c r="GG452" s="20"/>
      <c r="GH452" s="20"/>
      <c r="GI452" s="20"/>
      <c r="GJ452" s="20"/>
      <c r="GK452" s="20"/>
      <c r="GL452" s="20"/>
      <c r="GM452" s="20"/>
      <c r="GN452" s="20"/>
      <c r="GO452" s="20"/>
      <c r="GP452" s="20"/>
      <c r="GQ452" s="20"/>
      <c r="GR452" s="20"/>
      <c r="GS452" s="20"/>
      <c r="GT452" s="20"/>
      <c r="GU452" s="20"/>
      <c r="GV452" s="20"/>
      <c r="GW452" s="20"/>
      <c r="GX452" s="20"/>
      <c r="GY452" s="20"/>
      <c r="GZ452" s="20"/>
      <c r="HA452" s="20"/>
      <c r="HB452" s="20"/>
      <c r="HC452" s="20"/>
      <c r="HD452" s="20"/>
      <c r="HE452" s="20"/>
      <c r="HF452" s="20"/>
      <c r="HG452" s="20"/>
      <c r="HH452" s="20"/>
      <c r="HI452" s="20"/>
      <c r="HJ452" s="20"/>
      <c r="HK452" s="20"/>
      <c r="HL452" s="20"/>
      <c r="HM452" s="20"/>
      <c r="HN452" s="20"/>
      <c r="HO452" s="20"/>
      <c r="HP452" s="20"/>
      <c r="HQ452" s="20"/>
      <c r="HR452" s="20"/>
      <c r="HS452" s="20"/>
      <c r="HT452" s="20"/>
      <c r="HU452" s="20"/>
      <c r="HV452" s="20"/>
      <c r="HW452" s="20"/>
      <c r="HX452" s="20"/>
      <c r="HY452" s="20"/>
      <c r="HZ452" s="20"/>
      <c r="IA452" s="20"/>
      <c r="IB452" s="20"/>
      <c r="IC452" s="20"/>
      <c r="ID452" s="20"/>
      <c r="IE452" s="20"/>
      <c r="IF452" s="20"/>
      <c r="IG452" s="20"/>
      <c r="IH452" s="20"/>
      <c r="II452" s="20"/>
      <c r="IJ452" s="20"/>
      <c r="IK452" s="20"/>
      <c r="IL452" s="20"/>
      <c r="IM452" s="20"/>
      <c r="IN452" s="20"/>
      <c r="IO452" s="20"/>
      <c r="IP452" s="20"/>
      <c r="IQ452" s="20"/>
      <c r="IR452" s="20"/>
      <c r="IS452" s="20"/>
      <c r="IT452" s="20"/>
      <c r="IU452" s="20"/>
      <c r="IV452" s="20"/>
      <c r="IW452" s="20"/>
      <c r="IX452" s="20"/>
      <c r="IY452" s="20"/>
      <c r="IZ452" s="20"/>
      <c r="JA452" s="20"/>
      <c r="JB452" s="20"/>
      <c r="JC452" s="20"/>
      <c r="JD452" s="20"/>
      <c r="JE452" s="20"/>
      <c r="JF452" s="20"/>
      <c r="JG452" s="20"/>
      <c r="JH452" s="20"/>
      <c r="JI452" s="20"/>
      <c r="JJ452" s="20"/>
      <c r="JK452" s="20"/>
      <c r="JL452" s="20"/>
      <c r="JM452" s="20"/>
      <c r="JN452" s="20"/>
      <c r="JO452" s="20"/>
      <c r="JP452" s="20"/>
      <c r="JQ452" s="20"/>
      <c r="JR452" s="20"/>
      <c r="JS452" s="20"/>
      <c r="JT452" s="20"/>
      <c r="JU452" s="20"/>
      <c r="JV452" s="20"/>
    </row>
    <row r="453" spans="1:282" s="34" customFormat="1" x14ac:dyDescent="0.25">
      <c r="A453" t="s">
        <v>370</v>
      </c>
      <c r="B453" t="s">
        <v>100</v>
      </c>
      <c r="C453" s="14" t="s">
        <v>320</v>
      </c>
      <c r="D453" t="s">
        <v>211</v>
      </c>
      <c r="E453" s="42">
        <v>41000</v>
      </c>
      <c r="F453" s="42">
        <v>1176.7</v>
      </c>
      <c r="G453" s="42">
        <v>583.79</v>
      </c>
      <c r="H453" s="42">
        <v>1246.4000000000001</v>
      </c>
      <c r="I453" s="42">
        <v>1320</v>
      </c>
      <c r="J453" s="42">
        <v>4326.8900000000003</v>
      </c>
      <c r="K453" s="42">
        <v>36673.11</v>
      </c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  <c r="AA453" s="46"/>
      <c r="AB453" s="46"/>
      <c r="AC453" s="46"/>
      <c r="AD453" s="46"/>
      <c r="AE453" s="46"/>
      <c r="AF453" s="46"/>
      <c r="AG453" s="46"/>
      <c r="AH453" s="46"/>
      <c r="AI453" s="46"/>
      <c r="AJ453" s="46"/>
      <c r="AK453" s="46"/>
      <c r="AL453" s="46"/>
      <c r="AM453" s="46"/>
      <c r="AN453" s="46"/>
      <c r="AO453" s="46"/>
      <c r="AP453" s="46"/>
      <c r="AQ453" s="46"/>
      <c r="AR453" s="46"/>
      <c r="AS453" s="46"/>
      <c r="AT453" s="46"/>
      <c r="AU453" s="46"/>
      <c r="AV453" s="46"/>
      <c r="AW453" s="46"/>
      <c r="AX453" s="46"/>
      <c r="AY453" s="46"/>
      <c r="AZ453" s="46"/>
      <c r="BA453" s="46"/>
      <c r="BB453" s="46"/>
      <c r="BC453" s="46"/>
      <c r="BD453" s="46"/>
      <c r="BE453" s="46"/>
      <c r="BF453" s="46"/>
      <c r="BG453" s="46"/>
      <c r="BH453" s="46"/>
      <c r="BI453" s="46"/>
      <c r="BJ453" s="46"/>
      <c r="BK453" s="46"/>
      <c r="BL453" s="46"/>
      <c r="BM453" s="46"/>
      <c r="BN453" s="46"/>
      <c r="BO453" s="46"/>
      <c r="BP453" s="46"/>
      <c r="BQ453" s="46"/>
      <c r="BR453" s="46"/>
      <c r="BS453" s="46"/>
      <c r="BT453" s="46"/>
      <c r="BU453" s="46"/>
      <c r="BV453" s="46"/>
      <c r="BW453" s="46"/>
      <c r="BX453" s="46"/>
      <c r="BY453" s="46"/>
      <c r="BZ453" s="46"/>
      <c r="CA453" s="46"/>
      <c r="CB453" s="46"/>
      <c r="CC453" s="46"/>
      <c r="CD453" s="46"/>
      <c r="CE453" s="46"/>
      <c r="CF453" s="46"/>
      <c r="CG453" s="46"/>
      <c r="CH453" s="46"/>
      <c r="CI453" s="46"/>
      <c r="CJ453" s="46"/>
      <c r="CK453" s="46"/>
      <c r="CL453" s="46"/>
      <c r="CM453" s="46"/>
      <c r="CN453" s="46"/>
      <c r="CO453" s="46"/>
      <c r="CP453" s="46"/>
      <c r="CQ453" s="46"/>
      <c r="CR453" s="46"/>
      <c r="CS453" s="46"/>
      <c r="CT453" s="46"/>
      <c r="CU453" s="46"/>
      <c r="CV453" s="46"/>
      <c r="CW453" s="46"/>
      <c r="CX453" s="46"/>
      <c r="CY453" s="46"/>
      <c r="CZ453" s="46"/>
      <c r="DA453" s="46"/>
      <c r="DB453" s="46"/>
      <c r="DC453" s="46"/>
      <c r="DD453" s="46"/>
      <c r="DE453" s="46"/>
      <c r="DF453" s="46"/>
      <c r="DG453" s="46"/>
      <c r="DH453" s="46"/>
      <c r="DI453" s="46"/>
      <c r="DJ453" s="46"/>
      <c r="DK453" s="46"/>
      <c r="DL453" s="46"/>
      <c r="DM453" s="46"/>
      <c r="DN453" s="46"/>
      <c r="DO453" s="46"/>
      <c r="DP453" s="46"/>
      <c r="DQ453" s="46"/>
      <c r="DR453" s="46"/>
      <c r="DS453" s="46"/>
      <c r="DT453" s="46"/>
      <c r="DU453" s="46"/>
      <c r="DV453" s="46"/>
      <c r="DW453" s="46"/>
      <c r="DX453" s="46"/>
      <c r="DY453" s="46"/>
      <c r="DZ453" s="46"/>
      <c r="EA453" s="46"/>
      <c r="EB453" s="46"/>
      <c r="EC453" s="46"/>
      <c r="ED453" s="46"/>
      <c r="EE453" s="46"/>
      <c r="EF453" s="46"/>
      <c r="EG453" s="46"/>
      <c r="EH453" s="46"/>
      <c r="EI453" s="46"/>
      <c r="EJ453" s="46"/>
      <c r="EK453" s="46"/>
      <c r="EL453" s="46"/>
      <c r="EM453" s="46"/>
      <c r="EN453" s="46"/>
      <c r="EO453" s="46"/>
      <c r="EP453" s="46"/>
      <c r="EQ453" s="46"/>
      <c r="ER453" s="46"/>
      <c r="ES453" s="46"/>
      <c r="ET453" s="46"/>
      <c r="EU453" s="46"/>
      <c r="EV453" s="46"/>
      <c r="EW453" s="46"/>
      <c r="EX453" s="46"/>
      <c r="EY453" s="46"/>
      <c r="EZ453" s="46"/>
      <c r="FA453" s="46"/>
      <c r="FB453" s="46"/>
      <c r="FC453" s="46"/>
      <c r="FD453" s="46"/>
      <c r="FE453" s="46"/>
      <c r="FF453" s="46"/>
      <c r="FG453" s="46"/>
      <c r="FH453" s="46"/>
      <c r="FI453" s="46"/>
      <c r="FJ453" s="46"/>
      <c r="FK453" s="46"/>
      <c r="FL453" s="46"/>
      <c r="FM453" s="46"/>
      <c r="FN453" s="46"/>
      <c r="FO453" s="46"/>
      <c r="FP453" s="46"/>
      <c r="FQ453" s="46"/>
      <c r="FR453" s="46"/>
      <c r="FS453" s="46"/>
      <c r="FT453" s="46"/>
      <c r="FU453" s="46"/>
      <c r="FV453" s="46"/>
      <c r="FW453" s="46"/>
      <c r="FX453" s="46"/>
      <c r="FY453" s="46"/>
      <c r="FZ453" s="46"/>
      <c r="GA453" s="46"/>
      <c r="GB453" s="46"/>
      <c r="GC453" s="46"/>
      <c r="GD453" s="46"/>
      <c r="GE453" s="46"/>
      <c r="GF453" s="46"/>
      <c r="GG453" s="46"/>
      <c r="GH453" s="46"/>
      <c r="GI453" s="46"/>
      <c r="GJ453" s="46"/>
      <c r="GK453" s="46"/>
      <c r="GL453" s="46"/>
      <c r="GM453" s="46"/>
      <c r="GN453" s="46"/>
      <c r="GO453" s="46"/>
      <c r="GP453" s="46"/>
      <c r="GQ453" s="46"/>
      <c r="GR453" s="46"/>
      <c r="GS453" s="46"/>
      <c r="GT453" s="46"/>
      <c r="GU453" s="46"/>
      <c r="GV453" s="46"/>
      <c r="GW453" s="46"/>
      <c r="GX453" s="46"/>
      <c r="GY453" s="46"/>
      <c r="GZ453" s="46"/>
      <c r="HA453" s="46"/>
      <c r="HB453" s="46"/>
      <c r="HC453" s="46"/>
      <c r="HD453" s="46"/>
      <c r="HE453" s="46"/>
      <c r="HF453" s="46"/>
      <c r="HG453" s="46"/>
      <c r="HH453" s="46"/>
      <c r="HI453" s="46"/>
      <c r="HJ453" s="46"/>
      <c r="HK453" s="46"/>
      <c r="HL453" s="46"/>
      <c r="HM453" s="46"/>
      <c r="HN453" s="46"/>
      <c r="HO453" s="46"/>
      <c r="HP453" s="46"/>
      <c r="HQ453" s="46"/>
      <c r="HR453" s="46"/>
      <c r="HS453" s="46"/>
      <c r="HT453" s="46"/>
      <c r="HU453" s="46"/>
      <c r="HV453" s="46"/>
      <c r="HW453" s="46"/>
      <c r="HX453" s="46"/>
      <c r="HY453" s="46"/>
      <c r="HZ453" s="46"/>
      <c r="IA453" s="46"/>
      <c r="IB453" s="46"/>
      <c r="IC453" s="46"/>
      <c r="ID453" s="46"/>
      <c r="IE453" s="46"/>
      <c r="IF453" s="46"/>
      <c r="IG453" s="46"/>
      <c r="IH453" s="46"/>
      <c r="II453" s="46"/>
      <c r="IJ453" s="46"/>
      <c r="IK453" s="46"/>
      <c r="IL453" s="46"/>
      <c r="IM453" s="46"/>
      <c r="IN453" s="46"/>
      <c r="IO453" s="46"/>
      <c r="IP453" s="46"/>
      <c r="IQ453" s="46"/>
      <c r="IR453" s="46"/>
      <c r="IS453" s="46"/>
      <c r="IT453" s="46"/>
      <c r="IU453" s="46"/>
      <c r="IV453" s="46"/>
      <c r="IW453" s="46"/>
      <c r="IX453" s="46"/>
      <c r="IY453" s="46"/>
      <c r="IZ453" s="46"/>
      <c r="JA453" s="46"/>
      <c r="JB453" s="46"/>
      <c r="JC453" s="46"/>
      <c r="JD453" s="46"/>
      <c r="JE453" s="46"/>
      <c r="JF453" s="46"/>
      <c r="JG453" s="46"/>
      <c r="JH453" s="46"/>
      <c r="JI453" s="46"/>
      <c r="JJ453" s="46"/>
      <c r="JK453" s="46"/>
      <c r="JL453" s="46"/>
      <c r="JM453" s="46"/>
      <c r="JN453" s="46"/>
      <c r="JO453" s="46"/>
      <c r="JP453" s="46"/>
      <c r="JQ453" s="46"/>
      <c r="JR453" s="46"/>
      <c r="JS453" s="46"/>
      <c r="JT453" s="46"/>
      <c r="JU453" s="46"/>
      <c r="JV453" s="46"/>
    </row>
    <row r="454" spans="1:282" x14ac:dyDescent="0.25">
      <c r="A454" t="s">
        <v>84</v>
      </c>
      <c r="B454" t="s">
        <v>95</v>
      </c>
      <c r="C454" s="14" t="s">
        <v>321</v>
      </c>
      <c r="D454" t="s">
        <v>212</v>
      </c>
      <c r="E454" s="42">
        <v>60000</v>
      </c>
      <c r="F454" s="42">
        <f>E454*0.0287</f>
        <v>1722</v>
      </c>
      <c r="G454" s="42">
        <v>3486.68</v>
      </c>
      <c r="H454" s="42">
        <f>E454*0.0304</f>
        <v>1824</v>
      </c>
      <c r="I454" s="42">
        <v>175</v>
      </c>
      <c r="J454" s="42">
        <v>7207.68</v>
      </c>
      <c r="K454" s="42">
        <v>52792.32</v>
      </c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  <c r="BC454" s="12"/>
      <c r="BD454" s="12"/>
      <c r="BE454" s="12"/>
      <c r="BF454" s="12"/>
      <c r="BG454" s="12"/>
      <c r="BH454" s="12"/>
      <c r="BI454" s="12"/>
      <c r="BJ454" s="12"/>
      <c r="BK454" s="12"/>
      <c r="BL454" s="12"/>
      <c r="BM454" s="12"/>
      <c r="BN454" s="12"/>
      <c r="BO454" s="12"/>
      <c r="BP454" s="12"/>
      <c r="BQ454" s="12"/>
      <c r="BR454" s="12"/>
      <c r="BS454" s="12"/>
      <c r="BT454" s="12"/>
      <c r="BU454" s="12"/>
      <c r="BV454" s="12"/>
      <c r="BW454" s="12"/>
      <c r="BX454" s="12"/>
      <c r="BY454" s="12"/>
      <c r="BZ454" s="12"/>
      <c r="CA454" s="12"/>
      <c r="CB454" s="12"/>
      <c r="CC454" s="12"/>
      <c r="CD454" s="12"/>
      <c r="CE454" s="12"/>
      <c r="CF454" s="12"/>
      <c r="CG454" s="12"/>
      <c r="CH454" s="12"/>
      <c r="CI454" s="12"/>
      <c r="CJ454" s="12"/>
      <c r="CK454" s="12"/>
      <c r="CL454" s="12"/>
      <c r="CM454" s="12"/>
      <c r="CN454" s="12"/>
      <c r="CO454" s="12"/>
      <c r="CP454" s="12"/>
      <c r="CQ454" s="12"/>
      <c r="CR454" s="12"/>
      <c r="CS454" s="12"/>
      <c r="CT454" s="12"/>
      <c r="CU454" s="12"/>
      <c r="CV454" s="12"/>
      <c r="CW454" s="12"/>
      <c r="CX454" s="12"/>
      <c r="CY454" s="12"/>
      <c r="CZ454" s="12"/>
      <c r="DA454" s="12"/>
      <c r="DB454" s="12"/>
      <c r="DC454" s="12"/>
      <c r="DD454" s="12"/>
      <c r="DE454" s="12"/>
      <c r="DF454" s="12"/>
      <c r="DG454" s="12"/>
      <c r="DH454" s="12"/>
      <c r="DI454" s="12"/>
      <c r="DJ454" s="12"/>
      <c r="DK454" s="12"/>
      <c r="DL454" s="12"/>
      <c r="DM454" s="12"/>
      <c r="DN454" s="12"/>
      <c r="DO454" s="12"/>
      <c r="DP454" s="12"/>
      <c r="DQ454" s="12"/>
      <c r="DR454" s="12"/>
      <c r="DS454" s="12"/>
      <c r="DT454" s="12"/>
      <c r="DU454" s="12"/>
      <c r="DV454" s="12"/>
      <c r="DW454" s="12"/>
      <c r="DX454" s="12"/>
      <c r="DY454" s="12"/>
      <c r="DZ454" s="12"/>
      <c r="EA454" s="12"/>
      <c r="EB454" s="12"/>
      <c r="EC454" s="12"/>
      <c r="ED454" s="12"/>
      <c r="EE454" s="12"/>
      <c r="EF454" s="12"/>
      <c r="EG454" s="12"/>
      <c r="EH454" s="12"/>
      <c r="EI454" s="12"/>
      <c r="EJ454" s="12"/>
      <c r="EK454" s="12"/>
      <c r="EL454" s="12"/>
      <c r="EM454" s="12"/>
      <c r="EN454" s="12"/>
      <c r="EO454" s="12"/>
      <c r="EP454" s="12"/>
      <c r="EQ454" s="12"/>
      <c r="ER454" s="12"/>
      <c r="ES454" s="12"/>
      <c r="ET454" s="12"/>
      <c r="EU454" s="12"/>
      <c r="EV454" s="12"/>
      <c r="EW454" s="12"/>
      <c r="EX454" s="12"/>
      <c r="EY454" s="12"/>
      <c r="EZ454" s="12"/>
      <c r="FA454" s="12"/>
      <c r="FB454" s="12"/>
      <c r="FC454" s="12"/>
      <c r="FD454" s="12"/>
      <c r="FE454" s="12"/>
      <c r="FF454" s="12"/>
      <c r="FG454" s="12"/>
      <c r="FH454" s="12"/>
      <c r="FI454" s="12"/>
      <c r="FJ454" s="12"/>
      <c r="FK454" s="12"/>
      <c r="FL454" s="12"/>
      <c r="FM454" s="12"/>
      <c r="FN454" s="12"/>
      <c r="FO454" s="12"/>
      <c r="FP454" s="12"/>
      <c r="FQ454" s="12"/>
      <c r="FR454" s="12"/>
      <c r="FS454" s="12"/>
      <c r="FT454" s="12"/>
      <c r="FU454" s="12"/>
      <c r="FV454" s="12"/>
      <c r="FW454" s="12"/>
      <c r="FX454" s="12"/>
      <c r="FY454" s="12"/>
      <c r="FZ454" s="12"/>
      <c r="GA454" s="12"/>
      <c r="GB454" s="12"/>
      <c r="GC454" s="12"/>
      <c r="GD454" s="12"/>
      <c r="GE454" s="12"/>
      <c r="GF454" s="12"/>
      <c r="GG454" s="12"/>
      <c r="GH454" s="12"/>
      <c r="GI454" s="12"/>
      <c r="GJ454" s="12"/>
      <c r="GK454" s="12"/>
      <c r="GL454" s="12"/>
      <c r="GM454" s="12"/>
      <c r="GN454" s="12"/>
      <c r="GO454" s="12"/>
      <c r="GP454" s="12"/>
      <c r="GQ454" s="12"/>
      <c r="GR454" s="12"/>
      <c r="GS454" s="12"/>
      <c r="GT454" s="12"/>
      <c r="GU454" s="12"/>
      <c r="GV454" s="12"/>
      <c r="GW454" s="12"/>
      <c r="GX454" s="12"/>
      <c r="GY454" s="12"/>
      <c r="GZ454" s="12"/>
      <c r="HA454" s="12"/>
      <c r="HB454" s="12"/>
      <c r="HC454" s="12"/>
      <c r="HD454" s="12"/>
      <c r="HE454" s="12"/>
      <c r="HF454" s="12"/>
      <c r="HG454" s="12"/>
      <c r="HH454" s="12"/>
      <c r="HI454" s="12"/>
      <c r="HJ454" s="12"/>
      <c r="HK454" s="12"/>
      <c r="HL454" s="12"/>
      <c r="HM454" s="12"/>
      <c r="HN454" s="12"/>
      <c r="HO454" s="12"/>
      <c r="HP454" s="12"/>
      <c r="HQ454" s="12"/>
      <c r="HR454" s="12"/>
      <c r="HS454" s="12"/>
      <c r="HT454" s="12"/>
      <c r="HU454" s="12"/>
      <c r="HV454" s="12"/>
      <c r="HW454" s="12"/>
      <c r="HX454" s="12"/>
      <c r="HY454" s="12"/>
      <c r="HZ454" s="12"/>
      <c r="IA454" s="12"/>
      <c r="IB454" s="12"/>
      <c r="IC454" s="12"/>
      <c r="ID454" s="12"/>
      <c r="IE454" s="12"/>
      <c r="IF454" s="12"/>
      <c r="IG454" s="12"/>
      <c r="IH454" s="12"/>
      <c r="II454" s="12"/>
      <c r="IJ454" s="12"/>
      <c r="IK454" s="12"/>
      <c r="IL454" s="12"/>
      <c r="IM454" s="12"/>
      <c r="IN454" s="12"/>
      <c r="IO454" s="12"/>
      <c r="IP454" s="12"/>
      <c r="IQ454" s="12"/>
      <c r="IR454" s="12"/>
      <c r="IS454" s="12"/>
      <c r="IT454" s="12"/>
      <c r="IU454" s="12"/>
      <c r="IV454" s="12"/>
      <c r="IW454" s="12"/>
      <c r="IX454" s="12"/>
      <c r="IY454" s="12"/>
      <c r="IZ454" s="12"/>
      <c r="JA454" s="12"/>
      <c r="JB454" s="12"/>
      <c r="JC454" s="12"/>
      <c r="JD454" s="12"/>
      <c r="JE454" s="12"/>
      <c r="JF454" s="12"/>
      <c r="JG454" s="12"/>
      <c r="JH454" s="12"/>
      <c r="JI454" s="12"/>
      <c r="JJ454" s="12"/>
      <c r="JK454" s="12"/>
      <c r="JL454" s="12"/>
      <c r="JM454" s="12"/>
      <c r="JN454" s="12"/>
      <c r="JO454" s="12"/>
      <c r="JP454" s="12"/>
      <c r="JQ454" s="12"/>
      <c r="JR454" s="12"/>
      <c r="JS454" s="12"/>
      <c r="JT454" s="12"/>
      <c r="JU454" s="12"/>
      <c r="JV454" s="12"/>
    </row>
    <row r="455" spans="1:282" x14ac:dyDescent="0.25">
      <c r="A455" s="34" t="s">
        <v>12</v>
      </c>
      <c r="B455" s="34">
        <v>6</v>
      </c>
      <c r="C455" s="35"/>
      <c r="D455" s="34"/>
      <c r="E455" s="58">
        <f>E449+E450+E451+E452+E453+E454</f>
        <v>235750</v>
      </c>
      <c r="F455" s="58">
        <f>SUM(F449:F454)</f>
        <v>6766.03</v>
      </c>
      <c r="G455" s="58">
        <f>G449+G450+G451+G452+G453+G454</f>
        <v>5218.8</v>
      </c>
      <c r="H455" s="58">
        <f>H449+H450+H451+H452+H453+H454</f>
        <v>7166.8</v>
      </c>
      <c r="I455" s="58">
        <f>I449+I450+I451+I452+I453+I454</f>
        <v>5409.9</v>
      </c>
      <c r="J455" s="58">
        <f>J450+J449+J451+J452+J453+J454</f>
        <v>24561.53</v>
      </c>
      <c r="K455" s="58">
        <f>K449+K450+K451+K452+K453+K454</f>
        <v>211188.47</v>
      </c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12"/>
      <c r="FY455" s="12"/>
      <c r="FZ455" s="12"/>
      <c r="GA455" s="12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  <c r="HP455" s="12"/>
      <c r="HQ455" s="12"/>
      <c r="HR455" s="12"/>
      <c r="HS455" s="12"/>
      <c r="HT455" s="12"/>
      <c r="HU455" s="12"/>
      <c r="HV455" s="12"/>
      <c r="HW455" s="12"/>
      <c r="HX455" s="12"/>
      <c r="HY455" s="12"/>
      <c r="HZ455" s="12"/>
      <c r="IA455" s="12"/>
      <c r="IB455" s="12"/>
      <c r="IC455" s="12"/>
      <c r="ID455" s="12"/>
      <c r="IE455" s="12"/>
      <c r="IF455" s="12"/>
      <c r="IG455" s="12"/>
      <c r="IH455" s="12"/>
      <c r="II455" s="12"/>
      <c r="IJ455" s="12"/>
      <c r="IK455" s="12"/>
      <c r="IL455" s="12"/>
      <c r="IM455" s="12"/>
      <c r="IN455" s="12"/>
      <c r="IO455" s="12"/>
      <c r="IP455" s="12"/>
      <c r="IQ455" s="12"/>
      <c r="IR455" s="12"/>
      <c r="IS455" s="12"/>
      <c r="IT455" s="12"/>
      <c r="IU455" s="12"/>
      <c r="IV455" s="12"/>
      <c r="IW455" s="12"/>
      <c r="IX455" s="12"/>
      <c r="IY455" s="12"/>
      <c r="IZ455" s="12"/>
      <c r="JA455" s="12"/>
      <c r="JB455" s="12"/>
      <c r="JC455" s="12"/>
      <c r="JD455" s="12"/>
      <c r="JE455" s="12"/>
      <c r="JF455" s="12"/>
      <c r="JG455" s="12"/>
      <c r="JH455" s="12"/>
      <c r="JI455" s="12"/>
      <c r="JJ455" s="12"/>
      <c r="JK455" s="12"/>
      <c r="JL455" s="12"/>
      <c r="JM455" s="12"/>
      <c r="JN455" s="12"/>
      <c r="JO455" s="12"/>
      <c r="JP455" s="12"/>
      <c r="JQ455" s="12"/>
      <c r="JR455" s="12"/>
      <c r="JS455" s="12"/>
      <c r="JT455" s="12"/>
      <c r="JU455" s="12"/>
      <c r="JV455" s="12"/>
    </row>
    <row r="456" spans="1:282" x14ac:dyDescent="0.25"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</row>
    <row r="457" spans="1:282" x14ac:dyDescent="0.25">
      <c r="A457" s="86" t="s">
        <v>82</v>
      </c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12"/>
      <c r="FY457" s="12"/>
      <c r="FZ457" s="12"/>
      <c r="GA457" s="12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  <c r="HP457" s="12"/>
      <c r="HQ457" s="12"/>
      <c r="HR457" s="12"/>
      <c r="HS457" s="12"/>
      <c r="HT457" s="12"/>
      <c r="HU457" s="12"/>
      <c r="HV457" s="12"/>
      <c r="HW457" s="12"/>
      <c r="HX457" s="12"/>
      <c r="HY457" s="12"/>
      <c r="HZ457" s="12"/>
      <c r="IA457" s="12"/>
      <c r="IB457" s="12"/>
      <c r="IC457" s="12"/>
      <c r="ID457" s="12"/>
      <c r="IE457" s="12"/>
      <c r="IF457" s="12"/>
      <c r="IG457" s="12"/>
      <c r="IH457" s="12"/>
      <c r="II457" s="12"/>
      <c r="IJ457" s="12"/>
      <c r="IK457" s="12"/>
      <c r="IL457" s="12"/>
      <c r="IM457" s="12"/>
      <c r="IN457" s="12"/>
      <c r="IO457" s="12"/>
      <c r="IP457" s="12"/>
      <c r="IQ457" s="12"/>
      <c r="IR457" s="12"/>
      <c r="IS457" s="12"/>
      <c r="IT457" s="12"/>
      <c r="IU457" s="12"/>
      <c r="IV457" s="12"/>
      <c r="IW457" s="12"/>
      <c r="IX457" s="12"/>
      <c r="IY457" s="12"/>
      <c r="IZ457" s="12"/>
      <c r="JA457" s="12"/>
      <c r="JB457" s="12"/>
      <c r="JC457" s="12"/>
      <c r="JD457" s="12"/>
      <c r="JE457" s="12"/>
      <c r="JF457" s="12"/>
      <c r="JG457" s="12"/>
      <c r="JH457" s="12"/>
      <c r="JI457" s="12"/>
      <c r="JJ457" s="12"/>
      <c r="JK457" s="12"/>
      <c r="JL457" s="12"/>
      <c r="JM457" s="12"/>
      <c r="JN457" s="12"/>
      <c r="JO457" s="12"/>
      <c r="JP457" s="12"/>
      <c r="JQ457" s="12"/>
      <c r="JR457" s="12"/>
      <c r="JS457" s="12"/>
      <c r="JT457" s="12"/>
      <c r="JU457" s="12"/>
      <c r="JV457" s="12"/>
    </row>
    <row r="458" spans="1:282" x14ac:dyDescent="0.25">
      <c r="A458" t="s">
        <v>274</v>
      </c>
      <c r="B458" s="8" t="s">
        <v>100</v>
      </c>
      <c r="C458" s="14" t="s">
        <v>320</v>
      </c>
      <c r="D458" t="s">
        <v>212</v>
      </c>
      <c r="E458" s="42">
        <v>42000</v>
      </c>
      <c r="F458" s="42">
        <f>E458*0.0287</f>
        <v>1205.4000000000001</v>
      </c>
      <c r="G458" s="42">
        <v>386.81</v>
      </c>
      <c r="H458" s="42">
        <f>E458*0.0304</f>
        <v>1276.8</v>
      </c>
      <c r="I458" s="42">
        <v>25</v>
      </c>
      <c r="J458" s="42">
        <f>+F458+G458+H458+I458</f>
        <v>2894.01</v>
      </c>
      <c r="K458" s="42">
        <f>+E458-J458</f>
        <v>39105.99</v>
      </c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</row>
    <row r="459" spans="1:282" s="1" customFormat="1" x14ac:dyDescent="0.25">
      <c r="A459" t="s">
        <v>41</v>
      </c>
      <c r="B459" s="8" t="s">
        <v>261</v>
      </c>
      <c r="C459" s="14" t="s">
        <v>320</v>
      </c>
      <c r="D459" t="s">
        <v>211</v>
      </c>
      <c r="E459" s="42">
        <v>31500</v>
      </c>
      <c r="F459" s="42">
        <v>904.05</v>
      </c>
      <c r="G459" s="42">
        <v>0</v>
      </c>
      <c r="H459" s="42">
        <v>957.6</v>
      </c>
      <c r="I459" s="42">
        <v>175</v>
      </c>
      <c r="J459" s="42">
        <f>+F459+G459+H459+I459</f>
        <v>2036.65</v>
      </c>
      <c r="K459" s="42">
        <v>29463.35</v>
      </c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  <c r="BD459" s="11"/>
      <c r="BE459" s="11"/>
      <c r="BF459" s="11"/>
      <c r="BG459" s="11"/>
      <c r="BH459" s="11"/>
      <c r="BI459" s="11"/>
      <c r="BJ459" s="11"/>
      <c r="BK459" s="11"/>
      <c r="BL459" s="11"/>
      <c r="BM459" s="11"/>
      <c r="BN459" s="11"/>
      <c r="BO459" s="11"/>
      <c r="BP459" s="11"/>
      <c r="BQ459" s="11"/>
      <c r="BR459" s="11"/>
      <c r="BS459" s="11"/>
      <c r="BT459" s="11"/>
      <c r="BU459" s="11"/>
      <c r="BV459" s="11"/>
      <c r="BW459" s="11"/>
      <c r="BX459" s="11"/>
      <c r="BY459" s="11"/>
      <c r="BZ459" s="11"/>
      <c r="CA459" s="11"/>
      <c r="CB459" s="11"/>
      <c r="CC459" s="11"/>
      <c r="CD459" s="11"/>
      <c r="CE459" s="11"/>
      <c r="CF459" s="11"/>
      <c r="CG459" s="11"/>
      <c r="CH459" s="11"/>
      <c r="CI459" s="11"/>
      <c r="CJ459" s="11"/>
      <c r="CK459" s="11"/>
      <c r="CL459" s="11"/>
      <c r="CM459" s="11"/>
      <c r="CN459" s="11"/>
      <c r="CO459" s="11"/>
      <c r="CP459" s="11"/>
      <c r="CQ459" s="11"/>
      <c r="CR459" s="11"/>
      <c r="CS459" s="11"/>
      <c r="CT459" s="11"/>
      <c r="CU459" s="11"/>
      <c r="CV459" s="11"/>
      <c r="CW459" s="11"/>
      <c r="CX459" s="11"/>
      <c r="CY459" s="11"/>
      <c r="CZ459" s="11"/>
      <c r="DA459" s="11"/>
      <c r="DB459" s="11"/>
      <c r="DC459" s="11"/>
      <c r="DD459" s="11"/>
      <c r="DE459" s="11"/>
      <c r="DF459" s="11"/>
      <c r="DG459" s="11"/>
      <c r="DH459" s="11"/>
      <c r="DI459" s="11"/>
      <c r="DJ459" s="11"/>
      <c r="DK459" s="11"/>
      <c r="DL459" s="11"/>
      <c r="DM459" s="11"/>
      <c r="DN459" s="11"/>
      <c r="DO459" s="11"/>
      <c r="DP459" s="11"/>
      <c r="DQ459" s="11"/>
      <c r="DR459" s="11"/>
      <c r="DS459" s="11"/>
      <c r="DT459" s="11"/>
      <c r="DU459" s="11"/>
      <c r="DV459" s="11"/>
      <c r="DW459" s="11"/>
      <c r="DX459" s="11"/>
      <c r="DY459" s="11"/>
      <c r="DZ459" s="11"/>
      <c r="EA459" s="11"/>
      <c r="EB459" s="11"/>
      <c r="EC459" s="11"/>
      <c r="ED459" s="11"/>
      <c r="EE459" s="11"/>
      <c r="EF459" s="11"/>
      <c r="EG459" s="11"/>
      <c r="EH459" s="11"/>
      <c r="EI459" s="11"/>
      <c r="EJ459" s="11"/>
      <c r="EK459" s="11"/>
      <c r="EL459" s="11"/>
      <c r="EM459" s="11"/>
      <c r="EN459" s="11"/>
      <c r="EO459" s="11"/>
      <c r="EP459" s="11"/>
      <c r="EQ459" s="11"/>
      <c r="ER459" s="11"/>
      <c r="ES459" s="11"/>
      <c r="ET459" s="11"/>
      <c r="EU459" s="11"/>
      <c r="EV459" s="11"/>
      <c r="EW459" s="11"/>
      <c r="EX459" s="11"/>
      <c r="EY459" s="11"/>
      <c r="EZ459" s="11"/>
      <c r="FA459" s="11"/>
      <c r="FB459" s="11"/>
      <c r="FC459" s="11"/>
      <c r="FD459" s="11"/>
      <c r="FE459" s="11"/>
      <c r="FF459" s="11"/>
      <c r="FG459" s="11"/>
      <c r="FH459" s="11"/>
      <c r="FI459" s="11"/>
      <c r="FJ459" s="11"/>
      <c r="FK459" s="11"/>
      <c r="FL459" s="11"/>
      <c r="FM459" s="11"/>
      <c r="FN459" s="11"/>
      <c r="FO459" s="11"/>
      <c r="FP459" s="11"/>
      <c r="FQ459" s="11"/>
      <c r="FR459" s="11"/>
      <c r="FS459" s="11"/>
      <c r="FT459" s="11"/>
      <c r="FU459" s="11"/>
      <c r="FV459" s="11"/>
      <c r="FW459" s="11"/>
      <c r="FX459" s="11"/>
      <c r="FY459" s="11"/>
      <c r="FZ459" s="11"/>
      <c r="GA459" s="11"/>
      <c r="GB459" s="11"/>
      <c r="GC459" s="11"/>
      <c r="GD459" s="11"/>
      <c r="GE459" s="11"/>
      <c r="GF459" s="11"/>
      <c r="GG459" s="11"/>
      <c r="GH459" s="11"/>
      <c r="GI459" s="11"/>
      <c r="GJ459" s="11"/>
      <c r="GK459" s="11"/>
      <c r="GL459" s="11"/>
      <c r="GM459" s="11"/>
      <c r="GN459" s="11"/>
      <c r="GO459" s="11"/>
      <c r="GP459" s="11"/>
      <c r="GQ459" s="11"/>
      <c r="GR459" s="11"/>
      <c r="GS459" s="11"/>
      <c r="GT459" s="11"/>
      <c r="GU459" s="11"/>
      <c r="GV459" s="11"/>
      <c r="GW459" s="11"/>
      <c r="GX459" s="11"/>
      <c r="GY459" s="11"/>
      <c r="GZ459" s="11"/>
      <c r="HA459" s="11"/>
      <c r="HB459" s="11"/>
      <c r="HC459" s="11"/>
      <c r="HD459" s="11"/>
      <c r="HE459" s="11"/>
      <c r="HF459" s="11"/>
      <c r="HG459" s="11"/>
      <c r="HH459" s="11"/>
      <c r="HI459" s="11"/>
      <c r="HJ459" s="11"/>
      <c r="HK459" s="11"/>
      <c r="HL459" s="11"/>
      <c r="HM459" s="11"/>
      <c r="HN459" s="11"/>
      <c r="HO459" s="11"/>
      <c r="HP459" s="11"/>
      <c r="HQ459" s="11"/>
      <c r="HR459" s="11"/>
      <c r="HS459" s="11"/>
      <c r="HT459" s="11"/>
      <c r="HU459" s="11"/>
      <c r="HV459" s="11"/>
      <c r="HW459" s="11"/>
      <c r="HX459" s="11"/>
      <c r="HY459" s="11"/>
      <c r="HZ459" s="11"/>
      <c r="IA459" s="11"/>
      <c r="IB459" s="11"/>
      <c r="IC459" s="11"/>
      <c r="ID459" s="11"/>
      <c r="IE459" s="11"/>
      <c r="IF459" s="11"/>
      <c r="IG459" s="11"/>
      <c r="IH459" s="11"/>
      <c r="II459" s="11"/>
      <c r="IJ459" s="11"/>
      <c r="IK459" s="11"/>
      <c r="IL459" s="11"/>
      <c r="IM459" s="11"/>
      <c r="IN459" s="11"/>
      <c r="IO459" s="11"/>
      <c r="IP459" s="11"/>
      <c r="IQ459" s="11"/>
      <c r="IR459" s="11"/>
      <c r="IS459" s="11"/>
      <c r="IT459" s="11"/>
      <c r="IU459" s="11"/>
      <c r="IV459" s="11"/>
      <c r="IW459" s="11"/>
      <c r="IX459" s="11"/>
      <c r="IY459" s="11"/>
      <c r="IZ459" s="11"/>
      <c r="JA459" s="11"/>
      <c r="JB459" s="11"/>
      <c r="JC459" s="11"/>
      <c r="JD459" s="11"/>
      <c r="JE459" s="11"/>
      <c r="JF459" s="11"/>
      <c r="JG459" s="11"/>
      <c r="JH459" s="11"/>
      <c r="JI459" s="11"/>
      <c r="JJ459" s="11"/>
      <c r="JK459" s="11"/>
      <c r="JL459" s="11"/>
      <c r="JM459" s="11"/>
      <c r="JN459" s="11"/>
      <c r="JO459" s="11"/>
      <c r="JP459" s="11"/>
      <c r="JQ459" s="11"/>
      <c r="JR459" s="11"/>
      <c r="JS459" s="11"/>
      <c r="JT459" s="11"/>
      <c r="JU459" s="11"/>
      <c r="JV459" s="11"/>
    </row>
    <row r="460" spans="1:282" x14ac:dyDescent="0.25">
      <c r="A460" s="26" t="s">
        <v>12</v>
      </c>
      <c r="B460" s="26">
        <v>2</v>
      </c>
      <c r="C460" s="27"/>
      <c r="D460" s="26"/>
      <c r="E460" s="49">
        <f>SUM(E458:E459)</f>
        <v>73500</v>
      </c>
      <c r="F460" s="49">
        <f>SUM(F458:F459)</f>
        <v>2109.4499999999998</v>
      </c>
      <c r="G460" s="49">
        <f>SUM(G458:G459)</f>
        <v>386.81</v>
      </c>
      <c r="H460" s="49">
        <f>SUM(H458)+H459</f>
        <v>2234.4</v>
      </c>
      <c r="I460" s="49">
        <f>SUM(I458:I459)</f>
        <v>200</v>
      </c>
      <c r="J460" s="49">
        <f>SUM(J458)+J459</f>
        <v>4930.66</v>
      </c>
      <c r="K460" s="49">
        <f>SUM(K458)+K459</f>
        <v>68569.34</v>
      </c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12"/>
      <c r="CC460" s="12"/>
      <c r="CD460" s="12"/>
      <c r="CE460" s="12"/>
      <c r="CF460" s="12"/>
      <c r="CG460" s="12"/>
      <c r="CH460" s="12"/>
      <c r="CI460" s="12"/>
      <c r="CJ460" s="12"/>
      <c r="CK460" s="12"/>
      <c r="CL460" s="12"/>
      <c r="CM460" s="12"/>
      <c r="CN460" s="12"/>
      <c r="CO460" s="12"/>
      <c r="CP460" s="12"/>
      <c r="CQ460" s="12"/>
      <c r="CR460" s="12"/>
      <c r="CS460" s="12"/>
      <c r="CT460" s="12"/>
      <c r="CU460" s="12"/>
      <c r="CV460" s="12"/>
      <c r="CW460" s="12"/>
      <c r="CX460" s="12"/>
      <c r="CY460" s="12"/>
      <c r="CZ460" s="12"/>
      <c r="DA460" s="12"/>
      <c r="DB460" s="12"/>
      <c r="DC460" s="12"/>
      <c r="DD460" s="12"/>
      <c r="DE460" s="12"/>
      <c r="DF460" s="12"/>
      <c r="DG460" s="12"/>
      <c r="DH460" s="12"/>
      <c r="DI460" s="12"/>
      <c r="DJ460" s="12"/>
      <c r="DK460" s="12"/>
      <c r="DL460" s="12"/>
      <c r="DM460" s="12"/>
      <c r="DN460" s="12"/>
      <c r="DO460" s="12"/>
      <c r="DP460" s="12"/>
      <c r="DQ460" s="12"/>
      <c r="DR460" s="12"/>
      <c r="DS460" s="12"/>
      <c r="DT460" s="12"/>
      <c r="DU460" s="12"/>
      <c r="DV460" s="12"/>
      <c r="DW460" s="12"/>
      <c r="DX460" s="12"/>
      <c r="DY460" s="12"/>
      <c r="DZ460" s="12"/>
      <c r="EA460" s="12"/>
      <c r="EB460" s="12"/>
      <c r="EC460" s="12"/>
      <c r="ED460" s="12"/>
      <c r="EE460" s="12"/>
      <c r="EF460" s="12"/>
      <c r="EG460" s="12"/>
      <c r="EH460" s="12"/>
      <c r="EI460" s="12"/>
      <c r="EJ460" s="12"/>
      <c r="EK460" s="12"/>
      <c r="EL460" s="12"/>
      <c r="EM460" s="12"/>
      <c r="EN460" s="12"/>
      <c r="EO460" s="12"/>
      <c r="EP460" s="12"/>
      <c r="EQ460" s="12"/>
      <c r="ER460" s="12"/>
      <c r="ES460" s="12"/>
      <c r="ET460" s="12"/>
      <c r="EU460" s="12"/>
      <c r="EV460" s="12"/>
      <c r="EW460" s="12"/>
      <c r="EX460" s="12"/>
      <c r="EY460" s="12"/>
      <c r="EZ460" s="12"/>
      <c r="FA460" s="12"/>
      <c r="FB460" s="12"/>
      <c r="FC460" s="12"/>
      <c r="FD460" s="12"/>
      <c r="FE460" s="12"/>
      <c r="FF460" s="12"/>
      <c r="FG460" s="12"/>
      <c r="FH460" s="12"/>
      <c r="FI460" s="12"/>
      <c r="FJ460" s="12"/>
      <c r="FK460" s="12"/>
      <c r="FL460" s="12"/>
      <c r="FM460" s="12"/>
      <c r="FN460" s="12"/>
      <c r="FO460" s="12"/>
      <c r="FP460" s="12"/>
      <c r="FQ460" s="12"/>
      <c r="FR460" s="12"/>
      <c r="FS460" s="12"/>
      <c r="FT460" s="12"/>
      <c r="FU460" s="12"/>
      <c r="FV460" s="12"/>
      <c r="FW460" s="12"/>
      <c r="FX460" s="12"/>
      <c r="FY460" s="12"/>
      <c r="FZ460" s="12"/>
      <c r="GA460" s="12"/>
      <c r="GB460" s="12"/>
      <c r="GC460" s="12"/>
      <c r="GD460" s="12"/>
      <c r="GE460" s="12"/>
      <c r="GF460" s="12"/>
      <c r="GG460" s="12"/>
      <c r="GH460" s="12"/>
      <c r="GI460" s="12"/>
      <c r="GJ460" s="12"/>
      <c r="GK460" s="12"/>
      <c r="GL460" s="12"/>
      <c r="GM460" s="12"/>
      <c r="GN460" s="12"/>
      <c r="GO460" s="12"/>
      <c r="GP460" s="12"/>
      <c r="GQ460" s="12"/>
      <c r="GR460" s="12"/>
      <c r="GS460" s="12"/>
      <c r="GT460" s="12"/>
      <c r="GU460" s="12"/>
      <c r="GV460" s="12"/>
      <c r="GW460" s="12"/>
      <c r="GX460" s="12"/>
      <c r="GY460" s="12"/>
      <c r="GZ460" s="12"/>
      <c r="HA460" s="12"/>
      <c r="HB460" s="12"/>
      <c r="HC460" s="12"/>
      <c r="HD460" s="12"/>
      <c r="HE460" s="12"/>
      <c r="HF460" s="12"/>
      <c r="HG460" s="12"/>
      <c r="HH460" s="12"/>
      <c r="HI460" s="12"/>
      <c r="HJ460" s="12"/>
      <c r="HK460" s="12"/>
      <c r="HL460" s="12"/>
      <c r="HM460" s="12"/>
      <c r="HN460" s="12"/>
      <c r="HO460" s="12"/>
      <c r="HP460" s="12"/>
      <c r="HQ460" s="12"/>
      <c r="HR460" s="12"/>
      <c r="HS460" s="12"/>
      <c r="HT460" s="12"/>
      <c r="HU460" s="12"/>
      <c r="HV460" s="12"/>
      <c r="HW460" s="12"/>
      <c r="HX460" s="12"/>
      <c r="HY460" s="12"/>
      <c r="HZ460" s="12"/>
      <c r="IA460" s="12"/>
      <c r="IB460" s="12"/>
      <c r="IC460" s="12"/>
      <c r="ID460" s="12"/>
      <c r="IE460" s="12"/>
      <c r="IF460" s="12"/>
      <c r="IG460" s="12"/>
      <c r="IH460" s="12"/>
      <c r="II460" s="12"/>
      <c r="IJ460" s="12"/>
      <c r="IK460" s="12"/>
      <c r="IL460" s="12"/>
      <c r="IM460" s="12"/>
      <c r="IN460" s="12"/>
      <c r="IO460" s="12"/>
      <c r="IP460" s="12"/>
      <c r="IQ460" s="12"/>
      <c r="IR460" s="12"/>
      <c r="IS460" s="12"/>
      <c r="IT460" s="12"/>
      <c r="IU460" s="12"/>
      <c r="IV460" s="12"/>
      <c r="IW460" s="12"/>
      <c r="IX460" s="12"/>
      <c r="IY460" s="12"/>
      <c r="IZ460" s="12"/>
      <c r="JA460" s="12"/>
      <c r="JB460" s="12"/>
      <c r="JC460" s="12"/>
      <c r="JD460" s="12"/>
      <c r="JE460" s="12"/>
      <c r="JF460" s="12"/>
      <c r="JG460" s="12"/>
      <c r="JH460" s="12"/>
      <c r="JI460" s="12"/>
      <c r="JJ460" s="12"/>
      <c r="JK460" s="12"/>
      <c r="JL460" s="12"/>
      <c r="JM460" s="12"/>
      <c r="JN460" s="12"/>
      <c r="JO460" s="12"/>
      <c r="JP460" s="12"/>
      <c r="JQ460" s="12"/>
      <c r="JR460" s="12"/>
      <c r="JS460" s="12"/>
      <c r="JT460" s="12"/>
      <c r="JU460" s="12"/>
      <c r="JV460" s="12"/>
    </row>
    <row r="461" spans="1:282" x14ac:dyDescent="0.25">
      <c r="A461" s="1"/>
      <c r="B461" s="1"/>
      <c r="C461" s="17"/>
      <c r="D461" s="1"/>
      <c r="E461" s="51"/>
      <c r="F461" s="51"/>
      <c r="G461" s="51"/>
      <c r="H461" s="51"/>
      <c r="I461" s="51"/>
      <c r="J461" s="51"/>
      <c r="K461" s="51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</row>
    <row r="462" spans="1:282" x14ac:dyDescent="0.25">
      <c r="A462" s="1" t="s">
        <v>374</v>
      </c>
      <c r="B462" s="1"/>
      <c r="C462" s="17"/>
      <c r="D462" s="1"/>
      <c r="E462" s="51"/>
      <c r="F462" s="51"/>
      <c r="G462" s="51"/>
      <c r="H462" s="51"/>
      <c r="I462" s="51"/>
      <c r="J462" s="51"/>
      <c r="K462" s="51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12"/>
      <c r="FY462" s="12"/>
      <c r="FZ462" s="12"/>
      <c r="GA462" s="12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  <c r="HP462" s="12"/>
      <c r="HQ462" s="12"/>
      <c r="HR462" s="12"/>
      <c r="HS462" s="12"/>
      <c r="HT462" s="12"/>
      <c r="HU462" s="12"/>
      <c r="HV462" s="12"/>
      <c r="HW462" s="12"/>
      <c r="HX462" s="12"/>
      <c r="HY462" s="12"/>
      <c r="HZ462" s="12"/>
      <c r="IA462" s="12"/>
      <c r="IB462" s="12"/>
      <c r="IC462" s="12"/>
      <c r="ID462" s="12"/>
      <c r="IE462" s="12"/>
      <c r="IF462" s="12"/>
      <c r="IG462" s="12"/>
      <c r="IH462" s="12"/>
      <c r="II462" s="12"/>
      <c r="IJ462" s="12"/>
      <c r="IK462" s="12"/>
      <c r="IL462" s="12"/>
      <c r="IM462" s="12"/>
      <c r="IN462" s="12"/>
      <c r="IO462" s="12"/>
      <c r="IP462" s="12"/>
      <c r="IQ462" s="12"/>
      <c r="IR462" s="12"/>
      <c r="IS462" s="12"/>
      <c r="IT462" s="12"/>
      <c r="IU462" s="12"/>
      <c r="IV462" s="12"/>
      <c r="IW462" s="12"/>
      <c r="IX462" s="12"/>
      <c r="IY462" s="12"/>
      <c r="IZ462" s="12"/>
      <c r="JA462" s="12"/>
      <c r="JB462" s="12"/>
      <c r="JC462" s="12"/>
      <c r="JD462" s="12"/>
      <c r="JE462" s="12"/>
      <c r="JF462" s="12"/>
      <c r="JG462" s="12"/>
      <c r="JH462" s="12"/>
      <c r="JI462" s="12"/>
      <c r="JJ462" s="12"/>
      <c r="JK462" s="12"/>
      <c r="JL462" s="12"/>
      <c r="JM462" s="12"/>
      <c r="JN462" s="12"/>
      <c r="JO462" s="12"/>
      <c r="JP462" s="12"/>
      <c r="JQ462" s="12"/>
      <c r="JR462" s="12"/>
      <c r="JS462" s="12"/>
      <c r="JT462" s="12"/>
      <c r="JU462" s="12"/>
      <c r="JV462" s="12"/>
    </row>
    <row r="463" spans="1:282" s="12" customFormat="1" x14ac:dyDescent="0.25">
      <c r="A463" t="s">
        <v>83</v>
      </c>
      <c r="B463" t="s">
        <v>418</v>
      </c>
      <c r="C463" s="14" t="s">
        <v>320</v>
      </c>
      <c r="D463" t="s">
        <v>211</v>
      </c>
      <c r="E463" s="42">
        <v>101000</v>
      </c>
      <c r="F463" s="42">
        <v>2898.7</v>
      </c>
      <c r="G463" s="42">
        <v>12340.59</v>
      </c>
      <c r="H463" s="42">
        <v>3070.4</v>
      </c>
      <c r="I463" s="42">
        <v>175</v>
      </c>
      <c r="J463" s="42">
        <v>18484.689999999999</v>
      </c>
      <c r="K463" s="42">
        <v>82515.31</v>
      </c>
    </row>
    <row r="464" spans="1:282" s="12" customFormat="1" x14ac:dyDescent="0.25">
      <c r="A464" s="26" t="s">
        <v>12</v>
      </c>
      <c r="B464" s="26">
        <v>1</v>
      </c>
      <c r="C464" s="27"/>
      <c r="D464" s="26"/>
      <c r="E464" s="49">
        <f>E463</f>
        <v>101000</v>
      </c>
      <c r="F464" s="49">
        <f>SUM(F463)</f>
        <v>2898.7</v>
      </c>
      <c r="G464" s="49">
        <f>G463</f>
        <v>12340.59</v>
      </c>
      <c r="H464" s="49">
        <f>H463</f>
        <v>3070.4</v>
      </c>
      <c r="I464" s="49">
        <f>I463</f>
        <v>175</v>
      </c>
      <c r="J464" s="49">
        <f>J463</f>
        <v>18484.689999999999</v>
      </c>
      <c r="K464" s="49">
        <f>K463</f>
        <v>82515.31</v>
      </c>
    </row>
    <row r="465" spans="1:282" s="13" customFormat="1" x14ac:dyDescent="0.25">
      <c r="A465"/>
      <c r="B465"/>
      <c r="C465" s="14"/>
      <c r="D465"/>
      <c r="E465" s="42"/>
      <c r="F465" s="42"/>
      <c r="G465" s="42"/>
      <c r="H465" s="42"/>
      <c r="I465" s="42"/>
      <c r="J465" s="42"/>
      <c r="K465" s="42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/>
      <c r="AB465" s="20"/>
      <c r="AC465" s="20"/>
      <c r="AD465" s="20"/>
      <c r="AE465" s="20"/>
      <c r="AF465" s="20"/>
      <c r="AG465" s="20"/>
      <c r="AH465" s="20"/>
      <c r="AI465" s="20"/>
      <c r="AJ465" s="20"/>
      <c r="AK465" s="20"/>
      <c r="AL465" s="20"/>
      <c r="AM465" s="20"/>
      <c r="AN465" s="20"/>
      <c r="AO465" s="20"/>
      <c r="AP465" s="20"/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  <c r="BC465" s="20"/>
      <c r="BD465" s="20"/>
      <c r="BE465" s="20"/>
      <c r="BF465" s="20"/>
      <c r="BG465" s="20"/>
      <c r="BH465" s="20"/>
      <c r="BI465" s="20"/>
      <c r="BJ465" s="20"/>
      <c r="BK465" s="20"/>
      <c r="BL465" s="20"/>
      <c r="BM465" s="20"/>
      <c r="BN465" s="20"/>
      <c r="BO465" s="20"/>
      <c r="BP465" s="20"/>
      <c r="BQ465" s="20"/>
      <c r="BR465" s="20"/>
      <c r="BS465" s="20"/>
      <c r="BT465" s="20"/>
      <c r="BU465" s="20"/>
      <c r="BV465" s="20"/>
      <c r="BW465" s="20"/>
      <c r="BX465" s="20"/>
      <c r="BY465" s="20"/>
      <c r="BZ465" s="20"/>
      <c r="CA465" s="20"/>
      <c r="CB465" s="20"/>
      <c r="CC465" s="20"/>
      <c r="CD465" s="20"/>
      <c r="CE465" s="20"/>
      <c r="CF465" s="20"/>
      <c r="CG465" s="20"/>
      <c r="CH465" s="20"/>
      <c r="CI465" s="20"/>
      <c r="CJ465" s="20"/>
      <c r="CK465" s="20"/>
      <c r="CL465" s="20"/>
      <c r="CM465" s="20"/>
      <c r="CN465" s="20"/>
      <c r="CO465" s="20"/>
      <c r="CP465" s="20"/>
      <c r="CQ465" s="20"/>
      <c r="CR465" s="20"/>
      <c r="CS465" s="20"/>
      <c r="CT465" s="20"/>
      <c r="CU465" s="20"/>
      <c r="CV465" s="20"/>
      <c r="CW465" s="20"/>
      <c r="CX465" s="20"/>
      <c r="CY465" s="20"/>
      <c r="CZ465" s="20"/>
      <c r="DA465" s="20"/>
      <c r="DB465" s="20"/>
      <c r="DC465" s="20"/>
      <c r="DD465" s="20"/>
      <c r="DE465" s="20"/>
      <c r="DF465" s="20"/>
      <c r="DG465" s="20"/>
      <c r="DH465" s="20"/>
      <c r="DI465" s="20"/>
      <c r="DJ465" s="20"/>
      <c r="DK465" s="20"/>
      <c r="DL465" s="20"/>
      <c r="DM465" s="20"/>
      <c r="DN465" s="20"/>
      <c r="DO465" s="20"/>
      <c r="DP465" s="20"/>
      <c r="DQ465" s="20"/>
      <c r="DR465" s="20"/>
      <c r="DS465" s="20"/>
      <c r="DT465" s="20"/>
      <c r="DU465" s="20"/>
      <c r="DV465" s="20"/>
      <c r="DW465" s="20"/>
      <c r="DX465" s="20"/>
      <c r="DY465" s="20"/>
      <c r="DZ465" s="20"/>
      <c r="EA465" s="20"/>
      <c r="EB465" s="20"/>
      <c r="EC465" s="20"/>
      <c r="ED465" s="20"/>
      <c r="EE465" s="20"/>
      <c r="EF465" s="20"/>
      <c r="EG465" s="20"/>
      <c r="EH465" s="20"/>
      <c r="EI465" s="20"/>
      <c r="EJ465" s="20"/>
      <c r="EK465" s="20"/>
      <c r="EL465" s="20"/>
      <c r="EM465" s="20"/>
      <c r="EN465" s="20"/>
      <c r="EO465" s="20"/>
      <c r="EP465" s="20"/>
      <c r="EQ465" s="20"/>
      <c r="ER465" s="20"/>
      <c r="ES465" s="20"/>
      <c r="ET465" s="20"/>
      <c r="EU465" s="20"/>
      <c r="EV465" s="20"/>
      <c r="EW465" s="20"/>
      <c r="EX465" s="20"/>
      <c r="EY465" s="20"/>
      <c r="EZ465" s="20"/>
      <c r="FA465" s="20"/>
      <c r="FB465" s="20"/>
      <c r="FC465" s="20"/>
      <c r="FD465" s="20"/>
      <c r="FE465" s="20"/>
      <c r="FF465" s="20"/>
      <c r="FG465" s="20"/>
      <c r="FH465" s="20"/>
      <c r="FI465" s="20"/>
      <c r="FJ465" s="20"/>
      <c r="FK465" s="20"/>
      <c r="FL465" s="20"/>
      <c r="FM465" s="20"/>
      <c r="FN465" s="20"/>
      <c r="FO465" s="20"/>
      <c r="FP465" s="20"/>
      <c r="FQ465" s="20"/>
      <c r="FR465" s="20"/>
      <c r="FS465" s="20"/>
      <c r="FT465" s="20"/>
      <c r="FU465" s="20"/>
      <c r="FV465" s="20"/>
      <c r="FW465" s="20"/>
      <c r="FX465" s="20"/>
      <c r="FY465" s="20"/>
      <c r="FZ465" s="20"/>
      <c r="GA465" s="20"/>
      <c r="GB465" s="20"/>
      <c r="GC465" s="20"/>
      <c r="GD465" s="20"/>
      <c r="GE465" s="20"/>
      <c r="GF465" s="20"/>
      <c r="GG465" s="20"/>
      <c r="GH465" s="20"/>
      <c r="GI465" s="20"/>
      <c r="GJ465" s="20"/>
      <c r="GK465" s="20"/>
      <c r="GL465" s="20"/>
      <c r="GM465" s="20"/>
      <c r="GN465" s="20"/>
      <c r="GO465" s="20"/>
      <c r="GP465" s="20"/>
      <c r="GQ465" s="20"/>
      <c r="GR465" s="20"/>
      <c r="GS465" s="20"/>
      <c r="GT465" s="20"/>
      <c r="GU465" s="20"/>
      <c r="GV465" s="20"/>
      <c r="GW465" s="20"/>
      <c r="GX465" s="20"/>
      <c r="GY465" s="20"/>
      <c r="GZ465" s="20"/>
      <c r="HA465" s="20"/>
      <c r="HB465" s="20"/>
      <c r="HC465" s="20"/>
      <c r="HD465" s="20"/>
      <c r="HE465" s="20"/>
      <c r="HF465" s="20"/>
      <c r="HG465" s="20"/>
      <c r="HH465" s="20"/>
      <c r="HI465" s="20"/>
      <c r="HJ465" s="20"/>
      <c r="HK465" s="20"/>
      <c r="HL465" s="20"/>
      <c r="HM465" s="20"/>
      <c r="HN465" s="20"/>
      <c r="HO465" s="20"/>
      <c r="HP465" s="20"/>
      <c r="HQ465" s="20"/>
      <c r="HR465" s="20"/>
      <c r="HS465" s="20"/>
      <c r="HT465" s="20"/>
      <c r="HU465" s="20"/>
      <c r="HV465" s="20"/>
      <c r="HW465" s="20"/>
      <c r="HX465" s="20"/>
      <c r="HY465" s="20"/>
      <c r="HZ465" s="20"/>
      <c r="IA465" s="20"/>
      <c r="IB465" s="20"/>
      <c r="IC465" s="20"/>
      <c r="ID465" s="20"/>
      <c r="IE465" s="20"/>
      <c r="IF465" s="20"/>
      <c r="IG465" s="20"/>
      <c r="IH465" s="20"/>
      <c r="II465" s="20"/>
      <c r="IJ465" s="20"/>
      <c r="IK465" s="20"/>
      <c r="IL465" s="20"/>
      <c r="IM465" s="20"/>
      <c r="IN465" s="20"/>
      <c r="IO465" s="20"/>
      <c r="IP465" s="20"/>
      <c r="IQ465" s="20"/>
      <c r="IR465" s="20"/>
      <c r="IS465" s="20"/>
      <c r="IT465" s="20"/>
      <c r="IU465" s="20"/>
      <c r="IV465" s="20"/>
      <c r="IW465" s="20"/>
      <c r="IX465" s="20"/>
      <c r="IY465" s="20"/>
      <c r="IZ465" s="20"/>
      <c r="JA465" s="20"/>
      <c r="JB465" s="20"/>
      <c r="JC465" s="20"/>
      <c r="JD465" s="20"/>
      <c r="JE465" s="20"/>
      <c r="JF465" s="20"/>
      <c r="JG465" s="20"/>
      <c r="JH465" s="20"/>
      <c r="JI465" s="20"/>
      <c r="JJ465" s="20"/>
      <c r="JK465" s="20"/>
      <c r="JL465" s="20"/>
      <c r="JM465" s="20"/>
      <c r="JN465" s="20"/>
      <c r="JO465" s="20"/>
      <c r="JP465" s="20"/>
      <c r="JQ465" s="20"/>
      <c r="JR465" s="20"/>
      <c r="JS465" s="20"/>
      <c r="JT465" s="20"/>
      <c r="JU465" s="20"/>
      <c r="JV465" s="20"/>
    </row>
    <row r="467" spans="1:282" ht="15.75" x14ac:dyDescent="0.25">
      <c r="A467" s="3" t="s">
        <v>176</v>
      </c>
      <c r="B467" s="3">
        <f>B464+B460+B455+B446+B438+B434+B428+B424+B420+B415+B405+B400+B393+B385+B380+B376+B363+B347+B352+B343+B333+B329+B323+B315+B307+B295+B291+B287+B275+B279+B250+B261+B246+B232+B223+B211+B216+B206+B201+B197+B193+B186+B182+B178+B172+B126+B164+B120+B110+B104+B98+B94+B87+B82+B77+B73+B65+B54+B49+B44+B40+B35+B30+B25+B21</f>
        <v>262</v>
      </c>
      <c r="C467" s="18"/>
      <c r="D467" s="3"/>
      <c r="E467" s="52">
        <f>E464+E460+E455+E446+E438+E434+E428+E424+E420+E415+E405+E400+E393+E385+E380+E376+E363+E352+E347+E343+E333+E329+E323+E315+E307+E295+E291+E287+E279+E275+E261+E250+E246+E232+E223+E216+E211+E206+E201+E197+E193+E186+E182+E178+E172+E164+E126+E120+E110+E104+E98+E94+E87+E82+E77+E73+E65+E54+E49+E44+E40+E35+E30+E25+E21</f>
        <v>13270988.85</v>
      </c>
      <c r="F467" s="52">
        <f>F464+F460+F455+F446+F438+F434+F428+F424+F420+F415+F405+F400+F393+F385+F380+F376+F363+F352+F347+F343+F333+F329+F323+F307+F315+F295+F291+F287+F279+F275+F261+F250+F246+F232+F223+F216+F211+F206+F201+F197+F193+F186+F182+F178+F172+F164+F126+F120+F110+F104+F98+F94+F87+F82+F77+F73+F65+F54+F49+F44+F40+F35+F30+F25+F21</f>
        <v>380877.42</v>
      </c>
      <c r="G467" s="52">
        <f>G464+G460+G455+G446+G438+G434+G428+G424+G420+G415+G405+G400+G393+G385+G380+G376+G363+G352+G347+G343+G333+G329+G323+G315+G307+G295+G291+G287+G279+G275+G261+G250+G246+G232+G223+G216+G211+G206+G201+G197+G193+G186+G182+G178+G172+G164+G126+G120+G110+G104+G98+G94+G87+G82+G77+G73+G65+G54+G49+G44+G40+G35+G30+G25+G21</f>
        <v>843203.92</v>
      </c>
      <c r="H467" s="52">
        <f>H464+H460+H455+H446+H438+H434+H428+H424+H420+H415+H405+H400+H393+H385+H380+H376+H363+H352+H347+H343+H333+H329+H323+H315+H307+H295+H291+H287+H279+H275+H261+H250+H246+H232+H223+H216+H211+H206+H201+H197+H193+H186+H182+H178+H172+H164+H126+H110+H120+H104+H98+H94+H87+H77+H82+H73+H65+H54+H49+H44+H40+H35+H30+H25+H21</f>
        <v>400797.06</v>
      </c>
      <c r="I467" s="52">
        <f>I464+I460+I455+I446+I438+I434+I428+I424+I420+I415+I405+I400+I393+I385+I380+I376+I363+I352+I347+I343+I333+I329+I323+I315+I307+I295+I291+I287+I279+I275+I261+I250+I246+I232+I223+I216+I211+I206+I201+I197+I193+I186+I182+I178+I172+I164++I126+I120+I110+I104+I98+I94+I87+I82+I77+I73+I65+I54+I49+I44+I40+I35+I30+I25+I21</f>
        <v>476316</v>
      </c>
      <c r="J467" s="52">
        <f>J464+J460+J455+J446+J438+J434+J428+J424+J420+J415+J405+J400+J393+J385+J380+J376+J363+J352+J347+J343+J333+J329+J323+J315+J307+J295+J291+J287+J279+J275+J261+J250+J246+J232+J223+J216+J211+J206+J201+J197+J193+J186+J182+J178+J172+J164+J126+J120+J110+J104+J98+J94+J87+J82+J77+J73+J65+J54+J49+J44+J40+J35+J30+J25+J21</f>
        <v>2101194.4</v>
      </c>
      <c r="K467" s="52">
        <f>K464+K460+K455+K446+K438+K434+K428+K424+K420+K415+K405+K400+K393+K385+K380+K376+K363+K352+K347+K343+K333+K329+K323+K315+K307+K295+K291+K287+K279+K275+K261+K250+K246+K232+K223+K216+K211+K206+K201+K197+K193+K186+K182+K178+K172+K164+K126+K120+K110+K104+K98+K94+K87+K82+K77+K73+K65+K54+K49+K44+K40+K35+K30+K25+K21</f>
        <v>11169794.449999999</v>
      </c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12"/>
      <c r="CC467" s="12"/>
      <c r="CD467" s="12"/>
      <c r="CE467" s="12"/>
      <c r="CF467" s="12"/>
      <c r="CG467" s="12"/>
      <c r="CH467" s="12"/>
      <c r="CI467" s="12"/>
      <c r="CJ467" s="12"/>
      <c r="CK467" s="12"/>
      <c r="CL467" s="12"/>
      <c r="CM467" s="12"/>
      <c r="CN467" s="12"/>
      <c r="CO467" s="12"/>
      <c r="CP467" s="12"/>
      <c r="CQ467" s="12"/>
      <c r="CR467" s="12"/>
      <c r="CS467" s="12"/>
      <c r="CT467" s="12"/>
      <c r="CU467" s="12"/>
      <c r="CV467" s="12"/>
      <c r="CW467" s="12"/>
      <c r="CX467" s="12"/>
      <c r="CY467" s="12"/>
      <c r="CZ467" s="12"/>
      <c r="DA467" s="12"/>
      <c r="DB467" s="12"/>
      <c r="DC467" s="12"/>
      <c r="DD467" s="12"/>
      <c r="DE467" s="12"/>
      <c r="DF467" s="12"/>
      <c r="DG467" s="12"/>
      <c r="DH467" s="12"/>
      <c r="DI467" s="12"/>
      <c r="DJ467" s="12"/>
      <c r="DK467" s="12"/>
      <c r="DL467" s="12"/>
      <c r="DM467" s="12"/>
      <c r="DN467" s="12"/>
      <c r="DO467" s="12"/>
      <c r="DP467" s="12"/>
      <c r="DQ467" s="12"/>
      <c r="DR467" s="12"/>
      <c r="DS467" s="12"/>
      <c r="DT467" s="12"/>
      <c r="DU467" s="12"/>
      <c r="DV467" s="12"/>
      <c r="DW467" s="12"/>
      <c r="DX467" s="12"/>
      <c r="DY467" s="12"/>
      <c r="DZ467" s="12"/>
      <c r="EA467" s="12"/>
      <c r="EB467" s="12"/>
      <c r="EC467" s="12"/>
      <c r="ED467" s="12"/>
      <c r="EE467" s="12"/>
      <c r="EF467" s="12"/>
      <c r="EG467" s="12"/>
      <c r="EH467" s="12"/>
      <c r="EI467" s="12"/>
      <c r="EJ467" s="12"/>
      <c r="EK467" s="12"/>
      <c r="EL467" s="12"/>
      <c r="EM467" s="12"/>
      <c r="EN467" s="12"/>
      <c r="EO467" s="12"/>
      <c r="EP467" s="12"/>
      <c r="EQ467" s="12"/>
      <c r="ER467" s="12"/>
      <c r="ES467" s="12"/>
      <c r="ET467" s="12"/>
      <c r="EU467" s="12"/>
      <c r="EV467" s="12"/>
      <c r="EW467" s="12"/>
      <c r="EX467" s="12"/>
      <c r="EY467" s="12"/>
      <c r="EZ467" s="12"/>
      <c r="FA467" s="12"/>
      <c r="FB467" s="12"/>
      <c r="FC467" s="12"/>
      <c r="FD467" s="12"/>
      <c r="FE467" s="12"/>
      <c r="FF467" s="12"/>
      <c r="FG467" s="12"/>
      <c r="FH467" s="12"/>
      <c r="FI467" s="12"/>
      <c r="FJ467" s="12"/>
      <c r="FK467" s="12"/>
      <c r="FL467" s="12"/>
      <c r="FM467" s="12"/>
      <c r="FN467" s="12"/>
      <c r="FO467" s="12"/>
      <c r="FP467" s="12"/>
      <c r="FQ467" s="12"/>
      <c r="FR467" s="12"/>
      <c r="FS467" s="12"/>
      <c r="FT467" s="12"/>
      <c r="FU467" s="12"/>
      <c r="FV467" s="12"/>
      <c r="FW467" s="12"/>
      <c r="FX467" s="12"/>
      <c r="FY467" s="12"/>
      <c r="FZ467" s="12"/>
      <c r="GA467" s="12"/>
      <c r="GB467" s="12"/>
      <c r="GC467" s="12"/>
      <c r="GD467" s="12"/>
      <c r="GE467" s="12"/>
      <c r="GF467" s="12"/>
      <c r="GG467" s="12"/>
      <c r="GH467" s="12"/>
      <c r="GI467" s="12"/>
      <c r="GJ467" s="12"/>
      <c r="GK467" s="12"/>
      <c r="GL467" s="12"/>
      <c r="GM467" s="12"/>
      <c r="GN467" s="12"/>
      <c r="GO467" s="12"/>
      <c r="GP467" s="12"/>
      <c r="GQ467" s="12"/>
      <c r="GR467" s="12"/>
      <c r="GS467" s="12"/>
      <c r="GT467" s="12"/>
      <c r="GU467" s="12"/>
      <c r="GV467" s="12"/>
      <c r="GW467" s="12"/>
      <c r="GX467" s="12"/>
      <c r="GY467" s="12"/>
      <c r="GZ467" s="12"/>
      <c r="HA467" s="12"/>
      <c r="HB467" s="12"/>
      <c r="HC467" s="12"/>
      <c r="HD467" s="12"/>
      <c r="HE467" s="12"/>
      <c r="HF467" s="12"/>
      <c r="HG467" s="12"/>
      <c r="HH467" s="12"/>
      <c r="HI467" s="12"/>
      <c r="HJ467" s="12"/>
      <c r="HK467" s="12"/>
      <c r="HL467" s="12"/>
      <c r="HM467" s="12"/>
      <c r="HN467" s="12"/>
      <c r="HO467" s="12"/>
      <c r="HP467" s="12"/>
      <c r="HQ467" s="12"/>
      <c r="HR467" s="12"/>
      <c r="HS467" s="12"/>
      <c r="HT467" s="12"/>
      <c r="HU467" s="12"/>
      <c r="HV467" s="12"/>
      <c r="HW467" s="12"/>
      <c r="HX467" s="12"/>
      <c r="HY467" s="12"/>
      <c r="HZ467" s="12"/>
      <c r="IA467" s="12"/>
      <c r="IB467" s="12"/>
      <c r="IC467" s="12"/>
      <c r="ID467" s="12"/>
      <c r="IE467" s="12"/>
      <c r="IF467" s="12"/>
      <c r="IG467" s="12"/>
      <c r="IH467" s="12"/>
      <c r="II467" s="12"/>
      <c r="IJ467" s="12"/>
      <c r="IK467" s="12"/>
      <c r="IL467" s="12"/>
      <c r="IM467" s="12"/>
      <c r="IN467" s="12"/>
      <c r="IO467" s="12"/>
      <c r="IP467" s="12"/>
      <c r="IQ467" s="12"/>
      <c r="IR467" s="12"/>
      <c r="IS467" s="12"/>
      <c r="IT467" s="12"/>
      <c r="IU467" s="12"/>
      <c r="IV467" s="12"/>
      <c r="IW467" s="12"/>
      <c r="IX467" s="12"/>
      <c r="IY467" s="12"/>
      <c r="IZ467" s="12"/>
      <c r="JA467" s="12"/>
      <c r="JB467" s="12"/>
      <c r="JC467" s="12"/>
      <c r="JD467" s="12"/>
      <c r="JE467" s="12"/>
      <c r="JF467" s="12"/>
      <c r="JG467" s="12"/>
      <c r="JH467" s="12"/>
      <c r="JI467" s="12"/>
      <c r="JJ467" s="12"/>
      <c r="JK467" s="12"/>
      <c r="JL467" s="12"/>
      <c r="JM467" s="12"/>
      <c r="JN467" s="12"/>
      <c r="JO467" s="12"/>
      <c r="JP467" s="12"/>
      <c r="JQ467" s="12"/>
      <c r="JR467" s="12"/>
      <c r="JS467" s="12"/>
      <c r="JT467" s="12"/>
      <c r="JU467" s="12"/>
      <c r="JV467" s="12"/>
    </row>
    <row r="513" spans="1:282" s="2" customFormat="1" x14ac:dyDescent="0.25">
      <c r="A513"/>
      <c r="B513"/>
      <c r="C513" s="14"/>
      <c r="D513"/>
      <c r="E513" s="42"/>
      <c r="F513" s="42"/>
      <c r="G513" s="42"/>
      <c r="H513" s="42"/>
      <c r="I513" s="42"/>
      <c r="J513" s="42"/>
      <c r="K513" s="4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  <c r="BD513" s="11"/>
      <c r="BE513" s="11"/>
      <c r="BF513" s="11"/>
      <c r="BG513" s="11"/>
      <c r="BH513" s="11"/>
      <c r="BI513" s="11"/>
      <c r="BJ513" s="11"/>
      <c r="BK513" s="11"/>
      <c r="BL513" s="11"/>
      <c r="BM513" s="11"/>
      <c r="BN513" s="11"/>
      <c r="BO513" s="11"/>
      <c r="BP513" s="11"/>
      <c r="BQ513" s="11"/>
      <c r="BR513" s="11"/>
      <c r="BS513" s="11"/>
      <c r="BT513" s="11"/>
      <c r="BU513" s="11"/>
      <c r="BV513" s="11"/>
      <c r="BW513" s="11"/>
      <c r="BX513" s="11"/>
      <c r="BY513" s="11"/>
      <c r="BZ513" s="11"/>
      <c r="CA513" s="11"/>
      <c r="CB513" s="11"/>
      <c r="CC513" s="11"/>
      <c r="CD513" s="11"/>
      <c r="CE513" s="11"/>
      <c r="CF513" s="11"/>
      <c r="CG513" s="11"/>
      <c r="CH513" s="11"/>
      <c r="CI513" s="11"/>
      <c r="CJ513" s="11"/>
      <c r="CK513" s="11"/>
      <c r="CL513" s="11"/>
      <c r="CM513" s="11"/>
      <c r="CN513" s="11"/>
      <c r="CO513" s="11"/>
      <c r="CP513" s="11"/>
      <c r="CQ513" s="11"/>
      <c r="CR513" s="11"/>
      <c r="CS513" s="11"/>
      <c r="CT513" s="11"/>
      <c r="CU513" s="11"/>
      <c r="CV513" s="11"/>
      <c r="CW513" s="11"/>
      <c r="CX513" s="11"/>
      <c r="CY513" s="11"/>
      <c r="CZ513" s="11"/>
      <c r="DA513" s="11"/>
      <c r="DB513" s="11"/>
      <c r="DC513" s="11"/>
      <c r="DD513" s="11"/>
      <c r="DE513" s="11"/>
      <c r="DF513" s="11"/>
      <c r="DG513" s="11"/>
      <c r="DH513" s="11"/>
      <c r="DI513" s="11"/>
      <c r="DJ513" s="11"/>
      <c r="DK513" s="11"/>
      <c r="DL513" s="11"/>
      <c r="DM513" s="11"/>
      <c r="DN513" s="11"/>
      <c r="DO513" s="11"/>
      <c r="DP513" s="11"/>
      <c r="DQ513" s="11"/>
      <c r="DR513" s="11"/>
      <c r="DS513" s="11"/>
      <c r="DT513" s="11"/>
      <c r="DU513" s="11"/>
      <c r="DV513" s="11"/>
      <c r="DW513" s="11"/>
      <c r="DX513" s="11"/>
      <c r="DY513" s="11"/>
      <c r="DZ513" s="11"/>
      <c r="EA513" s="11"/>
      <c r="EB513" s="11"/>
      <c r="EC513" s="11"/>
      <c r="ED513" s="11"/>
      <c r="EE513" s="11"/>
      <c r="EF513" s="11"/>
      <c r="EG513" s="11"/>
      <c r="EH513" s="11"/>
      <c r="EI513" s="11"/>
      <c r="EJ513" s="11"/>
      <c r="EK513" s="11"/>
      <c r="EL513" s="11"/>
      <c r="EM513" s="11"/>
      <c r="EN513" s="11"/>
      <c r="EO513" s="11"/>
      <c r="EP513" s="11"/>
      <c r="EQ513" s="11"/>
      <c r="ER513" s="11"/>
      <c r="ES513" s="11"/>
      <c r="ET513" s="11"/>
      <c r="EU513" s="11"/>
      <c r="EV513" s="11"/>
      <c r="EW513" s="11"/>
      <c r="EX513" s="11"/>
      <c r="EY513" s="11"/>
      <c r="EZ513" s="11"/>
      <c r="FA513" s="11"/>
      <c r="FB513" s="11"/>
      <c r="FC513" s="11"/>
      <c r="FD513" s="11"/>
      <c r="FE513" s="11"/>
      <c r="FF513" s="11"/>
      <c r="FG513" s="11"/>
      <c r="FH513" s="11"/>
      <c r="FI513" s="11"/>
      <c r="FJ513" s="11"/>
      <c r="FK513" s="11"/>
      <c r="FL513" s="11"/>
      <c r="FM513" s="11"/>
      <c r="FN513" s="11"/>
      <c r="FO513" s="11"/>
      <c r="FP513" s="11"/>
      <c r="FQ513" s="11"/>
      <c r="FR513" s="11"/>
      <c r="FS513" s="11"/>
      <c r="FT513" s="11"/>
      <c r="FU513" s="11"/>
      <c r="FV513" s="11"/>
      <c r="FW513" s="11"/>
      <c r="FX513" s="11"/>
      <c r="FY513" s="11"/>
      <c r="FZ513" s="11"/>
      <c r="GA513" s="11"/>
      <c r="GB513" s="11"/>
      <c r="GC513" s="11"/>
      <c r="GD513" s="11"/>
      <c r="GE513" s="11"/>
      <c r="GF513" s="11"/>
      <c r="GG513" s="11"/>
      <c r="GH513" s="11"/>
      <c r="GI513" s="11"/>
      <c r="GJ513" s="11"/>
      <c r="GK513" s="11"/>
      <c r="GL513" s="11"/>
      <c r="GM513" s="11"/>
      <c r="GN513" s="11"/>
      <c r="GO513" s="11"/>
      <c r="GP513" s="11"/>
      <c r="GQ513" s="11"/>
      <c r="GR513" s="11"/>
      <c r="GS513" s="11"/>
      <c r="GT513" s="11"/>
      <c r="GU513" s="11"/>
      <c r="GV513" s="11"/>
      <c r="GW513" s="11"/>
      <c r="GX513" s="11"/>
      <c r="GY513" s="11"/>
      <c r="GZ513" s="11"/>
      <c r="HA513" s="11"/>
      <c r="HB513" s="11"/>
      <c r="HC513" s="11"/>
      <c r="HD513" s="11"/>
      <c r="HE513" s="11"/>
      <c r="HF513" s="11"/>
      <c r="HG513" s="11"/>
      <c r="HH513" s="11"/>
      <c r="HI513" s="11"/>
      <c r="HJ513" s="11"/>
      <c r="HK513" s="11"/>
      <c r="HL513" s="11"/>
      <c r="HM513" s="11"/>
      <c r="HN513" s="11"/>
      <c r="HO513" s="11"/>
      <c r="HP513" s="11"/>
      <c r="HQ513" s="11"/>
      <c r="HR513" s="11"/>
      <c r="HS513" s="11"/>
      <c r="HT513" s="11"/>
      <c r="HU513" s="11"/>
      <c r="HV513" s="11"/>
      <c r="HW513" s="11"/>
      <c r="HX513" s="11"/>
      <c r="HY513" s="11"/>
      <c r="HZ513" s="11"/>
      <c r="IA513" s="11"/>
      <c r="IB513" s="11"/>
      <c r="IC513" s="11"/>
      <c r="ID513" s="11"/>
      <c r="IE513" s="11"/>
      <c r="IF513" s="11"/>
      <c r="IG513" s="11"/>
      <c r="IH513" s="11"/>
      <c r="II513" s="11"/>
      <c r="IJ513" s="11"/>
      <c r="IK513" s="11"/>
      <c r="IL513" s="11"/>
      <c r="IM513" s="11"/>
      <c r="IN513" s="11"/>
      <c r="IO513" s="11"/>
      <c r="IP513" s="11"/>
      <c r="IQ513" s="11"/>
      <c r="IR513" s="11"/>
      <c r="IS513" s="11"/>
      <c r="IT513" s="11"/>
      <c r="IU513" s="11"/>
      <c r="IV513" s="11"/>
      <c r="IW513" s="11"/>
      <c r="IX513" s="11"/>
      <c r="IY513" s="11"/>
      <c r="IZ513" s="11"/>
      <c r="JA513" s="11"/>
      <c r="JB513" s="11"/>
      <c r="JC513" s="11"/>
      <c r="JD513" s="11"/>
      <c r="JE513" s="11"/>
      <c r="JF513" s="11"/>
      <c r="JG513" s="11"/>
      <c r="JH513" s="11"/>
      <c r="JI513" s="11"/>
      <c r="JJ513" s="11"/>
      <c r="JK513" s="11"/>
      <c r="JL513" s="11"/>
      <c r="JM513" s="11"/>
      <c r="JN513" s="11"/>
      <c r="JO513" s="11"/>
      <c r="JP513" s="11"/>
      <c r="JQ513" s="11"/>
      <c r="JR513" s="11"/>
      <c r="JS513" s="11"/>
      <c r="JT513" s="11"/>
      <c r="JU513" s="11"/>
      <c r="JV513" s="11"/>
    </row>
    <row r="514" spans="1:282" x14ac:dyDescent="0.25"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  <c r="BC514" s="12"/>
      <c r="BD514" s="12"/>
      <c r="BE514" s="12"/>
      <c r="BF514" s="12"/>
      <c r="BG514" s="12"/>
      <c r="BH514" s="12"/>
      <c r="BI514" s="12"/>
      <c r="BJ514" s="12"/>
      <c r="BK514" s="12"/>
      <c r="BL514" s="12"/>
      <c r="BM514" s="12"/>
      <c r="BN514" s="12"/>
      <c r="BO514" s="12"/>
      <c r="BP514" s="12"/>
      <c r="BQ514" s="12"/>
      <c r="BR514" s="12"/>
      <c r="BS514" s="12"/>
      <c r="BT514" s="12"/>
      <c r="BU514" s="12"/>
      <c r="BV514" s="12"/>
      <c r="BW514" s="12"/>
      <c r="BX514" s="12"/>
      <c r="BY514" s="12"/>
      <c r="BZ514" s="12"/>
      <c r="CA514" s="12"/>
      <c r="CB514" s="12"/>
      <c r="CC514" s="12"/>
      <c r="CD514" s="12"/>
      <c r="CE514" s="12"/>
      <c r="CF514" s="12"/>
      <c r="CG514" s="12"/>
      <c r="CH514" s="12"/>
      <c r="CI514" s="12"/>
      <c r="CJ514" s="12"/>
      <c r="CK514" s="12"/>
      <c r="CL514" s="12"/>
      <c r="CM514" s="12"/>
      <c r="CN514" s="12"/>
      <c r="CO514" s="12"/>
      <c r="CP514" s="12"/>
      <c r="CQ514" s="12"/>
      <c r="CR514" s="12"/>
      <c r="CS514" s="12"/>
      <c r="CT514" s="12"/>
      <c r="CU514" s="12"/>
      <c r="CV514" s="12"/>
      <c r="CW514" s="12"/>
      <c r="CX514" s="12"/>
      <c r="CY514" s="12"/>
      <c r="CZ514" s="12"/>
      <c r="DA514" s="12"/>
      <c r="DB514" s="12"/>
      <c r="DC514" s="12"/>
      <c r="DD514" s="12"/>
      <c r="DE514" s="12"/>
      <c r="DF514" s="12"/>
      <c r="DG514" s="12"/>
      <c r="DH514" s="12"/>
      <c r="DI514" s="12"/>
      <c r="DJ514" s="12"/>
      <c r="DK514" s="12"/>
      <c r="DL514" s="12"/>
      <c r="DM514" s="12"/>
      <c r="DN514" s="12"/>
      <c r="DO514" s="12"/>
      <c r="DP514" s="12"/>
      <c r="DQ514" s="12"/>
      <c r="DR514" s="12"/>
      <c r="DS514" s="12"/>
      <c r="DT514" s="12"/>
      <c r="DU514" s="12"/>
      <c r="DV514" s="12"/>
      <c r="DW514" s="12"/>
      <c r="DX514" s="12"/>
      <c r="DY514" s="12"/>
      <c r="DZ514" s="12"/>
      <c r="EA514" s="12"/>
      <c r="EB514" s="12"/>
      <c r="EC514" s="12"/>
      <c r="ED514" s="12"/>
      <c r="EE514" s="12"/>
      <c r="EF514" s="12"/>
      <c r="EG514" s="12"/>
      <c r="EH514" s="12"/>
      <c r="EI514" s="12"/>
      <c r="EJ514" s="12"/>
      <c r="EK514" s="12"/>
      <c r="EL514" s="12"/>
      <c r="EM514" s="12"/>
      <c r="EN514" s="12"/>
      <c r="EO514" s="12"/>
      <c r="EP514" s="12"/>
      <c r="EQ514" s="12"/>
      <c r="ER514" s="12"/>
      <c r="ES514" s="12"/>
      <c r="ET514" s="12"/>
      <c r="EU514" s="12"/>
      <c r="EV514" s="12"/>
      <c r="EW514" s="12"/>
      <c r="EX514" s="12"/>
      <c r="EY514" s="12"/>
      <c r="EZ514" s="12"/>
      <c r="FA514" s="12"/>
      <c r="FB514" s="12"/>
      <c r="FC514" s="12"/>
      <c r="FD514" s="12"/>
      <c r="FE514" s="12"/>
      <c r="FF514" s="12"/>
      <c r="FG514" s="12"/>
      <c r="FH514" s="12"/>
      <c r="FI514" s="12"/>
      <c r="FJ514" s="12"/>
      <c r="FK514" s="12"/>
      <c r="FL514" s="12"/>
      <c r="FM514" s="12"/>
      <c r="FN514" s="12"/>
      <c r="FO514" s="12"/>
      <c r="FP514" s="12"/>
      <c r="FQ514" s="12"/>
      <c r="FR514" s="12"/>
      <c r="FS514" s="12"/>
      <c r="FT514" s="12"/>
      <c r="FU514" s="12"/>
      <c r="FV514" s="12"/>
      <c r="FW514" s="12"/>
      <c r="FX514" s="12"/>
      <c r="FY514" s="12"/>
      <c r="FZ514" s="12"/>
      <c r="GA514" s="12"/>
      <c r="GB514" s="12"/>
      <c r="GC514" s="12"/>
      <c r="GD514" s="12"/>
      <c r="GE514" s="12"/>
      <c r="GF514" s="12"/>
      <c r="GG514" s="12"/>
      <c r="GH514" s="12"/>
      <c r="GI514" s="12"/>
      <c r="GJ514" s="12"/>
      <c r="GK514" s="12"/>
      <c r="GL514" s="12"/>
      <c r="GM514" s="12"/>
      <c r="GN514" s="12"/>
      <c r="GO514" s="12"/>
      <c r="GP514" s="12"/>
      <c r="GQ514" s="12"/>
      <c r="GR514" s="12"/>
      <c r="GS514" s="12"/>
      <c r="GT514" s="12"/>
      <c r="GU514" s="12"/>
      <c r="GV514" s="12"/>
      <c r="GW514" s="12"/>
      <c r="GX514" s="12"/>
      <c r="GY514" s="12"/>
      <c r="GZ514" s="12"/>
      <c r="HA514" s="12"/>
      <c r="HB514" s="12"/>
      <c r="HC514" s="12"/>
      <c r="HD514" s="12"/>
      <c r="HE514" s="12"/>
      <c r="HF514" s="12"/>
      <c r="HG514" s="12"/>
      <c r="HH514" s="12"/>
      <c r="HI514" s="12"/>
      <c r="HJ514" s="12"/>
      <c r="HK514" s="12"/>
      <c r="HL514" s="12"/>
      <c r="HM514" s="12"/>
      <c r="HN514" s="12"/>
      <c r="HO514" s="12"/>
      <c r="HP514" s="12"/>
      <c r="HQ514" s="12"/>
      <c r="HR514" s="12"/>
      <c r="HS514" s="12"/>
      <c r="HT514" s="12"/>
      <c r="HU514" s="12"/>
      <c r="HV514" s="12"/>
      <c r="HW514" s="12"/>
      <c r="HX514" s="12"/>
      <c r="HY514" s="12"/>
      <c r="HZ514" s="12"/>
      <c r="IA514" s="12"/>
      <c r="IB514" s="12"/>
      <c r="IC514" s="12"/>
      <c r="ID514" s="12"/>
      <c r="IE514" s="12"/>
      <c r="IF514" s="12"/>
      <c r="IG514" s="12"/>
      <c r="IH514" s="12"/>
      <c r="II514" s="12"/>
      <c r="IJ514" s="12"/>
      <c r="IK514" s="12"/>
      <c r="IL514" s="12"/>
      <c r="IM514" s="12"/>
      <c r="IN514" s="12"/>
      <c r="IO514" s="12"/>
      <c r="IP514" s="12"/>
      <c r="IQ514" s="12"/>
      <c r="IR514" s="12"/>
      <c r="IS514" s="12"/>
      <c r="IT514" s="12"/>
      <c r="IU514" s="12"/>
      <c r="IV514" s="12"/>
      <c r="IW514" s="12"/>
      <c r="IX514" s="12"/>
      <c r="IY514" s="12"/>
      <c r="IZ514" s="12"/>
      <c r="JA514" s="12"/>
      <c r="JB514" s="12"/>
      <c r="JC514" s="12"/>
      <c r="JD514" s="12"/>
      <c r="JE514" s="12"/>
      <c r="JF514" s="12"/>
      <c r="JG514" s="12"/>
      <c r="JH514" s="12"/>
      <c r="JI514" s="12"/>
      <c r="JJ514" s="12"/>
      <c r="JK514" s="12"/>
      <c r="JL514" s="12"/>
      <c r="JM514" s="12"/>
      <c r="JN514" s="12"/>
      <c r="JO514" s="12"/>
      <c r="JP514" s="12"/>
      <c r="JQ514" s="12"/>
      <c r="JR514" s="12"/>
      <c r="JS514" s="12"/>
      <c r="JT514" s="12"/>
      <c r="JU514" s="12"/>
      <c r="JV514" s="12"/>
    </row>
    <row r="516" spans="1:282" ht="15.75" x14ac:dyDescent="0.25">
      <c r="A516" s="4"/>
      <c r="B516" s="4"/>
      <c r="C516" s="19"/>
      <c r="D516" s="4"/>
      <c r="E516" s="62"/>
      <c r="F516" s="62"/>
      <c r="G516" s="62"/>
      <c r="H516" s="62"/>
      <c r="I516" s="62"/>
      <c r="J516" s="62"/>
      <c r="K516" s="6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  <c r="BC516" s="12"/>
      <c r="BD516" s="12"/>
      <c r="BE516" s="12"/>
      <c r="BF516" s="12"/>
      <c r="BG516" s="12"/>
      <c r="BH516" s="12"/>
      <c r="BI516" s="12"/>
      <c r="BJ516" s="12"/>
      <c r="BK516" s="12"/>
      <c r="BL516" s="12"/>
      <c r="BM516" s="12"/>
      <c r="BN516" s="12"/>
      <c r="BO516" s="12"/>
      <c r="BP516" s="12"/>
      <c r="BQ516" s="12"/>
      <c r="BR516" s="12"/>
      <c r="BS516" s="12"/>
      <c r="BT516" s="12"/>
      <c r="BU516" s="12"/>
      <c r="BV516" s="12"/>
      <c r="BW516" s="12"/>
      <c r="BX516" s="12"/>
      <c r="BY516" s="12"/>
      <c r="BZ516" s="12"/>
      <c r="CA516" s="12"/>
      <c r="CB516" s="12"/>
      <c r="CC516" s="12"/>
      <c r="CD516" s="12"/>
      <c r="CE516" s="12"/>
      <c r="CF516" s="12"/>
      <c r="CG516" s="12"/>
      <c r="CH516" s="12"/>
      <c r="CI516" s="12"/>
      <c r="CJ516" s="12"/>
      <c r="CK516" s="12"/>
      <c r="CL516" s="12"/>
      <c r="CM516" s="12"/>
      <c r="CN516" s="12"/>
      <c r="CO516" s="12"/>
      <c r="CP516" s="12"/>
      <c r="CQ516" s="12"/>
      <c r="CR516" s="12"/>
      <c r="CS516" s="12"/>
      <c r="CT516" s="12"/>
      <c r="CU516" s="12"/>
      <c r="CV516" s="12"/>
      <c r="CW516" s="12"/>
      <c r="CX516" s="12"/>
      <c r="CY516" s="12"/>
      <c r="CZ516" s="12"/>
      <c r="DA516" s="12"/>
      <c r="DB516" s="12"/>
      <c r="DC516" s="12"/>
      <c r="DD516" s="12"/>
      <c r="DE516" s="12"/>
      <c r="DF516" s="12"/>
      <c r="DG516" s="12"/>
      <c r="DH516" s="12"/>
      <c r="DI516" s="12"/>
      <c r="DJ516" s="12"/>
      <c r="DK516" s="12"/>
      <c r="DL516" s="12"/>
      <c r="DM516" s="12"/>
      <c r="DN516" s="12"/>
      <c r="DO516" s="12"/>
      <c r="DP516" s="12"/>
      <c r="DQ516" s="12"/>
      <c r="DR516" s="12"/>
      <c r="DS516" s="12"/>
      <c r="DT516" s="12"/>
      <c r="DU516" s="12"/>
      <c r="DV516" s="12"/>
      <c r="DW516" s="12"/>
      <c r="DX516" s="12"/>
      <c r="DY516" s="12"/>
      <c r="DZ516" s="12"/>
      <c r="EA516" s="12"/>
      <c r="EB516" s="12"/>
      <c r="EC516" s="12"/>
      <c r="ED516" s="12"/>
      <c r="EE516" s="12"/>
      <c r="EF516" s="12"/>
      <c r="EG516" s="12"/>
      <c r="EH516" s="12"/>
      <c r="EI516" s="12"/>
      <c r="EJ516" s="12"/>
      <c r="EK516" s="12"/>
      <c r="EL516" s="12"/>
      <c r="EM516" s="12"/>
      <c r="EN516" s="12"/>
      <c r="EO516" s="12"/>
      <c r="EP516" s="12"/>
      <c r="EQ516" s="12"/>
      <c r="ER516" s="12"/>
      <c r="ES516" s="12"/>
      <c r="ET516" s="12"/>
      <c r="EU516" s="12"/>
      <c r="EV516" s="12"/>
      <c r="EW516" s="12"/>
      <c r="EX516" s="12"/>
      <c r="EY516" s="12"/>
      <c r="EZ516" s="12"/>
      <c r="FA516" s="12"/>
      <c r="FB516" s="12"/>
      <c r="FC516" s="12"/>
      <c r="FD516" s="12"/>
      <c r="FE516" s="12"/>
      <c r="FF516" s="12"/>
      <c r="FG516" s="12"/>
      <c r="FH516" s="12"/>
      <c r="FI516" s="12"/>
      <c r="FJ516" s="12"/>
      <c r="FK516" s="12"/>
      <c r="FL516" s="12"/>
      <c r="FM516" s="12"/>
      <c r="FN516" s="12"/>
      <c r="FO516" s="12"/>
      <c r="FP516" s="12"/>
      <c r="FQ516" s="12"/>
      <c r="FR516" s="12"/>
      <c r="FS516" s="12"/>
      <c r="FT516" s="12"/>
      <c r="FU516" s="12"/>
      <c r="FV516" s="12"/>
      <c r="FW516" s="12"/>
      <c r="FX516" s="12"/>
      <c r="FY516" s="12"/>
      <c r="FZ516" s="12"/>
      <c r="GA516" s="12"/>
      <c r="GB516" s="12"/>
      <c r="GC516" s="12"/>
      <c r="GD516" s="12"/>
      <c r="GE516" s="12"/>
      <c r="GF516" s="12"/>
      <c r="GG516" s="12"/>
      <c r="GH516" s="12"/>
      <c r="GI516" s="12"/>
      <c r="GJ516" s="12"/>
      <c r="GK516" s="12"/>
      <c r="GL516" s="12"/>
      <c r="GM516" s="12"/>
      <c r="GN516" s="12"/>
      <c r="GO516" s="12"/>
      <c r="GP516" s="12"/>
      <c r="GQ516" s="12"/>
      <c r="GR516" s="12"/>
      <c r="GS516" s="12"/>
      <c r="GT516" s="12"/>
      <c r="GU516" s="12"/>
      <c r="GV516" s="12"/>
      <c r="GW516" s="12"/>
      <c r="GX516" s="12"/>
      <c r="GY516" s="12"/>
      <c r="GZ516" s="12"/>
      <c r="HA516" s="12"/>
      <c r="HB516" s="12"/>
      <c r="HC516" s="12"/>
      <c r="HD516" s="12"/>
      <c r="HE516" s="12"/>
      <c r="HF516" s="12"/>
      <c r="HG516" s="12"/>
      <c r="HH516" s="12"/>
      <c r="HI516" s="12"/>
      <c r="HJ516" s="12"/>
      <c r="HK516" s="12"/>
      <c r="HL516" s="12"/>
      <c r="HM516" s="12"/>
      <c r="HN516" s="12"/>
      <c r="HO516" s="12"/>
      <c r="HP516" s="12"/>
      <c r="HQ516" s="12"/>
      <c r="HR516" s="12"/>
      <c r="HS516" s="12"/>
      <c r="HT516" s="12"/>
      <c r="HU516" s="12"/>
      <c r="HV516" s="12"/>
      <c r="HW516" s="12"/>
      <c r="HX516" s="12"/>
      <c r="HY516" s="12"/>
      <c r="HZ516" s="12"/>
      <c r="IA516" s="12"/>
      <c r="IB516" s="12"/>
      <c r="IC516" s="12"/>
      <c r="ID516" s="12"/>
      <c r="IE516" s="12"/>
      <c r="IF516" s="12"/>
      <c r="IG516" s="12"/>
      <c r="IH516" s="12"/>
      <c r="II516" s="12"/>
      <c r="IJ516" s="12"/>
      <c r="IK516" s="12"/>
      <c r="IL516" s="12"/>
      <c r="IM516" s="12"/>
      <c r="IN516" s="12"/>
      <c r="IO516" s="12"/>
      <c r="IP516" s="12"/>
      <c r="IQ516" s="12"/>
      <c r="IR516" s="12"/>
      <c r="IS516" s="12"/>
      <c r="IT516" s="12"/>
      <c r="IU516" s="12"/>
      <c r="IV516" s="12"/>
      <c r="IW516" s="12"/>
      <c r="IX516" s="12"/>
      <c r="IY516" s="12"/>
      <c r="IZ516" s="12"/>
      <c r="JA516" s="12"/>
      <c r="JB516" s="12"/>
      <c r="JC516" s="12"/>
      <c r="JD516" s="12"/>
      <c r="JE516" s="12"/>
      <c r="JF516" s="12"/>
      <c r="JG516" s="12"/>
      <c r="JH516" s="12"/>
      <c r="JI516" s="12"/>
      <c r="JJ516" s="12"/>
      <c r="JK516" s="12"/>
      <c r="JL516" s="12"/>
      <c r="JM516" s="12"/>
      <c r="JN516" s="12"/>
      <c r="JO516" s="12"/>
      <c r="JP516" s="12"/>
      <c r="JQ516" s="12"/>
      <c r="JR516" s="12"/>
      <c r="JS516" s="12"/>
      <c r="JT516" s="12"/>
      <c r="JU516" s="12"/>
      <c r="JV516" s="12"/>
    </row>
    <row r="517" spans="1:282" ht="15.75" x14ac:dyDescent="0.25">
      <c r="A517" s="4"/>
      <c r="B517" s="4"/>
      <c r="C517" s="19"/>
      <c r="D517" s="4"/>
      <c r="E517" s="62"/>
      <c r="F517" s="62"/>
      <c r="G517" s="62"/>
      <c r="H517" s="62"/>
      <c r="I517" s="62"/>
      <c r="J517" s="62"/>
      <c r="K517" s="6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12"/>
      <c r="FY517" s="12"/>
      <c r="FZ517" s="12"/>
      <c r="GA517" s="12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  <c r="HP517" s="12"/>
      <c r="HQ517" s="12"/>
      <c r="HR517" s="12"/>
      <c r="HS517" s="12"/>
      <c r="HT517" s="12"/>
      <c r="HU517" s="12"/>
      <c r="HV517" s="12"/>
      <c r="HW517" s="12"/>
      <c r="HX517" s="12"/>
      <c r="HY517" s="12"/>
      <c r="HZ517" s="12"/>
      <c r="IA517" s="12"/>
      <c r="IB517" s="12"/>
      <c r="IC517" s="12"/>
      <c r="ID517" s="12"/>
      <c r="IE517" s="12"/>
      <c r="IF517" s="12"/>
      <c r="IG517" s="12"/>
      <c r="IH517" s="12"/>
      <c r="II517" s="12"/>
      <c r="IJ517" s="12"/>
      <c r="IK517" s="12"/>
      <c r="IL517" s="12"/>
      <c r="IM517" s="12"/>
      <c r="IN517" s="12"/>
      <c r="IO517" s="12"/>
      <c r="IP517" s="12"/>
      <c r="IQ517" s="12"/>
      <c r="IR517" s="12"/>
      <c r="IS517" s="12"/>
      <c r="IT517" s="12"/>
      <c r="IU517" s="12"/>
      <c r="IV517" s="12"/>
      <c r="IW517" s="12"/>
      <c r="IX517" s="12"/>
      <c r="IY517" s="12"/>
      <c r="IZ517" s="12"/>
      <c r="JA517" s="12"/>
      <c r="JB517" s="12"/>
      <c r="JC517" s="12"/>
      <c r="JD517" s="12"/>
      <c r="JE517" s="12"/>
      <c r="JF517" s="12"/>
      <c r="JG517" s="12"/>
      <c r="JH517" s="12"/>
      <c r="JI517" s="12"/>
      <c r="JJ517" s="12"/>
      <c r="JK517" s="12"/>
      <c r="JL517" s="12"/>
      <c r="JM517" s="12"/>
      <c r="JN517" s="12"/>
      <c r="JO517" s="12"/>
      <c r="JP517" s="12"/>
      <c r="JQ517" s="12"/>
      <c r="JR517" s="12"/>
      <c r="JS517" s="12"/>
      <c r="JT517" s="12"/>
      <c r="JU517" s="12"/>
      <c r="JV517" s="12"/>
    </row>
    <row r="518" spans="1:282" ht="15.75" x14ac:dyDescent="0.25">
      <c r="A518" s="4"/>
      <c r="B518" s="4"/>
      <c r="C518" s="19"/>
      <c r="D518" s="4"/>
      <c r="E518" s="62"/>
      <c r="F518" s="62"/>
      <c r="G518" s="62"/>
      <c r="H518" s="62"/>
      <c r="I518" s="62"/>
      <c r="J518" s="62"/>
      <c r="K518" s="6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12"/>
      <c r="FY518" s="12"/>
      <c r="FZ518" s="12"/>
      <c r="GA518" s="12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  <c r="HP518" s="12"/>
      <c r="HQ518" s="12"/>
      <c r="HR518" s="12"/>
      <c r="HS518" s="12"/>
      <c r="HT518" s="12"/>
      <c r="HU518" s="12"/>
      <c r="HV518" s="12"/>
      <c r="HW518" s="12"/>
      <c r="HX518" s="12"/>
      <c r="HY518" s="12"/>
      <c r="HZ518" s="12"/>
      <c r="IA518" s="12"/>
      <c r="IB518" s="12"/>
      <c r="IC518" s="12"/>
      <c r="ID518" s="12"/>
      <c r="IE518" s="12"/>
      <c r="IF518" s="12"/>
      <c r="IG518" s="12"/>
      <c r="IH518" s="12"/>
      <c r="II518" s="12"/>
      <c r="IJ518" s="12"/>
      <c r="IK518" s="12"/>
      <c r="IL518" s="12"/>
      <c r="IM518" s="12"/>
      <c r="IN518" s="12"/>
      <c r="IO518" s="12"/>
      <c r="IP518" s="12"/>
      <c r="IQ518" s="12"/>
      <c r="IR518" s="12"/>
      <c r="IS518" s="12"/>
      <c r="IT518" s="12"/>
      <c r="IU518" s="12"/>
      <c r="IV518" s="12"/>
      <c r="IW518" s="12"/>
      <c r="IX518" s="12"/>
      <c r="IY518" s="12"/>
      <c r="IZ518" s="12"/>
      <c r="JA518" s="12"/>
      <c r="JB518" s="12"/>
      <c r="JC518" s="12"/>
      <c r="JD518" s="12"/>
      <c r="JE518" s="12"/>
      <c r="JF518" s="12"/>
      <c r="JG518" s="12"/>
      <c r="JH518" s="12"/>
      <c r="JI518" s="12"/>
      <c r="JJ518" s="12"/>
      <c r="JK518" s="12"/>
      <c r="JL518" s="12"/>
      <c r="JM518" s="12"/>
      <c r="JN518" s="12"/>
      <c r="JO518" s="12"/>
      <c r="JP518" s="12"/>
      <c r="JQ518" s="12"/>
      <c r="JR518" s="12"/>
      <c r="JS518" s="12"/>
      <c r="JT518" s="12"/>
      <c r="JU518" s="12"/>
      <c r="JV518" s="12"/>
    </row>
    <row r="519" spans="1:282" x14ac:dyDescent="0.25"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12"/>
      <c r="FY519" s="12"/>
      <c r="FZ519" s="12"/>
      <c r="GA519" s="12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  <c r="HP519" s="12"/>
      <c r="HQ519" s="12"/>
      <c r="HR519" s="12"/>
      <c r="HS519" s="12"/>
      <c r="HT519" s="12"/>
      <c r="HU519" s="12"/>
      <c r="HV519" s="12"/>
      <c r="HW519" s="12"/>
      <c r="HX519" s="12"/>
      <c r="HY519" s="12"/>
      <c r="HZ519" s="12"/>
      <c r="IA519" s="12"/>
      <c r="IB519" s="12"/>
      <c r="IC519" s="12"/>
      <c r="ID519" s="12"/>
      <c r="IE519" s="12"/>
      <c r="IF519" s="12"/>
      <c r="IG519" s="12"/>
      <c r="IH519" s="12"/>
      <c r="II519" s="12"/>
      <c r="IJ519" s="12"/>
      <c r="IK519" s="12"/>
      <c r="IL519" s="12"/>
      <c r="IM519" s="12"/>
      <c r="IN519" s="12"/>
      <c r="IO519" s="12"/>
      <c r="IP519" s="12"/>
      <c r="IQ519" s="12"/>
      <c r="IR519" s="12"/>
      <c r="IS519" s="12"/>
      <c r="IT519" s="12"/>
      <c r="IU519" s="12"/>
      <c r="IV519" s="12"/>
      <c r="IW519" s="12"/>
      <c r="IX519" s="12"/>
      <c r="IY519" s="12"/>
      <c r="IZ519" s="12"/>
      <c r="JA519" s="12"/>
      <c r="JB519" s="12"/>
      <c r="JC519" s="12"/>
      <c r="JD519" s="12"/>
      <c r="JE519" s="12"/>
      <c r="JF519" s="12"/>
      <c r="JG519" s="12"/>
      <c r="JH519" s="12"/>
      <c r="JI519" s="12"/>
      <c r="JJ519" s="12"/>
      <c r="JK519" s="12"/>
      <c r="JL519" s="12"/>
      <c r="JM519" s="12"/>
      <c r="JN519" s="12"/>
      <c r="JO519" s="12"/>
      <c r="JP519" s="12"/>
      <c r="JQ519" s="12"/>
      <c r="JR519" s="12"/>
      <c r="JS519" s="12"/>
      <c r="JT519" s="12"/>
      <c r="JU519" s="12"/>
      <c r="JV519" s="12"/>
    </row>
    <row r="520" spans="1:282" x14ac:dyDescent="0.25"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12"/>
      <c r="FY520" s="12"/>
      <c r="FZ520" s="12"/>
      <c r="GA520" s="12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  <c r="HP520" s="12"/>
      <c r="HQ520" s="12"/>
      <c r="HR520" s="12"/>
      <c r="HS520" s="12"/>
      <c r="HT520" s="12"/>
      <c r="HU520" s="12"/>
      <c r="HV520" s="12"/>
      <c r="HW520" s="12"/>
      <c r="HX520" s="12"/>
      <c r="HY520" s="12"/>
      <c r="HZ520" s="12"/>
      <c r="IA520" s="12"/>
      <c r="IB520" s="12"/>
      <c r="IC520" s="12"/>
      <c r="ID520" s="12"/>
      <c r="IE520" s="12"/>
      <c r="IF520" s="12"/>
      <c r="IG520" s="12"/>
      <c r="IH520" s="12"/>
      <c r="II520" s="12"/>
      <c r="IJ520" s="12"/>
      <c r="IK520" s="12"/>
      <c r="IL520" s="12"/>
      <c r="IM520" s="12"/>
      <c r="IN520" s="12"/>
      <c r="IO520" s="12"/>
      <c r="IP520" s="12"/>
      <c r="IQ520" s="12"/>
      <c r="IR520" s="12"/>
      <c r="IS520" s="12"/>
      <c r="IT520" s="12"/>
      <c r="IU520" s="12"/>
      <c r="IV520" s="12"/>
      <c r="IW520" s="12"/>
      <c r="IX520" s="12"/>
      <c r="IY520" s="12"/>
      <c r="IZ520" s="12"/>
      <c r="JA520" s="12"/>
      <c r="JB520" s="12"/>
      <c r="JC520" s="12"/>
      <c r="JD520" s="12"/>
      <c r="JE520" s="12"/>
      <c r="JF520" s="12"/>
      <c r="JG520" s="12"/>
      <c r="JH520" s="12"/>
      <c r="JI520" s="12"/>
      <c r="JJ520" s="12"/>
      <c r="JK520" s="12"/>
      <c r="JL520" s="12"/>
      <c r="JM520" s="12"/>
      <c r="JN520" s="12"/>
      <c r="JO520" s="12"/>
      <c r="JP520" s="12"/>
      <c r="JQ520" s="12"/>
      <c r="JR520" s="12"/>
      <c r="JS520" s="12"/>
      <c r="JT520" s="12"/>
      <c r="JU520" s="12"/>
      <c r="JV520" s="12"/>
    </row>
    <row r="521" spans="1:282" x14ac:dyDescent="0.25"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12"/>
      <c r="FY521" s="12"/>
      <c r="FZ521" s="12"/>
      <c r="GA521" s="12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  <c r="HP521" s="12"/>
      <c r="HQ521" s="12"/>
      <c r="HR521" s="12"/>
      <c r="HS521" s="12"/>
      <c r="HT521" s="12"/>
      <c r="HU521" s="12"/>
      <c r="HV521" s="12"/>
      <c r="HW521" s="12"/>
      <c r="HX521" s="12"/>
      <c r="HY521" s="12"/>
      <c r="HZ521" s="12"/>
      <c r="IA521" s="12"/>
      <c r="IB521" s="12"/>
      <c r="IC521" s="12"/>
      <c r="ID521" s="12"/>
      <c r="IE521" s="12"/>
      <c r="IF521" s="12"/>
      <c r="IG521" s="12"/>
      <c r="IH521" s="12"/>
      <c r="II521" s="12"/>
      <c r="IJ521" s="12"/>
      <c r="IK521" s="12"/>
      <c r="IL521" s="12"/>
      <c r="IM521" s="12"/>
      <c r="IN521" s="12"/>
      <c r="IO521" s="12"/>
      <c r="IP521" s="12"/>
      <c r="IQ521" s="12"/>
      <c r="IR521" s="12"/>
      <c r="IS521" s="12"/>
      <c r="IT521" s="12"/>
      <c r="IU521" s="12"/>
      <c r="IV521" s="12"/>
      <c r="IW521" s="12"/>
      <c r="IX521" s="12"/>
      <c r="IY521" s="12"/>
      <c r="IZ521" s="12"/>
      <c r="JA521" s="12"/>
      <c r="JB521" s="12"/>
      <c r="JC521" s="12"/>
      <c r="JD521" s="12"/>
      <c r="JE521" s="12"/>
      <c r="JF521" s="12"/>
      <c r="JG521" s="12"/>
      <c r="JH521" s="12"/>
      <c r="JI521" s="12"/>
      <c r="JJ521" s="12"/>
      <c r="JK521" s="12"/>
      <c r="JL521" s="12"/>
      <c r="JM521" s="12"/>
      <c r="JN521" s="12"/>
      <c r="JO521" s="12"/>
      <c r="JP521" s="12"/>
      <c r="JQ521" s="12"/>
      <c r="JR521" s="12"/>
      <c r="JS521" s="12"/>
      <c r="JT521" s="12"/>
      <c r="JU521" s="12"/>
      <c r="JV521" s="12"/>
    </row>
    <row r="522" spans="1:282" x14ac:dyDescent="0.25"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12"/>
      <c r="FY522" s="12"/>
      <c r="FZ522" s="12"/>
      <c r="GA522" s="12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  <c r="HP522" s="12"/>
      <c r="HQ522" s="12"/>
      <c r="HR522" s="12"/>
      <c r="HS522" s="12"/>
      <c r="HT522" s="12"/>
      <c r="HU522" s="12"/>
      <c r="HV522" s="12"/>
      <c r="HW522" s="12"/>
      <c r="HX522" s="12"/>
      <c r="HY522" s="12"/>
      <c r="HZ522" s="12"/>
      <c r="IA522" s="12"/>
      <c r="IB522" s="12"/>
      <c r="IC522" s="12"/>
      <c r="ID522" s="12"/>
      <c r="IE522" s="12"/>
      <c r="IF522" s="12"/>
      <c r="IG522" s="12"/>
      <c r="IH522" s="12"/>
      <c r="II522" s="12"/>
      <c r="IJ522" s="12"/>
      <c r="IK522" s="12"/>
      <c r="IL522" s="12"/>
      <c r="IM522" s="12"/>
      <c r="IN522" s="12"/>
      <c r="IO522" s="12"/>
      <c r="IP522" s="12"/>
      <c r="IQ522" s="12"/>
      <c r="IR522" s="12"/>
      <c r="IS522" s="12"/>
      <c r="IT522" s="12"/>
      <c r="IU522" s="12"/>
      <c r="IV522" s="12"/>
      <c r="IW522" s="12"/>
      <c r="IX522" s="12"/>
      <c r="IY522" s="12"/>
      <c r="IZ522" s="12"/>
      <c r="JA522" s="12"/>
      <c r="JB522" s="12"/>
      <c r="JC522" s="12"/>
      <c r="JD522" s="12"/>
      <c r="JE522" s="12"/>
      <c r="JF522" s="12"/>
      <c r="JG522" s="12"/>
      <c r="JH522" s="12"/>
      <c r="JI522" s="12"/>
      <c r="JJ522" s="12"/>
      <c r="JK522" s="12"/>
      <c r="JL522" s="12"/>
      <c r="JM522" s="12"/>
      <c r="JN522" s="12"/>
      <c r="JO522" s="12"/>
      <c r="JP522" s="12"/>
      <c r="JQ522" s="12"/>
      <c r="JR522" s="12"/>
      <c r="JS522" s="12"/>
      <c r="JT522" s="12"/>
      <c r="JU522" s="12"/>
      <c r="JV522" s="12"/>
    </row>
    <row r="523" spans="1:282" x14ac:dyDescent="0.25"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12"/>
      <c r="FY523" s="12"/>
      <c r="FZ523" s="12"/>
      <c r="GA523" s="12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  <c r="HP523" s="12"/>
      <c r="HQ523" s="12"/>
      <c r="HR523" s="12"/>
      <c r="HS523" s="12"/>
      <c r="HT523" s="12"/>
      <c r="HU523" s="12"/>
      <c r="HV523" s="12"/>
      <c r="HW523" s="12"/>
      <c r="HX523" s="12"/>
      <c r="HY523" s="12"/>
      <c r="HZ523" s="12"/>
      <c r="IA523" s="12"/>
      <c r="IB523" s="12"/>
      <c r="IC523" s="12"/>
      <c r="ID523" s="12"/>
      <c r="IE523" s="12"/>
      <c r="IF523" s="12"/>
      <c r="IG523" s="12"/>
      <c r="IH523" s="12"/>
      <c r="II523" s="12"/>
      <c r="IJ523" s="12"/>
      <c r="IK523" s="12"/>
      <c r="IL523" s="12"/>
      <c r="IM523" s="12"/>
      <c r="IN523" s="12"/>
      <c r="IO523" s="12"/>
      <c r="IP523" s="12"/>
      <c r="IQ523" s="12"/>
      <c r="IR523" s="12"/>
      <c r="IS523" s="12"/>
      <c r="IT523" s="12"/>
      <c r="IU523" s="12"/>
      <c r="IV523" s="12"/>
      <c r="IW523" s="12"/>
      <c r="IX523" s="12"/>
      <c r="IY523" s="12"/>
      <c r="IZ523" s="12"/>
      <c r="JA523" s="12"/>
      <c r="JB523" s="12"/>
      <c r="JC523" s="12"/>
      <c r="JD523" s="12"/>
      <c r="JE523" s="12"/>
      <c r="JF523" s="12"/>
      <c r="JG523" s="12"/>
      <c r="JH523" s="12"/>
      <c r="JI523" s="12"/>
      <c r="JJ523" s="12"/>
      <c r="JK523" s="12"/>
      <c r="JL523" s="12"/>
      <c r="JM523" s="12"/>
      <c r="JN523" s="12"/>
      <c r="JO523" s="12"/>
      <c r="JP523" s="12"/>
      <c r="JQ523" s="12"/>
      <c r="JR523" s="12"/>
      <c r="JS523" s="12"/>
      <c r="JT523" s="12"/>
      <c r="JU523" s="12"/>
      <c r="JV523" s="12"/>
    </row>
    <row r="524" spans="1:282" x14ac:dyDescent="0.25"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12"/>
      <c r="FY524" s="12"/>
      <c r="FZ524" s="12"/>
      <c r="GA524" s="12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  <c r="HP524" s="12"/>
      <c r="HQ524" s="12"/>
      <c r="HR524" s="12"/>
      <c r="HS524" s="12"/>
      <c r="HT524" s="12"/>
      <c r="HU524" s="12"/>
      <c r="HV524" s="12"/>
      <c r="HW524" s="12"/>
      <c r="HX524" s="12"/>
      <c r="HY524" s="12"/>
      <c r="HZ524" s="12"/>
      <c r="IA524" s="12"/>
      <c r="IB524" s="12"/>
      <c r="IC524" s="12"/>
      <c r="ID524" s="12"/>
      <c r="IE524" s="12"/>
      <c r="IF524" s="12"/>
      <c r="IG524" s="12"/>
      <c r="IH524" s="12"/>
      <c r="II524" s="12"/>
      <c r="IJ524" s="12"/>
      <c r="IK524" s="12"/>
      <c r="IL524" s="12"/>
      <c r="IM524" s="12"/>
      <c r="IN524" s="12"/>
      <c r="IO524" s="12"/>
      <c r="IP524" s="12"/>
      <c r="IQ524" s="12"/>
      <c r="IR524" s="12"/>
      <c r="IS524" s="12"/>
      <c r="IT524" s="12"/>
      <c r="IU524" s="12"/>
      <c r="IV524" s="12"/>
      <c r="IW524" s="12"/>
      <c r="IX524" s="12"/>
      <c r="IY524" s="12"/>
      <c r="IZ524" s="12"/>
      <c r="JA524" s="12"/>
      <c r="JB524" s="12"/>
      <c r="JC524" s="12"/>
      <c r="JD524" s="12"/>
      <c r="JE524" s="12"/>
      <c r="JF524" s="12"/>
      <c r="JG524" s="12"/>
      <c r="JH524" s="12"/>
      <c r="JI524" s="12"/>
      <c r="JJ524" s="12"/>
      <c r="JK524" s="12"/>
      <c r="JL524" s="12"/>
      <c r="JM524" s="12"/>
      <c r="JN524" s="12"/>
      <c r="JO524" s="12"/>
      <c r="JP524" s="12"/>
      <c r="JQ524" s="12"/>
      <c r="JR524" s="12"/>
      <c r="JS524" s="12"/>
      <c r="JT524" s="12"/>
      <c r="JU524" s="12"/>
      <c r="JV524" s="12"/>
    </row>
    <row r="525" spans="1:282" ht="24.95" customHeight="1" x14ac:dyDescent="0.25"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12"/>
      <c r="FY525" s="12"/>
      <c r="FZ525" s="12"/>
      <c r="GA525" s="12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  <c r="HP525" s="12"/>
      <c r="HQ525" s="12"/>
      <c r="HR525" s="12"/>
      <c r="HS525" s="12"/>
      <c r="HT525" s="12"/>
      <c r="HU525" s="12"/>
      <c r="HV525" s="12"/>
      <c r="HW525" s="12"/>
      <c r="HX525" s="12"/>
      <c r="HY525" s="12"/>
      <c r="HZ525" s="12"/>
      <c r="IA525" s="12"/>
      <c r="IB525" s="12"/>
      <c r="IC525" s="12"/>
      <c r="ID525" s="12"/>
      <c r="IE525" s="12"/>
      <c r="IF525" s="12"/>
      <c r="IG525" s="12"/>
      <c r="IH525" s="12"/>
      <c r="II525" s="12"/>
      <c r="IJ525" s="12"/>
      <c r="IK525" s="12"/>
      <c r="IL525" s="12"/>
      <c r="IM525" s="12"/>
      <c r="IN525" s="12"/>
      <c r="IO525" s="12"/>
      <c r="IP525" s="12"/>
      <c r="IQ525" s="12"/>
      <c r="IR525" s="12"/>
      <c r="IS525" s="12"/>
      <c r="IT525" s="12"/>
      <c r="IU525" s="12"/>
      <c r="IV525" s="12"/>
      <c r="IW525" s="12"/>
      <c r="IX525" s="12"/>
      <c r="IY525" s="12"/>
      <c r="IZ525" s="12"/>
      <c r="JA525" s="12"/>
      <c r="JB525" s="12"/>
      <c r="JC525" s="12"/>
      <c r="JD525" s="12"/>
      <c r="JE525" s="12"/>
      <c r="JF525" s="12"/>
      <c r="JG525" s="12"/>
      <c r="JH525" s="12"/>
      <c r="JI525" s="12"/>
      <c r="JJ525" s="12"/>
      <c r="JK525" s="12"/>
      <c r="JL525" s="12"/>
      <c r="JM525" s="12"/>
      <c r="JN525" s="12"/>
      <c r="JO525" s="12"/>
      <c r="JP525" s="12"/>
      <c r="JQ525" s="12"/>
      <c r="JR525" s="12"/>
      <c r="JS525" s="12"/>
      <c r="JT525" s="12"/>
      <c r="JU525" s="12"/>
      <c r="JV525" s="12"/>
    </row>
    <row r="526" spans="1:282" x14ac:dyDescent="0.25"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</row>
    <row r="527" spans="1:282" x14ac:dyDescent="0.25"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12"/>
      <c r="FY527" s="12"/>
      <c r="FZ527" s="12"/>
      <c r="GA527" s="12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  <c r="HP527" s="12"/>
      <c r="HQ527" s="12"/>
      <c r="HR527" s="12"/>
      <c r="HS527" s="12"/>
      <c r="HT527" s="12"/>
      <c r="HU527" s="12"/>
      <c r="HV527" s="12"/>
      <c r="HW527" s="12"/>
      <c r="HX527" s="12"/>
      <c r="HY527" s="12"/>
      <c r="HZ527" s="12"/>
      <c r="IA527" s="12"/>
      <c r="IB527" s="12"/>
      <c r="IC527" s="12"/>
      <c r="ID527" s="12"/>
      <c r="IE527" s="12"/>
      <c r="IF527" s="12"/>
      <c r="IG527" s="12"/>
      <c r="IH527" s="12"/>
      <c r="II527" s="12"/>
      <c r="IJ527" s="12"/>
      <c r="IK527" s="12"/>
      <c r="IL527" s="12"/>
      <c r="IM527" s="12"/>
      <c r="IN527" s="12"/>
      <c r="IO527" s="12"/>
      <c r="IP527" s="12"/>
      <c r="IQ527" s="12"/>
      <c r="IR527" s="12"/>
      <c r="IS527" s="12"/>
      <c r="IT527" s="12"/>
      <c r="IU527" s="12"/>
      <c r="IV527" s="12"/>
      <c r="IW527" s="12"/>
      <c r="IX527" s="12"/>
      <c r="IY527" s="12"/>
      <c r="IZ527" s="12"/>
      <c r="JA527" s="12"/>
      <c r="JB527" s="12"/>
      <c r="JC527" s="12"/>
      <c r="JD527" s="12"/>
      <c r="JE527" s="12"/>
      <c r="JF527" s="12"/>
      <c r="JG527" s="12"/>
      <c r="JH527" s="12"/>
      <c r="JI527" s="12"/>
      <c r="JJ527" s="12"/>
      <c r="JK527" s="12"/>
      <c r="JL527" s="12"/>
      <c r="JM527" s="12"/>
      <c r="JN527" s="12"/>
      <c r="JO527" s="12"/>
      <c r="JP527" s="12"/>
      <c r="JQ527" s="12"/>
      <c r="JR527" s="12"/>
      <c r="JS527" s="12"/>
      <c r="JT527" s="12"/>
      <c r="JU527" s="12"/>
      <c r="JV527" s="12"/>
    </row>
    <row r="528" spans="1:282" x14ac:dyDescent="0.25"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</row>
    <row r="529" spans="12:282" x14ac:dyDescent="0.25"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</row>
    <row r="530" spans="12:282" x14ac:dyDescent="0.25"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</row>
    <row r="531" spans="12:282" x14ac:dyDescent="0.25"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</row>
    <row r="532" spans="12:282" x14ac:dyDescent="0.25"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</row>
    <row r="533" spans="12:282" x14ac:dyDescent="0.25"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</row>
    <row r="534" spans="12:282" x14ac:dyDescent="0.25"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</row>
    <row r="535" spans="12:282" x14ac:dyDescent="0.25"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</row>
    <row r="536" spans="12:282" x14ac:dyDescent="0.25"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</row>
    <row r="537" spans="12:282" x14ac:dyDescent="0.25"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</row>
    <row r="538" spans="12:282" x14ac:dyDescent="0.25"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</row>
    <row r="539" spans="12:282" x14ac:dyDescent="0.25"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</row>
    <row r="540" spans="12:282" x14ac:dyDescent="0.25"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</row>
    <row r="541" spans="12:282" x14ac:dyDescent="0.25"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</row>
    <row r="542" spans="12:282" x14ac:dyDescent="0.25"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</row>
    <row r="543" spans="12:282" x14ac:dyDescent="0.25"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</row>
    <row r="544" spans="12:282" x14ac:dyDescent="0.25"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</row>
    <row r="545" spans="12:282" x14ac:dyDescent="0.25"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</row>
    <row r="546" spans="12:282" x14ac:dyDescent="0.25"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</row>
    <row r="547" spans="12:282" x14ac:dyDescent="0.25"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</row>
    <row r="548" spans="12:282" x14ac:dyDescent="0.25"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</row>
    <row r="549" spans="12:282" x14ac:dyDescent="0.25"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</row>
    <row r="550" spans="12:282" x14ac:dyDescent="0.25"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</row>
    <row r="551" spans="12:282" x14ac:dyDescent="0.25"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</row>
    <row r="552" spans="12:282" x14ac:dyDescent="0.25"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</row>
    <row r="553" spans="12:282" x14ac:dyDescent="0.25"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</row>
    <row r="554" spans="12:282" x14ac:dyDescent="0.25"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</row>
    <row r="555" spans="12:282" x14ac:dyDescent="0.25"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</row>
    <row r="556" spans="12:282" x14ac:dyDescent="0.25"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</row>
    <row r="557" spans="12:282" x14ac:dyDescent="0.25"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</row>
    <row r="558" spans="12:282" x14ac:dyDescent="0.25"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</row>
    <row r="559" spans="12:282" x14ac:dyDescent="0.25"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</row>
    <row r="560" spans="12:282" x14ac:dyDescent="0.25"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</row>
    <row r="561" spans="12:282" x14ac:dyDescent="0.25"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</row>
    <row r="562" spans="12:282" x14ac:dyDescent="0.25"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</row>
    <row r="563" spans="12:282" x14ac:dyDescent="0.25"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</row>
    <row r="564" spans="12:282" x14ac:dyDescent="0.25"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</row>
    <row r="565" spans="12:282" x14ac:dyDescent="0.25"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</row>
    <row r="566" spans="12:282" x14ac:dyDescent="0.25"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</row>
    <row r="567" spans="12:282" x14ac:dyDescent="0.25"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</row>
    <row r="568" spans="12:282" x14ac:dyDescent="0.25"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</row>
    <row r="569" spans="12:282" x14ac:dyDescent="0.25"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</row>
    <row r="570" spans="12:282" x14ac:dyDescent="0.25"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</row>
    <row r="571" spans="12:282" x14ac:dyDescent="0.25"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</row>
    <row r="572" spans="12:282" x14ac:dyDescent="0.25"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</row>
    <row r="573" spans="12:282" x14ac:dyDescent="0.25"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</row>
    <row r="574" spans="12:282" x14ac:dyDescent="0.25"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</row>
    <row r="575" spans="12:282" x14ac:dyDescent="0.25"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</row>
    <row r="576" spans="12:282" x14ac:dyDescent="0.25"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</row>
    <row r="577" spans="12:282" x14ac:dyDescent="0.25"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</row>
    <row r="578" spans="12:282" x14ac:dyDescent="0.25"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</row>
    <row r="579" spans="12:282" x14ac:dyDescent="0.25"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</row>
    <row r="580" spans="12:282" x14ac:dyDescent="0.25"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</row>
    <row r="581" spans="12:282" x14ac:dyDescent="0.25"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</row>
    <row r="582" spans="12:282" x14ac:dyDescent="0.25"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</row>
    <row r="583" spans="12:282" x14ac:dyDescent="0.25"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</row>
    <row r="584" spans="12:282" x14ac:dyDescent="0.25"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</row>
    <row r="585" spans="12:282" x14ac:dyDescent="0.25"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</row>
    <row r="586" spans="12:282" x14ac:dyDescent="0.25"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</row>
    <row r="587" spans="12:282" x14ac:dyDescent="0.25"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</row>
    <row r="588" spans="12:282" x14ac:dyDescent="0.25"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</row>
    <row r="589" spans="12:282" x14ac:dyDescent="0.25"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</row>
    <row r="590" spans="12:282" x14ac:dyDescent="0.25"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</row>
    <row r="591" spans="12:282" x14ac:dyDescent="0.25"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</row>
    <row r="592" spans="12:282" x14ac:dyDescent="0.25"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</row>
    <row r="593" spans="12:282" x14ac:dyDescent="0.25"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</row>
    <row r="594" spans="12:282" x14ac:dyDescent="0.25"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</row>
    <row r="595" spans="12:282" x14ac:dyDescent="0.25"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</row>
    <row r="596" spans="12:282" x14ac:dyDescent="0.25"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</row>
    <row r="597" spans="12:282" x14ac:dyDescent="0.25"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</row>
    <row r="598" spans="12:282" x14ac:dyDescent="0.25"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</row>
    <row r="599" spans="12:282" x14ac:dyDescent="0.25"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</row>
  </sheetData>
  <mergeCells count="44">
    <mergeCell ref="A100:K100"/>
    <mergeCell ref="A188:K188"/>
    <mergeCell ref="A9:K9"/>
    <mergeCell ref="A51:K51"/>
    <mergeCell ref="A32:K32"/>
    <mergeCell ref="A37:K37"/>
    <mergeCell ref="A96:K96"/>
    <mergeCell ref="A27:K27"/>
    <mergeCell ref="A46:K46"/>
    <mergeCell ref="A79:K79"/>
    <mergeCell ref="A84:K84"/>
    <mergeCell ref="A89:K89"/>
    <mergeCell ref="A457:K457"/>
    <mergeCell ref="A106:K106"/>
    <mergeCell ref="A122:K122"/>
    <mergeCell ref="A128:K128"/>
    <mergeCell ref="A166:K166"/>
    <mergeCell ref="A218:K218"/>
    <mergeCell ref="A225:K225"/>
    <mergeCell ref="A277:K277"/>
    <mergeCell ref="A281:K281"/>
    <mergeCell ref="A112:K112"/>
    <mergeCell ref="A174:K174"/>
    <mergeCell ref="A195:K195"/>
    <mergeCell ref="A199:K199"/>
    <mergeCell ref="A203:K203"/>
    <mergeCell ref="A213:K213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3" manualBreakCount="3">
    <brk id="65" max="9" man="1"/>
    <brk id="26" max="9" man="1"/>
    <brk id="538" max="9" man="1"/>
  </rowBreaks>
  <colBreaks count="1" manualBreakCount="1">
    <brk id="11" max="1048575" man="1"/>
  </colBreaks>
  <ignoredErrors>
    <ignoredError sqref="F455 G49 F2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2022-12-02T18:46:55Z</cp:lastPrinted>
  <dcterms:created xsi:type="dcterms:W3CDTF">2017-02-23T14:23:40Z</dcterms:created>
  <dcterms:modified xsi:type="dcterms:W3CDTF">2023-03-01T13:34:10Z</dcterms:modified>
</cp:coreProperties>
</file>