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MAY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Document'!$A$9:$L$304</definedName>
    <definedName name="_xlnm.Print_Area" localSheetId="0">'New Text Document'!$A$1:$L$253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Document'!$A$9:$L$304</definedName>
    <definedName name="Z_204BDDCD_F0EA_4D68_8827_ED13C8623E2D_.wvu.PrintArea" localSheetId="0" hidden="1">'New Text Document'!$A$1:$L$253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F228" i="1" l="1"/>
  <c r="L228" i="1"/>
  <c r="K228" i="1"/>
  <c r="J228" i="1"/>
  <c r="I228" i="1"/>
  <c r="H228" i="1"/>
  <c r="G228" i="1"/>
  <c r="L216" i="1"/>
  <c r="K216" i="1"/>
  <c r="J216" i="1"/>
  <c r="J235" i="1" s="1"/>
  <c r="I216" i="1"/>
  <c r="H216" i="1"/>
  <c r="G216" i="1"/>
  <c r="F216" i="1"/>
  <c r="L210" i="1"/>
  <c r="K210" i="1"/>
  <c r="J210" i="1"/>
  <c r="I210" i="1"/>
  <c r="H210" i="1"/>
  <c r="G210" i="1"/>
  <c r="F210" i="1"/>
  <c r="L105" i="1"/>
  <c r="K105" i="1"/>
  <c r="J105" i="1"/>
  <c r="I105" i="1"/>
  <c r="H105" i="1"/>
  <c r="F105" i="1"/>
  <c r="K38" i="1" l="1"/>
  <c r="K30" i="1"/>
  <c r="J30" i="1"/>
  <c r="J26" i="1"/>
  <c r="H98" i="1"/>
  <c r="J195" i="1" l="1"/>
  <c r="K195" i="1"/>
  <c r="H195" i="1"/>
  <c r="G117" i="1" l="1"/>
  <c r="G120" i="1"/>
  <c r="F235" i="1"/>
  <c r="G233" i="1"/>
  <c r="H233" i="1"/>
  <c r="I233" i="1"/>
  <c r="J233" i="1"/>
  <c r="K233" i="1"/>
  <c r="L233" i="1"/>
  <c r="F233" i="1"/>
  <c r="B235" i="1"/>
  <c r="G205" i="1"/>
  <c r="H205" i="1"/>
  <c r="I205" i="1"/>
  <c r="J205" i="1"/>
  <c r="K205" i="1"/>
  <c r="L205" i="1"/>
  <c r="F205" i="1"/>
  <c r="G200" i="1"/>
  <c r="H200" i="1"/>
  <c r="I200" i="1"/>
  <c r="J200" i="1"/>
  <c r="K200" i="1"/>
  <c r="L200" i="1"/>
  <c r="F200" i="1"/>
  <c r="I179" i="1"/>
  <c r="L179" i="1"/>
  <c r="K179" i="1"/>
  <c r="J179" i="1"/>
  <c r="H179" i="1"/>
  <c r="G179" i="1"/>
  <c r="F179" i="1"/>
  <c r="H170" i="1"/>
  <c r="J170" i="1"/>
  <c r="K170" i="1"/>
  <c r="L170" i="1"/>
  <c r="F170" i="1"/>
  <c r="I168" i="1"/>
  <c r="G168" i="1"/>
  <c r="H165" i="1"/>
  <c r="J165" i="1"/>
  <c r="K165" i="1"/>
  <c r="F165" i="1"/>
  <c r="L163" i="1"/>
  <c r="L162" i="1"/>
  <c r="G157" i="1"/>
  <c r="H157" i="1"/>
  <c r="I157" i="1"/>
  <c r="J157" i="1"/>
  <c r="K157" i="1"/>
  <c r="L157" i="1"/>
  <c r="F157" i="1"/>
  <c r="L149" i="1"/>
  <c r="K149" i="1"/>
  <c r="J149" i="1"/>
  <c r="I149" i="1"/>
  <c r="H149" i="1"/>
  <c r="G149" i="1"/>
  <c r="F149" i="1"/>
  <c r="L132" i="1"/>
  <c r="K132" i="1"/>
  <c r="J132" i="1"/>
  <c r="H132" i="1"/>
  <c r="F132" i="1"/>
  <c r="I129" i="1"/>
  <c r="G129" i="1"/>
  <c r="G132" i="1" s="1"/>
  <c r="I128" i="1"/>
  <c r="G125" i="1"/>
  <c r="H125" i="1"/>
  <c r="I125" i="1"/>
  <c r="J125" i="1"/>
  <c r="K125" i="1"/>
  <c r="L125" i="1"/>
  <c r="F125" i="1"/>
  <c r="G113" i="1"/>
  <c r="H113" i="1"/>
  <c r="I113" i="1"/>
  <c r="J113" i="1"/>
  <c r="K113" i="1"/>
  <c r="L113" i="1"/>
  <c r="F113" i="1"/>
  <c r="J94" i="1"/>
  <c r="H64" i="1"/>
  <c r="F64" i="1"/>
  <c r="I132" i="1" l="1"/>
  <c r="K33" i="1"/>
  <c r="L33" i="1" s="1"/>
  <c r="J142" i="1" l="1"/>
  <c r="H142" i="1"/>
  <c r="F142" i="1"/>
  <c r="J136" i="1"/>
  <c r="K142" i="1"/>
  <c r="I141" i="1"/>
  <c r="I142" i="1" s="1"/>
  <c r="F120" i="1"/>
  <c r="H120" i="1"/>
  <c r="J120" i="1"/>
  <c r="K120" i="1"/>
  <c r="L120" i="1"/>
  <c r="J64" i="1" l="1"/>
  <c r="K64" i="1"/>
  <c r="L21" i="1"/>
  <c r="F21" i="1"/>
  <c r="F195" i="1" l="1"/>
  <c r="G194" i="1"/>
  <c r="I194" i="1"/>
  <c r="G193" i="1"/>
  <c r="I193" i="1"/>
  <c r="L75" i="1"/>
  <c r="L52" i="1"/>
  <c r="J21" i="1"/>
  <c r="I21" i="1"/>
  <c r="H21" i="1"/>
  <c r="G21" i="1"/>
  <c r="L15" i="1"/>
  <c r="K15" i="1"/>
  <c r="J15" i="1"/>
  <c r="I15" i="1"/>
  <c r="H15" i="1"/>
  <c r="G15" i="1"/>
  <c r="F15" i="1"/>
  <c r="L34" i="1"/>
  <c r="K34" i="1"/>
  <c r="J34" i="1"/>
  <c r="I34" i="1"/>
  <c r="H34" i="1"/>
  <c r="G34" i="1"/>
  <c r="F34" i="1"/>
  <c r="L194" i="1" l="1"/>
  <c r="L184" i="1"/>
  <c r="K184" i="1"/>
  <c r="J184" i="1"/>
  <c r="I184" i="1"/>
  <c r="H184" i="1"/>
  <c r="G184" i="1"/>
  <c r="F184" i="1"/>
  <c r="L98" i="1"/>
  <c r="K98" i="1"/>
  <c r="J98" i="1"/>
  <c r="I98" i="1"/>
  <c r="F98" i="1"/>
  <c r="F26" i="1"/>
  <c r="G26" i="1"/>
  <c r="H26" i="1"/>
  <c r="I26" i="1"/>
  <c r="K26" i="1"/>
  <c r="L26" i="1"/>
  <c r="L174" i="1" l="1"/>
  <c r="L89" i="1"/>
  <c r="L48" i="1"/>
  <c r="L43" i="1"/>
  <c r="L56" i="1"/>
  <c r="L38" i="1"/>
  <c r="L30" i="1"/>
  <c r="L72" i="1" l="1"/>
  <c r="L136" i="1"/>
  <c r="L108" i="1"/>
  <c r="L109" i="1" s="1"/>
  <c r="K109" i="1"/>
  <c r="J109" i="1"/>
  <c r="I109" i="1"/>
  <c r="F109" i="1"/>
  <c r="H109" i="1"/>
  <c r="G109" i="1"/>
  <c r="L164" i="1"/>
  <c r="L231" i="1"/>
  <c r="I30" i="1" l="1"/>
  <c r="H30" i="1"/>
  <c r="G30" i="1"/>
  <c r="F30" i="1"/>
  <c r="G116" i="1" l="1"/>
  <c r="G102" i="1" l="1"/>
  <c r="G101" i="1"/>
  <c r="G105" i="1" s="1"/>
  <c r="G103" i="1"/>
  <c r="K48" i="1"/>
  <c r="H48" i="1"/>
  <c r="F48" i="1"/>
  <c r="J43" i="1"/>
  <c r="I46" i="1"/>
  <c r="G46" i="1"/>
  <c r="K174" i="1" l="1"/>
  <c r="J174" i="1"/>
  <c r="I174" i="1"/>
  <c r="H174" i="1"/>
  <c r="G174" i="1"/>
  <c r="F174" i="1"/>
  <c r="K89" i="1"/>
  <c r="K235" i="1" s="1"/>
  <c r="J89" i="1"/>
  <c r="I89" i="1"/>
  <c r="H89" i="1"/>
  <c r="G89" i="1"/>
  <c r="F89" i="1"/>
  <c r="J56" i="1" l="1"/>
  <c r="I56" i="1"/>
  <c r="H56" i="1"/>
  <c r="G56" i="1"/>
  <c r="F56" i="1"/>
  <c r="J38" i="1"/>
  <c r="I38" i="1"/>
  <c r="H38" i="1"/>
  <c r="G38" i="1"/>
  <c r="F38" i="1"/>
  <c r="H94" i="1" l="1"/>
  <c r="F94" i="1"/>
  <c r="H11" i="1" l="1"/>
  <c r="H235" i="1" s="1"/>
  <c r="J11" i="1"/>
  <c r="H43" i="1"/>
  <c r="H52" i="1"/>
  <c r="J52" i="1"/>
  <c r="I72" i="1"/>
  <c r="J72" i="1"/>
  <c r="H77" i="1"/>
  <c r="J77" i="1"/>
  <c r="G81" i="1"/>
  <c r="H81" i="1"/>
  <c r="I81" i="1"/>
  <c r="H85" i="1"/>
  <c r="J85" i="1"/>
  <c r="F85" i="1"/>
  <c r="F81" i="1"/>
  <c r="F77" i="1"/>
  <c r="F72" i="1"/>
  <c r="F68" i="1"/>
  <c r="F52" i="1"/>
  <c r="F43" i="1"/>
  <c r="F11" i="1"/>
  <c r="I188" i="1"/>
  <c r="G188" i="1"/>
  <c r="I189" i="1"/>
  <c r="G189" i="1"/>
  <c r="I191" i="1"/>
  <c r="G191" i="1"/>
  <c r="I190" i="1"/>
  <c r="G190" i="1"/>
  <c r="I192" i="1"/>
  <c r="G192" i="1"/>
  <c r="I187" i="1"/>
  <c r="G187" i="1"/>
  <c r="K81" i="1"/>
  <c r="I75" i="1"/>
  <c r="G75" i="1"/>
  <c r="J68" i="1"/>
  <c r="H68" i="1"/>
  <c r="I67" i="1"/>
  <c r="I68" i="1" s="1"/>
  <c r="G67" i="1"/>
  <c r="G68" i="1" s="1"/>
  <c r="I59" i="1"/>
  <c r="I64" i="1" s="1"/>
  <c r="G59" i="1"/>
  <c r="G64" i="1" s="1"/>
  <c r="G42" i="1"/>
  <c r="G195" i="1" l="1"/>
  <c r="I195" i="1"/>
  <c r="I235" i="1" s="1"/>
  <c r="L192" i="1"/>
  <c r="L190" i="1"/>
  <c r="L191" i="1"/>
  <c r="L189" i="1"/>
  <c r="K67" i="1"/>
  <c r="L67" i="1" s="1"/>
  <c r="L68" i="1" s="1"/>
  <c r="I161" i="1"/>
  <c r="G161" i="1"/>
  <c r="G47" i="1"/>
  <c r="G48" i="1" s="1"/>
  <c r="I47" i="1"/>
  <c r="I48" i="1" s="1"/>
  <c r="G10" i="1"/>
  <c r="G11" i="1" s="1"/>
  <c r="L188" i="1" l="1"/>
  <c r="L195" i="1" s="1"/>
  <c r="L77" i="1"/>
  <c r="K68" i="1"/>
  <c r="L59" i="1"/>
  <c r="L64" i="1" s="1"/>
  <c r="I160" i="1"/>
  <c r="I165" i="1" s="1"/>
  <c r="G160" i="1"/>
  <c r="G165" i="1" s="1"/>
  <c r="K21" i="1" l="1"/>
  <c r="L161" i="1"/>
  <c r="L165" i="1" s="1"/>
  <c r="L235" i="1" s="1"/>
  <c r="G139" i="1"/>
  <c r="I92" i="1"/>
  <c r="I94" i="1" s="1"/>
  <c r="G92" i="1"/>
  <c r="G94" i="1" s="1"/>
  <c r="G41" i="1"/>
  <c r="G43" i="1" s="1"/>
  <c r="I43" i="1"/>
  <c r="I169" i="1"/>
  <c r="I170" i="1" s="1"/>
  <c r="G169" i="1"/>
  <c r="G170" i="1" s="1"/>
  <c r="G140" i="1"/>
  <c r="L80" i="1"/>
  <c r="L81" i="1" s="1"/>
  <c r="I76" i="1"/>
  <c r="I77" i="1" s="1"/>
  <c r="G76" i="1"/>
  <c r="G77" i="1" s="1"/>
  <c r="G71" i="1"/>
  <c r="G72" i="1" s="1"/>
  <c r="G97" i="1"/>
  <c r="G142" i="1" l="1"/>
  <c r="G235" i="1"/>
  <c r="G98" i="1"/>
  <c r="K11" i="1"/>
  <c r="I11" i="1"/>
  <c r="K77" i="1"/>
  <c r="K94" i="1"/>
  <c r="K43" i="1"/>
  <c r="K72" i="1"/>
  <c r="L11" i="1" l="1"/>
  <c r="L94" i="1"/>
  <c r="L139" i="1"/>
  <c r="L142" i="1" s="1"/>
  <c r="I116" i="1" l="1"/>
  <c r="I117" i="1"/>
  <c r="I84" i="1"/>
  <c r="I85" i="1" s="1"/>
  <c r="G84" i="1"/>
  <c r="G85" i="1" s="1"/>
  <c r="I52" i="1"/>
  <c r="G51" i="1"/>
  <c r="G52" i="1" s="1"/>
  <c r="I120" i="1" l="1"/>
  <c r="K85" i="1"/>
  <c r="K52" i="1"/>
  <c r="L85" i="1" l="1"/>
  <c r="L84" i="1"/>
</calcChain>
</file>

<file path=xl/sharedStrings.xml><?xml version="1.0" encoding="utf-8"?>
<sst xmlns="http://schemas.openxmlformats.org/spreadsheetml/2006/main" count="505" uniqueCount="206">
  <si>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</si>
  <si>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</si>
  <si>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</si>
  <si>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</si>
  <si>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</si>
  <si>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</si>
  <si>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</si>
  <si>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</si>
  <si>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</si>
  <si>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</si>
  <si>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</si>
  <si>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</si>
  <si>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</si>
  <si>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</si>
  <si>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</si>
  <si>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</si>
  <si>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</si>
  <si>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</si>
  <si>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</si>
  <si>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</si>
  <si>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</si>
  <si>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</si>
  <si>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</si>
  <si>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</si>
  <si>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</si>
  <si>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</si>
  <si>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</si>
  <si>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ENCARGADO (O)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</si>
  <si>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</si>
  <si>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</si>
  <si>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</si>
  <si>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</si>
  <si>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</si>
  <si>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</si>
  <si>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</si>
  <si>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</si>
  <si>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</si>
  <si>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</si>
  <si>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</si>
  <si>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</si>
  <si>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</si>
  <si>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</si>
  <si>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</si>
  <si>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</si>
  <si>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</si>
  <si>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</si>
  <si>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</si>
  <si>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</si>
  <si>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</si>
  <si>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</si>
  <si>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</si>
  <si>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</si>
  <si>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</si>
  <si>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</si>
  <si>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</si>
  <si>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</si>
  <si>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</si>
  <si>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</si>
  <si>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</si>
  <si>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</si>
  <si>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</si>
  <si>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</si>
  <si>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</si>
  <si>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</si>
  <si>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</si>
  <si>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</si>
  <si>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</si>
  <si>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</si>
  <si>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</si>
  <si>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</si>
  <si>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</si>
  <si>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</si>
  <si>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</si>
  <si>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</si>
  <si>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</si>
  <si>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</si>
  <si>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</si>
  <si>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</si>
  <si>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</si>
  <si>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</si>
  <si>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</si>
  <si>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</si>
  <si>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</si>
  <si>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</si>
  <si>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</si>
  <si>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</si>
  <si>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</si>
  <si>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</si>
  <si>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</si>
  <si>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</si>
  <si>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</si>
  <si>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</si>
  <si>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</si>
  <si>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</si>
  <si>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</si>
  <si>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</si>
  <si>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</si>
  <si>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</si>
  <si>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</si>
  <si>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</si>
  <si>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</si>
  <si>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</si>
  <si>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</si>
  <si>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</si>
  <si>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</si>
  <si>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</si>
  <si>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</si>
  <si>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DVISION DE COMUNICACIONES INTERNAS Y EXTERNAS-ONE</t>
  </si>
  <si>
    <t>ANA INMACULADA ARACENA MARTE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</si>
  <si>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</si>
  <si>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</si>
  <si>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</si>
  <si>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</si>
  <si>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</si>
  <si>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</si>
  <si>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</si>
  <si>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</si>
  <si>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</si>
  <si>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</si>
  <si>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</si>
  <si>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>DESARROLLADOR DE SISTEMAS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</si>
  <si>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</si>
  <si>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</si>
  <si>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</si>
  <si>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</si>
  <si>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</si>
  <si>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</si>
  <si>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</si>
  <si>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</si>
  <si>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</si>
  <si>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</si>
  <si>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</si>
  <si>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</si>
  <si>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</si>
  <si>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</si>
  <si>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DIRECCION DE NORMATIVAS Y METODOLOGIA- ONE</t>
  </si>
  <si>
    <t>CRISMAIRY MALENNY JMENEZ MENA</t>
  </si>
  <si>
    <t>COORDINADOR (A)</t>
  </si>
  <si>
    <t>Nómina de Empleados Temporales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</si>
  <si>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</si>
  <si>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</si>
  <si>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</si>
  <si>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</si>
  <si>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</si>
  <si>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</si>
  <si>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</si>
  <si>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</si>
  <si>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</si>
  <si>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</si>
  <si>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</si>
  <si>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</si>
  <si>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</si>
  <si>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</si>
  <si>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</si>
  <si>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</si>
  <si>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</si>
  <si>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</si>
  <si>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>LEONALDO JOSE EVE NUÑEZ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</si>
  <si>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</si>
  <si>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</si>
  <si>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</si>
  <si>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</si>
  <si>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</si>
  <si>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</si>
  <si>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</si>
  <si>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</si>
  <si>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</si>
  <si>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</si>
  <si>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</si>
  <si>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</si>
  <si>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</si>
  <si>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</si>
  <si>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</si>
  <si>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</si>
  <si>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</si>
  <si>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</si>
  <si>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</si>
  <si>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</si>
  <si>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</si>
  <si>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</si>
  <si>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</si>
  <si>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</si>
  <si>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</si>
  <si>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</si>
  <si>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LEIDY DARHIANA ZABALA DE LOS SANTOS</t>
  </si>
  <si>
    <t>LIBNY MICHOL TALMA MENA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</si>
  <si>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</si>
  <si>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</si>
  <si>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</si>
  <si>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</si>
  <si>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</si>
  <si>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LEONEL ARMANDO SANCHEZ ALMANZAR</t>
  </si>
  <si>
    <t>YUMIRCA ALTAGRACIA MATOS MELO</t>
  </si>
  <si>
    <t>ANALISTA SECTORIAL</t>
  </si>
  <si>
    <t>DEPARTAMENTO DE METODOLOGIAS- ONE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</si>
  <si>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</si>
  <si>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</si>
  <si>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</si>
  <si>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</si>
  <si>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Mes de Mayo 2022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</si>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</sst>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6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4" fontId="16" fillId="11" borderId="0" xfId="21" applyNumberFormat="1" applyFont="1" applyAlignment="1">
      <alignment horizontal="center" vertic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1" applyNumberFormat="1" applyFont="1" applyBorder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2" fontId="0" fillId="0" borderId="0" xfId="1" applyNumberFormat="1" applyFont="1" applyBorder="1" applyAlignment="1">
      <alignment horizontal="center"/>
    </xf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4" fontId="0" fillId="0" borderId="0" xfId="0" applyNumberFormat="1" applyFill="1" applyAlignment="1"/>
    <xf numFmtId="14" fontId="0" fillId="0" borderId="0" xfId="0" applyNumberFormat="1" applyFill="1" applyAlignment="1"/>
    <xf numFmtId="4" fontId="16" fillId="0" borderId="0" xfId="0" applyNumberFormat="1" applyFont="1" applyFill="1" applyAlignment="1"/>
    <xf numFmtId="4" fontId="19" fillId="0" borderId="0" xfId="0" applyNumberFormat="1" applyFont="1" applyAlignment="1"/>
    <xf numFmtId="0" fontId="0" fillId="36" borderId="21" xfId="0" applyFill="1" applyBorder="1" applyAlignment="1">
      <alignment wrapText="1"/>
    </xf>
    <xf numFmtId="4" fontId="0" fillId="0" borderId="0" xfId="0" applyNumberFormat="1" applyFont="1" applyBorder="1" applyAlignment="1">
      <alignment horizontal="center" vertical="center" wrapText="1"/>
    </xf>
    <xf numFmtId="4" fontId="16" fillId="33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left" vertical="center" wrapText="1"/>
    </xf>
    <xf numFmtId="2" fontId="0" fillId="0" borderId="0" xfId="1" applyNumberFormat="1" applyFont="1" applyBorder="1" applyAlignment="1">
      <alignment horizontal="center" vertical="center" wrapText="1"/>
    </xf>
    <xf numFmtId="4" fontId="0" fillId="38" borderId="0" xfId="0" applyNumberFormat="1" applyFont="1" applyFill="1" applyAlignment="1">
      <alignment horizontal="center" vertical="center" wrapText="1"/>
    </xf>
    <xf numFmtId="4" fontId="16" fillId="38" borderId="0" xfId="0" applyNumberFormat="1" applyFont="1" applyFill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4" fontId="16" fillId="11" borderId="0" xfId="21" applyNumberFormat="1" applyFont="1" applyAlignment="1">
      <alignment horizontal="center" vertical="center" wrapText="1"/>
    </xf>
    <xf numFmtId="43" fontId="0" fillId="37" borderId="0" xfId="1" applyFont="1" applyFill="1" applyAlignment="1">
      <alignment wrapText="1"/>
    </xf>
    <xf numFmtId="43" fontId="24" fillId="0" borderId="0" xfId="1" applyFont="1" applyBorder="1" applyAlignment="1">
      <alignment horizontal="left" wrapText="1"/>
    </xf>
    <xf numFmtId="43" fontId="0" fillId="0" borderId="0" xfId="1" applyFont="1" applyFill="1" applyAlignment="1">
      <alignment wrapText="1"/>
    </xf>
    <xf numFmtId="4" fontId="0" fillId="0" borderId="0" xfId="0" applyNumberForma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0" fillId="0" borderId="0" xfId="0" applyNumberFormat="1" applyAlignment="1">
      <alignment horizontal="center" vertical="center"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43" fontId="0" fillId="0" borderId="0" xfId="1" applyFont="1" applyAlignment="1">
      <alignment horizontal="right" wrapText="1"/>
    </xf>
    <xf numFmtId="43" fontId="16" fillId="33" borderId="0" xfId="1" applyFont="1" applyFill="1" applyAlignment="1">
      <alignment horizontal="right" wrapText="1"/>
    </xf>
    <xf numFmtId="43" fontId="16" fillId="37" borderId="0" xfId="1" applyFont="1" applyFill="1" applyAlignment="1">
      <alignment horizontal="right" wrapText="1"/>
    </xf>
    <xf numFmtId="43" fontId="0" fillId="0" borderId="0" xfId="1" applyFont="1" applyBorder="1" applyAlignment="1">
      <alignment horizontal="right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43" fontId="16" fillId="37" borderId="0" xfId="1" applyFont="1" applyFill="1" applyAlignment="1">
      <alignment horizontal="center" wrapText="1"/>
    </xf>
    <xf numFmtId="43" fontId="16" fillId="0" borderId="0" xfId="1" applyFont="1" applyAlignment="1">
      <alignment horizontal="center" wrapText="1"/>
    </xf>
    <xf numFmtId="43" fontId="16" fillId="0" borderId="0" xfId="1" applyFont="1" applyAlignment="1">
      <alignment horizontal="right" wrapText="1"/>
    </xf>
    <xf numFmtId="43" fontId="16" fillId="0" borderId="0" xfId="1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4" fontId="16" fillId="37" borderId="0" xfId="0" applyNumberFormat="1" applyFont="1" applyFill="1" applyAlignment="1">
      <alignment horizontal="center" vertical="center" wrapText="1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43" fontId="16" fillId="0" borderId="0" xfId="1" applyFont="1" applyFill="1" applyAlignment="1">
      <alignment horizontal="right" wrapText="1"/>
    </xf>
    <xf numFmtId="43" fontId="16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43" fontId="1" fillId="0" borderId="0" xfId="1" applyFont="1" applyFill="1" applyAlignment="1">
      <alignment horizontal="right" wrapText="1"/>
    </xf>
    <xf numFmtId="43" fontId="1" fillId="0" borderId="0" xfId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43" fontId="16" fillId="0" borderId="0" xfId="1" applyFont="1" applyFill="1" applyBorder="1" applyAlignment="1">
      <alignment horizontal="right" vertical="center"/>
    </xf>
    <xf numFmtId="43" fontId="16" fillId="0" borderId="0" xfId="1" applyFont="1" applyFill="1" applyBorder="1" applyAlignment="1">
      <alignment horizontal="center" wrapText="1"/>
    </xf>
    <xf numFmtId="43" fontId="16" fillId="0" borderId="0" xfId="1" applyFont="1" applyFill="1" applyBorder="1" applyAlignment="1">
      <alignment wrapText="1"/>
    </xf>
    <xf numFmtId="43" fontId="16" fillId="0" borderId="0" xfId="1" applyFont="1" applyFill="1" applyBorder="1" applyAlignment="1">
      <alignment horizontal="right" wrapText="1"/>
    </xf>
    <xf numFmtId="43" fontId="16" fillId="0" borderId="0" xfId="1" applyFont="1" applyFill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43" fontId="1" fillId="38" borderId="0" xfId="1" applyFont="1" applyFill="1" applyAlignment="1">
      <alignment horizontal="right" wrapText="1"/>
    </xf>
    <xf numFmtId="43" fontId="1" fillId="38" borderId="0" xfId="1" applyFont="1" applyFill="1" applyAlignment="1">
      <alignment horizontal="center" wrapText="1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43" fontId="16" fillId="0" borderId="0" xfId="1" applyFont="1" applyFill="1" applyAlignment="1">
      <alignment vertical="center" wrapText="1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5" fillId="37" borderId="0" xfId="0" applyFont="1" applyFill="1" applyAlignment="1"/>
    <xf numFmtId="2" fontId="1" fillId="0" borderId="0" xfId="1" applyNumberFormat="1" applyFont="1" applyFill="1" applyAlignment="1">
      <alignment horizontal="center" vertical="center" wrapText="1"/>
    </xf>
    <xf numFmtId="2" fontId="16" fillId="33" borderId="0" xfId="1" applyNumberFormat="1" applyFont="1" applyFill="1" applyAlignment="1">
      <alignment horizontal="center" vertical="center" wrapText="1"/>
    </xf>
    <xf numFmtId="2" fontId="16" fillId="0" borderId="0" xfId="1" applyNumberFormat="1" applyFont="1" applyFill="1" applyAlignment="1">
      <alignment horizontal="center" vertical="center" wrapText="1"/>
    </xf>
    <xf numFmtId="2" fontId="16" fillId="37" borderId="0" xfId="1" applyNumberFormat="1" applyFont="1" applyFill="1" applyAlignment="1">
      <alignment horizontal="center" vertical="center" wrapText="1"/>
    </xf>
    <xf numFmtId="2" fontId="1" fillId="38" borderId="0" xfId="1" applyNumberFormat="1" applyFont="1" applyFill="1" applyAlignment="1">
      <alignment horizontal="center" vertical="center" wrapText="1"/>
    </xf>
    <xf numFmtId="2" fontId="0" fillId="0" borderId="0" xfId="1" applyNumberFormat="1" applyFont="1" applyAlignment="1">
      <alignment horizontal="center" wrapText="1"/>
    </xf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2" fontId="16" fillId="33" borderId="0" xfId="1" applyNumberFormat="1" applyFont="1" applyFill="1" applyAlignment="1">
      <alignment horizontal="center" wrapText="1"/>
    </xf>
    <xf numFmtId="43" fontId="0" fillId="0" borderId="0" xfId="1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43" fontId="25" fillId="35" borderId="0" xfId="1" applyFont="1" applyFill="1" applyAlignment="1">
      <alignment horizontal="right" wrapText="1"/>
    </xf>
    <xf numFmtId="4" fontId="16" fillId="33" borderId="0" xfId="0" applyNumberFormat="1" applyFont="1" applyFill="1" applyAlignment="1">
      <alignment horizontal="center"/>
    </xf>
    <xf numFmtId="2" fontId="0" fillId="0" borderId="0" xfId="1" applyNumberFormat="1" applyFont="1" applyBorder="1" applyAlignment="1">
      <alignment horizontal="center" vertical="center"/>
    </xf>
    <xf numFmtId="0" fontId="0" fillId="0" borderId="0" xfId="1" applyNumberFormat="1" applyFont="1" applyFill="1" applyAlignment="1"/>
    <xf numFmtId="43" fontId="16" fillId="0" borderId="0" xfId="1" applyFont="1" applyFill="1" applyAlignment="1">
      <alignment wrapText="1"/>
    </xf>
    <xf numFmtId="2" fontId="16" fillId="0" borderId="0" xfId="1" applyNumberFormat="1" applyFont="1" applyFill="1" applyAlignment="1">
      <alignment vertical="center" wrapText="1"/>
    </xf>
    <xf numFmtId="0" fontId="0" fillId="36" borderId="20" xfId="0" applyFill="1" applyBorder="1" applyAlignment="1">
      <alignment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24" fillId="0" borderId="0" xfId="1" applyFont="1" applyBorder="1" applyAlignment="1">
      <alignment wrapText="1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 wrapText="1"/>
    </xf>
    <xf numFmtId="4" fontId="18" fillId="34" borderId="17" xfId="1" applyNumberFormat="1" applyFont="1" applyFill="1" applyBorder="1" applyAlignment="1">
      <alignment horizontal="center" vertical="center" wrapText="1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 wrapText="1"/>
    </xf>
    <xf numFmtId="4" fontId="18" fillId="34" borderId="18" xfId="1" applyNumberFormat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385422</xdr:colOff>
      <xdr:row>0</xdr:row>
      <xdr:rowOff>142448</xdr:rowOff>
    </xdr:from>
    <xdr:to>
      <xdr:col>11</xdr:col>
      <xdr:colOff>1500907</xdr:colOff>
      <xdr:row>4</xdr:row>
      <xdr:rowOff>221852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1399" y="142448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241</xdr:row>
      <xdr:rowOff>110151</xdr:rowOff>
    </xdr:from>
    <xdr:to>
      <xdr:col>7</xdr:col>
      <xdr:colOff>665611</xdr:colOff>
      <xdr:row>256</xdr:row>
      <xdr:rowOff>148485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77"/>
  <sheetViews>
    <sheetView showGridLines="0" tabSelected="1" showWhiteSpace="0" topLeftCell="B196" zoomScale="64" zoomScaleNormal="64" zoomScaleSheetLayoutView="57" zoomScalePageLayoutView="70" workbookViewId="0">
      <selection activeCell="L228" sqref="L228"/>
    </sheetView>
  </sheetViews>
  <sheetFormatPr baseColWidth="10" defaultRowHeight="15" x14ac:dyDescent="0.25"/>
  <cols>
    <col min="1" max="1" width="68.28515625" style="43" customWidth="1"/>
    <col min="2" max="2" width="39.85546875" style="15" customWidth="1"/>
    <col min="3" max="3" width="11.42578125" style="15" customWidth="1"/>
    <col min="4" max="4" width="19.140625" style="48" customWidth="1"/>
    <col min="5" max="5" width="18" style="48" customWidth="1"/>
    <col min="6" max="6" width="20.7109375" style="47" customWidth="1"/>
    <col min="7" max="7" width="16.85546875" style="65" customWidth="1"/>
    <col min="8" max="8" width="17.42578125" style="47" customWidth="1"/>
    <col min="9" max="9" width="17.28515625" style="47" customWidth="1"/>
    <col min="10" max="10" width="16.42578125" style="47" customWidth="1"/>
    <col min="11" max="11" width="18.42578125" style="47" customWidth="1"/>
    <col min="12" max="12" width="24.7109375" style="65" customWidth="1"/>
    <col min="13" max="13" width="17.7109375" style="43" customWidth="1"/>
    <col min="14" max="40" width="11.42578125" style="43"/>
    <col min="41" max="50" width="11.42578125" style="43" customWidth="1"/>
    <col min="51" max="51" width="11.42578125" style="43" hidden="1" customWidth="1"/>
    <col min="52" max="16384" width="11.42578125" style="43"/>
  </cols>
  <sheetData>
    <row r="1" spans="1:236" x14ac:dyDescent="0.25">
      <c r="A1" s="38"/>
      <c r="B1" s="39"/>
      <c r="C1" s="39"/>
      <c r="D1" s="39"/>
      <c r="E1" s="39"/>
      <c r="F1" s="39"/>
      <c r="G1" s="188"/>
      <c r="H1" s="39"/>
      <c r="I1" s="39"/>
      <c r="J1" s="39"/>
      <c r="K1" s="39"/>
      <c r="L1" s="62"/>
    </row>
    <row r="2" spans="1:236" ht="26.25" x14ac:dyDescent="0.4">
      <c r="A2" s="194" t="s">
        <v>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</row>
    <row r="3" spans="1:236" ht="26.25" x14ac:dyDescent="0.4">
      <c r="A3" s="194" t="s">
        <v>8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</row>
    <row r="4" spans="1:236" ht="20.25" x14ac:dyDescent="0.3">
      <c r="A4" s="197" t="s">
        <v>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9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</row>
    <row r="5" spans="1:236" ht="20.25" x14ac:dyDescent="0.3">
      <c r="A5" s="197" t="s">
        <v>138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</row>
    <row r="6" spans="1:236" ht="21" thickBot="1" x14ac:dyDescent="0.35">
      <c r="A6" s="203" t="s">
        <v>199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5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</row>
    <row r="7" spans="1:236" x14ac:dyDescent="0.25">
      <c r="A7" s="206" t="s">
        <v>13</v>
      </c>
      <c r="B7" s="201" t="s">
        <v>0</v>
      </c>
      <c r="C7" s="201" t="s">
        <v>104</v>
      </c>
      <c r="D7" s="192" t="s">
        <v>11</v>
      </c>
      <c r="E7" s="192" t="s">
        <v>12</v>
      </c>
      <c r="F7" s="208" t="s">
        <v>7</v>
      </c>
      <c r="G7" s="210" t="s">
        <v>1</v>
      </c>
      <c r="H7" s="208" t="s">
        <v>2</v>
      </c>
      <c r="I7" s="212" t="s">
        <v>3</v>
      </c>
      <c r="J7" s="208" t="s">
        <v>4</v>
      </c>
      <c r="K7" s="208" t="s">
        <v>5</v>
      </c>
      <c r="L7" s="214" t="s">
        <v>6</v>
      </c>
      <c r="O7" s="44"/>
      <c r="P7" s="45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</row>
    <row r="8" spans="1:236" ht="15.75" thickBot="1" x14ac:dyDescent="0.3">
      <c r="A8" s="207"/>
      <c r="B8" s="202"/>
      <c r="C8" s="202"/>
      <c r="D8" s="193"/>
      <c r="E8" s="193"/>
      <c r="F8" s="209"/>
      <c r="G8" s="211"/>
      <c r="H8" s="209"/>
      <c r="I8" s="213"/>
      <c r="J8" s="209"/>
      <c r="K8" s="209"/>
      <c r="L8" s="215"/>
    </row>
    <row r="9" spans="1:236" x14ac:dyDescent="0.25">
      <c r="A9" s="200" t="s">
        <v>129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</row>
    <row r="10" spans="1:236" x14ac:dyDescent="0.25">
      <c r="A10" s="43" t="s">
        <v>34</v>
      </c>
      <c r="B10" s="3" t="s">
        <v>35</v>
      </c>
      <c r="C10" s="6" t="s">
        <v>74</v>
      </c>
      <c r="D10" s="11">
        <v>44470</v>
      </c>
      <c r="E10" s="11" t="s">
        <v>116</v>
      </c>
      <c r="F10" s="7">
        <v>89500</v>
      </c>
      <c r="G10" s="63">
        <f>F10*0.0287</f>
        <v>2568.65</v>
      </c>
      <c r="H10" s="6">
        <v>8960.4500000000007</v>
      </c>
      <c r="I10" s="6">
        <v>2720.8</v>
      </c>
      <c r="J10" s="6">
        <v>2725.24</v>
      </c>
      <c r="K10" s="16">
        <v>16975.14</v>
      </c>
      <c r="L10" s="63">
        <v>72524.86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</row>
    <row r="11" spans="1:236" x14ac:dyDescent="0.25">
      <c r="A11" s="46" t="s">
        <v>14</v>
      </c>
      <c r="B11" s="13">
        <v>1</v>
      </c>
      <c r="C11" s="8"/>
      <c r="D11" s="46"/>
      <c r="E11" s="46"/>
      <c r="F11" s="8">
        <f>SUM(F10:F10)</f>
        <v>89500</v>
      </c>
      <c r="G11" s="64">
        <f t="shared" ref="G11:K11" si="0">SUM(G10:G10)</f>
        <v>2568.65</v>
      </c>
      <c r="H11" s="8">
        <f t="shared" si="0"/>
        <v>8960.4500000000007</v>
      </c>
      <c r="I11" s="8">
        <f t="shared" si="0"/>
        <v>2720.8</v>
      </c>
      <c r="J11" s="8">
        <f t="shared" si="0"/>
        <v>2725.24</v>
      </c>
      <c r="K11" s="8">
        <f t="shared" si="0"/>
        <v>16975.14</v>
      </c>
      <c r="L11" s="64">
        <f>F11-K11</f>
        <v>72524.86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</row>
    <row r="12" spans="1:236" s="53" customFormat="1" x14ac:dyDescent="0.25">
      <c r="B12" s="14"/>
      <c r="C12" s="12"/>
      <c r="D12" s="44"/>
      <c r="E12" s="44"/>
      <c r="F12" s="12"/>
      <c r="G12" s="70"/>
      <c r="H12" s="12"/>
      <c r="I12" s="12"/>
      <c r="J12" s="12"/>
      <c r="K12" s="12"/>
      <c r="L12" s="70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</row>
    <row r="13" spans="1:236" s="53" customFormat="1" x14ac:dyDescent="0.25">
      <c r="A13" s="44" t="s">
        <v>130</v>
      </c>
      <c r="B13" s="14"/>
      <c r="C13" s="12"/>
      <c r="D13" s="44"/>
      <c r="E13" s="44"/>
      <c r="F13" s="12"/>
      <c r="G13" s="70"/>
      <c r="H13" s="12"/>
      <c r="I13" s="12"/>
      <c r="J13" s="12"/>
      <c r="K13" s="12"/>
      <c r="L13" s="70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</row>
    <row r="14" spans="1:236" s="50" customFormat="1" x14ac:dyDescent="0.25">
      <c r="A14" s="50" t="s">
        <v>131</v>
      </c>
      <c r="B14" s="25" t="s">
        <v>56</v>
      </c>
      <c r="C14" s="26" t="s">
        <v>74</v>
      </c>
      <c r="D14" s="27">
        <v>44409</v>
      </c>
      <c r="E14" s="159" t="s">
        <v>116</v>
      </c>
      <c r="F14" s="26">
        <v>133000</v>
      </c>
      <c r="G14" s="71">
        <v>3817.1</v>
      </c>
      <c r="H14" s="26">
        <v>19867.79</v>
      </c>
      <c r="I14" s="26">
        <v>4043.2</v>
      </c>
      <c r="J14" s="26">
        <v>14304.42</v>
      </c>
      <c r="K14" s="26">
        <v>42032.51</v>
      </c>
      <c r="L14" s="71">
        <v>90967.49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</row>
    <row r="15" spans="1:236" s="46" customFormat="1" x14ac:dyDescent="0.25">
      <c r="A15" s="46" t="s">
        <v>14</v>
      </c>
      <c r="B15" s="13">
        <v>1</v>
      </c>
      <c r="C15" s="8"/>
      <c r="D15" s="158"/>
      <c r="F15" s="8">
        <f t="shared" ref="F15:L15" si="1">F14</f>
        <v>133000</v>
      </c>
      <c r="G15" s="64">
        <f t="shared" si="1"/>
        <v>3817.1</v>
      </c>
      <c r="H15" s="8">
        <f t="shared" si="1"/>
        <v>19867.79</v>
      </c>
      <c r="I15" s="8">
        <f t="shared" si="1"/>
        <v>4043.2</v>
      </c>
      <c r="J15" s="8">
        <f t="shared" si="1"/>
        <v>14304.42</v>
      </c>
      <c r="K15" s="8">
        <f t="shared" si="1"/>
        <v>42032.51</v>
      </c>
      <c r="L15" s="64">
        <f t="shared" si="1"/>
        <v>90967.49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7" spans="1:236" ht="11.25" customHeight="1" x14ac:dyDescent="0.25">
      <c r="A17" s="42" t="s">
        <v>46</v>
      </c>
      <c r="B17" s="42"/>
      <c r="C17" s="42"/>
      <c r="D17" s="88"/>
      <c r="E17" s="42"/>
      <c r="F17" s="42"/>
      <c r="G17" s="66"/>
      <c r="H17" s="42"/>
      <c r="I17" s="42"/>
      <c r="J17" s="42"/>
      <c r="K17" s="42"/>
      <c r="L17" s="66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</row>
    <row r="18" spans="1:236" s="35" customFormat="1" ht="11.25" customHeight="1" x14ac:dyDescent="0.25">
      <c r="A18" s="4" t="s">
        <v>78</v>
      </c>
      <c r="B18" s="5" t="s">
        <v>93</v>
      </c>
      <c r="C18" s="5" t="s">
        <v>74</v>
      </c>
      <c r="D18" s="151" t="s">
        <v>102</v>
      </c>
      <c r="E18" s="11" t="s">
        <v>116</v>
      </c>
      <c r="F18" s="49">
        <v>40000</v>
      </c>
      <c r="G18" s="189">
        <v>1148</v>
      </c>
      <c r="H18" s="36">
        <v>442.65</v>
      </c>
      <c r="I18" s="36">
        <v>1216</v>
      </c>
      <c r="J18" s="36">
        <v>4025</v>
      </c>
      <c r="K18" s="36">
        <v>6831.65</v>
      </c>
      <c r="L18" s="67">
        <v>33168.35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</row>
    <row r="19" spans="1:236" s="35" customFormat="1" ht="11.25" customHeight="1" x14ac:dyDescent="0.25">
      <c r="A19" s="4" t="s">
        <v>139</v>
      </c>
      <c r="B19" s="5" t="s">
        <v>141</v>
      </c>
      <c r="C19" s="5" t="s">
        <v>74</v>
      </c>
      <c r="D19" s="151" t="s">
        <v>140</v>
      </c>
      <c r="E19" s="11" t="s">
        <v>116</v>
      </c>
      <c r="F19" s="49">
        <v>87500</v>
      </c>
      <c r="G19" s="189">
        <v>2511.25</v>
      </c>
      <c r="H19" s="36">
        <v>9165.06</v>
      </c>
      <c r="I19" s="36">
        <v>2660</v>
      </c>
      <c r="J19" s="36">
        <v>565</v>
      </c>
      <c r="K19" s="36">
        <v>14901.31</v>
      </c>
      <c r="L19" s="67">
        <v>72598.69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</row>
    <row r="20" spans="1:236" x14ac:dyDescent="0.25">
      <c r="A20" s="4" t="s">
        <v>71</v>
      </c>
      <c r="B20" s="5" t="s">
        <v>72</v>
      </c>
      <c r="C20" s="6" t="s">
        <v>73</v>
      </c>
      <c r="D20" s="4" t="s">
        <v>103</v>
      </c>
      <c r="E20" s="11" t="s">
        <v>116</v>
      </c>
      <c r="F20" s="7">
        <v>75000</v>
      </c>
      <c r="G20" s="63">
        <v>2152.5</v>
      </c>
      <c r="H20" s="6">
        <v>6309.38</v>
      </c>
      <c r="I20" s="6">
        <v>2280</v>
      </c>
      <c r="J20" s="6">
        <v>25</v>
      </c>
      <c r="K20" s="6">
        <v>10766.88</v>
      </c>
      <c r="L20" s="63">
        <v>64233.120000000003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</row>
    <row r="21" spans="1:236" x14ac:dyDescent="0.25">
      <c r="A21" s="46" t="s">
        <v>14</v>
      </c>
      <c r="B21" s="13">
        <v>3</v>
      </c>
      <c r="C21" s="8"/>
      <c r="D21" s="46"/>
      <c r="E21" s="46"/>
      <c r="F21" s="8">
        <f>F18+F19+F20</f>
        <v>202500</v>
      </c>
      <c r="G21" s="64">
        <f>SUM(G18:G20)</f>
        <v>5811.75</v>
      </c>
      <c r="H21" s="8">
        <f>SUM(H18:H20)</f>
        <v>15917.09</v>
      </c>
      <c r="I21" s="8">
        <f>SUM(I18:I20)</f>
        <v>6156</v>
      </c>
      <c r="J21" s="8">
        <f>SUM(J18:J20)</f>
        <v>4615</v>
      </c>
      <c r="K21" s="8">
        <f>SUM(K18:K20)</f>
        <v>32499.839999999997</v>
      </c>
      <c r="L21" s="64">
        <f>L19+L18+L20</f>
        <v>170000.16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</row>
    <row r="23" spans="1:236" s="53" customFormat="1" x14ac:dyDescent="0.25">
      <c r="A23" s="44" t="s">
        <v>79</v>
      </c>
      <c r="B23" s="14"/>
      <c r="C23" s="12"/>
      <c r="D23" s="44"/>
      <c r="E23" s="44"/>
      <c r="F23" s="26"/>
      <c r="G23" s="71"/>
      <c r="H23" s="26"/>
      <c r="I23" s="26"/>
      <c r="J23" s="26"/>
      <c r="K23" s="26"/>
      <c r="L23" s="71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</row>
    <row r="24" spans="1:236" s="53" customFormat="1" x14ac:dyDescent="0.25">
      <c r="A24" s="50" t="s">
        <v>80</v>
      </c>
      <c r="B24" s="25" t="s">
        <v>16</v>
      </c>
      <c r="C24" s="26" t="s">
        <v>74</v>
      </c>
      <c r="D24" s="27">
        <v>44348</v>
      </c>
      <c r="E24" s="11" t="s">
        <v>116</v>
      </c>
      <c r="F24" s="26">
        <v>60000</v>
      </c>
      <c r="G24" s="71">
        <v>1722</v>
      </c>
      <c r="H24" s="26">
        <v>3486.68</v>
      </c>
      <c r="I24" s="26">
        <v>1824</v>
      </c>
      <c r="J24" s="26">
        <v>25</v>
      </c>
      <c r="K24" s="26">
        <v>7057.68</v>
      </c>
      <c r="L24" s="71">
        <v>52942.32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</row>
    <row r="25" spans="1:236" s="53" customFormat="1" x14ac:dyDescent="0.25">
      <c r="A25" s="50" t="s">
        <v>122</v>
      </c>
      <c r="B25" s="25" t="s">
        <v>123</v>
      </c>
      <c r="C25" s="26" t="s">
        <v>73</v>
      </c>
      <c r="D25" s="27">
        <v>44542</v>
      </c>
      <c r="E25" s="11" t="s">
        <v>116</v>
      </c>
      <c r="F25" s="26">
        <v>60000</v>
      </c>
      <c r="G25" s="71">
        <v>1722</v>
      </c>
      <c r="H25" s="26">
        <v>3486.68</v>
      </c>
      <c r="I25" s="26">
        <v>1824</v>
      </c>
      <c r="J25" s="26">
        <v>473.4</v>
      </c>
      <c r="K25" s="26">
        <v>7506.08</v>
      </c>
      <c r="L25" s="71">
        <v>52493.919999999998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</row>
    <row r="26" spans="1:236" s="44" customFormat="1" x14ac:dyDescent="0.25">
      <c r="A26" s="46" t="s">
        <v>14</v>
      </c>
      <c r="B26" s="13">
        <v>2</v>
      </c>
      <c r="C26" s="8"/>
      <c r="D26" s="46"/>
      <c r="E26" s="46"/>
      <c r="F26" s="8">
        <f>F24+F25</f>
        <v>120000</v>
      </c>
      <c r="G26" s="64">
        <f>G24+G25</f>
        <v>3444</v>
      </c>
      <c r="H26" s="8">
        <f>H24+H25</f>
        <v>6973.36</v>
      </c>
      <c r="I26" s="8">
        <f>I24+I25</f>
        <v>3648</v>
      </c>
      <c r="J26" s="8">
        <f>J24+J25</f>
        <v>498.4</v>
      </c>
      <c r="K26" s="8">
        <f>K25+K24</f>
        <v>14563.76</v>
      </c>
      <c r="L26" s="64">
        <f>L24+L25</f>
        <v>105436.23999999999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</row>
    <row r="28" spans="1:236" s="44" customFormat="1" x14ac:dyDescent="0.25">
      <c r="A28" s="44" t="s">
        <v>107</v>
      </c>
      <c r="B28" s="14"/>
      <c r="C28" s="12"/>
      <c r="F28" s="12"/>
      <c r="G28" s="70"/>
      <c r="H28" s="12"/>
      <c r="I28" s="12"/>
      <c r="J28" s="12"/>
      <c r="K28" s="12"/>
      <c r="L28" s="70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</row>
    <row r="29" spans="1:236" s="50" customFormat="1" x14ac:dyDescent="0.25">
      <c r="A29" s="50" t="s">
        <v>108</v>
      </c>
      <c r="B29" s="25" t="s">
        <v>86</v>
      </c>
      <c r="C29" s="26" t="s">
        <v>74</v>
      </c>
      <c r="D29" s="27">
        <v>44470</v>
      </c>
      <c r="E29" s="11" t="s">
        <v>116</v>
      </c>
      <c r="F29" s="26">
        <v>89500</v>
      </c>
      <c r="G29" s="71">
        <v>2568.65</v>
      </c>
      <c r="H29" s="26">
        <v>9635.51</v>
      </c>
      <c r="I29" s="26">
        <v>2720.8</v>
      </c>
      <c r="J29" s="26">
        <v>25</v>
      </c>
      <c r="K29" s="26">
        <v>14949.96</v>
      </c>
      <c r="L29" s="71">
        <v>74550.039999999994</v>
      </c>
    </row>
    <row r="30" spans="1:236" s="101" customFormat="1" x14ac:dyDescent="0.25">
      <c r="A30" s="101" t="s">
        <v>14</v>
      </c>
      <c r="B30" s="137">
        <v>1</v>
      </c>
      <c r="C30" s="107"/>
      <c r="F30" s="107">
        <f t="shared" ref="F30:L30" si="2">F29</f>
        <v>89500</v>
      </c>
      <c r="G30" s="108">
        <f t="shared" si="2"/>
        <v>2568.65</v>
      </c>
      <c r="H30" s="107">
        <f t="shared" si="2"/>
        <v>9635.51</v>
      </c>
      <c r="I30" s="107">
        <f t="shared" si="2"/>
        <v>2720.8</v>
      </c>
      <c r="J30" s="107">
        <f t="shared" si="2"/>
        <v>25</v>
      </c>
      <c r="K30" s="107">
        <f t="shared" si="2"/>
        <v>14949.96</v>
      </c>
      <c r="L30" s="108">
        <f t="shared" si="2"/>
        <v>74550.039999999994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</row>
    <row r="31" spans="1:236" s="45" customFormat="1" x14ac:dyDescent="0.25">
      <c r="B31" s="19"/>
      <c r="C31" s="20"/>
      <c r="F31" s="20"/>
      <c r="G31" s="69"/>
      <c r="H31" s="20"/>
      <c r="I31" s="20"/>
      <c r="J31" s="20"/>
      <c r="K31" s="20"/>
      <c r="L31" s="69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</row>
    <row r="32" spans="1:236" s="45" customFormat="1" x14ac:dyDescent="0.25">
      <c r="A32" s="45" t="s">
        <v>22</v>
      </c>
      <c r="B32" s="19"/>
      <c r="C32" s="20"/>
      <c r="F32" s="20"/>
      <c r="G32" s="69"/>
      <c r="H32" s="20"/>
      <c r="I32" s="20"/>
      <c r="J32" s="20"/>
      <c r="K32" s="20"/>
      <c r="L32" s="69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</row>
    <row r="33" spans="1:236" s="52" customFormat="1" x14ac:dyDescent="0.25">
      <c r="A33" s="52" t="s">
        <v>55</v>
      </c>
      <c r="B33" s="21" t="s">
        <v>56</v>
      </c>
      <c r="C33" s="22" t="s">
        <v>74</v>
      </c>
      <c r="D33" s="27">
        <v>44244</v>
      </c>
      <c r="E33" s="27" t="s">
        <v>116</v>
      </c>
      <c r="F33" s="22">
        <v>133000</v>
      </c>
      <c r="G33" s="68">
        <v>3817.1</v>
      </c>
      <c r="H33" s="22">
        <v>19192.73</v>
      </c>
      <c r="I33" s="22">
        <v>4043.2</v>
      </c>
      <c r="J33" s="22">
        <v>13797.21</v>
      </c>
      <c r="K33" s="22">
        <f>+G33+H33+I33+J33</f>
        <v>40850.239999999998</v>
      </c>
      <c r="L33" s="68">
        <f>+F33-K33</f>
        <v>92149.760000000009</v>
      </c>
    </row>
    <row r="34" spans="1:236" x14ac:dyDescent="0.25">
      <c r="A34" s="46" t="s">
        <v>14</v>
      </c>
      <c r="B34" s="13">
        <v>1</v>
      </c>
      <c r="C34" s="8"/>
      <c r="D34" s="46"/>
      <c r="E34" s="46"/>
      <c r="F34" s="8">
        <f t="shared" ref="F34:L34" si="3">F33</f>
        <v>133000</v>
      </c>
      <c r="G34" s="64">
        <f t="shared" si="3"/>
        <v>3817.1</v>
      </c>
      <c r="H34" s="8">
        <f t="shared" si="3"/>
        <v>19192.73</v>
      </c>
      <c r="I34" s="8">
        <f t="shared" si="3"/>
        <v>4043.2</v>
      </c>
      <c r="J34" s="8">
        <f t="shared" si="3"/>
        <v>13797.21</v>
      </c>
      <c r="K34" s="8">
        <f t="shared" si="3"/>
        <v>40850.239999999998</v>
      </c>
      <c r="L34" s="64">
        <f t="shared" si="3"/>
        <v>92149.760000000009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</row>
    <row r="36" spans="1:236" s="51" customFormat="1" x14ac:dyDescent="0.25">
      <c r="A36" s="45" t="s">
        <v>174</v>
      </c>
      <c r="B36" s="19"/>
      <c r="C36" s="20"/>
      <c r="D36" s="45"/>
      <c r="E36" s="45"/>
      <c r="F36" s="20"/>
      <c r="G36" s="69"/>
      <c r="H36" s="20"/>
      <c r="I36" s="20"/>
      <c r="J36" s="20"/>
      <c r="K36" s="20"/>
      <c r="L36" s="69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</row>
    <row r="37" spans="1:236" s="53" customFormat="1" x14ac:dyDescent="0.25">
      <c r="A37" s="50" t="s">
        <v>81</v>
      </c>
      <c r="B37" s="25" t="s">
        <v>82</v>
      </c>
      <c r="C37" s="26" t="s">
        <v>73</v>
      </c>
      <c r="D37" s="27">
        <v>44287</v>
      </c>
      <c r="E37" s="11" t="s">
        <v>116</v>
      </c>
      <c r="F37" s="26">
        <v>44000</v>
      </c>
      <c r="G37" s="71">
        <v>1262.8</v>
      </c>
      <c r="H37" s="26">
        <v>1007.19</v>
      </c>
      <c r="I37" s="26">
        <v>1337.6</v>
      </c>
      <c r="J37" s="26">
        <v>25</v>
      </c>
      <c r="K37" s="26">
        <v>3632.59</v>
      </c>
      <c r="L37" s="71">
        <v>40367.410000000003</v>
      </c>
      <c r="O37" s="43"/>
      <c r="P37" s="43"/>
      <c r="Q37" s="43"/>
      <c r="R37" s="43"/>
      <c r="S37" s="43"/>
      <c r="T37" s="43"/>
      <c r="U37" s="43"/>
      <c r="V37" s="43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</row>
    <row r="38" spans="1:236" s="44" customFormat="1" x14ac:dyDescent="0.25">
      <c r="A38" s="46" t="s">
        <v>14</v>
      </c>
      <c r="B38" s="13">
        <v>1</v>
      </c>
      <c r="C38" s="8"/>
      <c r="D38" s="46"/>
      <c r="E38" s="46"/>
      <c r="F38" s="8">
        <f t="shared" ref="F38:L38" si="4">F37</f>
        <v>44000</v>
      </c>
      <c r="G38" s="64">
        <f t="shared" si="4"/>
        <v>1262.8</v>
      </c>
      <c r="H38" s="8">
        <f t="shared" si="4"/>
        <v>1007.19</v>
      </c>
      <c r="I38" s="8">
        <f t="shared" si="4"/>
        <v>1337.6</v>
      </c>
      <c r="J38" s="8">
        <f t="shared" si="4"/>
        <v>25</v>
      </c>
      <c r="K38" s="8">
        <f t="shared" si="4"/>
        <v>3632.59</v>
      </c>
      <c r="L38" s="64">
        <f t="shared" si="4"/>
        <v>40367.410000000003</v>
      </c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236" s="44" customFormat="1" x14ac:dyDescent="0.25">
      <c r="B39" s="14"/>
      <c r="C39" s="12"/>
      <c r="F39" s="12"/>
      <c r="G39" s="70"/>
      <c r="H39" s="12"/>
      <c r="I39" s="12"/>
      <c r="J39" s="12"/>
      <c r="K39" s="12"/>
      <c r="L39" s="70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</row>
    <row r="40" spans="1:236" s="44" customFormat="1" x14ac:dyDescent="0.25">
      <c r="A40" s="42" t="s">
        <v>54</v>
      </c>
      <c r="B40" s="42"/>
      <c r="C40" s="42"/>
      <c r="D40" s="42"/>
      <c r="E40" s="42"/>
      <c r="F40" s="42"/>
      <c r="G40" s="66"/>
      <c r="H40" s="42"/>
      <c r="I40" s="42"/>
      <c r="J40" s="42"/>
      <c r="K40" s="42"/>
      <c r="L40" s="66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</row>
    <row r="41" spans="1:236" x14ac:dyDescent="0.25">
      <c r="A41" s="43" t="s">
        <v>36</v>
      </c>
      <c r="B41" s="3" t="s">
        <v>37</v>
      </c>
      <c r="C41" s="6" t="s">
        <v>74</v>
      </c>
      <c r="D41" s="10">
        <v>44276</v>
      </c>
      <c r="E41" s="11" t="s">
        <v>116</v>
      </c>
      <c r="F41" s="7">
        <v>40000</v>
      </c>
      <c r="G41" s="63">
        <f>F41*0.0287</f>
        <v>1148</v>
      </c>
      <c r="H41" s="6">
        <v>442.65</v>
      </c>
      <c r="I41" s="6">
        <v>1216</v>
      </c>
      <c r="J41" s="6">
        <v>275</v>
      </c>
      <c r="K41" s="6">
        <v>3081.65</v>
      </c>
      <c r="L41" s="63">
        <v>36918.35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</row>
    <row r="42" spans="1:236" s="44" customFormat="1" x14ac:dyDescent="0.25">
      <c r="A42" s="4" t="s">
        <v>40</v>
      </c>
      <c r="B42" s="5" t="s">
        <v>16</v>
      </c>
      <c r="C42" s="6" t="s">
        <v>73</v>
      </c>
      <c r="D42" s="10">
        <v>44276</v>
      </c>
      <c r="E42" s="11" t="s">
        <v>116</v>
      </c>
      <c r="F42" s="7">
        <v>40000</v>
      </c>
      <c r="G42" s="63">
        <f>F42*0.0287</f>
        <v>1148</v>
      </c>
      <c r="H42" s="6">
        <v>442.65</v>
      </c>
      <c r="I42" s="6">
        <v>1216</v>
      </c>
      <c r="J42" s="6">
        <v>1323.88</v>
      </c>
      <c r="K42" s="6">
        <v>4130.53</v>
      </c>
      <c r="L42" s="63">
        <v>35869.47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</row>
    <row r="43" spans="1:236" s="44" customFormat="1" x14ac:dyDescent="0.25">
      <c r="A43" s="46" t="s">
        <v>14</v>
      </c>
      <c r="B43" s="13">
        <v>2</v>
      </c>
      <c r="C43" s="8"/>
      <c r="D43" s="46"/>
      <c r="E43" s="46"/>
      <c r="F43" s="8">
        <f>SUM(F41:F42)</f>
        <v>80000</v>
      </c>
      <c r="G43" s="64">
        <f t="shared" ref="G43:K43" si="5">SUM(G41:G42)</f>
        <v>2296</v>
      </c>
      <c r="H43" s="8">
        <f t="shared" si="5"/>
        <v>885.3</v>
      </c>
      <c r="I43" s="8">
        <f t="shared" si="5"/>
        <v>2432</v>
      </c>
      <c r="J43" s="8">
        <f>SUM(J41:J42)</f>
        <v>1598.88</v>
      </c>
      <c r="K43" s="8">
        <f t="shared" si="5"/>
        <v>7212.18</v>
      </c>
      <c r="L43" s="64">
        <f>SUM(L41:L42)</f>
        <v>72787.820000000007</v>
      </c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</row>
    <row r="44" spans="1:236" s="44" customFormat="1" x14ac:dyDescent="0.25">
      <c r="B44" s="14"/>
      <c r="G44" s="72"/>
      <c r="L44" s="72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</row>
    <row r="45" spans="1:236" s="25" customFormat="1" x14ac:dyDescent="0.25">
      <c r="A45" s="42" t="s">
        <v>57</v>
      </c>
      <c r="B45" s="5"/>
      <c r="C45" s="5"/>
      <c r="D45" s="5"/>
      <c r="E45" s="5"/>
      <c r="F45" s="5"/>
      <c r="G45" s="73"/>
      <c r="H45" s="5"/>
      <c r="I45" s="5"/>
      <c r="J45" s="5"/>
      <c r="K45" s="5"/>
      <c r="L45" s="73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</row>
    <row r="46" spans="1:236" s="44" customFormat="1" x14ac:dyDescent="0.25">
      <c r="A46" s="4" t="s">
        <v>95</v>
      </c>
      <c r="B46" s="5" t="s">
        <v>96</v>
      </c>
      <c r="C46" s="5" t="s">
        <v>74</v>
      </c>
      <c r="D46" s="11">
        <v>44348</v>
      </c>
      <c r="E46" s="11" t="s">
        <v>116</v>
      </c>
      <c r="F46" s="7">
        <v>40000</v>
      </c>
      <c r="G46" s="63">
        <f>F46*0.0287</f>
        <v>1148</v>
      </c>
      <c r="H46" s="6">
        <v>442.65</v>
      </c>
      <c r="I46" s="6">
        <f>F46*0.0304</f>
        <v>1216</v>
      </c>
      <c r="J46" s="6">
        <v>5412.04</v>
      </c>
      <c r="K46" s="6">
        <v>8218.69</v>
      </c>
      <c r="L46" s="63">
        <v>31781.31</v>
      </c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</row>
    <row r="47" spans="1:236" s="44" customFormat="1" x14ac:dyDescent="0.25">
      <c r="A47" s="4" t="s">
        <v>38</v>
      </c>
      <c r="B47" s="5" t="s">
        <v>39</v>
      </c>
      <c r="C47" s="6" t="s">
        <v>74</v>
      </c>
      <c r="D47" s="10">
        <v>44276</v>
      </c>
      <c r="E47" s="11" t="s">
        <v>116</v>
      </c>
      <c r="F47" s="7">
        <v>40000</v>
      </c>
      <c r="G47" s="63">
        <f>F47*0.0287</f>
        <v>1148</v>
      </c>
      <c r="H47" s="6">
        <v>240.13</v>
      </c>
      <c r="I47" s="6">
        <f>F47*0.0304</f>
        <v>1216</v>
      </c>
      <c r="J47" s="6">
        <v>1889.92</v>
      </c>
      <c r="K47" s="6">
        <v>4504.05</v>
      </c>
      <c r="L47" s="63">
        <v>35495.949999999997</v>
      </c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</row>
    <row r="48" spans="1:236" s="44" customFormat="1" x14ac:dyDescent="0.25">
      <c r="A48" s="46" t="s">
        <v>14</v>
      </c>
      <c r="B48" s="13">
        <v>2</v>
      </c>
      <c r="C48" s="8"/>
      <c r="D48" s="46"/>
      <c r="E48" s="46"/>
      <c r="F48" s="8">
        <f t="shared" ref="F48:K48" si="6">SUM(F46:F47)</f>
        <v>80000</v>
      </c>
      <c r="G48" s="64">
        <f t="shared" si="6"/>
        <v>2296</v>
      </c>
      <c r="H48" s="8">
        <f t="shared" si="6"/>
        <v>682.78</v>
      </c>
      <c r="I48" s="8">
        <f t="shared" si="6"/>
        <v>2432</v>
      </c>
      <c r="J48" s="8">
        <v>7311.96</v>
      </c>
      <c r="K48" s="8">
        <f t="shared" si="6"/>
        <v>12722.740000000002</v>
      </c>
      <c r="L48" s="64">
        <f>SUM(L47:L47)+L46</f>
        <v>67277.259999999995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</row>
    <row r="49" spans="1:236" s="44" customFormat="1" x14ac:dyDescent="0.25">
      <c r="B49" s="14"/>
      <c r="G49" s="72"/>
      <c r="L49" s="72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</row>
    <row r="50" spans="1:236" s="44" customFormat="1" x14ac:dyDescent="0.25">
      <c r="A50" s="42" t="s">
        <v>58</v>
      </c>
      <c r="B50" s="42"/>
      <c r="C50" s="42"/>
      <c r="D50" s="42"/>
      <c r="E50" s="42"/>
      <c r="F50" s="42"/>
      <c r="G50" s="66"/>
      <c r="H50" s="42"/>
      <c r="I50" s="42"/>
      <c r="J50" s="42"/>
      <c r="K50" s="42"/>
      <c r="L50" s="66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</row>
    <row r="51" spans="1:236" s="44" customFormat="1" x14ac:dyDescent="0.25">
      <c r="A51" s="4" t="s">
        <v>18</v>
      </c>
      <c r="B51" s="5" t="s">
        <v>16</v>
      </c>
      <c r="C51" s="6" t="s">
        <v>74</v>
      </c>
      <c r="D51" s="11">
        <v>44256</v>
      </c>
      <c r="E51" s="11" t="s">
        <v>116</v>
      </c>
      <c r="F51" s="7">
        <v>40000</v>
      </c>
      <c r="G51" s="63">
        <f>F51*0.0287</f>
        <v>1148</v>
      </c>
      <c r="H51" s="6">
        <v>442.65</v>
      </c>
      <c r="I51" s="6">
        <v>1216</v>
      </c>
      <c r="J51" s="6">
        <v>2240.1999999999998</v>
      </c>
      <c r="K51" s="6">
        <v>5046.8500000000004</v>
      </c>
      <c r="L51" s="63">
        <v>34953.15</v>
      </c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</row>
    <row r="52" spans="1:236" s="44" customFormat="1" x14ac:dyDescent="0.25">
      <c r="A52" s="46" t="s">
        <v>14</v>
      </c>
      <c r="B52" s="13">
        <v>1</v>
      </c>
      <c r="C52" s="8"/>
      <c r="D52" s="46"/>
      <c r="E52" s="46"/>
      <c r="F52" s="8">
        <f>SUM(F51:F51)</f>
        <v>40000</v>
      </c>
      <c r="G52" s="64">
        <f t="shared" ref="G52:K52" si="7">SUM(G51:G51)</f>
        <v>1148</v>
      </c>
      <c r="H52" s="8">
        <f t="shared" si="7"/>
        <v>442.65</v>
      </c>
      <c r="I52" s="8">
        <f t="shared" si="7"/>
        <v>1216</v>
      </c>
      <c r="J52" s="8">
        <f t="shared" si="7"/>
        <v>2240.1999999999998</v>
      </c>
      <c r="K52" s="8">
        <f t="shared" si="7"/>
        <v>5046.8500000000004</v>
      </c>
      <c r="L52" s="64">
        <f>SUM(L51:L51)</f>
        <v>34953.15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</row>
    <row r="54" spans="1:236" s="44" customFormat="1" x14ac:dyDescent="0.25">
      <c r="A54" s="44" t="s">
        <v>83</v>
      </c>
      <c r="B54" s="25"/>
      <c r="C54" s="12"/>
      <c r="F54" s="12"/>
      <c r="G54" s="70"/>
      <c r="H54" s="12"/>
      <c r="I54" s="12"/>
      <c r="J54" s="12"/>
      <c r="K54" s="12"/>
      <c r="L54" s="70"/>
      <c r="O54" s="43"/>
      <c r="P54" s="43"/>
      <c r="Q54" s="43"/>
      <c r="R54" s="43"/>
      <c r="S54" s="43"/>
      <c r="T54" s="43"/>
      <c r="U54" s="43"/>
      <c r="V54" s="43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236" s="44" customFormat="1" x14ac:dyDescent="0.25">
      <c r="A55" s="50" t="s">
        <v>84</v>
      </c>
      <c r="B55" s="25" t="s">
        <v>17</v>
      </c>
      <c r="C55" s="26" t="s">
        <v>73</v>
      </c>
      <c r="D55" s="27">
        <v>44362</v>
      </c>
      <c r="E55" s="11" t="s">
        <v>116</v>
      </c>
      <c r="F55" s="26">
        <v>33000</v>
      </c>
      <c r="G55" s="71">
        <v>947.1</v>
      </c>
      <c r="H55" s="26">
        <v>0</v>
      </c>
      <c r="I55" s="26">
        <v>1003.2</v>
      </c>
      <c r="J55" s="26">
        <v>25</v>
      </c>
      <c r="K55" s="26">
        <v>1975.3</v>
      </c>
      <c r="L55" s="71">
        <v>31024.7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</row>
    <row r="56" spans="1:236" s="44" customFormat="1" x14ac:dyDescent="0.25">
      <c r="A56" s="46" t="s">
        <v>14</v>
      </c>
      <c r="B56" s="13">
        <v>1</v>
      </c>
      <c r="C56" s="8"/>
      <c r="D56" s="28">
        <v>44362</v>
      </c>
      <c r="E56" s="28"/>
      <c r="F56" s="8">
        <f>F55</f>
        <v>33000</v>
      </c>
      <c r="G56" s="64">
        <f>G55</f>
        <v>947.1</v>
      </c>
      <c r="H56" s="8">
        <f>H55</f>
        <v>0</v>
      </c>
      <c r="I56" s="8">
        <f>I55</f>
        <v>1003.2</v>
      </c>
      <c r="J56" s="8">
        <f>J55</f>
        <v>25</v>
      </c>
      <c r="K56" s="8">
        <v>1975.3</v>
      </c>
      <c r="L56" s="64">
        <f>L55</f>
        <v>31024.7</v>
      </c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</row>
    <row r="57" spans="1:236" x14ac:dyDescent="0.25">
      <c r="A57" s="91"/>
      <c r="B57" s="177"/>
      <c r="C57" s="177"/>
      <c r="D57" s="177"/>
      <c r="E57" s="177"/>
      <c r="F57" s="177"/>
      <c r="G57" s="66"/>
      <c r="H57" s="177"/>
      <c r="I57" s="177"/>
      <c r="J57" s="177"/>
      <c r="K57" s="177"/>
      <c r="L57" s="66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</row>
    <row r="58" spans="1:236" x14ac:dyDescent="0.25">
      <c r="A58" s="91" t="s">
        <v>59</v>
      </c>
      <c r="B58" s="42"/>
      <c r="C58" s="42"/>
      <c r="D58" s="42"/>
      <c r="E58" s="42"/>
      <c r="F58" s="42"/>
      <c r="G58" s="66"/>
      <c r="H58" s="42"/>
      <c r="I58" s="42"/>
      <c r="J58" s="42"/>
      <c r="K58" s="42"/>
      <c r="L58" s="66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</row>
    <row r="59" spans="1:236" ht="12.75" customHeight="1" x14ac:dyDescent="0.25">
      <c r="A59" s="4" t="s">
        <v>28</v>
      </c>
      <c r="B59" s="5" t="s">
        <v>56</v>
      </c>
      <c r="C59" s="6" t="s">
        <v>74</v>
      </c>
      <c r="D59" s="11">
        <v>44279</v>
      </c>
      <c r="E59" s="11" t="s">
        <v>116</v>
      </c>
      <c r="F59" s="7">
        <v>133000</v>
      </c>
      <c r="G59" s="63">
        <f>F59*0.0287</f>
        <v>3817.1</v>
      </c>
      <c r="H59" s="6">
        <v>19867.79</v>
      </c>
      <c r="I59" s="6">
        <f>F59*0.0304</f>
        <v>4043.2</v>
      </c>
      <c r="J59" s="6">
        <v>1404.9</v>
      </c>
      <c r="K59" s="6">
        <v>29132.99</v>
      </c>
      <c r="L59" s="63">
        <f>F59-K59</f>
        <v>103867.01</v>
      </c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</row>
    <row r="60" spans="1:236" ht="12.75" customHeight="1" x14ac:dyDescent="0.25">
      <c r="A60" s="4" t="s">
        <v>75</v>
      </c>
      <c r="B60" s="5" t="s">
        <v>16</v>
      </c>
      <c r="C60" s="6" t="s">
        <v>74</v>
      </c>
      <c r="D60" s="11">
        <v>44287</v>
      </c>
      <c r="E60" s="11" t="s">
        <v>116</v>
      </c>
      <c r="F60" s="7">
        <v>60000</v>
      </c>
      <c r="G60" s="63">
        <v>1722</v>
      </c>
      <c r="H60" s="6">
        <v>3486.68</v>
      </c>
      <c r="I60" s="6">
        <v>1824</v>
      </c>
      <c r="J60" s="6">
        <v>237.4</v>
      </c>
      <c r="K60" s="6">
        <v>7270.08</v>
      </c>
      <c r="L60" s="63">
        <v>52729.919999999998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</row>
    <row r="61" spans="1:236" ht="12.75" customHeight="1" x14ac:dyDescent="0.25">
      <c r="A61" s="4" t="s">
        <v>142</v>
      </c>
      <c r="B61" s="5" t="s">
        <v>143</v>
      </c>
      <c r="C61" s="6" t="s">
        <v>74</v>
      </c>
      <c r="D61" s="11">
        <v>44593</v>
      </c>
      <c r="E61" s="11" t="s">
        <v>116</v>
      </c>
      <c r="F61" s="7">
        <v>26700</v>
      </c>
      <c r="G61" s="63">
        <v>766.29</v>
      </c>
      <c r="H61" s="6">
        <v>0</v>
      </c>
      <c r="I61" s="6">
        <v>811.68</v>
      </c>
      <c r="J61" s="6">
        <v>25</v>
      </c>
      <c r="K61" s="6">
        <v>1602.97</v>
      </c>
      <c r="L61" s="63">
        <v>25097.03</v>
      </c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</row>
    <row r="62" spans="1:236" ht="12.75" customHeight="1" x14ac:dyDescent="0.25">
      <c r="A62" s="4" t="s">
        <v>144</v>
      </c>
      <c r="B62" s="5" t="s">
        <v>145</v>
      </c>
      <c r="C62" s="6" t="s">
        <v>74</v>
      </c>
      <c r="D62" s="11">
        <v>44593</v>
      </c>
      <c r="E62" s="11" t="s">
        <v>116</v>
      </c>
      <c r="F62" s="7">
        <v>85000</v>
      </c>
      <c r="G62" s="63">
        <v>2439.5</v>
      </c>
      <c r="H62" s="6">
        <v>8576.99</v>
      </c>
      <c r="I62" s="6">
        <v>2584</v>
      </c>
      <c r="J62" s="6">
        <v>25</v>
      </c>
      <c r="K62" s="6">
        <v>13625.49</v>
      </c>
      <c r="L62" s="63">
        <v>71374.509999999995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</row>
    <row r="63" spans="1:236" ht="12.75" customHeight="1" x14ac:dyDescent="0.25">
      <c r="A63" s="4" t="s">
        <v>146</v>
      </c>
      <c r="B63" s="5" t="s">
        <v>16</v>
      </c>
      <c r="C63" s="6" t="s">
        <v>74</v>
      </c>
      <c r="D63" s="11">
        <v>44594</v>
      </c>
      <c r="E63" s="11" t="s">
        <v>116</v>
      </c>
      <c r="F63" s="7">
        <v>60000</v>
      </c>
      <c r="G63" s="63">
        <v>1722</v>
      </c>
      <c r="H63" s="6">
        <v>3486.68</v>
      </c>
      <c r="I63" s="6">
        <v>1824</v>
      </c>
      <c r="J63" s="6">
        <v>25</v>
      </c>
      <c r="K63" s="6">
        <v>7057.68</v>
      </c>
      <c r="L63" s="63">
        <v>52942.32</v>
      </c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</row>
    <row r="64" spans="1:236" s="106" customFormat="1" ht="12.75" customHeight="1" x14ac:dyDescent="0.25">
      <c r="A64" s="46" t="s">
        <v>14</v>
      </c>
      <c r="B64" s="140">
        <v>5</v>
      </c>
      <c r="C64" s="104"/>
      <c r="D64" s="105"/>
      <c r="E64" s="105"/>
      <c r="F64" s="8">
        <f>SUM(F59:F63)</f>
        <v>364700</v>
      </c>
      <c r="G64" s="64">
        <f>SUM(G59:G63)</f>
        <v>10466.89</v>
      </c>
      <c r="H64" s="183">
        <f>SUM(H59:H63)</f>
        <v>35418.14</v>
      </c>
      <c r="I64" s="8">
        <f>I63+I62+I61+I60+I59</f>
        <v>11086.880000000001</v>
      </c>
      <c r="J64" s="8">
        <f>SUM(J59:J59)+J60+J61+J62+J63</f>
        <v>1717.3000000000002</v>
      </c>
      <c r="K64" s="8">
        <f>SUM(K59:K59)+K60+K61+K62+K63</f>
        <v>58689.21</v>
      </c>
      <c r="L64" s="64">
        <f>SUM(L59:L59)+L60+L62+L61+L63</f>
        <v>306010.78999999998</v>
      </c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</row>
    <row r="65" spans="1:236" s="53" customFormat="1" ht="12.75" customHeight="1" x14ac:dyDescent="0.25">
      <c r="A65" s="44"/>
      <c r="B65" s="152"/>
      <c r="C65" s="99"/>
      <c r="D65" s="100"/>
      <c r="E65" s="100"/>
      <c r="F65" s="12"/>
      <c r="G65" s="70"/>
      <c r="H65" s="12"/>
      <c r="I65" s="12"/>
      <c r="J65" s="12"/>
      <c r="K65" s="12"/>
      <c r="L65" s="70"/>
    </row>
    <row r="66" spans="1:236" ht="18" customHeight="1" x14ac:dyDescent="0.25">
      <c r="A66" s="42" t="s">
        <v>60</v>
      </c>
      <c r="B66" s="122"/>
      <c r="C66" s="12"/>
      <c r="D66" s="44"/>
      <c r="E66" s="44"/>
      <c r="F66" s="12"/>
      <c r="G66" s="70"/>
      <c r="H66" s="12"/>
      <c r="I66" s="12"/>
      <c r="J66" s="12"/>
      <c r="K66" s="12"/>
      <c r="L66" s="70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</row>
    <row r="67" spans="1:236" ht="12.75" customHeight="1" x14ac:dyDescent="0.25">
      <c r="A67" s="4" t="s">
        <v>43</v>
      </c>
      <c r="B67" s="5" t="s">
        <v>56</v>
      </c>
      <c r="C67" s="6" t="s">
        <v>74</v>
      </c>
      <c r="D67" s="10">
        <v>44276</v>
      </c>
      <c r="E67" s="11" t="s">
        <v>116</v>
      </c>
      <c r="F67" s="7">
        <v>89500</v>
      </c>
      <c r="G67" s="63">
        <f>F67*0.0287</f>
        <v>2568.65</v>
      </c>
      <c r="H67" s="6">
        <v>9635.51</v>
      </c>
      <c r="I67" s="6">
        <f>F67*0.0304</f>
        <v>2720.8</v>
      </c>
      <c r="J67" s="6">
        <v>25</v>
      </c>
      <c r="K67" s="6">
        <f>+J67+I67+H67+G67</f>
        <v>14949.960000000001</v>
      </c>
      <c r="L67" s="63">
        <f>F67-K67</f>
        <v>74550.039999999994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</row>
    <row r="68" spans="1:236" ht="18" customHeight="1" x14ac:dyDescent="0.25">
      <c r="A68" s="46" t="s">
        <v>14</v>
      </c>
      <c r="B68" s="24">
        <v>1</v>
      </c>
      <c r="C68" s="8"/>
      <c r="D68" s="46"/>
      <c r="E68" s="46"/>
      <c r="F68" s="8">
        <f t="shared" ref="F68:K68" si="8">SUM(F67:F67)</f>
        <v>89500</v>
      </c>
      <c r="G68" s="64">
        <f t="shared" si="8"/>
        <v>2568.65</v>
      </c>
      <c r="H68" s="8">
        <f t="shared" si="8"/>
        <v>9635.51</v>
      </c>
      <c r="I68" s="8">
        <f t="shared" si="8"/>
        <v>2720.8</v>
      </c>
      <c r="J68" s="8">
        <f t="shared" si="8"/>
        <v>25</v>
      </c>
      <c r="K68" s="8">
        <f t="shared" si="8"/>
        <v>14949.960000000001</v>
      </c>
      <c r="L68" s="64">
        <f>SUM(L67:L67)</f>
        <v>74550.039999999994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</row>
    <row r="69" spans="1:236" s="44" customFormat="1" x14ac:dyDescent="0.25">
      <c r="B69" s="14"/>
      <c r="C69" s="12"/>
      <c r="F69" s="12"/>
      <c r="G69" s="70"/>
      <c r="H69" s="12"/>
      <c r="I69" s="12"/>
      <c r="J69" s="12"/>
      <c r="K69" s="12"/>
      <c r="L69" s="70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</row>
    <row r="70" spans="1:236" s="44" customFormat="1" x14ac:dyDescent="0.25">
      <c r="A70" s="42" t="s">
        <v>61</v>
      </c>
      <c r="B70" s="14"/>
      <c r="C70" s="12"/>
      <c r="F70" s="12"/>
      <c r="G70" s="70"/>
      <c r="H70" s="12"/>
      <c r="I70" s="12"/>
      <c r="J70" s="12"/>
      <c r="K70" s="12"/>
      <c r="L70" s="70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</row>
    <row r="71" spans="1:236" ht="12.75" customHeight="1" x14ac:dyDescent="0.25">
      <c r="A71" s="4" t="s">
        <v>23</v>
      </c>
      <c r="B71" s="5" t="s">
        <v>24</v>
      </c>
      <c r="C71" s="6" t="s">
        <v>74</v>
      </c>
      <c r="D71" s="11">
        <v>44245</v>
      </c>
      <c r="E71" s="11" t="s">
        <v>116</v>
      </c>
      <c r="F71" s="7">
        <v>165000</v>
      </c>
      <c r="G71" s="63">
        <f>F71*0.0287</f>
        <v>4735.5</v>
      </c>
      <c r="H71" s="6">
        <v>27463.39</v>
      </c>
      <c r="I71" s="6">
        <v>4943.8</v>
      </c>
      <c r="J71" s="6">
        <v>25</v>
      </c>
      <c r="K71" s="6">
        <v>37117.339999999997</v>
      </c>
      <c r="L71" s="63">
        <v>127882.66</v>
      </c>
    </row>
    <row r="72" spans="1:236" ht="18" customHeight="1" x14ac:dyDescent="0.25">
      <c r="A72" s="46" t="s">
        <v>14</v>
      </c>
      <c r="B72" s="13">
        <v>1</v>
      </c>
      <c r="C72" s="8"/>
      <c r="D72" s="46"/>
      <c r="E72" s="46"/>
      <c r="F72" s="8">
        <f>SUM(F71:F71)</f>
        <v>165000</v>
      </c>
      <c r="G72" s="64">
        <f t="shared" ref="G72:K72" si="9">SUM(G71:G71)</f>
        <v>4735.5</v>
      </c>
      <c r="H72" s="8">
        <v>27413.040000000001</v>
      </c>
      <c r="I72" s="8">
        <f t="shared" si="9"/>
        <v>4943.8</v>
      </c>
      <c r="J72" s="8">
        <f t="shared" si="9"/>
        <v>25</v>
      </c>
      <c r="K72" s="8">
        <f t="shared" si="9"/>
        <v>37117.339999999997</v>
      </c>
      <c r="L72" s="64">
        <f>SUM(L71:L71)</f>
        <v>127882.66</v>
      </c>
    </row>
    <row r="73" spans="1:236" ht="18" customHeight="1" x14ac:dyDescent="0.25">
      <c r="B73" s="14"/>
      <c r="C73" s="12"/>
      <c r="D73" s="44"/>
      <c r="E73" s="44"/>
      <c r="F73" s="12"/>
      <c r="G73" s="70"/>
      <c r="H73" s="12"/>
      <c r="I73" s="12"/>
      <c r="J73" s="12"/>
      <c r="K73" s="12"/>
      <c r="L73" s="70"/>
    </row>
    <row r="74" spans="1:236" ht="18" customHeight="1" x14ac:dyDescent="0.25">
      <c r="A74" s="42" t="s">
        <v>62</v>
      </c>
      <c r="B74" s="14"/>
      <c r="C74" s="12"/>
      <c r="D74" s="44"/>
      <c r="E74" s="44"/>
      <c r="F74" s="12"/>
      <c r="G74" s="70"/>
      <c r="H74" s="12"/>
      <c r="I74" s="12"/>
      <c r="J74" s="12"/>
      <c r="K74" s="12"/>
      <c r="L74" s="70"/>
    </row>
    <row r="75" spans="1:236" ht="12.75" customHeight="1" x14ac:dyDescent="0.25">
      <c r="A75" s="4" t="s">
        <v>25</v>
      </c>
      <c r="B75" s="5" t="s">
        <v>20</v>
      </c>
      <c r="C75" s="6" t="s">
        <v>74</v>
      </c>
      <c r="D75" s="11">
        <v>44268</v>
      </c>
      <c r="E75" s="11" t="s">
        <v>116</v>
      </c>
      <c r="F75" s="7">
        <v>89500</v>
      </c>
      <c r="G75" s="63">
        <f>F75*0.0287</f>
        <v>2568.65</v>
      </c>
      <c r="H75" s="6">
        <v>9297.98</v>
      </c>
      <c r="I75" s="6">
        <f>F75*0.0304</f>
        <v>2720.8</v>
      </c>
      <c r="J75" s="6">
        <v>3857.12</v>
      </c>
      <c r="K75" s="6">
        <v>18444.55</v>
      </c>
      <c r="L75" s="63">
        <f>F75-K75</f>
        <v>71055.45</v>
      </c>
    </row>
    <row r="76" spans="1:236" ht="12.75" customHeight="1" x14ac:dyDescent="0.25">
      <c r="A76" s="4" t="s">
        <v>63</v>
      </c>
      <c r="B76" s="5" t="s">
        <v>64</v>
      </c>
      <c r="C76" s="6" t="s">
        <v>74</v>
      </c>
      <c r="D76" s="11">
        <v>44242</v>
      </c>
      <c r="E76" s="11" t="s">
        <v>116</v>
      </c>
      <c r="F76" s="7">
        <v>32000</v>
      </c>
      <c r="G76" s="63">
        <f>F76*0.0287</f>
        <v>918.4</v>
      </c>
      <c r="H76" s="6">
        <v>0</v>
      </c>
      <c r="I76" s="6">
        <f>F76*0.0304</f>
        <v>972.8</v>
      </c>
      <c r="J76" s="6">
        <v>25</v>
      </c>
      <c r="K76" s="184">
        <v>1916.2</v>
      </c>
      <c r="L76" s="63">
        <v>30083.8</v>
      </c>
    </row>
    <row r="77" spans="1:236" ht="18" customHeight="1" x14ac:dyDescent="0.25">
      <c r="A77" s="46" t="s">
        <v>14</v>
      </c>
      <c r="B77" s="13">
        <v>2</v>
      </c>
      <c r="C77" s="8"/>
      <c r="D77" s="46"/>
      <c r="E77" s="46"/>
      <c r="F77" s="8">
        <f>SUM(F75:F76)</f>
        <v>121500</v>
      </c>
      <c r="G77" s="64">
        <f t="shared" ref="G77:K77" si="10">SUM(G75:G76)</f>
        <v>3487.05</v>
      </c>
      <c r="H77" s="8">
        <f t="shared" si="10"/>
        <v>9297.98</v>
      </c>
      <c r="I77" s="8">
        <f t="shared" si="10"/>
        <v>3693.6000000000004</v>
      </c>
      <c r="J77" s="8">
        <f t="shared" si="10"/>
        <v>3882.12</v>
      </c>
      <c r="K77" s="8">
        <f t="shared" si="10"/>
        <v>20360.75</v>
      </c>
      <c r="L77" s="64">
        <f>SUM(L75:L76)</f>
        <v>101139.25</v>
      </c>
    </row>
    <row r="78" spans="1:236" s="44" customFormat="1" x14ac:dyDescent="0.25">
      <c r="B78" s="91"/>
      <c r="C78" s="91"/>
      <c r="D78" s="91"/>
      <c r="E78" s="91"/>
      <c r="F78" s="91"/>
      <c r="G78" s="157"/>
      <c r="H78" s="91"/>
      <c r="I78" s="91"/>
      <c r="J78" s="91"/>
      <c r="K78" s="91"/>
      <c r="L78" s="157"/>
    </row>
    <row r="79" spans="1:236" s="44" customFormat="1" x14ac:dyDescent="0.25">
      <c r="A79" s="44" t="s">
        <v>128</v>
      </c>
      <c r="B79" s="91"/>
      <c r="C79" s="91"/>
      <c r="D79" s="91"/>
      <c r="E79" s="91"/>
      <c r="F79" s="91"/>
      <c r="G79" s="157"/>
      <c r="H79" s="91"/>
      <c r="I79" s="91"/>
      <c r="J79" s="91"/>
      <c r="K79" s="91"/>
      <c r="L79" s="157"/>
    </row>
    <row r="80" spans="1:236" ht="15" customHeight="1" x14ac:dyDescent="0.25">
      <c r="A80" s="4" t="s">
        <v>26</v>
      </c>
      <c r="B80" s="5" t="s">
        <v>27</v>
      </c>
      <c r="C80" s="6" t="s">
        <v>74</v>
      </c>
      <c r="D80" s="11">
        <v>44268</v>
      </c>
      <c r="E80" s="11" t="s">
        <v>116</v>
      </c>
      <c r="F80" s="7">
        <v>58000</v>
      </c>
      <c r="G80" s="63">
        <v>1664.6</v>
      </c>
      <c r="H80" s="6">
        <v>3110.32</v>
      </c>
      <c r="I80" s="6">
        <v>1763.2</v>
      </c>
      <c r="J80" s="6">
        <v>25</v>
      </c>
      <c r="K80" s="6">
        <v>6663.12</v>
      </c>
      <c r="L80" s="63">
        <f>F80-K80</f>
        <v>51336.88</v>
      </c>
      <c r="M80" s="51"/>
      <c r="N80" s="51"/>
    </row>
    <row r="81" spans="1:668" ht="18" customHeight="1" x14ac:dyDescent="0.25">
      <c r="A81" s="46" t="s">
        <v>14</v>
      </c>
      <c r="B81" s="13">
        <v>1</v>
      </c>
      <c r="C81" s="8"/>
      <c r="D81" s="46"/>
      <c r="E81" s="46"/>
      <c r="F81" s="8">
        <f>SUM(F80:F80)</f>
        <v>58000</v>
      </c>
      <c r="G81" s="64">
        <f t="shared" ref="G81:K81" si="11">SUM(G80:G80)</f>
        <v>1664.6</v>
      </c>
      <c r="H81" s="8">
        <f t="shared" si="11"/>
        <v>3110.32</v>
      </c>
      <c r="I81" s="8">
        <f t="shared" si="11"/>
        <v>1763.2</v>
      </c>
      <c r="J81" s="8">
        <v>125</v>
      </c>
      <c r="K81" s="8">
        <f t="shared" si="11"/>
        <v>6663.12</v>
      </c>
      <c r="L81" s="64">
        <f>SUM(L80:L80)</f>
        <v>51336.88</v>
      </c>
      <c r="M81" s="51"/>
      <c r="N81" s="51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</row>
    <row r="83" spans="1:668" s="44" customFormat="1" x14ac:dyDescent="0.25">
      <c r="A83" s="42" t="s">
        <v>65</v>
      </c>
      <c r="B83" s="14"/>
      <c r="C83" s="12"/>
      <c r="F83" s="12"/>
      <c r="G83" s="70"/>
      <c r="H83" s="12"/>
      <c r="I83" s="12"/>
      <c r="J83" s="12"/>
      <c r="K83" s="12"/>
      <c r="L83" s="70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</row>
    <row r="84" spans="1:668" ht="12.75" customHeight="1" x14ac:dyDescent="0.25">
      <c r="A84" s="4" t="s">
        <v>19</v>
      </c>
      <c r="B84" s="5" t="s">
        <v>20</v>
      </c>
      <c r="C84" s="6" t="s">
        <v>74</v>
      </c>
      <c r="D84" s="11">
        <v>44256</v>
      </c>
      <c r="E84" s="11" t="s">
        <v>116</v>
      </c>
      <c r="F84" s="7">
        <v>106500</v>
      </c>
      <c r="G84" s="63">
        <f>F84*0.0287</f>
        <v>3056.55</v>
      </c>
      <c r="H84" s="6">
        <v>13634.33</v>
      </c>
      <c r="I84" s="6">
        <f>F84*0.0304</f>
        <v>3237.6</v>
      </c>
      <c r="J84" s="6">
        <v>25</v>
      </c>
      <c r="K84" s="6">
        <v>19953.48</v>
      </c>
      <c r="L84" s="63">
        <f>F84-K84</f>
        <v>86546.52</v>
      </c>
    </row>
    <row r="85" spans="1:668" ht="18" customHeight="1" x14ac:dyDescent="0.25">
      <c r="A85" s="46" t="s">
        <v>14</v>
      </c>
      <c r="B85" s="13">
        <v>1</v>
      </c>
      <c r="C85" s="8"/>
      <c r="D85" s="46"/>
      <c r="E85" s="46"/>
      <c r="F85" s="8">
        <f t="shared" ref="F85:K85" si="12">SUM(F84:F84)</f>
        <v>106500</v>
      </c>
      <c r="G85" s="64">
        <f t="shared" si="12"/>
        <v>3056.55</v>
      </c>
      <c r="H85" s="8">
        <f t="shared" si="12"/>
        <v>13634.33</v>
      </c>
      <c r="I85" s="8">
        <f t="shared" si="12"/>
        <v>3237.6</v>
      </c>
      <c r="J85" s="8">
        <f t="shared" si="12"/>
        <v>25</v>
      </c>
      <c r="K85" s="8">
        <f t="shared" si="12"/>
        <v>19953.48</v>
      </c>
      <c r="L85" s="64">
        <f>F85-K85</f>
        <v>86546.52</v>
      </c>
    </row>
    <row r="86" spans="1:668" s="53" customFormat="1" ht="12.75" customHeight="1" x14ac:dyDescent="0.25">
      <c r="A86" s="44"/>
      <c r="B86" s="152"/>
      <c r="C86" s="99"/>
      <c r="D86" s="100"/>
      <c r="E86" s="100"/>
      <c r="F86" s="12"/>
      <c r="G86" s="70"/>
      <c r="H86" s="12"/>
      <c r="I86" s="12"/>
      <c r="J86" s="12"/>
      <c r="K86" s="12"/>
      <c r="L86" s="70"/>
    </row>
    <row r="87" spans="1:668" ht="18" customHeight="1" x14ac:dyDescent="0.25">
      <c r="A87" s="45" t="s">
        <v>94</v>
      </c>
      <c r="B87" s="14"/>
      <c r="C87" s="12"/>
      <c r="D87" s="44"/>
      <c r="E87" s="44"/>
      <c r="F87" s="43"/>
      <c r="G87" s="190"/>
      <c r="H87" s="43"/>
      <c r="I87" s="43"/>
      <c r="J87" s="43"/>
      <c r="K87" s="43"/>
      <c r="L87" s="43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</row>
    <row r="88" spans="1:668" s="52" customFormat="1" ht="18" customHeight="1" x14ac:dyDescent="0.25">
      <c r="A88" s="52" t="s">
        <v>85</v>
      </c>
      <c r="B88" s="21" t="s">
        <v>86</v>
      </c>
      <c r="C88" s="22" t="s">
        <v>74</v>
      </c>
      <c r="D88" s="23">
        <v>44348</v>
      </c>
      <c r="E88" s="11" t="s">
        <v>116</v>
      </c>
      <c r="F88" s="22">
        <v>100000</v>
      </c>
      <c r="G88" s="68">
        <v>2870</v>
      </c>
      <c r="H88" s="22">
        <v>12105.37</v>
      </c>
      <c r="I88" s="22">
        <v>3040</v>
      </c>
      <c r="J88" s="22">
        <v>25</v>
      </c>
      <c r="K88" s="22">
        <v>18040.37</v>
      </c>
      <c r="L88" s="68">
        <v>81959.63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</row>
    <row r="89" spans="1:668" ht="18" customHeight="1" x14ac:dyDescent="0.25">
      <c r="A89" s="46" t="s">
        <v>14</v>
      </c>
      <c r="B89" s="24">
        <v>1</v>
      </c>
      <c r="C89" s="8"/>
      <c r="D89" s="46"/>
      <c r="E89" s="46"/>
      <c r="F89" s="8">
        <f t="shared" ref="F89:K89" si="13">SUM(F88:F88)</f>
        <v>100000</v>
      </c>
      <c r="G89" s="64">
        <f t="shared" si="13"/>
        <v>2870</v>
      </c>
      <c r="H89" s="8">
        <f t="shared" si="13"/>
        <v>12105.37</v>
      </c>
      <c r="I89" s="8">
        <f t="shared" si="13"/>
        <v>3040</v>
      </c>
      <c r="J89" s="8">
        <f t="shared" si="13"/>
        <v>25</v>
      </c>
      <c r="K89" s="8">
        <f t="shared" si="13"/>
        <v>18040.37</v>
      </c>
      <c r="L89" s="64">
        <f>SUM(L88:L88)</f>
        <v>81959.63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</row>
    <row r="90" spans="1:668" s="53" customFormat="1" ht="12.75" customHeight="1" x14ac:dyDescent="0.25">
      <c r="A90" s="44"/>
      <c r="B90" s="152"/>
      <c r="C90" s="99"/>
      <c r="D90" s="100"/>
      <c r="E90" s="100"/>
      <c r="F90" s="12"/>
      <c r="G90" s="70"/>
      <c r="H90" s="12"/>
      <c r="I90" s="12"/>
      <c r="J90" s="12"/>
      <c r="K90" s="12"/>
      <c r="L90" s="70"/>
    </row>
    <row r="91" spans="1:668" s="44" customFormat="1" x14ac:dyDescent="0.25">
      <c r="A91" s="42" t="s">
        <v>66</v>
      </c>
      <c r="B91" s="178"/>
      <c r="C91" s="178"/>
      <c r="D91" s="178"/>
      <c r="E91" s="178"/>
      <c r="F91" s="178"/>
      <c r="G91" s="66"/>
      <c r="H91" s="178"/>
      <c r="I91" s="178"/>
      <c r="J91" s="178"/>
      <c r="K91" s="178"/>
      <c r="L91" s="66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  <c r="OR91" s="43"/>
      <c r="OS91" s="43"/>
      <c r="OT91" s="43"/>
      <c r="OU91" s="43"/>
      <c r="OV91" s="43"/>
      <c r="OW91" s="43"/>
      <c r="OX91" s="43"/>
      <c r="OY91" s="43"/>
      <c r="OZ91" s="43"/>
      <c r="PA91" s="43"/>
      <c r="PB91" s="43"/>
      <c r="PC91" s="43"/>
      <c r="PD91" s="43"/>
      <c r="PE91" s="43"/>
      <c r="PF91" s="43"/>
      <c r="PG91" s="43"/>
      <c r="PH91" s="43"/>
      <c r="PI91" s="43"/>
      <c r="PJ91" s="43"/>
      <c r="PK91" s="43"/>
      <c r="PL91" s="43"/>
      <c r="PM91" s="43"/>
      <c r="PN91" s="43"/>
      <c r="PO91" s="43"/>
      <c r="PP91" s="43"/>
      <c r="PQ91" s="43"/>
      <c r="PR91" s="43"/>
      <c r="PS91" s="43"/>
      <c r="PT91" s="43"/>
      <c r="PU91" s="43"/>
      <c r="PV91" s="43"/>
      <c r="PW91" s="43"/>
      <c r="PX91" s="43"/>
      <c r="PY91" s="43"/>
      <c r="PZ91" s="43"/>
      <c r="QA91" s="43"/>
      <c r="QB91" s="43"/>
      <c r="QC91" s="43"/>
      <c r="QD91" s="43"/>
      <c r="QE91" s="43"/>
      <c r="QF91" s="43"/>
      <c r="QG91" s="43"/>
      <c r="QH91" s="43"/>
      <c r="QI91" s="43"/>
      <c r="QJ91" s="43"/>
      <c r="QK91" s="43"/>
      <c r="QL91" s="43"/>
      <c r="QM91" s="43"/>
      <c r="QN91" s="43"/>
      <c r="QO91" s="43"/>
      <c r="QP91" s="43"/>
      <c r="QQ91" s="43"/>
      <c r="QR91" s="43"/>
      <c r="QS91" s="43"/>
      <c r="QT91" s="43"/>
      <c r="QU91" s="43"/>
      <c r="QV91" s="43"/>
      <c r="QW91" s="43"/>
      <c r="QX91" s="43"/>
      <c r="QY91" s="43"/>
      <c r="QZ91" s="43"/>
      <c r="RA91" s="43"/>
      <c r="RB91" s="43"/>
      <c r="RC91" s="43"/>
      <c r="RD91" s="43"/>
      <c r="RE91" s="43"/>
      <c r="RF91" s="43"/>
      <c r="RG91" s="43"/>
      <c r="RH91" s="43"/>
      <c r="RI91" s="43"/>
      <c r="RJ91" s="43"/>
      <c r="RK91" s="43"/>
      <c r="RL91" s="43"/>
      <c r="RM91" s="43"/>
      <c r="RN91" s="43"/>
      <c r="RO91" s="43"/>
      <c r="RP91" s="43"/>
      <c r="RQ91" s="43"/>
      <c r="RR91" s="43"/>
      <c r="RS91" s="43"/>
      <c r="RT91" s="43"/>
      <c r="RU91" s="43"/>
      <c r="RV91" s="43"/>
      <c r="RW91" s="43"/>
      <c r="RX91" s="43"/>
      <c r="RY91" s="43"/>
      <c r="RZ91" s="43"/>
      <c r="SA91" s="43"/>
      <c r="SB91" s="43"/>
      <c r="SC91" s="43"/>
      <c r="SD91" s="43"/>
      <c r="SE91" s="43"/>
      <c r="SF91" s="43"/>
      <c r="SG91" s="43"/>
      <c r="SH91" s="43"/>
      <c r="SI91" s="43"/>
      <c r="SJ91" s="43"/>
      <c r="SK91" s="43"/>
      <c r="SL91" s="43"/>
      <c r="SM91" s="43"/>
      <c r="SN91" s="43"/>
      <c r="SO91" s="43"/>
      <c r="SP91" s="43"/>
      <c r="SQ91" s="43"/>
      <c r="SR91" s="43"/>
      <c r="SS91" s="43"/>
      <c r="ST91" s="43"/>
      <c r="SU91" s="43"/>
      <c r="SV91" s="43"/>
      <c r="SW91" s="43"/>
      <c r="SX91" s="43"/>
      <c r="SY91" s="43"/>
      <c r="SZ91" s="43"/>
      <c r="TA91" s="43"/>
      <c r="TB91" s="43"/>
      <c r="TC91" s="43"/>
      <c r="TD91" s="43"/>
      <c r="TE91" s="43"/>
      <c r="TF91" s="43"/>
      <c r="TG91" s="43"/>
      <c r="TH91" s="43"/>
      <c r="TI91" s="43"/>
      <c r="TJ91" s="43"/>
      <c r="TK91" s="43"/>
      <c r="TL91" s="43"/>
      <c r="TM91" s="43"/>
      <c r="TN91" s="43"/>
      <c r="TO91" s="43"/>
      <c r="TP91" s="43"/>
      <c r="TQ91" s="43"/>
      <c r="TR91" s="43"/>
      <c r="TS91" s="43"/>
      <c r="TT91" s="43"/>
      <c r="TU91" s="43"/>
      <c r="TV91" s="43"/>
      <c r="TW91" s="43"/>
      <c r="TX91" s="43"/>
      <c r="TY91" s="43"/>
      <c r="TZ91" s="43"/>
      <c r="UA91" s="43"/>
      <c r="UB91" s="43"/>
      <c r="UC91" s="43"/>
      <c r="UD91" s="43"/>
      <c r="UE91" s="43"/>
      <c r="UF91" s="43"/>
      <c r="UG91" s="43"/>
      <c r="UH91" s="43"/>
      <c r="UI91" s="43"/>
      <c r="UJ91" s="43"/>
      <c r="UK91" s="43"/>
      <c r="UL91" s="43"/>
      <c r="UM91" s="43"/>
      <c r="UN91" s="43"/>
      <c r="UO91" s="43"/>
      <c r="UP91" s="43"/>
      <c r="UQ91" s="43"/>
      <c r="UR91" s="43"/>
      <c r="US91" s="43"/>
      <c r="UT91" s="43"/>
      <c r="UU91" s="43"/>
      <c r="UV91" s="43"/>
      <c r="UW91" s="43"/>
      <c r="UX91" s="43"/>
      <c r="UY91" s="43"/>
      <c r="UZ91" s="43"/>
      <c r="VA91" s="43"/>
      <c r="VB91" s="43"/>
      <c r="VC91" s="43"/>
      <c r="VD91" s="43"/>
      <c r="VE91" s="43"/>
      <c r="VF91" s="43"/>
      <c r="VG91" s="43"/>
      <c r="VH91" s="43"/>
      <c r="VI91" s="43"/>
      <c r="VJ91" s="43"/>
      <c r="VK91" s="43"/>
      <c r="VL91" s="43"/>
      <c r="VM91" s="43"/>
      <c r="VN91" s="43"/>
      <c r="VO91" s="43"/>
      <c r="VP91" s="43"/>
      <c r="VQ91" s="43"/>
      <c r="VR91" s="43"/>
      <c r="VS91" s="43"/>
      <c r="VT91" s="43"/>
      <c r="VU91" s="43"/>
      <c r="VV91" s="43"/>
      <c r="VW91" s="43"/>
      <c r="VX91" s="43"/>
      <c r="VY91" s="43"/>
      <c r="VZ91" s="43"/>
      <c r="WA91" s="43"/>
      <c r="WB91" s="43"/>
      <c r="WC91" s="43"/>
      <c r="WD91" s="43"/>
      <c r="WE91" s="43"/>
      <c r="WF91" s="43"/>
      <c r="WG91" s="43"/>
      <c r="WH91" s="43"/>
      <c r="WI91" s="43"/>
      <c r="WJ91" s="43"/>
      <c r="WK91" s="43"/>
      <c r="WL91" s="43"/>
      <c r="WM91" s="43"/>
      <c r="WN91" s="43"/>
      <c r="WO91" s="43"/>
      <c r="WP91" s="43"/>
      <c r="WQ91" s="43"/>
      <c r="WR91" s="43"/>
      <c r="WS91" s="43"/>
      <c r="WT91" s="43"/>
      <c r="WU91" s="43"/>
      <c r="WV91" s="43"/>
      <c r="WW91" s="43"/>
      <c r="WX91" s="43"/>
      <c r="WY91" s="43"/>
      <c r="WZ91" s="43"/>
      <c r="XA91" s="43"/>
      <c r="XB91" s="43"/>
      <c r="XC91" s="43"/>
      <c r="XD91" s="43"/>
      <c r="XE91" s="43"/>
      <c r="XF91" s="43"/>
      <c r="XG91" s="43"/>
      <c r="XH91" s="43"/>
      <c r="XI91" s="43"/>
      <c r="XJ91" s="43"/>
      <c r="XK91" s="43"/>
      <c r="XL91" s="43"/>
      <c r="XM91" s="43"/>
      <c r="XN91" s="43"/>
      <c r="XO91" s="43"/>
      <c r="XP91" s="43"/>
      <c r="XQ91" s="43"/>
      <c r="XR91" s="43"/>
      <c r="XS91" s="43"/>
      <c r="XT91" s="43"/>
      <c r="XU91" s="43"/>
      <c r="XV91" s="43"/>
      <c r="XW91" s="43"/>
      <c r="XX91" s="43"/>
      <c r="XY91" s="43"/>
      <c r="XZ91" s="43"/>
      <c r="YA91" s="43"/>
      <c r="YB91" s="43"/>
      <c r="YC91" s="43"/>
      <c r="YD91" s="43"/>
      <c r="YE91" s="43"/>
      <c r="YF91" s="43"/>
      <c r="YG91" s="43"/>
      <c r="YH91" s="43"/>
      <c r="YI91" s="43"/>
      <c r="YJ91" s="43"/>
      <c r="YK91" s="43"/>
      <c r="YL91" s="43"/>
      <c r="YM91" s="43"/>
      <c r="YN91" s="43"/>
      <c r="YO91" s="43"/>
      <c r="YP91" s="43"/>
      <c r="YQ91" s="43"/>
      <c r="YR91" s="43"/>
    </row>
    <row r="92" spans="1:668" ht="12.75" customHeight="1" x14ac:dyDescent="0.25">
      <c r="A92" s="4" t="s">
        <v>41</v>
      </c>
      <c r="B92" s="5" t="s">
        <v>42</v>
      </c>
      <c r="C92" s="6" t="s">
        <v>74</v>
      </c>
      <c r="D92" s="11">
        <v>44286</v>
      </c>
      <c r="E92" s="11" t="s">
        <v>116</v>
      </c>
      <c r="F92" s="7">
        <v>50000</v>
      </c>
      <c r="G92" s="63">
        <f>F92*0.0287</f>
        <v>1435</v>
      </c>
      <c r="H92" s="6">
        <v>1854</v>
      </c>
      <c r="I92" s="6">
        <f>F92*0.0304</f>
        <v>1520</v>
      </c>
      <c r="J92" s="6">
        <v>25</v>
      </c>
      <c r="K92" s="6">
        <v>4834</v>
      </c>
      <c r="L92" s="63">
        <v>45166</v>
      </c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</row>
    <row r="93" spans="1:668" ht="12.75" customHeight="1" x14ac:dyDescent="0.25">
      <c r="A93" s="4" t="s">
        <v>76</v>
      </c>
      <c r="B93" s="5" t="s">
        <v>42</v>
      </c>
      <c r="C93" s="6" t="s">
        <v>73</v>
      </c>
      <c r="D93" s="11">
        <v>44256</v>
      </c>
      <c r="E93" s="11" t="s">
        <v>116</v>
      </c>
      <c r="F93" s="7">
        <v>35000</v>
      </c>
      <c r="G93" s="63">
        <v>1004.5</v>
      </c>
      <c r="H93" s="6">
        <v>0</v>
      </c>
      <c r="I93" s="6">
        <v>1064</v>
      </c>
      <c r="J93" s="6">
        <v>7487.21</v>
      </c>
      <c r="K93" s="6">
        <v>9555.7099999999991</v>
      </c>
      <c r="L93" s="63">
        <v>25444.29</v>
      </c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</row>
    <row r="94" spans="1:668" ht="18" customHeight="1" x14ac:dyDescent="0.25">
      <c r="A94" s="46" t="s">
        <v>14</v>
      </c>
      <c r="B94" s="13">
        <v>2</v>
      </c>
      <c r="C94" s="8"/>
      <c r="D94" s="46"/>
      <c r="E94" s="46"/>
      <c r="F94" s="8">
        <f>SUM(F92:F92)+F93</f>
        <v>85000</v>
      </c>
      <c r="G94" s="64">
        <f>SUM(G92:G92)+G93</f>
        <v>2439.5</v>
      </c>
      <c r="H94" s="8">
        <f>SUM(H92:H92)+H93</f>
        <v>1854</v>
      </c>
      <c r="I94" s="8">
        <f>SUM(I92:I92)+I93</f>
        <v>2584</v>
      </c>
      <c r="J94" s="8">
        <f>SUM(J92:J93)</f>
        <v>7512.21</v>
      </c>
      <c r="K94" s="8">
        <f>SUM(K92:K92)+K93</f>
        <v>14389.71</v>
      </c>
      <c r="L94" s="64">
        <f>SUM(L92:L92)+L93</f>
        <v>70610.290000000008</v>
      </c>
      <c r="IA94" s="56"/>
      <c r="IB94" s="56"/>
    </row>
    <row r="96" spans="1:668" s="51" customFormat="1" ht="18" customHeight="1" x14ac:dyDescent="0.25">
      <c r="A96" s="45" t="s">
        <v>124</v>
      </c>
      <c r="B96" s="19"/>
      <c r="C96" s="20"/>
      <c r="D96" s="45"/>
      <c r="E96" s="45"/>
      <c r="F96" s="20"/>
      <c r="G96" s="69"/>
      <c r="H96" s="20"/>
      <c r="I96" s="20"/>
      <c r="J96" s="20"/>
      <c r="K96" s="20"/>
      <c r="L96" s="69"/>
      <c r="IA96" s="131"/>
      <c r="IB96" s="131"/>
    </row>
    <row r="97" spans="1:668" ht="12.75" customHeight="1" x14ac:dyDescent="0.25">
      <c r="A97" s="4" t="s">
        <v>106</v>
      </c>
      <c r="B97" s="5" t="s">
        <v>31</v>
      </c>
      <c r="C97" s="6" t="s">
        <v>73</v>
      </c>
      <c r="D97" s="11">
        <v>44440</v>
      </c>
      <c r="E97" s="11" t="s">
        <v>116</v>
      </c>
      <c r="F97" s="7">
        <v>165000</v>
      </c>
      <c r="G97" s="63">
        <f>F97*0.0287</f>
        <v>4735.5</v>
      </c>
      <c r="H97" s="6">
        <v>27413.040000000001</v>
      </c>
      <c r="I97" s="6">
        <v>4943.8</v>
      </c>
      <c r="J97" s="6">
        <v>25</v>
      </c>
      <c r="K97" s="6">
        <v>37117.339999999997</v>
      </c>
      <c r="L97" s="63">
        <v>127882.66</v>
      </c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IA97" s="56"/>
      <c r="IB97" s="56"/>
    </row>
    <row r="98" spans="1:668" s="57" customFormat="1" ht="18" customHeight="1" x14ac:dyDescent="0.25">
      <c r="A98" s="101" t="s">
        <v>14</v>
      </c>
      <c r="B98" s="137">
        <v>1</v>
      </c>
      <c r="C98" s="107"/>
      <c r="D98" s="101"/>
      <c r="E98" s="101"/>
      <c r="F98" s="107">
        <f t="shared" ref="F98:L98" si="14">F97</f>
        <v>165000</v>
      </c>
      <c r="G98" s="108">
        <f t="shared" si="14"/>
        <v>4735.5</v>
      </c>
      <c r="H98" s="107">
        <f>H97</f>
        <v>27413.040000000001</v>
      </c>
      <c r="I98" s="107">
        <f t="shared" si="14"/>
        <v>4943.8</v>
      </c>
      <c r="J98" s="107">
        <f t="shared" si="14"/>
        <v>25</v>
      </c>
      <c r="K98" s="107">
        <f t="shared" si="14"/>
        <v>37117.339999999997</v>
      </c>
      <c r="L98" s="108">
        <f t="shared" si="14"/>
        <v>127882.66</v>
      </c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IA98" s="136"/>
      <c r="IB98" s="136"/>
    </row>
    <row r="100" spans="1:668" s="44" customFormat="1" ht="15.75" x14ac:dyDescent="0.25">
      <c r="A100" s="42" t="s">
        <v>105</v>
      </c>
      <c r="B100" s="42"/>
      <c r="C100" s="42"/>
      <c r="D100" s="42"/>
      <c r="E100" s="42"/>
      <c r="F100" s="42"/>
      <c r="G100" s="66"/>
      <c r="H100" s="42"/>
      <c r="I100" s="42"/>
      <c r="J100" s="42"/>
      <c r="K100" s="42"/>
      <c r="L100" s="6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56"/>
      <c r="IB100" s="56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</row>
    <row r="101" spans="1:668" s="44" customFormat="1" ht="15.75" x14ac:dyDescent="0.25">
      <c r="A101" s="4" t="s">
        <v>97</v>
      </c>
      <c r="B101" s="5" t="s">
        <v>98</v>
      </c>
      <c r="C101" s="5" t="s">
        <v>73</v>
      </c>
      <c r="D101" s="11">
        <v>44317</v>
      </c>
      <c r="E101" s="11" t="s">
        <v>116</v>
      </c>
      <c r="F101" s="7">
        <v>32000</v>
      </c>
      <c r="G101" s="63">
        <f t="shared" ref="G101:G103" si="15">F101*0.0287</f>
        <v>918.4</v>
      </c>
      <c r="H101" s="6">
        <v>0</v>
      </c>
      <c r="I101" s="36">
        <v>972.8</v>
      </c>
      <c r="J101" s="37">
        <v>25</v>
      </c>
      <c r="K101" s="6">
        <v>1916.2</v>
      </c>
      <c r="L101" s="63">
        <v>30083.8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56"/>
      <c r="IB101" s="56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  <c r="LV101" s="43"/>
      <c r="LW101" s="43"/>
      <c r="LX101" s="43"/>
      <c r="LY101" s="43"/>
      <c r="LZ101" s="43"/>
      <c r="MA101" s="43"/>
      <c r="MB101" s="43"/>
      <c r="MC101" s="43"/>
      <c r="MD101" s="43"/>
      <c r="ME101" s="43"/>
      <c r="MF101" s="43"/>
      <c r="MG101" s="43"/>
      <c r="MH101" s="43"/>
      <c r="MI101" s="43"/>
      <c r="MJ101" s="43"/>
      <c r="MK101" s="43"/>
      <c r="ML101" s="43"/>
      <c r="MM101" s="43"/>
      <c r="MN101" s="43"/>
      <c r="MO101" s="43"/>
      <c r="MP101" s="43"/>
      <c r="MQ101" s="43"/>
      <c r="MR101" s="43"/>
      <c r="MS101" s="43"/>
      <c r="MT101" s="43"/>
      <c r="MU101" s="43"/>
      <c r="MV101" s="43"/>
      <c r="MW101" s="43"/>
      <c r="MX101" s="43"/>
      <c r="MY101" s="43"/>
      <c r="MZ101" s="43"/>
      <c r="NA101" s="43"/>
      <c r="NB101" s="43"/>
      <c r="NC101" s="43"/>
      <c r="ND101" s="43"/>
      <c r="NE101" s="43"/>
      <c r="NF101" s="43"/>
      <c r="NG101" s="43"/>
      <c r="NH101" s="43"/>
      <c r="NI101" s="43"/>
      <c r="NJ101" s="43"/>
      <c r="NK101" s="43"/>
      <c r="NL101" s="43"/>
      <c r="NM101" s="43"/>
      <c r="NN101" s="43"/>
      <c r="NO101" s="43"/>
      <c r="NP101" s="43"/>
      <c r="NQ101" s="43"/>
      <c r="NR101" s="43"/>
      <c r="NS101" s="43"/>
      <c r="NT101" s="43"/>
      <c r="NU101" s="43"/>
      <c r="NV101" s="43"/>
      <c r="NW101" s="43"/>
      <c r="NX101" s="43"/>
      <c r="NY101" s="43"/>
      <c r="NZ101" s="43"/>
      <c r="OA101" s="43"/>
      <c r="OB101" s="43"/>
      <c r="OC101" s="43"/>
      <c r="OD101" s="43"/>
      <c r="OE101" s="43"/>
      <c r="OF101" s="43"/>
      <c r="OG101" s="43"/>
      <c r="OH101" s="43"/>
      <c r="OI101" s="43"/>
      <c r="OJ101" s="43"/>
      <c r="OK101" s="43"/>
      <c r="OL101" s="43"/>
      <c r="OM101" s="43"/>
      <c r="ON101" s="43"/>
      <c r="OO101" s="43"/>
      <c r="OP101" s="43"/>
      <c r="OQ101" s="43"/>
      <c r="OR101" s="43"/>
      <c r="OS101" s="43"/>
      <c r="OT101" s="43"/>
      <c r="OU101" s="43"/>
      <c r="OV101" s="43"/>
      <c r="OW101" s="43"/>
      <c r="OX101" s="43"/>
      <c r="OY101" s="43"/>
      <c r="OZ101" s="43"/>
      <c r="PA101" s="43"/>
      <c r="PB101" s="43"/>
      <c r="PC101" s="43"/>
      <c r="PD101" s="43"/>
      <c r="PE101" s="43"/>
      <c r="PF101" s="43"/>
      <c r="PG101" s="43"/>
      <c r="PH101" s="43"/>
      <c r="PI101" s="43"/>
      <c r="PJ101" s="43"/>
      <c r="PK101" s="43"/>
      <c r="PL101" s="43"/>
      <c r="PM101" s="43"/>
      <c r="PN101" s="43"/>
      <c r="PO101" s="43"/>
      <c r="PP101" s="43"/>
      <c r="PQ101" s="43"/>
      <c r="PR101" s="43"/>
      <c r="PS101" s="43"/>
      <c r="PT101" s="43"/>
      <c r="PU101" s="43"/>
      <c r="PV101" s="43"/>
      <c r="PW101" s="43"/>
      <c r="PX101" s="43"/>
      <c r="PY101" s="43"/>
      <c r="PZ101" s="43"/>
      <c r="QA101" s="43"/>
      <c r="QB101" s="43"/>
      <c r="QC101" s="43"/>
      <c r="QD101" s="43"/>
      <c r="QE101" s="43"/>
      <c r="QF101" s="43"/>
      <c r="QG101" s="43"/>
      <c r="QH101" s="43"/>
      <c r="QI101" s="43"/>
      <c r="QJ101" s="43"/>
      <c r="QK101" s="43"/>
      <c r="QL101" s="43"/>
      <c r="QM101" s="43"/>
      <c r="QN101" s="43"/>
      <c r="QO101" s="43"/>
      <c r="QP101" s="43"/>
      <c r="QQ101" s="43"/>
      <c r="QR101" s="43"/>
      <c r="QS101" s="43"/>
      <c r="QT101" s="43"/>
      <c r="QU101" s="43"/>
      <c r="QV101" s="43"/>
      <c r="QW101" s="43"/>
      <c r="QX101" s="43"/>
      <c r="QY101" s="43"/>
      <c r="QZ101" s="43"/>
      <c r="RA101" s="43"/>
      <c r="RB101" s="43"/>
      <c r="RC101" s="43"/>
      <c r="RD101" s="43"/>
      <c r="RE101" s="43"/>
      <c r="RF101" s="43"/>
      <c r="RG101" s="43"/>
      <c r="RH101" s="43"/>
      <c r="RI101" s="43"/>
      <c r="RJ101" s="43"/>
      <c r="RK101" s="43"/>
      <c r="RL101" s="43"/>
      <c r="RM101" s="43"/>
      <c r="RN101" s="43"/>
      <c r="RO101" s="43"/>
      <c r="RP101" s="43"/>
      <c r="RQ101" s="43"/>
      <c r="RR101" s="43"/>
      <c r="RS101" s="43"/>
      <c r="RT101" s="43"/>
      <c r="RU101" s="43"/>
      <c r="RV101" s="43"/>
      <c r="RW101" s="43"/>
      <c r="RX101" s="43"/>
      <c r="RY101" s="43"/>
      <c r="RZ101" s="43"/>
      <c r="SA101" s="43"/>
      <c r="SB101" s="43"/>
      <c r="SC101" s="43"/>
      <c r="SD101" s="43"/>
      <c r="SE101" s="43"/>
      <c r="SF101" s="43"/>
      <c r="SG101" s="43"/>
      <c r="SH101" s="43"/>
      <c r="SI101" s="43"/>
      <c r="SJ101" s="43"/>
      <c r="SK101" s="43"/>
      <c r="SL101" s="43"/>
      <c r="SM101" s="43"/>
      <c r="SN101" s="43"/>
      <c r="SO101" s="43"/>
      <c r="SP101" s="43"/>
      <c r="SQ101" s="43"/>
      <c r="SR101" s="43"/>
      <c r="SS101" s="43"/>
      <c r="ST101" s="43"/>
      <c r="SU101" s="43"/>
      <c r="SV101" s="43"/>
      <c r="SW101" s="43"/>
      <c r="SX101" s="43"/>
      <c r="SY101" s="43"/>
      <c r="SZ101" s="43"/>
      <c r="TA101" s="43"/>
      <c r="TB101" s="43"/>
      <c r="TC101" s="43"/>
      <c r="TD101" s="43"/>
      <c r="TE101" s="43"/>
      <c r="TF101" s="43"/>
      <c r="TG101" s="43"/>
      <c r="TH101" s="43"/>
      <c r="TI101" s="43"/>
      <c r="TJ101" s="43"/>
      <c r="TK101" s="43"/>
      <c r="TL101" s="43"/>
      <c r="TM101" s="43"/>
      <c r="TN101" s="43"/>
      <c r="TO101" s="43"/>
      <c r="TP101" s="43"/>
      <c r="TQ101" s="43"/>
      <c r="TR101" s="43"/>
      <c r="TS101" s="43"/>
      <c r="TT101" s="43"/>
      <c r="TU101" s="43"/>
      <c r="TV101" s="43"/>
      <c r="TW101" s="43"/>
      <c r="TX101" s="43"/>
      <c r="TY101" s="43"/>
      <c r="TZ101" s="43"/>
      <c r="UA101" s="43"/>
      <c r="UB101" s="43"/>
      <c r="UC101" s="43"/>
      <c r="UD101" s="43"/>
      <c r="UE101" s="43"/>
      <c r="UF101" s="43"/>
      <c r="UG101" s="43"/>
      <c r="UH101" s="43"/>
      <c r="UI101" s="43"/>
      <c r="UJ101" s="43"/>
      <c r="UK101" s="43"/>
      <c r="UL101" s="43"/>
      <c r="UM101" s="43"/>
      <c r="UN101" s="43"/>
      <c r="UO101" s="43"/>
      <c r="UP101" s="43"/>
      <c r="UQ101" s="43"/>
      <c r="UR101" s="43"/>
      <c r="US101" s="43"/>
      <c r="UT101" s="43"/>
      <c r="UU101" s="43"/>
      <c r="UV101" s="43"/>
      <c r="UW101" s="43"/>
      <c r="UX101" s="43"/>
      <c r="UY101" s="43"/>
      <c r="UZ101" s="43"/>
      <c r="VA101" s="43"/>
      <c r="VB101" s="43"/>
      <c r="VC101" s="43"/>
      <c r="VD101" s="43"/>
      <c r="VE101" s="43"/>
      <c r="VF101" s="43"/>
      <c r="VG101" s="43"/>
      <c r="VH101" s="43"/>
      <c r="VI101" s="43"/>
      <c r="VJ101" s="43"/>
      <c r="VK101" s="43"/>
      <c r="VL101" s="43"/>
      <c r="VM101" s="43"/>
      <c r="VN101" s="43"/>
      <c r="VO101" s="43"/>
      <c r="VP101" s="43"/>
      <c r="VQ101" s="43"/>
      <c r="VR101" s="43"/>
      <c r="VS101" s="43"/>
      <c r="VT101" s="43"/>
      <c r="VU101" s="43"/>
      <c r="VV101" s="43"/>
      <c r="VW101" s="43"/>
      <c r="VX101" s="43"/>
      <c r="VY101" s="43"/>
      <c r="VZ101" s="43"/>
      <c r="WA101" s="43"/>
      <c r="WB101" s="43"/>
      <c r="WC101" s="43"/>
      <c r="WD101" s="43"/>
      <c r="WE101" s="43"/>
      <c r="WF101" s="43"/>
      <c r="WG101" s="43"/>
      <c r="WH101" s="43"/>
      <c r="WI101" s="43"/>
      <c r="WJ101" s="43"/>
      <c r="WK101" s="43"/>
      <c r="WL101" s="43"/>
      <c r="WM101" s="43"/>
      <c r="WN101" s="43"/>
      <c r="WO101" s="43"/>
      <c r="WP101" s="43"/>
      <c r="WQ101" s="43"/>
      <c r="WR101" s="43"/>
      <c r="WS101" s="43"/>
      <c r="WT101" s="43"/>
      <c r="WU101" s="43"/>
      <c r="WV101" s="43"/>
      <c r="WW101" s="43"/>
      <c r="WX101" s="43"/>
      <c r="WY101" s="43"/>
      <c r="WZ101" s="43"/>
      <c r="XA101" s="43"/>
      <c r="XB101" s="43"/>
      <c r="XC101" s="43"/>
      <c r="XD101" s="43"/>
      <c r="XE101" s="43"/>
      <c r="XF101" s="43"/>
      <c r="XG101" s="43"/>
      <c r="XH101" s="43"/>
      <c r="XI101" s="43"/>
      <c r="XJ101" s="43"/>
      <c r="XK101" s="43"/>
      <c r="XL101" s="43"/>
      <c r="XM101" s="43"/>
      <c r="XN101" s="43"/>
      <c r="XO101" s="43"/>
      <c r="XP101" s="43"/>
      <c r="XQ101" s="43"/>
      <c r="XR101" s="43"/>
      <c r="XS101" s="43"/>
      <c r="XT101" s="43"/>
      <c r="XU101" s="43"/>
      <c r="XV101" s="43"/>
      <c r="XW101" s="43"/>
      <c r="XX101" s="43"/>
      <c r="XY101" s="43"/>
      <c r="XZ101" s="43"/>
      <c r="YA101" s="43"/>
      <c r="YB101" s="43"/>
      <c r="YC101" s="43"/>
      <c r="YD101" s="43"/>
      <c r="YE101" s="43"/>
      <c r="YF101" s="43"/>
      <c r="YG101" s="43"/>
      <c r="YH101" s="43"/>
      <c r="YI101" s="43"/>
      <c r="YJ101" s="43"/>
      <c r="YK101" s="43"/>
      <c r="YL101" s="43"/>
      <c r="YM101" s="43"/>
      <c r="YN101" s="43"/>
      <c r="YO101" s="43"/>
      <c r="YP101" s="43"/>
      <c r="YQ101" s="43"/>
      <c r="YR101" s="43"/>
    </row>
    <row r="102" spans="1:668" s="44" customFormat="1" ht="15.75" x14ac:dyDescent="0.25">
      <c r="A102" s="4" t="s">
        <v>99</v>
      </c>
      <c r="B102" s="5" t="s">
        <v>98</v>
      </c>
      <c r="C102" s="5" t="s">
        <v>73</v>
      </c>
      <c r="D102" s="11">
        <v>44318</v>
      </c>
      <c r="E102" s="11" t="s">
        <v>116</v>
      </c>
      <c r="F102" s="7">
        <v>32000</v>
      </c>
      <c r="G102" s="63">
        <f t="shared" si="15"/>
        <v>918.4</v>
      </c>
      <c r="H102" s="6">
        <v>0</v>
      </c>
      <c r="I102" s="36">
        <v>972.8</v>
      </c>
      <c r="J102" s="37">
        <v>25</v>
      </c>
      <c r="K102" s="6">
        <v>1916.2</v>
      </c>
      <c r="L102" s="63">
        <v>30083.8</v>
      </c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56"/>
      <c r="IB102" s="56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  <c r="LV102" s="43"/>
      <c r="LW102" s="43"/>
      <c r="LX102" s="43"/>
      <c r="LY102" s="43"/>
      <c r="LZ102" s="43"/>
      <c r="MA102" s="43"/>
      <c r="MB102" s="43"/>
      <c r="MC102" s="43"/>
      <c r="MD102" s="43"/>
      <c r="ME102" s="43"/>
      <c r="MF102" s="43"/>
      <c r="MG102" s="43"/>
      <c r="MH102" s="43"/>
      <c r="MI102" s="43"/>
      <c r="MJ102" s="43"/>
      <c r="MK102" s="43"/>
      <c r="ML102" s="43"/>
      <c r="MM102" s="43"/>
      <c r="MN102" s="43"/>
      <c r="MO102" s="43"/>
      <c r="MP102" s="43"/>
      <c r="MQ102" s="43"/>
      <c r="MR102" s="43"/>
      <c r="MS102" s="43"/>
      <c r="MT102" s="43"/>
      <c r="MU102" s="43"/>
      <c r="MV102" s="43"/>
      <c r="MW102" s="43"/>
      <c r="MX102" s="43"/>
      <c r="MY102" s="43"/>
      <c r="MZ102" s="43"/>
      <c r="NA102" s="43"/>
      <c r="NB102" s="43"/>
      <c r="NC102" s="43"/>
      <c r="ND102" s="43"/>
      <c r="NE102" s="43"/>
      <c r="NF102" s="43"/>
      <c r="NG102" s="43"/>
      <c r="NH102" s="43"/>
      <c r="NI102" s="43"/>
      <c r="NJ102" s="43"/>
      <c r="NK102" s="43"/>
      <c r="NL102" s="43"/>
      <c r="NM102" s="43"/>
      <c r="NN102" s="43"/>
      <c r="NO102" s="43"/>
      <c r="NP102" s="43"/>
      <c r="NQ102" s="43"/>
      <c r="NR102" s="43"/>
      <c r="NS102" s="43"/>
      <c r="NT102" s="43"/>
      <c r="NU102" s="43"/>
      <c r="NV102" s="43"/>
      <c r="NW102" s="43"/>
      <c r="NX102" s="43"/>
      <c r="NY102" s="43"/>
      <c r="NZ102" s="43"/>
      <c r="OA102" s="43"/>
      <c r="OB102" s="43"/>
      <c r="OC102" s="43"/>
      <c r="OD102" s="43"/>
      <c r="OE102" s="43"/>
      <c r="OF102" s="43"/>
      <c r="OG102" s="43"/>
      <c r="OH102" s="43"/>
      <c r="OI102" s="43"/>
      <c r="OJ102" s="43"/>
      <c r="OK102" s="43"/>
      <c r="OL102" s="43"/>
      <c r="OM102" s="43"/>
      <c r="ON102" s="43"/>
      <c r="OO102" s="43"/>
      <c r="OP102" s="43"/>
      <c r="OQ102" s="43"/>
      <c r="OR102" s="43"/>
      <c r="OS102" s="43"/>
      <c r="OT102" s="43"/>
      <c r="OU102" s="43"/>
      <c r="OV102" s="43"/>
      <c r="OW102" s="43"/>
      <c r="OX102" s="43"/>
      <c r="OY102" s="43"/>
      <c r="OZ102" s="43"/>
      <c r="PA102" s="43"/>
      <c r="PB102" s="43"/>
      <c r="PC102" s="43"/>
      <c r="PD102" s="43"/>
      <c r="PE102" s="43"/>
      <c r="PF102" s="43"/>
      <c r="PG102" s="43"/>
      <c r="PH102" s="43"/>
      <c r="PI102" s="43"/>
      <c r="PJ102" s="43"/>
      <c r="PK102" s="43"/>
      <c r="PL102" s="43"/>
      <c r="PM102" s="43"/>
      <c r="PN102" s="43"/>
      <c r="PO102" s="43"/>
      <c r="PP102" s="43"/>
      <c r="PQ102" s="43"/>
      <c r="PR102" s="43"/>
      <c r="PS102" s="43"/>
      <c r="PT102" s="43"/>
      <c r="PU102" s="43"/>
      <c r="PV102" s="43"/>
      <c r="PW102" s="43"/>
      <c r="PX102" s="43"/>
      <c r="PY102" s="43"/>
      <c r="PZ102" s="43"/>
      <c r="QA102" s="43"/>
      <c r="QB102" s="43"/>
      <c r="QC102" s="43"/>
      <c r="QD102" s="43"/>
      <c r="QE102" s="43"/>
      <c r="QF102" s="43"/>
      <c r="QG102" s="43"/>
      <c r="QH102" s="43"/>
      <c r="QI102" s="43"/>
      <c r="QJ102" s="43"/>
      <c r="QK102" s="43"/>
      <c r="QL102" s="43"/>
      <c r="QM102" s="43"/>
      <c r="QN102" s="43"/>
      <c r="QO102" s="43"/>
      <c r="QP102" s="43"/>
      <c r="QQ102" s="43"/>
      <c r="QR102" s="43"/>
      <c r="QS102" s="43"/>
      <c r="QT102" s="43"/>
      <c r="QU102" s="43"/>
      <c r="QV102" s="43"/>
      <c r="QW102" s="43"/>
      <c r="QX102" s="43"/>
      <c r="QY102" s="43"/>
      <c r="QZ102" s="43"/>
      <c r="RA102" s="43"/>
      <c r="RB102" s="43"/>
      <c r="RC102" s="43"/>
      <c r="RD102" s="43"/>
      <c r="RE102" s="43"/>
      <c r="RF102" s="43"/>
      <c r="RG102" s="43"/>
      <c r="RH102" s="43"/>
      <c r="RI102" s="43"/>
      <c r="RJ102" s="43"/>
      <c r="RK102" s="43"/>
      <c r="RL102" s="43"/>
      <c r="RM102" s="43"/>
      <c r="RN102" s="43"/>
      <c r="RO102" s="43"/>
      <c r="RP102" s="43"/>
      <c r="RQ102" s="43"/>
      <c r="RR102" s="43"/>
      <c r="RS102" s="43"/>
      <c r="RT102" s="43"/>
      <c r="RU102" s="43"/>
      <c r="RV102" s="43"/>
      <c r="RW102" s="43"/>
      <c r="RX102" s="43"/>
      <c r="RY102" s="43"/>
      <c r="RZ102" s="43"/>
      <c r="SA102" s="43"/>
      <c r="SB102" s="43"/>
      <c r="SC102" s="43"/>
      <c r="SD102" s="43"/>
      <c r="SE102" s="43"/>
      <c r="SF102" s="43"/>
      <c r="SG102" s="43"/>
      <c r="SH102" s="43"/>
      <c r="SI102" s="43"/>
      <c r="SJ102" s="43"/>
      <c r="SK102" s="43"/>
      <c r="SL102" s="43"/>
      <c r="SM102" s="43"/>
      <c r="SN102" s="43"/>
      <c r="SO102" s="43"/>
      <c r="SP102" s="43"/>
      <c r="SQ102" s="43"/>
      <c r="SR102" s="43"/>
      <c r="SS102" s="43"/>
      <c r="ST102" s="43"/>
      <c r="SU102" s="43"/>
      <c r="SV102" s="43"/>
      <c r="SW102" s="43"/>
      <c r="SX102" s="43"/>
      <c r="SY102" s="43"/>
      <c r="SZ102" s="43"/>
      <c r="TA102" s="43"/>
      <c r="TB102" s="43"/>
      <c r="TC102" s="43"/>
      <c r="TD102" s="43"/>
      <c r="TE102" s="43"/>
      <c r="TF102" s="43"/>
      <c r="TG102" s="43"/>
      <c r="TH102" s="43"/>
      <c r="TI102" s="43"/>
      <c r="TJ102" s="43"/>
      <c r="TK102" s="43"/>
      <c r="TL102" s="43"/>
      <c r="TM102" s="43"/>
      <c r="TN102" s="43"/>
      <c r="TO102" s="43"/>
      <c r="TP102" s="43"/>
      <c r="TQ102" s="43"/>
      <c r="TR102" s="43"/>
      <c r="TS102" s="43"/>
      <c r="TT102" s="43"/>
      <c r="TU102" s="43"/>
      <c r="TV102" s="43"/>
      <c r="TW102" s="43"/>
      <c r="TX102" s="43"/>
      <c r="TY102" s="43"/>
      <c r="TZ102" s="43"/>
      <c r="UA102" s="43"/>
      <c r="UB102" s="43"/>
      <c r="UC102" s="43"/>
      <c r="UD102" s="43"/>
      <c r="UE102" s="43"/>
      <c r="UF102" s="43"/>
      <c r="UG102" s="43"/>
      <c r="UH102" s="43"/>
      <c r="UI102" s="43"/>
      <c r="UJ102" s="43"/>
      <c r="UK102" s="43"/>
      <c r="UL102" s="43"/>
      <c r="UM102" s="43"/>
      <c r="UN102" s="43"/>
      <c r="UO102" s="43"/>
      <c r="UP102" s="43"/>
      <c r="UQ102" s="43"/>
      <c r="UR102" s="43"/>
      <c r="US102" s="43"/>
      <c r="UT102" s="43"/>
      <c r="UU102" s="43"/>
      <c r="UV102" s="43"/>
      <c r="UW102" s="43"/>
      <c r="UX102" s="43"/>
      <c r="UY102" s="43"/>
      <c r="UZ102" s="43"/>
      <c r="VA102" s="43"/>
      <c r="VB102" s="43"/>
      <c r="VC102" s="43"/>
      <c r="VD102" s="43"/>
      <c r="VE102" s="43"/>
      <c r="VF102" s="43"/>
      <c r="VG102" s="43"/>
      <c r="VH102" s="43"/>
      <c r="VI102" s="43"/>
      <c r="VJ102" s="43"/>
      <c r="VK102" s="43"/>
      <c r="VL102" s="43"/>
      <c r="VM102" s="43"/>
      <c r="VN102" s="43"/>
      <c r="VO102" s="43"/>
      <c r="VP102" s="43"/>
      <c r="VQ102" s="43"/>
      <c r="VR102" s="43"/>
      <c r="VS102" s="43"/>
      <c r="VT102" s="43"/>
      <c r="VU102" s="43"/>
      <c r="VV102" s="43"/>
      <c r="VW102" s="43"/>
      <c r="VX102" s="43"/>
      <c r="VY102" s="43"/>
      <c r="VZ102" s="43"/>
      <c r="WA102" s="43"/>
      <c r="WB102" s="43"/>
      <c r="WC102" s="43"/>
      <c r="WD102" s="43"/>
      <c r="WE102" s="43"/>
      <c r="WF102" s="43"/>
      <c r="WG102" s="43"/>
      <c r="WH102" s="43"/>
      <c r="WI102" s="43"/>
      <c r="WJ102" s="43"/>
      <c r="WK102" s="43"/>
      <c r="WL102" s="43"/>
      <c r="WM102" s="43"/>
      <c r="WN102" s="43"/>
      <c r="WO102" s="43"/>
      <c r="WP102" s="43"/>
      <c r="WQ102" s="43"/>
      <c r="WR102" s="43"/>
      <c r="WS102" s="43"/>
      <c r="WT102" s="43"/>
      <c r="WU102" s="43"/>
      <c r="WV102" s="43"/>
      <c r="WW102" s="43"/>
      <c r="WX102" s="43"/>
      <c r="WY102" s="43"/>
      <c r="WZ102" s="43"/>
      <c r="XA102" s="43"/>
      <c r="XB102" s="43"/>
      <c r="XC102" s="43"/>
      <c r="XD102" s="43"/>
      <c r="XE102" s="43"/>
      <c r="XF102" s="43"/>
      <c r="XG102" s="43"/>
      <c r="XH102" s="43"/>
      <c r="XI102" s="43"/>
      <c r="XJ102" s="43"/>
      <c r="XK102" s="43"/>
      <c r="XL102" s="43"/>
      <c r="XM102" s="43"/>
      <c r="XN102" s="43"/>
      <c r="XO102" s="43"/>
      <c r="XP102" s="43"/>
      <c r="XQ102" s="43"/>
      <c r="XR102" s="43"/>
      <c r="XS102" s="43"/>
      <c r="XT102" s="43"/>
      <c r="XU102" s="43"/>
      <c r="XV102" s="43"/>
      <c r="XW102" s="43"/>
      <c r="XX102" s="43"/>
      <c r="XY102" s="43"/>
      <c r="XZ102" s="43"/>
      <c r="YA102" s="43"/>
      <c r="YB102" s="43"/>
      <c r="YC102" s="43"/>
      <c r="YD102" s="43"/>
      <c r="YE102" s="43"/>
      <c r="YF102" s="43"/>
      <c r="YG102" s="43"/>
      <c r="YH102" s="43"/>
      <c r="YI102" s="43"/>
      <c r="YJ102" s="43"/>
      <c r="YK102" s="43"/>
      <c r="YL102" s="43"/>
      <c r="YM102" s="43"/>
      <c r="YN102" s="43"/>
      <c r="YO102" s="43"/>
      <c r="YP102" s="43"/>
      <c r="YQ102" s="43"/>
      <c r="YR102" s="43"/>
    </row>
    <row r="103" spans="1:668" s="44" customFormat="1" ht="15.75" x14ac:dyDescent="0.25">
      <c r="A103" s="4" t="s">
        <v>100</v>
      </c>
      <c r="B103" s="5" t="s">
        <v>98</v>
      </c>
      <c r="C103" s="5" t="s">
        <v>73</v>
      </c>
      <c r="D103" s="11">
        <v>44317</v>
      </c>
      <c r="E103" s="11" t="s">
        <v>116</v>
      </c>
      <c r="F103" s="7">
        <v>32000</v>
      </c>
      <c r="G103" s="63">
        <f t="shared" si="15"/>
        <v>918.4</v>
      </c>
      <c r="H103" s="6">
        <v>0</v>
      </c>
      <c r="I103" s="36">
        <v>972.8</v>
      </c>
      <c r="J103" s="37">
        <v>25</v>
      </c>
      <c r="K103" s="6">
        <v>1916.2</v>
      </c>
      <c r="L103" s="63">
        <v>30083.8</v>
      </c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56"/>
      <c r="IB103" s="56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  <c r="LV103" s="43"/>
      <c r="LW103" s="43"/>
      <c r="LX103" s="43"/>
      <c r="LY103" s="43"/>
      <c r="LZ103" s="43"/>
      <c r="MA103" s="43"/>
      <c r="MB103" s="43"/>
      <c r="MC103" s="43"/>
      <c r="MD103" s="43"/>
      <c r="ME103" s="43"/>
      <c r="MF103" s="43"/>
      <c r="MG103" s="43"/>
      <c r="MH103" s="43"/>
      <c r="MI103" s="43"/>
      <c r="MJ103" s="43"/>
      <c r="MK103" s="43"/>
      <c r="ML103" s="43"/>
      <c r="MM103" s="43"/>
      <c r="MN103" s="43"/>
      <c r="MO103" s="43"/>
      <c r="MP103" s="43"/>
      <c r="MQ103" s="43"/>
      <c r="MR103" s="43"/>
      <c r="MS103" s="43"/>
      <c r="MT103" s="43"/>
      <c r="MU103" s="43"/>
      <c r="MV103" s="43"/>
      <c r="MW103" s="43"/>
      <c r="MX103" s="43"/>
      <c r="MY103" s="43"/>
      <c r="MZ103" s="43"/>
      <c r="NA103" s="43"/>
      <c r="NB103" s="43"/>
      <c r="NC103" s="43"/>
      <c r="ND103" s="43"/>
      <c r="NE103" s="43"/>
      <c r="NF103" s="43"/>
      <c r="NG103" s="43"/>
      <c r="NH103" s="43"/>
      <c r="NI103" s="43"/>
      <c r="NJ103" s="43"/>
      <c r="NK103" s="43"/>
      <c r="NL103" s="43"/>
      <c r="NM103" s="43"/>
      <c r="NN103" s="43"/>
      <c r="NO103" s="43"/>
      <c r="NP103" s="43"/>
      <c r="NQ103" s="43"/>
      <c r="NR103" s="43"/>
      <c r="NS103" s="43"/>
      <c r="NT103" s="43"/>
      <c r="NU103" s="43"/>
      <c r="NV103" s="43"/>
      <c r="NW103" s="43"/>
      <c r="NX103" s="43"/>
      <c r="NY103" s="43"/>
      <c r="NZ103" s="43"/>
      <c r="OA103" s="43"/>
      <c r="OB103" s="43"/>
      <c r="OC103" s="43"/>
      <c r="OD103" s="43"/>
      <c r="OE103" s="43"/>
      <c r="OF103" s="43"/>
      <c r="OG103" s="43"/>
      <c r="OH103" s="43"/>
      <c r="OI103" s="43"/>
      <c r="OJ103" s="43"/>
      <c r="OK103" s="43"/>
      <c r="OL103" s="43"/>
      <c r="OM103" s="43"/>
      <c r="ON103" s="43"/>
      <c r="OO103" s="43"/>
      <c r="OP103" s="43"/>
      <c r="OQ103" s="43"/>
      <c r="OR103" s="43"/>
      <c r="OS103" s="43"/>
      <c r="OT103" s="43"/>
      <c r="OU103" s="43"/>
      <c r="OV103" s="43"/>
      <c r="OW103" s="43"/>
      <c r="OX103" s="43"/>
      <c r="OY103" s="43"/>
      <c r="OZ103" s="43"/>
      <c r="PA103" s="43"/>
      <c r="PB103" s="43"/>
      <c r="PC103" s="43"/>
      <c r="PD103" s="43"/>
      <c r="PE103" s="43"/>
      <c r="PF103" s="43"/>
      <c r="PG103" s="43"/>
      <c r="PH103" s="43"/>
      <c r="PI103" s="43"/>
      <c r="PJ103" s="43"/>
      <c r="PK103" s="43"/>
      <c r="PL103" s="43"/>
      <c r="PM103" s="43"/>
      <c r="PN103" s="43"/>
      <c r="PO103" s="43"/>
      <c r="PP103" s="43"/>
      <c r="PQ103" s="43"/>
      <c r="PR103" s="43"/>
      <c r="PS103" s="43"/>
      <c r="PT103" s="43"/>
      <c r="PU103" s="43"/>
      <c r="PV103" s="43"/>
      <c r="PW103" s="43"/>
      <c r="PX103" s="43"/>
      <c r="PY103" s="43"/>
      <c r="PZ103" s="43"/>
      <c r="QA103" s="43"/>
      <c r="QB103" s="43"/>
      <c r="QC103" s="43"/>
      <c r="QD103" s="43"/>
      <c r="QE103" s="43"/>
      <c r="QF103" s="43"/>
      <c r="QG103" s="43"/>
      <c r="QH103" s="43"/>
      <c r="QI103" s="43"/>
      <c r="QJ103" s="43"/>
      <c r="QK103" s="43"/>
      <c r="QL103" s="43"/>
      <c r="QM103" s="43"/>
      <c r="QN103" s="43"/>
      <c r="QO103" s="43"/>
      <c r="QP103" s="43"/>
      <c r="QQ103" s="43"/>
      <c r="QR103" s="43"/>
      <c r="QS103" s="43"/>
      <c r="QT103" s="43"/>
      <c r="QU103" s="43"/>
      <c r="QV103" s="43"/>
      <c r="QW103" s="43"/>
      <c r="QX103" s="43"/>
      <c r="QY103" s="43"/>
      <c r="QZ103" s="43"/>
      <c r="RA103" s="43"/>
      <c r="RB103" s="43"/>
      <c r="RC103" s="43"/>
      <c r="RD103" s="43"/>
      <c r="RE103" s="43"/>
      <c r="RF103" s="43"/>
      <c r="RG103" s="43"/>
      <c r="RH103" s="43"/>
      <c r="RI103" s="43"/>
      <c r="RJ103" s="43"/>
      <c r="RK103" s="43"/>
      <c r="RL103" s="43"/>
      <c r="RM103" s="43"/>
      <c r="RN103" s="43"/>
      <c r="RO103" s="43"/>
      <c r="RP103" s="43"/>
      <c r="RQ103" s="43"/>
      <c r="RR103" s="43"/>
      <c r="RS103" s="43"/>
      <c r="RT103" s="43"/>
      <c r="RU103" s="43"/>
      <c r="RV103" s="43"/>
      <c r="RW103" s="43"/>
      <c r="RX103" s="43"/>
      <c r="RY103" s="43"/>
      <c r="RZ103" s="43"/>
      <c r="SA103" s="43"/>
      <c r="SB103" s="43"/>
      <c r="SC103" s="43"/>
      <c r="SD103" s="43"/>
      <c r="SE103" s="43"/>
      <c r="SF103" s="43"/>
      <c r="SG103" s="43"/>
      <c r="SH103" s="43"/>
      <c r="SI103" s="43"/>
      <c r="SJ103" s="43"/>
      <c r="SK103" s="43"/>
      <c r="SL103" s="43"/>
      <c r="SM103" s="43"/>
      <c r="SN103" s="43"/>
      <c r="SO103" s="43"/>
      <c r="SP103" s="43"/>
      <c r="SQ103" s="43"/>
      <c r="SR103" s="43"/>
      <c r="SS103" s="43"/>
      <c r="ST103" s="43"/>
      <c r="SU103" s="43"/>
      <c r="SV103" s="43"/>
      <c r="SW103" s="43"/>
      <c r="SX103" s="43"/>
      <c r="SY103" s="43"/>
      <c r="SZ103" s="43"/>
      <c r="TA103" s="43"/>
      <c r="TB103" s="43"/>
      <c r="TC103" s="43"/>
      <c r="TD103" s="43"/>
      <c r="TE103" s="43"/>
      <c r="TF103" s="43"/>
      <c r="TG103" s="43"/>
      <c r="TH103" s="43"/>
      <c r="TI103" s="43"/>
      <c r="TJ103" s="43"/>
      <c r="TK103" s="43"/>
      <c r="TL103" s="43"/>
      <c r="TM103" s="43"/>
      <c r="TN103" s="43"/>
      <c r="TO103" s="43"/>
      <c r="TP103" s="43"/>
      <c r="TQ103" s="43"/>
      <c r="TR103" s="43"/>
      <c r="TS103" s="43"/>
      <c r="TT103" s="43"/>
      <c r="TU103" s="43"/>
      <c r="TV103" s="43"/>
      <c r="TW103" s="43"/>
      <c r="TX103" s="43"/>
      <c r="TY103" s="43"/>
      <c r="TZ103" s="43"/>
      <c r="UA103" s="43"/>
      <c r="UB103" s="43"/>
      <c r="UC103" s="43"/>
      <c r="UD103" s="43"/>
      <c r="UE103" s="43"/>
      <c r="UF103" s="43"/>
      <c r="UG103" s="43"/>
      <c r="UH103" s="43"/>
      <c r="UI103" s="43"/>
      <c r="UJ103" s="43"/>
      <c r="UK103" s="43"/>
      <c r="UL103" s="43"/>
      <c r="UM103" s="43"/>
      <c r="UN103" s="43"/>
      <c r="UO103" s="43"/>
      <c r="UP103" s="43"/>
      <c r="UQ103" s="43"/>
      <c r="UR103" s="43"/>
      <c r="US103" s="43"/>
      <c r="UT103" s="43"/>
      <c r="UU103" s="43"/>
      <c r="UV103" s="43"/>
      <c r="UW103" s="43"/>
      <c r="UX103" s="43"/>
      <c r="UY103" s="43"/>
      <c r="UZ103" s="43"/>
      <c r="VA103" s="43"/>
      <c r="VB103" s="43"/>
      <c r="VC103" s="43"/>
      <c r="VD103" s="43"/>
      <c r="VE103" s="43"/>
      <c r="VF103" s="43"/>
      <c r="VG103" s="43"/>
      <c r="VH103" s="43"/>
      <c r="VI103" s="43"/>
      <c r="VJ103" s="43"/>
      <c r="VK103" s="43"/>
      <c r="VL103" s="43"/>
      <c r="VM103" s="43"/>
      <c r="VN103" s="43"/>
      <c r="VO103" s="43"/>
      <c r="VP103" s="43"/>
      <c r="VQ103" s="43"/>
      <c r="VR103" s="43"/>
      <c r="VS103" s="43"/>
      <c r="VT103" s="43"/>
      <c r="VU103" s="43"/>
      <c r="VV103" s="43"/>
      <c r="VW103" s="43"/>
      <c r="VX103" s="43"/>
      <c r="VY103" s="43"/>
      <c r="VZ103" s="43"/>
      <c r="WA103" s="43"/>
      <c r="WB103" s="43"/>
      <c r="WC103" s="43"/>
      <c r="WD103" s="43"/>
      <c r="WE103" s="43"/>
      <c r="WF103" s="43"/>
      <c r="WG103" s="43"/>
      <c r="WH103" s="43"/>
      <c r="WI103" s="43"/>
      <c r="WJ103" s="43"/>
      <c r="WK103" s="43"/>
      <c r="WL103" s="43"/>
      <c r="WM103" s="43"/>
      <c r="WN103" s="43"/>
      <c r="WO103" s="43"/>
      <c r="WP103" s="43"/>
      <c r="WQ103" s="43"/>
      <c r="WR103" s="43"/>
      <c r="WS103" s="43"/>
      <c r="WT103" s="43"/>
      <c r="WU103" s="43"/>
      <c r="WV103" s="43"/>
      <c r="WW103" s="43"/>
      <c r="WX103" s="43"/>
      <c r="WY103" s="43"/>
      <c r="WZ103" s="43"/>
      <c r="XA103" s="43"/>
      <c r="XB103" s="43"/>
      <c r="XC103" s="43"/>
      <c r="XD103" s="43"/>
      <c r="XE103" s="43"/>
      <c r="XF103" s="43"/>
      <c r="XG103" s="43"/>
      <c r="XH103" s="43"/>
      <c r="XI103" s="43"/>
      <c r="XJ103" s="43"/>
      <c r="XK103" s="43"/>
      <c r="XL103" s="43"/>
      <c r="XM103" s="43"/>
      <c r="XN103" s="43"/>
      <c r="XO103" s="43"/>
      <c r="XP103" s="43"/>
      <c r="XQ103" s="43"/>
      <c r="XR103" s="43"/>
      <c r="XS103" s="43"/>
      <c r="XT103" s="43"/>
      <c r="XU103" s="43"/>
      <c r="XV103" s="43"/>
      <c r="XW103" s="43"/>
      <c r="XX103" s="43"/>
      <c r="XY103" s="43"/>
      <c r="XZ103" s="43"/>
      <c r="YA103" s="43"/>
      <c r="YB103" s="43"/>
      <c r="YC103" s="43"/>
      <c r="YD103" s="43"/>
      <c r="YE103" s="43"/>
      <c r="YF103" s="43"/>
      <c r="YG103" s="43"/>
      <c r="YH103" s="43"/>
      <c r="YI103" s="43"/>
      <c r="YJ103" s="43"/>
      <c r="YK103" s="43"/>
      <c r="YL103" s="43"/>
      <c r="YM103" s="43"/>
      <c r="YN103" s="43"/>
      <c r="YO103" s="43"/>
      <c r="YP103" s="43"/>
      <c r="YQ103" s="43"/>
      <c r="YR103" s="43"/>
    </row>
    <row r="104" spans="1:668" s="44" customFormat="1" ht="15.75" x14ac:dyDescent="0.25">
      <c r="A104" s="4" t="s">
        <v>200</v>
      </c>
      <c r="B104" s="5" t="s">
        <v>98</v>
      </c>
      <c r="C104" s="5" t="s">
        <v>73</v>
      </c>
      <c r="D104" s="11">
        <v>44652</v>
      </c>
      <c r="E104" s="11" t="s">
        <v>116</v>
      </c>
      <c r="F104" s="7">
        <v>32000</v>
      </c>
      <c r="G104" s="63">
        <v>918.4</v>
      </c>
      <c r="H104" s="6">
        <v>0</v>
      </c>
      <c r="I104" s="36">
        <v>972.8</v>
      </c>
      <c r="J104" s="37">
        <v>25</v>
      </c>
      <c r="K104" s="6">
        <v>1916.2</v>
      </c>
      <c r="L104" s="63">
        <v>30083.8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56"/>
      <c r="IB104" s="56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  <c r="LV104" s="43"/>
      <c r="LW104" s="43"/>
      <c r="LX104" s="43"/>
      <c r="LY104" s="43"/>
      <c r="LZ104" s="43"/>
      <c r="MA104" s="43"/>
      <c r="MB104" s="43"/>
      <c r="MC104" s="43"/>
      <c r="MD104" s="43"/>
      <c r="ME104" s="43"/>
      <c r="MF104" s="43"/>
      <c r="MG104" s="43"/>
      <c r="MH104" s="43"/>
      <c r="MI104" s="43"/>
      <c r="MJ104" s="43"/>
      <c r="MK104" s="43"/>
      <c r="ML104" s="43"/>
      <c r="MM104" s="43"/>
      <c r="MN104" s="43"/>
      <c r="MO104" s="43"/>
      <c r="MP104" s="43"/>
      <c r="MQ104" s="43"/>
      <c r="MR104" s="43"/>
      <c r="MS104" s="43"/>
      <c r="MT104" s="43"/>
      <c r="MU104" s="43"/>
      <c r="MV104" s="43"/>
      <c r="MW104" s="43"/>
      <c r="MX104" s="43"/>
      <c r="MY104" s="43"/>
      <c r="MZ104" s="43"/>
      <c r="NA104" s="43"/>
      <c r="NB104" s="43"/>
      <c r="NC104" s="43"/>
      <c r="ND104" s="43"/>
      <c r="NE104" s="43"/>
      <c r="NF104" s="43"/>
      <c r="NG104" s="43"/>
      <c r="NH104" s="43"/>
      <c r="NI104" s="43"/>
      <c r="NJ104" s="43"/>
      <c r="NK104" s="43"/>
      <c r="NL104" s="43"/>
      <c r="NM104" s="43"/>
      <c r="NN104" s="43"/>
      <c r="NO104" s="43"/>
      <c r="NP104" s="43"/>
      <c r="NQ104" s="43"/>
      <c r="NR104" s="43"/>
      <c r="NS104" s="43"/>
      <c r="NT104" s="43"/>
      <c r="NU104" s="43"/>
      <c r="NV104" s="43"/>
      <c r="NW104" s="43"/>
      <c r="NX104" s="43"/>
      <c r="NY104" s="43"/>
      <c r="NZ104" s="43"/>
      <c r="OA104" s="43"/>
      <c r="OB104" s="43"/>
      <c r="OC104" s="43"/>
      <c r="OD104" s="43"/>
      <c r="OE104" s="43"/>
      <c r="OF104" s="43"/>
      <c r="OG104" s="43"/>
      <c r="OH104" s="43"/>
      <c r="OI104" s="43"/>
      <c r="OJ104" s="43"/>
      <c r="OK104" s="43"/>
      <c r="OL104" s="43"/>
      <c r="OM104" s="43"/>
      <c r="ON104" s="43"/>
      <c r="OO104" s="43"/>
      <c r="OP104" s="43"/>
      <c r="OQ104" s="43"/>
      <c r="OR104" s="43"/>
      <c r="OS104" s="43"/>
      <c r="OT104" s="43"/>
      <c r="OU104" s="43"/>
      <c r="OV104" s="43"/>
      <c r="OW104" s="43"/>
      <c r="OX104" s="43"/>
      <c r="OY104" s="43"/>
      <c r="OZ104" s="43"/>
      <c r="PA104" s="43"/>
      <c r="PB104" s="43"/>
      <c r="PC104" s="43"/>
      <c r="PD104" s="43"/>
      <c r="PE104" s="43"/>
      <c r="PF104" s="43"/>
      <c r="PG104" s="43"/>
      <c r="PH104" s="43"/>
      <c r="PI104" s="43"/>
      <c r="PJ104" s="43"/>
      <c r="PK104" s="43"/>
      <c r="PL104" s="43"/>
      <c r="PM104" s="43"/>
      <c r="PN104" s="43"/>
      <c r="PO104" s="43"/>
      <c r="PP104" s="43"/>
      <c r="PQ104" s="43"/>
      <c r="PR104" s="43"/>
      <c r="PS104" s="43"/>
      <c r="PT104" s="43"/>
      <c r="PU104" s="43"/>
      <c r="PV104" s="43"/>
      <c r="PW104" s="43"/>
      <c r="PX104" s="43"/>
      <c r="PY104" s="43"/>
      <c r="PZ104" s="43"/>
      <c r="QA104" s="43"/>
      <c r="QB104" s="43"/>
      <c r="QC104" s="43"/>
      <c r="QD104" s="43"/>
      <c r="QE104" s="43"/>
      <c r="QF104" s="43"/>
      <c r="QG104" s="43"/>
      <c r="QH104" s="43"/>
      <c r="QI104" s="43"/>
      <c r="QJ104" s="43"/>
      <c r="QK104" s="43"/>
      <c r="QL104" s="43"/>
      <c r="QM104" s="43"/>
      <c r="QN104" s="43"/>
      <c r="QO104" s="43"/>
      <c r="QP104" s="43"/>
      <c r="QQ104" s="43"/>
      <c r="QR104" s="43"/>
      <c r="QS104" s="43"/>
      <c r="QT104" s="43"/>
      <c r="QU104" s="43"/>
      <c r="QV104" s="43"/>
      <c r="QW104" s="43"/>
      <c r="QX104" s="43"/>
      <c r="QY104" s="43"/>
      <c r="QZ104" s="43"/>
      <c r="RA104" s="43"/>
      <c r="RB104" s="43"/>
      <c r="RC104" s="43"/>
      <c r="RD104" s="43"/>
      <c r="RE104" s="43"/>
      <c r="RF104" s="43"/>
      <c r="RG104" s="43"/>
      <c r="RH104" s="43"/>
      <c r="RI104" s="43"/>
      <c r="RJ104" s="43"/>
      <c r="RK104" s="43"/>
      <c r="RL104" s="43"/>
      <c r="RM104" s="43"/>
      <c r="RN104" s="43"/>
      <c r="RO104" s="43"/>
      <c r="RP104" s="43"/>
      <c r="RQ104" s="43"/>
      <c r="RR104" s="43"/>
      <c r="RS104" s="43"/>
      <c r="RT104" s="43"/>
      <c r="RU104" s="43"/>
      <c r="RV104" s="43"/>
      <c r="RW104" s="43"/>
      <c r="RX104" s="43"/>
      <c r="RY104" s="43"/>
      <c r="RZ104" s="43"/>
      <c r="SA104" s="43"/>
      <c r="SB104" s="43"/>
      <c r="SC104" s="43"/>
      <c r="SD104" s="43"/>
      <c r="SE104" s="43"/>
      <c r="SF104" s="43"/>
      <c r="SG104" s="43"/>
      <c r="SH104" s="43"/>
      <c r="SI104" s="43"/>
      <c r="SJ104" s="43"/>
      <c r="SK104" s="43"/>
      <c r="SL104" s="43"/>
      <c r="SM104" s="43"/>
      <c r="SN104" s="43"/>
      <c r="SO104" s="43"/>
      <c r="SP104" s="43"/>
      <c r="SQ104" s="43"/>
      <c r="SR104" s="43"/>
      <c r="SS104" s="43"/>
      <c r="ST104" s="43"/>
      <c r="SU104" s="43"/>
      <c r="SV104" s="43"/>
      <c r="SW104" s="43"/>
      <c r="SX104" s="43"/>
      <c r="SY104" s="43"/>
      <c r="SZ104" s="43"/>
      <c r="TA104" s="43"/>
      <c r="TB104" s="43"/>
      <c r="TC104" s="43"/>
      <c r="TD104" s="43"/>
      <c r="TE104" s="43"/>
      <c r="TF104" s="43"/>
      <c r="TG104" s="43"/>
      <c r="TH104" s="43"/>
      <c r="TI104" s="43"/>
      <c r="TJ104" s="43"/>
      <c r="TK104" s="43"/>
      <c r="TL104" s="43"/>
      <c r="TM104" s="43"/>
      <c r="TN104" s="43"/>
      <c r="TO104" s="43"/>
      <c r="TP104" s="43"/>
      <c r="TQ104" s="43"/>
      <c r="TR104" s="43"/>
      <c r="TS104" s="43"/>
      <c r="TT104" s="43"/>
      <c r="TU104" s="43"/>
      <c r="TV104" s="43"/>
      <c r="TW104" s="43"/>
      <c r="TX104" s="43"/>
      <c r="TY104" s="43"/>
      <c r="TZ104" s="43"/>
      <c r="UA104" s="43"/>
      <c r="UB104" s="43"/>
      <c r="UC104" s="43"/>
      <c r="UD104" s="43"/>
      <c r="UE104" s="43"/>
      <c r="UF104" s="43"/>
      <c r="UG104" s="43"/>
      <c r="UH104" s="43"/>
      <c r="UI104" s="43"/>
      <c r="UJ104" s="43"/>
      <c r="UK104" s="43"/>
      <c r="UL104" s="43"/>
      <c r="UM104" s="43"/>
      <c r="UN104" s="43"/>
      <c r="UO104" s="43"/>
      <c r="UP104" s="43"/>
      <c r="UQ104" s="43"/>
      <c r="UR104" s="43"/>
      <c r="US104" s="43"/>
      <c r="UT104" s="43"/>
      <c r="UU104" s="43"/>
      <c r="UV104" s="43"/>
      <c r="UW104" s="43"/>
      <c r="UX104" s="43"/>
      <c r="UY104" s="43"/>
      <c r="UZ104" s="43"/>
      <c r="VA104" s="43"/>
      <c r="VB104" s="43"/>
      <c r="VC104" s="43"/>
      <c r="VD104" s="43"/>
      <c r="VE104" s="43"/>
      <c r="VF104" s="43"/>
      <c r="VG104" s="43"/>
      <c r="VH104" s="43"/>
      <c r="VI104" s="43"/>
      <c r="VJ104" s="43"/>
      <c r="VK104" s="43"/>
      <c r="VL104" s="43"/>
      <c r="VM104" s="43"/>
      <c r="VN104" s="43"/>
      <c r="VO104" s="43"/>
      <c r="VP104" s="43"/>
      <c r="VQ104" s="43"/>
      <c r="VR104" s="43"/>
      <c r="VS104" s="43"/>
      <c r="VT104" s="43"/>
      <c r="VU104" s="43"/>
      <c r="VV104" s="43"/>
      <c r="VW104" s="43"/>
      <c r="VX104" s="43"/>
      <c r="VY104" s="43"/>
      <c r="VZ104" s="43"/>
      <c r="WA104" s="43"/>
      <c r="WB104" s="43"/>
      <c r="WC104" s="43"/>
      <c r="WD104" s="43"/>
      <c r="WE104" s="43"/>
      <c r="WF104" s="43"/>
      <c r="WG104" s="43"/>
      <c r="WH104" s="43"/>
      <c r="WI104" s="43"/>
      <c r="WJ104" s="43"/>
      <c r="WK104" s="43"/>
      <c r="WL104" s="43"/>
      <c r="WM104" s="43"/>
      <c r="WN104" s="43"/>
      <c r="WO104" s="43"/>
      <c r="WP104" s="43"/>
      <c r="WQ104" s="43"/>
      <c r="WR104" s="43"/>
      <c r="WS104" s="43"/>
      <c r="WT104" s="43"/>
      <c r="WU104" s="43"/>
      <c r="WV104" s="43"/>
      <c r="WW104" s="43"/>
      <c r="WX104" s="43"/>
      <c r="WY104" s="43"/>
      <c r="WZ104" s="43"/>
      <c r="XA104" s="43"/>
      <c r="XB104" s="43"/>
      <c r="XC104" s="43"/>
      <c r="XD104" s="43"/>
      <c r="XE104" s="43"/>
      <c r="XF104" s="43"/>
      <c r="XG104" s="43"/>
      <c r="XH104" s="43"/>
      <c r="XI104" s="43"/>
      <c r="XJ104" s="43"/>
      <c r="XK104" s="43"/>
      <c r="XL104" s="43"/>
      <c r="XM104" s="43"/>
      <c r="XN104" s="43"/>
      <c r="XO104" s="43"/>
      <c r="XP104" s="43"/>
      <c r="XQ104" s="43"/>
      <c r="XR104" s="43"/>
      <c r="XS104" s="43"/>
      <c r="XT104" s="43"/>
      <c r="XU104" s="43"/>
      <c r="XV104" s="43"/>
      <c r="XW104" s="43"/>
      <c r="XX104" s="43"/>
      <c r="XY104" s="43"/>
      <c r="XZ104" s="43"/>
      <c r="YA104" s="43"/>
      <c r="YB104" s="43"/>
      <c r="YC104" s="43"/>
      <c r="YD104" s="43"/>
      <c r="YE104" s="43"/>
      <c r="YF104" s="43"/>
      <c r="YG104" s="43"/>
      <c r="YH104" s="43"/>
      <c r="YI104" s="43"/>
      <c r="YJ104" s="43"/>
      <c r="YK104" s="43"/>
      <c r="YL104" s="43"/>
      <c r="YM104" s="43"/>
      <c r="YN104" s="43"/>
      <c r="YO104" s="43"/>
      <c r="YP104" s="43"/>
      <c r="YQ104" s="43"/>
      <c r="YR104" s="43"/>
    </row>
    <row r="105" spans="1:668" ht="18" customHeight="1" x14ac:dyDescent="0.25">
      <c r="A105" s="46" t="s">
        <v>14</v>
      </c>
      <c r="B105" s="13">
        <v>4</v>
      </c>
      <c r="C105" s="8"/>
      <c r="D105" s="46"/>
      <c r="E105" s="46"/>
      <c r="F105" s="8">
        <f t="shared" ref="F105:L105" si="16">SUM(F101:F104)</f>
        <v>128000</v>
      </c>
      <c r="G105" s="64">
        <f t="shared" si="16"/>
        <v>3673.6</v>
      </c>
      <c r="H105" s="8">
        <f t="shared" si="16"/>
        <v>0</v>
      </c>
      <c r="I105" s="8">
        <f t="shared" si="16"/>
        <v>3891.2</v>
      </c>
      <c r="J105" s="8">
        <f t="shared" si="16"/>
        <v>100</v>
      </c>
      <c r="K105" s="8">
        <f t="shared" si="16"/>
        <v>7664.8</v>
      </c>
      <c r="L105" s="64">
        <f t="shared" si="16"/>
        <v>120335.2</v>
      </c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3"/>
      <c r="AS105" s="53"/>
      <c r="IA105" s="56"/>
      <c r="IB105" s="56"/>
    </row>
    <row r="106" spans="1:668" s="53" customFormat="1" ht="12.75" customHeight="1" x14ac:dyDescent="0.25">
      <c r="A106" s="44"/>
      <c r="B106" s="152"/>
      <c r="C106" s="99"/>
      <c r="D106" s="100"/>
      <c r="E106" s="100"/>
      <c r="F106" s="12"/>
      <c r="G106" s="70"/>
      <c r="H106" s="12"/>
      <c r="I106" s="12"/>
      <c r="J106" s="12"/>
      <c r="K106" s="12"/>
      <c r="L106" s="70"/>
    </row>
    <row r="107" spans="1:668" s="51" customFormat="1" ht="17.25" customHeight="1" x14ac:dyDescent="0.25">
      <c r="A107" s="45" t="s">
        <v>119</v>
      </c>
      <c r="B107" s="19"/>
      <c r="C107" s="20"/>
      <c r="D107" s="45"/>
      <c r="E107" s="45"/>
      <c r="F107" s="69"/>
      <c r="G107" s="69"/>
      <c r="H107" s="20"/>
      <c r="I107" s="20"/>
      <c r="J107" s="69"/>
      <c r="K107" s="20"/>
      <c r="L107" s="69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  <c r="DU107" s="131"/>
      <c r="DV107" s="131"/>
      <c r="DW107" s="131"/>
      <c r="DX107" s="131"/>
      <c r="DY107" s="131"/>
      <c r="DZ107" s="131"/>
      <c r="EA107" s="131"/>
      <c r="EB107" s="131"/>
      <c r="EC107" s="131"/>
      <c r="ED107" s="131"/>
      <c r="EE107" s="131"/>
      <c r="EF107" s="131"/>
      <c r="EG107" s="131"/>
      <c r="EH107" s="131"/>
      <c r="EI107" s="131"/>
      <c r="EJ107" s="131"/>
      <c r="EK107" s="131"/>
      <c r="EL107" s="131"/>
      <c r="EM107" s="131"/>
      <c r="EN107" s="131"/>
      <c r="EO107" s="131"/>
      <c r="EP107" s="131"/>
      <c r="EQ107" s="131"/>
      <c r="ER107" s="131"/>
      <c r="ES107" s="131"/>
      <c r="ET107" s="131"/>
      <c r="EU107" s="131"/>
      <c r="EV107" s="131"/>
      <c r="EW107" s="131"/>
      <c r="EX107" s="131"/>
      <c r="EY107" s="131"/>
      <c r="EZ107" s="131"/>
      <c r="FA107" s="131"/>
      <c r="FB107" s="131"/>
      <c r="FC107" s="131"/>
      <c r="FD107" s="131"/>
      <c r="FE107" s="131"/>
      <c r="FF107" s="131"/>
      <c r="FG107" s="131"/>
      <c r="FH107" s="131"/>
      <c r="FI107" s="131"/>
      <c r="FJ107" s="131"/>
      <c r="FK107" s="131"/>
      <c r="FL107" s="131"/>
      <c r="FM107" s="131"/>
      <c r="FN107" s="131"/>
      <c r="FO107" s="131"/>
      <c r="FP107" s="131"/>
      <c r="FQ107" s="131"/>
      <c r="FR107" s="131"/>
      <c r="FS107" s="131"/>
      <c r="FT107" s="131"/>
      <c r="FU107" s="131"/>
      <c r="FV107" s="131"/>
      <c r="FW107" s="131"/>
      <c r="FX107" s="131"/>
      <c r="FY107" s="131"/>
      <c r="FZ107" s="131"/>
      <c r="GA107" s="131"/>
      <c r="GB107" s="131"/>
      <c r="GC107" s="131"/>
      <c r="GD107" s="131"/>
      <c r="GE107" s="131"/>
      <c r="GF107" s="131"/>
      <c r="GG107" s="131"/>
      <c r="GH107" s="131"/>
      <c r="GI107" s="131"/>
      <c r="GJ107" s="131"/>
      <c r="GK107" s="131"/>
      <c r="GL107" s="131"/>
      <c r="GM107" s="131"/>
      <c r="GN107" s="131"/>
      <c r="GO107" s="131"/>
      <c r="GP107" s="131"/>
      <c r="GQ107" s="131"/>
      <c r="GR107" s="131"/>
      <c r="GS107" s="131"/>
      <c r="GT107" s="131"/>
      <c r="GU107" s="131"/>
      <c r="GV107" s="131"/>
      <c r="GW107" s="131"/>
      <c r="GX107" s="131"/>
      <c r="GY107" s="131"/>
      <c r="GZ107" s="131"/>
      <c r="HA107" s="131"/>
      <c r="HB107" s="131"/>
      <c r="HC107" s="131"/>
      <c r="HD107" s="131"/>
      <c r="HE107" s="131"/>
      <c r="HF107" s="131"/>
      <c r="HG107" s="131"/>
      <c r="HH107" s="131"/>
      <c r="HI107" s="131"/>
      <c r="HJ107" s="131"/>
      <c r="HK107" s="131"/>
      <c r="HL107" s="131"/>
      <c r="HM107" s="131"/>
      <c r="HN107" s="131"/>
      <c r="HO107" s="131"/>
      <c r="HP107" s="131"/>
      <c r="HQ107" s="131"/>
      <c r="HR107" s="131"/>
      <c r="HS107" s="131"/>
      <c r="HT107" s="131"/>
      <c r="HU107" s="131"/>
      <c r="HV107" s="131"/>
      <c r="HW107" s="131"/>
      <c r="HX107" s="131"/>
      <c r="HY107" s="131"/>
      <c r="HZ107" s="131"/>
    </row>
    <row r="108" spans="1:668" s="52" customFormat="1" ht="15.75" x14ac:dyDescent="0.25">
      <c r="A108" s="52" t="s">
        <v>121</v>
      </c>
      <c r="B108" s="21" t="s">
        <v>120</v>
      </c>
      <c r="C108" s="22" t="s">
        <v>73</v>
      </c>
      <c r="D108" s="23">
        <v>44487</v>
      </c>
      <c r="E108" s="21" t="s">
        <v>116</v>
      </c>
      <c r="F108" s="68">
        <v>90000</v>
      </c>
      <c r="G108" s="68">
        <v>2583</v>
      </c>
      <c r="H108" s="22">
        <v>9753.1200000000008</v>
      </c>
      <c r="I108" s="22">
        <v>2736</v>
      </c>
      <c r="J108" s="68">
        <v>25</v>
      </c>
      <c r="K108" s="22">
        <v>15097.12</v>
      </c>
      <c r="L108" s="68">
        <f>F108-K108</f>
        <v>74902.880000000005</v>
      </c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1"/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1"/>
      <c r="CX108" s="131"/>
      <c r="CY108" s="131"/>
      <c r="CZ108" s="131"/>
      <c r="DA108" s="131"/>
      <c r="DB108" s="131"/>
      <c r="DC108" s="131"/>
      <c r="DD108" s="131"/>
      <c r="DE108" s="131"/>
      <c r="DF108" s="131"/>
      <c r="DG108" s="131"/>
      <c r="DH108" s="131"/>
      <c r="DI108" s="131"/>
      <c r="DJ108" s="131"/>
      <c r="DK108" s="131"/>
      <c r="DL108" s="131"/>
      <c r="DM108" s="131"/>
      <c r="DN108" s="131"/>
      <c r="DO108" s="131"/>
      <c r="DP108" s="131"/>
      <c r="DQ108" s="131"/>
      <c r="DR108" s="131"/>
      <c r="DS108" s="131"/>
      <c r="DT108" s="131"/>
      <c r="DU108" s="131"/>
      <c r="DV108" s="131"/>
      <c r="DW108" s="131"/>
      <c r="DX108" s="131"/>
      <c r="DY108" s="131"/>
      <c r="DZ108" s="131"/>
      <c r="EA108" s="131"/>
      <c r="EB108" s="131"/>
      <c r="EC108" s="131"/>
      <c r="ED108" s="131"/>
      <c r="EE108" s="131"/>
      <c r="EF108" s="131"/>
      <c r="EG108" s="131"/>
      <c r="EH108" s="131"/>
      <c r="EI108" s="131"/>
      <c r="EJ108" s="131"/>
      <c r="EK108" s="131"/>
      <c r="EL108" s="131"/>
      <c r="EM108" s="131"/>
      <c r="EN108" s="131"/>
      <c r="EO108" s="131"/>
      <c r="EP108" s="131"/>
      <c r="EQ108" s="131"/>
      <c r="ER108" s="131"/>
      <c r="ES108" s="131"/>
      <c r="ET108" s="131"/>
      <c r="EU108" s="131"/>
      <c r="EV108" s="131"/>
      <c r="EW108" s="131"/>
      <c r="EX108" s="131"/>
      <c r="EY108" s="131"/>
      <c r="EZ108" s="131"/>
      <c r="FA108" s="131"/>
      <c r="FB108" s="131"/>
      <c r="FC108" s="131"/>
      <c r="FD108" s="131"/>
      <c r="FE108" s="131"/>
      <c r="FF108" s="131"/>
      <c r="FG108" s="131"/>
      <c r="FH108" s="131"/>
      <c r="FI108" s="131"/>
      <c r="FJ108" s="131"/>
      <c r="FK108" s="131"/>
      <c r="FL108" s="131"/>
      <c r="FM108" s="131"/>
      <c r="FN108" s="131"/>
      <c r="FO108" s="131"/>
      <c r="FP108" s="131"/>
      <c r="FQ108" s="131"/>
      <c r="FR108" s="131"/>
      <c r="FS108" s="131"/>
      <c r="FT108" s="131"/>
      <c r="FU108" s="131"/>
      <c r="FV108" s="131"/>
      <c r="FW108" s="131"/>
      <c r="FX108" s="131"/>
      <c r="FY108" s="131"/>
      <c r="FZ108" s="131"/>
      <c r="GA108" s="131"/>
      <c r="GB108" s="131"/>
      <c r="GC108" s="131"/>
      <c r="GD108" s="131"/>
      <c r="GE108" s="131"/>
      <c r="GF108" s="131"/>
      <c r="GG108" s="131"/>
      <c r="GH108" s="131"/>
      <c r="GI108" s="131"/>
      <c r="GJ108" s="131"/>
      <c r="GK108" s="131"/>
      <c r="GL108" s="131"/>
      <c r="GM108" s="131"/>
      <c r="GN108" s="131"/>
      <c r="GO108" s="131"/>
      <c r="GP108" s="131"/>
      <c r="GQ108" s="131"/>
      <c r="GR108" s="131"/>
      <c r="GS108" s="131"/>
      <c r="GT108" s="131"/>
      <c r="GU108" s="131"/>
      <c r="GV108" s="131"/>
      <c r="GW108" s="131"/>
      <c r="GX108" s="131"/>
      <c r="GY108" s="131"/>
      <c r="GZ108" s="131"/>
      <c r="HA108" s="131"/>
      <c r="HB108" s="131"/>
      <c r="HC108" s="131"/>
      <c r="HD108" s="131"/>
      <c r="HE108" s="131"/>
      <c r="HF108" s="131"/>
      <c r="HG108" s="131"/>
      <c r="HH108" s="131"/>
      <c r="HI108" s="131"/>
      <c r="HJ108" s="131"/>
      <c r="HK108" s="131"/>
      <c r="HL108" s="131"/>
      <c r="HM108" s="131"/>
      <c r="HN108" s="131"/>
      <c r="HO108" s="131"/>
      <c r="HP108" s="131"/>
      <c r="HQ108" s="131"/>
      <c r="HR108" s="131"/>
      <c r="HS108" s="131"/>
      <c r="HT108" s="131"/>
      <c r="HU108" s="131"/>
      <c r="HV108" s="131"/>
      <c r="HW108" s="131"/>
      <c r="HX108" s="131"/>
      <c r="HY108" s="131"/>
      <c r="HZ108" s="131"/>
    </row>
    <row r="109" spans="1:668" s="132" customFormat="1" ht="15.75" x14ac:dyDescent="0.25">
      <c r="A109" s="101" t="s">
        <v>14</v>
      </c>
      <c r="B109" s="137">
        <v>1</v>
      </c>
      <c r="C109" s="134"/>
      <c r="D109" s="135"/>
      <c r="E109" s="133"/>
      <c r="F109" s="108">
        <f t="shared" ref="F109:K109" si="17">F108</f>
        <v>90000</v>
      </c>
      <c r="G109" s="108">
        <f t="shared" si="17"/>
        <v>2583</v>
      </c>
      <c r="H109" s="107">
        <f t="shared" si="17"/>
        <v>9753.1200000000008</v>
      </c>
      <c r="I109" s="107">
        <f t="shared" si="17"/>
        <v>2736</v>
      </c>
      <c r="J109" s="108">
        <f t="shared" si="17"/>
        <v>25</v>
      </c>
      <c r="K109" s="107">
        <f t="shared" si="17"/>
        <v>15097.12</v>
      </c>
      <c r="L109" s="108">
        <f>L108</f>
        <v>74902.880000000005</v>
      </c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52"/>
      <c r="AO109" s="52"/>
      <c r="AP109" s="52"/>
      <c r="AQ109" s="52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</row>
    <row r="110" spans="1:668" s="53" customFormat="1" ht="12.75" customHeight="1" x14ac:dyDescent="0.25">
      <c r="A110" s="44"/>
      <c r="B110" s="152"/>
      <c r="C110" s="99"/>
      <c r="D110" s="100"/>
      <c r="E110" s="100"/>
      <c r="F110" s="12"/>
      <c r="G110" s="70"/>
      <c r="H110" s="12"/>
      <c r="I110" s="12"/>
      <c r="J110" s="12"/>
      <c r="K110" s="12"/>
      <c r="L110" s="70"/>
    </row>
    <row r="111" spans="1:668" s="51" customFormat="1" ht="17.25" customHeight="1" x14ac:dyDescent="0.25">
      <c r="A111" s="45" t="s">
        <v>175</v>
      </c>
      <c r="B111" s="19"/>
      <c r="C111" s="20"/>
      <c r="D111" s="45"/>
      <c r="E111" s="45"/>
      <c r="F111" s="69"/>
      <c r="G111" s="69"/>
      <c r="H111" s="20"/>
      <c r="I111" s="20"/>
      <c r="J111" s="69"/>
      <c r="K111" s="20"/>
      <c r="L111" s="69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  <c r="BG111" s="131"/>
      <c r="BH111" s="131"/>
      <c r="BI111" s="131"/>
      <c r="BJ111" s="131"/>
      <c r="BK111" s="131"/>
      <c r="BL111" s="131"/>
      <c r="BM111" s="131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131"/>
      <c r="CN111" s="131"/>
      <c r="CO111" s="131"/>
      <c r="CP111" s="131"/>
      <c r="CQ111" s="131"/>
      <c r="CR111" s="131"/>
      <c r="CS111" s="131"/>
      <c r="CT111" s="131"/>
      <c r="CU111" s="131"/>
      <c r="CV111" s="131"/>
      <c r="CW111" s="131"/>
      <c r="CX111" s="131"/>
      <c r="CY111" s="131"/>
      <c r="CZ111" s="131"/>
      <c r="DA111" s="131"/>
      <c r="DB111" s="131"/>
      <c r="DC111" s="131"/>
      <c r="DD111" s="131"/>
      <c r="DE111" s="131"/>
      <c r="DF111" s="131"/>
      <c r="DG111" s="131"/>
      <c r="DH111" s="131"/>
      <c r="DI111" s="131"/>
      <c r="DJ111" s="131"/>
      <c r="DK111" s="131"/>
      <c r="DL111" s="131"/>
      <c r="DM111" s="131"/>
      <c r="DN111" s="131"/>
      <c r="DO111" s="131"/>
      <c r="DP111" s="131"/>
      <c r="DQ111" s="131"/>
      <c r="DR111" s="131"/>
      <c r="DS111" s="131"/>
      <c r="DT111" s="131"/>
      <c r="DU111" s="131"/>
      <c r="DV111" s="131"/>
      <c r="DW111" s="131"/>
      <c r="DX111" s="131"/>
      <c r="DY111" s="131"/>
      <c r="DZ111" s="131"/>
      <c r="EA111" s="131"/>
      <c r="EB111" s="131"/>
      <c r="EC111" s="131"/>
      <c r="ED111" s="131"/>
      <c r="EE111" s="131"/>
      <c r="EF111" s="131"/>
      <c r="EG111" s="131"/>
      <c r="EH111" s="131"/>
      <c r="EI111" s="131"/>
      <c r="EJ111" s="131"/>
      <c r="EK111" s="131"/>
      <c r="EL111" s="131"/>
      <c r="EM111" s="131"/>
      <c r="EN111" s="131"/>
      <c r="EO111" s="131"/>
      <c r="EP111" s="131"/>
      <c r="EQ111" s="131"/>
      <c r="ER111" s="131"/>
      <c r="ES111" s="131"/>
      <c r="ET111" s="131"/>
      <c r="EU111" s="131"/>
      <c r="EV111" s="131"/>
      <c r="EW111" s="131"/>
      <c r="EX111" s="131"/>
      <c r="EY111" s="131"/>
      <c r="EZ111" s="131"/>
      <c r="FA111" s="131"/>
      <c r="FB111" s="131"/>
      <c r="FC111" s="131"/>
      <c r="FD111" s="131"/>
      <c r="FE111" s="131"/>
      <c r="FF111" s="131"/>
      <c r="FG111" s="131"/>
      <c r="FH111" s="131"/>
      <c r="FI111" s="131"/>
      <c r="FJ111" s="131"/>
      <c r="FK111" s="131"/>
      <c r="FL111" s="131"/>
      <c r="FM111" s="131"/>
      <c r="FN111" s="131"/>
      <c r="FO111" s="131"/>
      <c r="FP111" s="131"/>
      <c r="FQ111" s="131"/>
      <c r="FR111" s="131"/>
      <c r="FS111" s="131"/>
      <c r="FT111" s="131"/>
      <c r="FU111" s="131"/>
      <c r="FV111" s="131"/>
      <c r="FW111" s="131"/>
      <c r="FX111" s="131"/>
      <c r="FY111" s="131"/>
      <c r="FZ111" s="131"/>
      <c r="GA111" s="131"/>
      <c r="GB111" s="131"/>
      <c r="GC111" s="131"/>
      <c r="GD111" s="131"/>
      <c r="GE111" s="131"/>
      <c r="GF111" s="131"/>
      <c r="GG111" s="131"/>
      <c r="GH111" s="131"/>
      <c r="GI111" s="131"/>
      <c r="GJ111" s="131"/>
      <c r="GK111" s="131"/>
      <c r="GL111" s="131"/>
      <c r="GM111" s="131"/>
      <c r="GN111" s="131"/>
      <c r="GO111" s="131"/>
      <c r="GP111" s="131"/>
      <c r="GQ111" s="131"/>
      <c r="GR111" s="131"/>
      <c r="GS111" s="131"/>
      <c r="GT111" s="131"/>
      <c r="GU111" s="131"/>
      <c r="GV111" s="131"/>
      <c r="GW111" s="131"/>
      <c r="GX111" s="131"/>
      <c r="GY111" s="131"/>
      <c r="GZ111" s="131"/>
      <c r="HA111" s="131"/>
      <c r="HB111" s="131"/>
      <c r="HC111" s="131"/>
      <c r="HD111" s="131"/>
      <c r="HE111" s="131"/>
      <c r="HF111" s="131"/>
      <c r="HG111" s="131"/>
      <c r="HH111" s="131"/>
      <c r="HI111" s="131"/>
      <c r="HJ111" s="131"/>
      <c r="HK111" s="131"/>
      <c r="HL111" s="131"/>
      <c r="HM111" s="131"/>
      <c r="HN111" s="131"/>
      <c r="HO111" s="131"/>
      <c r="HP111" s="131"/>
      <c r="HQ111" s="131"/>
      <c r="HR111" s="131"/>
      <c r="HS111" s="131"/>
      <c r="HT111" s="131"/>
      <c r="HU111" s="131"/>
      <c r="HV111" s="131"/>
      <c r="HW111" s="131"/>
      <c r="HX111" s="131"/>
      <c r="HY111" s="131"/>
      <c r="HZ111" s="131"/>
    </row>
    <row r="112" spans="1:668" s="50" customFormat="1" ht="12.75" customHeight="1" x14ac:dyDescent="0.25">
      <c r="A112" s="50" t="s">
        <v>153</v>
      </c>
      <c r="B112" s="98" t="s">
        <v>154</v>
      </c>
      <c r="C112" s="99" t="s">
        <v>73</v>
      </c>
      <c r="D112" s="100">
        <v>44593</v>
      </c>
      <c r="E112" s="100" t="s">
        <v>116</v>
      </c>
      <c r="F112" s="26">
        <v>110000</v>
      </c>
      <c r="G112" s="71">
        <v>3157</v>
      </c>
      <c r="H112" s="26">
        <v>14457.62</v>
      </c>
      <c r="I112" s="26">
        <v>3344</v>
      </c>
      <c r="J112" s="26">
        <v>1299.4000000000001</v>
      </c>
      <c r="K112" s="26">
        <v>22258.02</v>
      </c>
      <c r="L112" s="71">
        <v>87741.98</v>
      </c>
    </row>
    <row r="113" spans="1:668" s="132" customFormat="1" ht="15.75" x14ac:dyDescent="0.25">
      <c r="A113" s="101" t="s">
        <v>14</v>
      </c>
      <c r="B113" s="137">
        <v>1</v>
      </c>
      <c r="C113" s="134"/>
      <c r="D113" s="135"/>
      <c r="E113" s="133"/>
      <c r="F113" s="108">
        <f>SUM(F112)</f>
        <v>110000</v>
      </c>
      <c r="G113" s="108">
        <f t="shared" ref="G113:L113" si="18">SUM(G112)</f>
        <v>3157</v>
      </c>
      <c r="H113" s="108">
        <f t="shared" si="18"/>
        <v>14457.62</v>
      </c>
      <c r="I113" s="108">
        <f t="shared" si="18"/>
        <v>3344</v>
      </c>
      <c r="J113" s="108">
        <f t="shared" si="18"/>
        <v>1299.4000000000001</v>
      </c>
      <c r="K113" s="108">
        <f t="shared" si="18"/>
        <v>22258.02</v>
      </c>
      <c r="L113" s="108">
        <f t="shared" si="18"/>
        <v>87741.98</v>
      </c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52"/>
      <c r="AO113" s="52"/>
      <c r="AP113" s="52"/>
      <c r="AQ113" s="52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</row>
    <row r="114" spans="1:668" s="53" customFormat="1" ht="12.75" customHeight="1" x14ac:dyDescent="0.25">
      <c r="A114" s="44"/>
      <c r="B114" s="152"/>
      <c r="C114" s="99"/>
      <c r="D114" s="100"/>
      <c r="E114" s="100"/>
      <c r="F114" s="12"/>
      <c r="G114" s="70"/>
      <c r="H114" s="12"/>
      <c r="I114" s="12"/>
      <c r="J114" s="12"/>
      <c r="K114" s="12"/>
      <c r="L114" s="70"/>
    </row>
    <row r="115" spans="1:668" s="57" customFormat="1" ht="18" customHeight="1" x14ac:dyDescent="0.25">
      <c r="A115" s="92" t="s">
        <v>48</v>
      </c>
      <c r="B115" s="123"/>
      <c r="C115" s="124"/>
      <c r="D115" s="124"/>
      <c r="E115" s="124"/>
      <c r="F115" s="125"/>
      <c r="G115" s="126"/>
      <c r="H115" s="127"/>
      <c r="I115" s="128"/>
      <c r="J115" s="127"/>
      <c r="K115" s="127"/>
      <c r="L115" s="129"/>
      <c r="M115" s="51"/>
      <c r="N115" s="51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56"/>
      <c r="AS115" s="56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56"/>
      <c r="ID115" s="56"/>
      <c r="IE115" s="56"/>
      <c r="IF115" s="56"/>
      <c r="IG115" s="56"/>
      <c r="IH115" s="56"/>
      <c r="II115" s="56"/>
      <c r="IJ115" s="56"/>
      <c r="IK115" s="56"/>
      <c r="IL115" s="56"/>
      <c r="IM115" s="56"/>
      <c r="IN115" s="56"/>
      <c r="IO115" s="56"/>
      <c r="IP115" s="56"/>
      <c r="IQ115" s="56"/>
      <c r="IR115" s="56"/>
      <c r="IS115" s="56"/>
      <c r="IT115" s="56"/>
      <c r="IU115" s="56"/>
      <c r="IV115" s="56"/>
      <c r="IW115" s="56"/>
      <c r="IX115" s="56"/>
      <c r="IY115" s="56"/>
      <c r="IZ115" s="56"/>
      <c r="JA115" s="56"/>
      <c r="JB115" s="56"/>
      <c r="JC115" s="56"/>
      <c r="JD115" s="56"/>
      <c r="JE115" s="56"/>
      <c r="JF115" s="56"/>
      <c r="JG115" s="56"/>
      <c r="JH115" s="56"/>
      <c r="JI115" s="56"/>
      <c r="JJ115" s="56"/>
      <c r="JK115" s="56"/>
      <c r="JL115" s="56"/>
      <c r="JM115" s="56"/>
      <c r="JN115" s="56"/>
      <c r="JO115" s="56"/>
      <c r="JP115" s="56"/>
      <c r="JQ115" s="56"/>
      <c r="JR115" s="56"/>
      <c r="JS115" s="56"/>
      <c r="JT115" s="56"/>
      <c r="JU115" s="56"/>
      <c r="JV115" s="56"/>
      <c r="JW115" s="56"/>
      <c r="JX115" s="56"/>
      <c r="JY115" s="56"/>
      <c r="JZ115" s="56"/>
      <c r="KA115" s="56"/>
      <c r="KB115" s="56"/>
      <c r="KC115" s="56"/>
      <c r="KD115" s="56"/>
      <c r="KE115" s="56"/>
      <c r="KF115" s="56"/>
      <c r="KG115" s="56"/>
      <c r="KH115" s="56"/>
      <c r="KI115" s="56"/>
      <c r="KJ115" s="56"/>
      <c r="KK115" s="56"/>
      <c r="KL115" s="56"/>
      <c r="KM115" s="56"/>
      <c r="KN115" s="56"/>
      <c r="KO115" s="56"/>
      <c r="KP115" s="56"/>
      <c r="KQ115" s="56"/>
      <c r="KR115" s="56"/>
      <c r="KS115" s="56"/>
      <c r="KT115" s="56"/>
      <c r="KU115" s="56"/>
      <c r="KV115" s="56"/>
      <c r="KW115" s="56"/>
      <c r="KX115" s="56"/>
      <c r="KY115" s="56"/>
      <c r="KZ115" s="56"/>
      <c r="LA115" s="56"/>
      <c r="LB115" s="56"/>
      <c r="LC115" s="56"/>
      <c r="LD115" s="56"/>
      <c r="LE115" s="56"/>
      <c r="LF115" s="56"/>
      <c r="LG115" s="56"/>
      <c r="LH115" s="56"/>
      <c r="LI115" s="56"/>
      <c r="LJ115" s="56"/>
      <c r="LK115" s="56"/>
      <c r="LL115" s="56"/>
      <c r="LM115" s="56"/>
      <c r="LN115" s="56"/>
      <c r="LO115" s="56"/>
      <c r="LP115" s="56"/>
      <c r="LQ115" s="56"/>
      <c r="LR115" s="56"/>
      <c r="LS115" s="56"/>
      <c r="LT115" s="56"/>
      <c r="LU115" s="56"/>
      <c r="LV115" s="56"/>
      <c r="LW115" s="56"/>
      <c r="LX115" s="56"/>
      <c r="LY115" s="56"/>
      <c r="LZ115" s="56"/>
      <c r="MA115" s="56"/>
      <c r="MB115" s="56"/>
      <c r="MC115" s="56"/>
      <c r="MD115" s="56"/>
      <c r="ME115" s="56"/>
      <c r="MF115" s="56"/>
      <c r="MG115" s="56"/>
      <c r="MH115" s="56"/>
      <c r="MI115" s="56"/>
      <c r="MJ115" s="56"/>
      <c r="MK115" s="56"/>
      <c r="ML115" s="56"/>
      <c r="MM115" s="56"/>
      <c r="MN115" s="56"/>
      <c r="MO115" s="56"/>
      <c r="MP115" s="56"/>
      <c r="MQ115" s="56"/>
      <c r="MR115" s="56"/>
      <c r="MS115" s="56"/>
      <c r="MT115" s="56"/>
      <c r="MU115" s="56"/>
      <c r="MV115" s="56"/>
      <c r="MW115" s="56"/>
      <c r="MX115" s="56"/>
      <c r="MY115" s="56"/>
      <c r="MZ115" s="56"/>
      <c r="NA115" s="56"/>
      <c r="NB115" s="56"/>
      <c r="NC115" s="56"/>
      <c r="ND115" s="56"/>
      <c r="NE115" s="56"/>
      <c r="NF115" s="56"/>
      <c r="NG115" s="56"/>
      <c r="NH115" s="56"/>
      <c r="NI115" s="56"/>
      <c r="NJ115" s="56"/>
      <c r="NK115" s="56"/>
      <c r="NL115" s="56"/>
      <c r="NM115" s="56"/>
      <c r="NN115" s="56"/>
      <c r="NO115" s="56"/>
      <c r="NP115" s="56"/>
      <c r="NQ115" s="56"/>
      <c r="NR115" s="56"/>
      <c r="NS115" s="56"/>
      <c r="NT115" s="56"/>
      <c r="NU115" s="56"/>
      <c r="NV115" s="56"/>
      <c r="NW115" s="56"/>
      <c r="NX115" s="56"/>
      <c r="NY115" s="56"/>
      <c r="NZ115" s="56"/>
      <c r="OA115" s="56"/>
      <c r="OB115" s="56"/>
      <c r="OC115" s="56"/>
      <c r="OD115" s="56"/>
      <c r="OE115" s="56"/>
      <c r="OF115" s="56"/>
      <c r="OG115" s="56"/>
      <c r="OH115" s="56"/>
      <c r="OI115" s="56"/>
      <c r="OJ115" s="56"/>
      <c r="OK115" s="56"/>
      <c r="OL115" s="56"/>
      <c r="OM115" s="56"/>
      <c r="ON115" s="56"/>
      <c r="OO115" s="56"/>
      <c r="OP115" s="56"/>
      <c r="OQ115" s="56"/>
      <c r="OR115" s="56"/>
      <c r="OS115" s="56"/>
      <c r="OT115" s="56"/>
      <c r="OU115" s="56"/>
      <c r="OV115" s="56"/>
      <c r="OW115" s="56"/>
      <c r="OX115" s="56"/>
      <c r="OY115" s="56"/>
      <c r="OZ115" s="56"/>
      <c r="PA115" s="56"/>
      <c r="PB115" s="56"/>
      <c r="PC115" s="56"/>
      <c r="PD115" s="56"/>
      <c r="PE115" s="56"/>
      <c r="PF115" s="56"/>
      <c r="PG115" s="56"/>
      <c r="PH115" s="56"/>
      <c r="PI115" s="56"/>
      <c r="PJ115" s="56"/>
      <c r="PK115" s="56"/>
      <c r="PL115" s="56"/>
      <c r="PM115" s="56"/>
      <c r="PN115" s="56"/>
      <c r="PO115" s="56"/>
      <c r="PP115" s="56"/>
      <c r="PQ115" s="56"/>
      <c r="PR115" s="56"/>
      <c r="PS115" s="56"/>
      <c r="PT115" s="56"/>
      <c r="PU115" s="56"/>
      <c r="PV115" s="56"/>
      <c r="PW115" s="56"/>
      <c r="PX115" s="56"/>
      <c r="PY115" s="56"/>
      <c r="PZ115" s="56"/>
      <c r="QA115" s="56"/>
      <c r="QB115" s="56"/>
      <c r="QC115" s="56"/>
      <c r="QD115" s="56"/>
      <c r="QE115" s="56"/>
      <c r="QF115" s="56"/>
      <c r="QG115" s="56"/>
      <c r="QH115" s="56"/>
      <c r="QI115" s="56"/>
      <c r="QJ115" s="56"/>
      <c r="QK115" s="56"/>
      <c r="QL115" s="56"/>
      <c r="QM115" s="56"/>
      <c r="QN115" s="56"/>
      <c r="QO115" s="56"/>
      <c r="QP115" s="56"/>
      <c r="QQ115" s="56"/>
      <c r="QR115" s="56"/>
      <c r="QS115" s="56"/>
      <c r="QT115" s="56"/>
      <c r="QU115" s="56"/>
      <c r="QV115" s="56"/>
      <c r="QW115" s="56"/>
      <c r="QX115" s="56"/>
      <c r="QY115" s="56"/>
      <c r="QZ115" s="56"/>
      <c r="RA115" s="56"/>
      <c r="RB115" s="56"/>
      <c r="RC115" s="56"/>
      <c r="RD115" s="56"/>
      <c r="RE115" s="56"/>
      <c r="RF115" s="56"/>
      <c r="RG115" s="56"/>
      <c r="RH115" s="56"/>
      <c r="RI115" s="56"/>
      <c r="RJ115" s="56"/>
      <c r="RK115" s="56"/>
      <c r="RL115" s="56"/>
      <c r="RM115" s="56"/>
      <c r="RN115" s="56"/>
      <c r="RO115" s="56"/>
      <c r="RP115" s="56"/>
      <c r="RQ115" s="56"/>
      <c r="RR115" s="56"/>
      <c r="RS115" s="56"/>
      <c r="RT115" s="56"/>
      <c r="RU115" s="56"/>
      <c r="RV115" s="56"/>
      <c r="RW115" s="56"/>
      <c r="RX115" s="56"/>
      <c r="RY115" s="56"/>
      <c r="RZ115" s="56"/>
      <c r="SA115" s="56"/>
      <c r="SB115" s="56"/>
      <c r="SC115" s="56"/>
      <c r="SD115" s="56"/>
      <c r="SE115" s="56"/>
      <c r="SF115" s="56"/>
      <c r="SG115" s="56"/>
      <c r="SH115" s="56"/>
      <c r="SI115" s="56"/>
      <c r="SJ115" s="56"/>
      <c r="SK115" s="56"/>
      <c r="SL115" s="56"/>
      <c r="SM115" s="56"/>
      <c r="SN115" s="56"/>
      <c r="SO115" s="56"/>
      <c r="SP115" s="56"/>
      <c r="SQ115" s="56"/>
      <c r="SR115" s="56"/>
      <c r="SS115" s="56"/>
      <c r="ST115" s="56"/>
      <c r="SU115" s="56"/>
      <c r="SV115" s="56"/>
      <c r="SW115" s="56"/>
      <c r="SX115" s="56"/>
      <c r="SY115" s="56"/>
      <c r="SZ115" s="56"/>
      <c r="TA115" s="56"/>
      <c r="TB115" s="56"/>
      <c r="TC115" s="56"/>
      <c r="TD115" s="56"/>
      <c r="TE115" s="56"/>
      <c r="TF115" s="56"/>
      <c r="TG115" s="56"/>
      <c r="TH115" s="56"/>
      <c r="TI115" s="56"/>
      <c r="TJ115" s="56"/>
      <c r="TK115" s="56"/>
      <c r="TL115" s="56"/>
      <c r="TM115" s="56"/>
      <c r="TN115" s="56"/>
      <c r="TO115" s="56"/>
      <c r="TP115" s="56"/>
      <c r="TQ115" s="56"/>
      <c r="TR115" s="56"/>
      <c r="TS115" s="56"/>
      <c r="TT115" s="56"/>
      <c r="TU115" s="56"/>
      <c r="TV115" s="56"/>
      <c r="TW115" s="56"/>
      <c r="TX115" s="56"/>
      <c r="TY115" s="56"/>
      <c r="TZ115" s="56"/>
      <c r="UA115" s="56"/>
      <c r="UB115" s="56"/>
      <c r="UC115" s="56"/>
      <c r="UD115" s="56"/>
      <c r="UE115" s="56"/>
      <c r="UF115" s="56"/>
      <c r="UG115" s="56"/>
      <c r="UH115" s="56"/>
      <c r="UI115" s="56"/>
      <c r="UJ115" s="56"/>
      <c r="UK115" s="56"/>
      <c r="UL115" s="56"/>
      <c r="UM115" s="56"/>
      <c r="UN115" s="56"/>
      <c r="UO115" s="56"/>
      <c r="UP115" s="56"/>
      <c r="UQ115" s="56"/>
      <c r="UR115" s="56"/>
      <c r="US115" s="56"/>
      <c r="UT115" s="56"/>
      <c r="UU115" s="56"/>
      <c r="UV115" s="56"/>
      <c r="UW115" s="56"/>
      <c r="UX115" s="56"/>
      <c r="UY115" s="56"/>
      <c r="UZ115" s="56"/>
      <c r="VA115" s="56"/>
      <c r="VB115" s="56"/>
      <c r="VC115" s="56"/>
      <c r="VD115" s="56"/>
      <c r="VE115" s="56"/>
      <c r="VF115" s="56"/>
      <c r="VG115" s="56"/>
      <c r="VH115" s="56"/>
      <c r="VI115" s="56"/>
      <c r="VJ115" s="56"/>
      <c r="VK115" s="56"/>
      <c r="VL115" s="56"/>
      <c r="VM115" s="56"/>
      <c r="VN115" s="56"/>
      <c r="VO115" s="56"/>
      <c r="VP115" s="56"/>
      <c r="VQ115" s="56"/>
      <c r="VR115" s="56"/>
      <c r="VS115" s="56"/>
      <c r="VT115" s="56"/>
      <c r="VU115" s="56"/>
      <c r="VV115" s="56"/>
      <c r="VW115" s="56"/>
      <c r="VX115" s="56"/>
      <c r="VY115" s="56"/>
      <c r="VZ115" s="56"/>
      <c r="WA115" s="56"/>
      <c r="WB115" s="56"/>
      <c r="WC115" s="56"/>
      <c r="WD115" s="56"/>
      <c r="WE115" s="56"/>
      <c r="WF115" s="56"/>
      <c r="WG115" s="56"/>
      <c r="WH115" s="56"/>
      <c r="WI115" s="56"/>
      <c r="WJ115" s="56"/>
      <c r="WK115" s="56"/>
      <c r="WL115" s="56"/>
      <c r="WM115" s="56"/>
      <c r="WN115" s="56"/>
      <c r="WO115" s="56"/>
      <c r="WP115" s="56"/>
      <c r="WQ115" s="56"/>
      <c r="WR115" s="56"/>
      <c r="WS115" s="56"/>
      <c r="WT115" s="56"/>
      <c r="WU115" s="56"/>
      <c r="WV115" s="56"/>
      <c r="WW115" s="56"/>
      <c r="WX115" s="56"/>
      <c r="WY115" s="56"/>
      <c r="WZ115" s="56"/>
      <c r="XA115" s="56"/>
      <c r="XB115" s="56"/>
      <c r="XC115" s="56"/>
      <c r="XD115" s="56"/>
      <c r="XE115" s="56"/>
      <c r="XF115" s="56"/>
      <c r="XG115" s="56"/>
      <c r="XH115" s="56"/>
      <c r="XI115" s="56"/>
      <c r="XJ115" s="56"/>
      <c r="XK115" s="56"/>
      <c r="XL115" s="56"/>
      <c r="XM115" s="56"/>
      <c r="XN115" s="56"/>
      <c r="XO115" s="56"/>
      <c r="XP115" s="56"/>
      <c r="XQ115" s="56"/>
      <c r="XR115" s="56"/>
      <c r="XS115" s="56"/>
      <c r="XT115" s="56"/>
      <c r="XU115" s="56"/>
      <c r="XV115" s="56"/>
      <c r="XW115" s="56"/>
      <c r="XX115" s="56"/>
      <c r="XY115" s="56"/>
      <c r="XZ115" s="56"/>
      <c r="YA115" s="56"/>
      <c r="YB115" s="56"/>
      <c r="YC115" s="56"/>
      <c r="YD115" s="56"/>
      <c r="YE115" s="56"/>
      <c r="YF115" s="56"/>
      <c r="YG115" s="56"/>
      <c r="YH115" s="56"/>
      <c r="YI115" s="56"/>
      <c r="YJ115" s="56"/>
      <c r="YK115" s="56"/>
      <c r="YL115" s="56"/>
      <c r="YM115" s="56"/>
      <c r="YN115" s="56"/>
      <c r="YO115" s="56"/>
      <c r="YP115" s="56"/>
      <c r="YQ115" s="56"/>
      <c r="YR115" s="56"/>
    </row>
    <row r="116" spans="1:668" ht="18" customHeight="1" x14ac:dyDescent="0.25">
      <c r="A116" s="34" t="s">
        <v>176</v>
      </c>
      <c r="B116" s="29" t="s">
        <v>16</v>
      </c>
      <c r="C116" s="82" t="s">
        <v>74</v>
      </c>
      <c r="D116" s="89">
        <v>44564</v>
      </c>
      <c r="E116" s="11" t="s">
        <v>116</v>
      </c>
      <c r="F116" s="176">
        <v>45000</v>
      </c>
      <c r="G116" s="82">
        <f>F116*0.0287</f>
        <v>1291.5</v>
      </c>
      <c r="H116" s="87">
        <v>1148.33</v>
      </c>
      <c r="I116" s="87">
        <f>F116*0.0304</f>
        <v>1368</v>
      </c>
      <c r="J116" s="130">
        <v>25</v>
      </c>
      <c r="K116" s="87">
        <v>3832.83</v>
      </c>
      <c r="L116" s="67">
        <v>41167.17</v>
      </c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56"/>
      <c r="AS116" s="56"/>
      <c r="IC116" s="56"/>
      <c r="ID116" s="56"/>
      <c r="IE116" s="56"/>
      <c r="IF116" s="56"/>
      <c r="IG116" s="56"/>
      <c r="IH116" s="56"/>
      <c r="II116" s="56"/>
      <c r="IJ116" s="56"/>
      <c r="IK116" s="56"/>
      <c r="IL116" s="56"/>
      <c r="IM116" s="56"/>
      <c r="IN116" s="56"/>
      <c r="IO116" s="56"/>
      <c r="IP116" s="56"/>
      <c r="IQ116" s="56"/>
      <c r="IR116" s="56"/>
      <c r="IS116" s="56"/>
      <c r="IT116" s="56"/>
      <c r="IU116" s="56"/>
      <c r="IV116" s="56"/>
      <c r="IW116" s="56"/>
      <c r="IX116" s="56"/>
      <c r="IY116" s="56"/>
      <c r="IZ116" s="56"/>
      <c r="JA116" s="56"/>
      <c r="JB116" s="56"/>
      <c r="JC116" s="56"/>
      <c r="JD116" s="56"/>
      <c r="JE116" s="56"/>
      <c r="JF116" s="56"/>
      <c r="JG116" s="56"/>
      <c r="JH116" s="56"/>
      <c r="JI116" s="56"/>
      <c r="JJ116" s="56"/>
      <c r="JK116" s="56"/>
      <c r="JL116" s="56"/>
      <c r="JM116" s="56"/>
      <c r="JN116" s="56"/>
      <c r="JO116" s="56"/>
      <c r="JP116" s="56"/>
      <c r="JQ116" s="56"/>
      <c r="JR116" s="56"/>
      <c r="JS116" s="56"/>
      <c r="JT116" s="56"/>
      <c r="JU116" s="56"/>
      <c r="JV116" s="56"/>
      <c r="JW116" s="56"/>
      <c r="JX116" s="56"/>
      <c r="JY116" s="56"/>
      <c r="JZ116" s="56"/>
      <c r="KA116" s="56"/>
      <c r="KB116" s="56"/>
      <c r="KC116" s="56"/>
      <c r="KD116" s="56"/>
      <c r="KE116" s="56"/>
      <c r="KF116" s="56"/>
      <c r="KG116" s="56"/>
      <c r="KH116" s="56"/>
      <c r="KI116" s="56"/>
      <c r="KJ116" s="56"/>
      <c r="KK116" s="56"/>
      <c r="KL116" s="56"/>
      <c r="KM116" s="56"/>
      <c r="KN116" s="56"/>
      <c r="KO116" s="56"/>
      <c r="KP116" s="56"/>
      <c r="KQ116" s="56"/>
      <c r="KR116" s="56"/>
      <c r="KS116" s="56"/>
      <c r="KT116" s="56"/>
      <c r="KU116" s="56"/>
      <c r="KV116" s="56"/>
      <c r="KW116" s="56"/>
      <c r="KX116" s="56"/>
      <c r="KY116" s="56"/>
      <c r="KZ116" s="56"/>
      <c r="LA116" s="56"/>
      <c r="LB116" s="56"/>
      <c r="LC116" s="56"/>
      <c r="LD116" s="56"/>
      <c r="LE116" s="56"/>
      <c r="LF116" s="56"/>
      <c r="LG116" s="56"/>
      <c r="LH116" s="56"/>
      <c r="LI116" s="56"/>
      <c r="LJ116" s="56"/>
      <c r="LK116" s="56"/>
      <c r="LL116" s="56"/>
      <c r="LM116" s="56"/>
      <c r="LN116" s="56"/>
      <c r="LO116" s="56"/>
      <c r="LP116" s="56"/>
      <c r="LQ116" s="56"/>
      <c r="LR116" s="56"/>
      <c r="LS116" s="56"/>
      <c r="LT116" s="56"/>
      <c r="LU116" s="56"/>
      <c r="LV116" s="56"/>
      <c r="LW116" s="56"/>
      <c r="LX116" s="56"/>
      <c r="LY116" s="56"/>
      <c r="LZ116" s="56"/>
      <c r="MA116" s="56"/>
      <c r="MB116" s="56"/>
      <c r="MC116" s="56"/>
      <c r="MD116" s="56"/>
      <c r="ME116" s="56"/>
      <c r="MF116" s="56"/>
      <c r="MG116" s="56"/>
      <c r="MH116" s="56"/>
      <c r="MI116" s="56"/>
      <c r="MJ116" s="56"/>
      <c r="MK116" s="56"/>
      <c r="ML116" s="56"/>
      <c r="MM116" s="56"/>
      <c r="MN116" s="56"/>
      <c r="MO116" s="56"/>
      <c r="MP116" s="56"/>
      <c r="MQ116" s="56"/>
      <c r="MR116" s="56"/>
      <c r="MS116" s="56"/>
      <c r="MT116" s="56"/>
      <c r="MU116" s="56"/>
      <c r="MV116" s="56"/>
      <c r="MW116" s="56"/>
      <c r="MX116" s="56"/>
      <c r="MY116" s="56"/>
      <c r="MZ116" s="56"/>
      <c r="NA116" s="56"/>
      <c r="NB116" s="56"/>
      <c r="NC116" s="56"/>
      <c r="ND116" s="56"/>
      <c r="NE116" s="56"/>
      <c r="NF116" s="56"/>
      <c r="NG116" s="56"/>
      <c r="NH116" s="56"/>
      <c r="NI116" s="56"/>
      <c r="NJ116" s="56"/>
      <c r="NK116" s="56"/>
      <c r="NL116" s="56"/>
      <c r="NM116" s="56"/>
      <c r="NN116" s="56"/>
      <c r="NO116" s="56"/>
      <c r="NP116" s="56"/>
      <c r="NQ116" s="56"/>
      <c r="NR116" s="56"/>
      <c r="NS116" s="56"/>
      <c r="NT116" s="56"/>
      <c r="NU116" s="56"/>
      <c r="NV116" s="56"/>
      <c r="NW116" s="56"/>
      <c r="NX116" s="56"/>
      <c r="NY116" s="56"/>
      <c r="NZ116" s="56"/>
      <c r="OA116" s="56"/>
      <c r="OB116" s="56"/>
      <c r="OC116" s="56"/>
      <c r="OD116" s="56"/>
      <c r="OE116" s="56"/>
      <c r="OF116" s="56"/>
      <c r="OG116" s="56"/>
      <c r="OH116" s="56"/>
      <c r="OI116" s="56"/>
      <c r="OJ116" s="56"/>
      <c r="OK116" s="56"/>
      <c r="OL116" s="56"/>
      <c r="OM116" s="56"/>
      <c r="ON116" s="56"/>
      <c r="OO116" s="56"/>
      <c r="OP116" s="56"/>
      <c r="OQ116" s="56"/>
      <c r="OR116" s="56"/>
      <c r="OS116" s="56"/>
      <c r="OT116" s="56"/>
      <c r="OU116" s="56"/>
      <c r="OV116" s="56"/>
      <c r="OW116" s="56"/>
      <c r="OX116" s="56"/>
      <c r="OY116" s="56"/>
      <c r="OZ116" s="56"/>
      <c r="PA116" s="56"/>
      <c r="PB116" s="56"/>
      <c r="PC116" s="56"/>
      <c r="PD116" s="56"/>
      <c r="PE116" s="56"/>
      <c r="PF116" s="56"/>
      <c r="PG116" s="56"/>
      <c r="PH116" s="56"/>
      <c r="PI116" s="56"/>
      <c r="PJ116" s="56"/>
      <c r="PK116" s="56"/>
      <c r="PL116" s="56"/>
      <c r="PM116" s="56"/>
      <c r="PN116" s="56"/>
      <c r="PO116" s="56"/>
      <c r="PP116" s="56"/>
      <c r="PQ116" s="56"/>
      <c r="PR116" s="56"/>
      <c r="PS116" s="56"/>
      <c r="PT116" s="56"/>
      <c r="PU116" s="56"/>
      <c r="PV116" s="56"/>
      <c r="PW116" s="56"/>
      <c r="PX116" s="56"/>
      <c r="PY116" s="56"/>
      <c r="PZ116" s="56"/>
      <c r="QA116" s="56"/>
      <c r="QB116" s="56"/>
      <c r="QC116" s="56"/>
      <c r="QD116" s="56"/>
      <c r="QE116" s="56"/>
      <c r="QF116" s="56"/>
      <c r="QG116" s="56"/>
      <c r="QH116" s="56"/>
      <c r="QI116" s="56"/>
      <c r="QJ116" s="56"/>
      <c r="QK116" s="56"/>
      <c r="QL116" s="56"/>
      <c r="QM116" s="56"/>
      <c r="QN116" s="56"/>
      <c r="QO116" s="56"/>
      <c r="QP116" s="56"/>
      <c r="QQ116" s="56"/>
      <c r="QR116" s="56"/>
      <c r="QS116" s="56"/>
      <c r="QT116" s="56"/>
      <c r="QU116" s="56"/>
      <c r="QV116" s="56"/>
      <c r="QW116" s="56"/>
      <c r="QX116" s="56"/>
      <c r="QY116" s="56"/>
      <c r="QZ116" s="56"/>
      <c r="RA116" s="56"/>
      <c r="RB116" s="56"/>
      <c r="RC116" s="56"/>
      <c r="RD116" s="56"/>
      <c r="RE116" s="56"/>
      <c r="RF116" s="56"/>
      <c r="RG116" s="56"/>
      <c r="RH116" s="56"/>
      <c r="RI116" s="56"/>
      <c r="RJ116" s="56"/>
      <c r="RK116" s="56"/>
      <c r="RL116" s="56"/>
      <c r="RM116" s="56"/>
      <c r="RN116" s="56"/>
      <c r="RO116" s="56"/>
      <c r="RP116" s="56"/>
      <c r="RQ116" s="56"/>
      <c r="RR116" s="56"/>
      <c r="RS116" s="56"/>
      <c r="RT116" s="56"/>
      <c r="RU116" s="56"/>
      <c r="RV116" s="56"/>
      <c r="RW116" s="56"/>
      <c r="RX116" s="56"/>
      <c r="RY116" s="56"/>
      <c r="RZ116" s="56"/>
      <c r="SA116" s="56"/>
      <c r="SB116" s="56"/>
      <c r="SC116" s="56"/>
      <c r="SD116" s="56"/>
      <c r="SE116" s="56"/>
      <c r="SF116" s="56"/>
      <c r="SG116" s="56"/>
      <c r="SH116" s="56"/>
      <c r="SI116" s="56"/>
      <c r="SJ116" s="56"/>
      <c r="SK116" s="56"/>
      <c r="SL116" s="56"/>
      <c r="SM116" s="56"/>
      <c r="SN116" s="56"/>
      <c r="SO116" s="56"/>
      <c r="SP116" s="56"/>
      <c r="SQ116" s="56"/>
      <c r="SR116" s="56"/>
      <c r="SS116" s="56"/>
      <c r="ST116" s="56"/>
      <c r="SU116" s="56"/>
      <c r="SV116" s="56"/>
      <c r="SW116" s="56"/>
      <c r="SX116" s="56"/>
      <c r="SY116" s="56"/>
      <c r="SZ116" s="56"/>
      <c r="TA116" s="56"/>
      <c r="TB116" s="56"/>
      <c r="TC116" s="56"/>
      <c r="TD116" s="56"/>
      <c r="TE116" s="56"/>
      <c r="TF116" s="56"/>
      <c r="TG116" s="56"/>
      <c r="TH116" s="56"/>
      <c r="TI116" s="56"/>
      <c r="TJ116" s="56"/>
      <c r="TK116" s="56"/>
      <c r="TL116" s="56"/>
      <c r="TM116" s="56"/>
      <c r="TN116" s="56"/>
      <c r="TO116" s="56"/>
      <c r="TP116" s="56"/>
      <c r="TQ116" s="56"/>
      <c r="TR116" s="56"/>
      <c r="TS116" s="56"/>
      <c r="TT116" s="56"/>
      <c r="TU116" s="56"/>
      <c r="TV116" s="56"/>
      <c r="TW116" s="56"/>
      <c r="TX116" s="56"/>
      <c r="TY116" s="56"/>
      <c r="TZ116" s="56"/>
      <c r="UA116" s="56"/>
      <c r="UB116" s="56"/>
      <c r="UC116" s="56"/>
      <c r="UD116" s="56"/>
      <c r="UE116" s="56"/>
      <c r="UF116" s="56"/>
      <c r="UG116" s="56"/>
      <c r="UH116" s="56"/>
      <c r="UI116" s="56"/>
      <c r="UJ116" s="56"/>
      <c r="UK116" s="56"/>
      <c r="UL116" s="56"/>
      <c r="UM116" s="56"/>
      <c r="UN116" s="56"/>
      <c r="UO116" s="56"/>
      <c r="UP116" s="56"/>
      <c r="UQ116" s="56"/>
      <c r="UR116" s="56"/>
      <c r="US116" s="56"/>
      <c r="UT116" s="56"/>
      <c r="UU116" s="56"/>
      <c r="UV116" s="56"/>
      <c r="UW116" s="56"/>
      <c r="UX116" s="56"/>
      <c r="UY116" s="56"/>
      <c r="UZ116" s="56"/>
      <c r="VA116" s="56"/>
      <c r="VB116" s="56"/>
      <c r="VC116" s="56"/>
      <c r="VD116" s="56"/>
      <c r="VE116" s="56"/>
      <c r="VF116" s="56"/>
      <c r="VG116" s="56"/>
      <c r="VH116" s="56"/>
      <c r="VI116" s="56"/>
      <c r="VJ116" s="56"/>
      <c r="VK116" s="56"/>
      <c r="VL116" s="56"/>
      <c r="VM116" s="56"/>
      <c r="VN116" s="56"/>
      <c r="VO116" s="56"/>
      <c r="VP116" s="56"/>
      <c r="VQ116" s="56"/>
      <c r="VR116" s="56"/>
      <c r="VS116" s="56"/>
      <c r="VT116" s="56"/>
      <c r="VU116" s="56"/>
      <c r="VV116" s="56"/>
      <c r="VW116" s="56"/>
      <c r="VX116" s="56"/>
      <c r="VY116" s="56"/>
      <c r="VZ116" s="56"/>
      <c r="WA116" s="56"/>
      <c r="WB116" s="56"/>
      <c r="WC116" s="56"/>
      <c r="WD116" s="56"/>
      <c r="WE116" s="56"/>
      <c r="WF116" s="56"/>
      <c r="WG116" s="56"/>
      <c r="WH116" s="56"/>
      <c r="WI116" s="56"/>
      <c r="WJ116" s="56"/>
      <c r="WK116" s="56"/>
      <c r="WL116" s="56"/>
      <c r="WM116" s="56"/>
      <c r="WN116" s="56"/>
      <c r="WO116" s="56"/>
      <c r="WP116" s="56"/>
      <c r="WQ116" s="56"/>
      <c r="WR116" s="56"/>
      <c r="WS116" s="56"/>
      <c r="WT116" s="56"/>
      <c r="WU116" s="56"/>
      <c r="WV116" s="56"/>
      <c r="WW116" s="56"/>
      <c r="WX116" s="56"/>
      <c r="WY116" s="56"/>
      <c r="WZ116" s="56"/>
      <c r="XA116" s="56"/>
      <c r="XB116" s="56"/>
      <c r="XC116" s="56"/>
      <c r="XD116" s="56"/>
      <c r="XE116" s="56"/>
      <c r="XF116" s="56"/>
      <c r="XG116" s="56"/>
      <c r="XH116" s="56"/>
      <c r="XI116" s="56"/>
      <c r="XJ116" s="56"/>
      <c r="XK116" s="56"/>
      <c r="XL116" s="56"/>
      <c r="XM116" s="56"/>
      <c r="XN116" s="56"/>
      <c r="XO116" s="56"/>
      <c r="XP116" s="56"/>
      <c r="XQ116" s="56"/>
      <c r="XR116" s="56"/>
      <c r="XS116" s="56"/>
      <c r="XT116" s="56"/>
      <c r="XU116" s="56"/>
      <c r="XV116" s="56"/>
      <c r="XW116" s="56"/>
      <c r="XX116" s="56"/>
      <c r="XY116" s="56"/>
      <c r="XZ116" s="56"/>
      <c r="YA116" s="56"/>
      <c r="YB116" s="56"/>
      <c r="YC116" s="56"/>
      <c r="YD116" s="56"/>
      <c r="YE116" s="56"/>
      <c r="YF116" s="56"/>
      <c r="YG116" s="56"/>
      <c r="YH116" s="56"/>
      <c r="YI116" s="56"/>
      <c r="YJ116" s="56"/>
      <c r="YK116" s="56"/>
      <c r="YL116" s="56"/>
      <c r="YM116" s="56"/>
      <c r="YN116" s="56"/>
      <c r="YO116" s="56"/>
      <c r="YP116" s="56"/>
      <c r="YQ116" s="56"/>
      <c r="YR116" s="56"/>
    </row>
    <row r="117" spans="1:668" ht="15.75" x14ac:dyDescent="0.25">
      <c r="A117" s="34" t="s">
        <v>21</v>
      </c>
      <c r="B117" s="29" t="s">
        <v>16</v>
      </c>
      <c r="C117" s="82" t="s">
        <v>74</v>
      </c>
      <c r="D117" s="89">
        <v>44440</v>
      </c>
      <c r="E117" s="11" t="s">
        <v>116</v>
      </c>
      <c r="F117" s="84">
        <v>45000</v>
      </c>
      <c r="G117" s="82">
        <f>F117*0.0287</f>
        <v>1291.5</v>
      </c>
      <c r="H117" s="87">
        <v>1148.33</v>
      </c>
      <c r="I117" s="87">
        <f>F117*0.0304</f>
        <v>1368</v>
      </c>
      <c r="J117" s="130">
        <v>25</v>
      </c>
      <c r="K117" s="87">
        <v>3832.83</v>
      </c>
      <c r="L117" s="67">
        <v>41167.17</v>
      </c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IC117" s="56"/>
      <c r="ID117" s="56"/>
      <c r="IE117" s="56"/>
      <c r="IF117" s="56"/>
      <c r="IG117" s="56"/>
      <c r="IH117" s="56"/>
      <c r="II117" s="56"/>
      <c r="IJ117" s="56"/>
      <c r="IK117" s="56"/>
      <c r="IL117" s="56"/>
      <c r="IM117" s="56"/>
      <c r="IN117" s="56"/>
      <c r="IO117" s="56"/>
      <c r="IP117" s="56"/>
      <c r="IQ117" s="56"/>
      <c r="IR117" s="56"/>
      <c r="IS117" s="56"/>
      <c r="IT117" s="56"/>
      <c r="IU117" s="56"/>
      <c r="IV117" s="56"/>
      <c r="IW117" s="56"/>
      <c r="IX117" s="56"/>
      <c r="IY117" s="56"/>
      <c r="IZ117" s="56"/>
      <c r="JA117" s="56"/>
      <c r="JB117" s="56"/>
      <c r="JC117" s="56"/>
      <c r="JD117" s="56"/>
      <c r="JE117" s="56"/>
      <c r="JF117" s="56"/>
      <c r="JG117" s="56"/>
      <c r="JH117" s="56"/>
      <c r="JI117" s="56"/>
      <c r="JJ117" s="56"/>
      <c r="JK117" s="56"/>
      <c r="JL117" s="56"/>
      <c r="JM117" s="56"/>
      <c r="JN117" s="56"/>
      <c r="JO117" s="56"/>
      <c r="JP117" s="56"/>
      <c r="JQ117" s="56"/>
      <c r="JR117" s="56"/>
      <c r="JS117" s="56"/>
      <c r="JT117" s="56"/>
      <c r="JU117" s="56"/>
      <c r="JV117" s="56"/>
      <c r="JW117" s="56"/>
      <c r="JX117" s="56"/>
      <c r="JY117" s="56"/>
      <c r="JZ117" s="56"/>
      <c r="KA117" s="56"/>
      <c r="KB117" s="56"/>
      <c r="KC117" s="56"/>
      <c r="KD117" s="56"/>
      <c r="KE117" s="56"/>
      <c r="KF117" s="56"/>
      <c r="KG117" s="56"/>
      <c r="KH117" s="56"/>
      <c r="KI117" s="56"/>
      <c r="KJ117" s="56"/>
      <c r="KK117" s="56"/>
      <c r="KL117" s="56"/>
      <c r="KM117" s="56"/>
      <c r="KN117" s="56"/>
      <c r="KO117" s="56"/>
      <c r="KP117" s="56"/>
      <c r="KQ117" s="56"/>
      <c r="KR117" s="56"/>
      <c r="KS117" s="56"/>
      <c r="KT117" s="56"/>
      <c r="KU117" s="56"/>
      <c r="KV117" s="56"/>
      <c r="KW117" s="56"/>
      <c r="KX117" s="56"/>
      <c r="KY117" s="56"/>
      <c r="KZ117" s="56"/>
      <c r="LA117" s="56"/>
      <c r="LB117" s="56"/>
      <c r="LC117" s="56"/>
      <c r="LD117" s="56"/>
      <c r="LE117" s="56"/>
      <c r="LF117" s="56"/>
      <c r="LG117" s="56"/>
      <c r="LH117" s="56"/>
      <c r="LI117" s="56"/>
      <c r="LJ117" s="56"/>
      <c r="LK117" s="56"/>
      <c r="LL117" s="56"/>
      <c r="LM117" s="56"/>
      <c r="LN117" s="56"/>
      <c r="LO117" s="56"/>
      <c r="LP117" s="56"/>
      <c r="LQ117" s="56"/>
      <c r="LR117" s="56"/>
      <c r="LS117" s="56"/>
      <c r="LT117" s="56"/>
      <c r="LU117" s="56"/>
      <c r="LV117" s="56"/>
      <c r="LW117" s="56"/>
      <c r="LX117" s="56"/>
      <c r="LY117" s="56"/>
      <c r="LZ117" s="56"/>
      <c r="MA117" s="56"/>
      <c r="MB117" s="56"/>
      <c r="MC117" s="56"/>
      <c r="MD117" s="56"/>
      <c r="ME117" s="56"/>
      <c r="MF117" s="56"/>
      <c r="MG117" s="56"/>
      <c r="MH117" s="56"/>
      <c r="MI117" s="56"/>
      <c r="MJ117" s="56"/>
      <c r="MK117" s="56"/>
      <c r="ML117" s="56"/>
      <c r="MM117" s="56"/>
      <c r="MN117" s="56"/>
      <c r="MO117" s="56"/>
      <c r="MP117" s="56"/>
      <c r="MQ117" s="56"/>
      <c r="MR117" s="56"/>
      <c r="MS117" s="56"/>
      <c r="MT117" s="56"/>
      <c r="MU117" s="56"/>
      <c r="MV117" s="56"/>
      <c r="MW117" s="56"/>
      <c r="MX117" s="56"/>
      <c r="MY117" s="56"/>
      <c r="MZ117" s="56"/>
      <c r="NA117" s="56"/>
      <c r="NB117" s="56"/>
      <c r="NC117" s="56"/>
      <c r="ND117" s="56"/>
      <c r="NE117" s="56"/>
      <c r="NF117" s="56"/>
      <c r="NG117" s="56"/>
      <c r="NH117" s="56"/>
      <c r="NI117" s="56"/>
      <c r="NJ117" s="56"/>
      <c r="NK117" s="56"/>
      <c r="NL117" s="56"/>
      <c r="NM117" s="56"/>
      <c r="NN117" s="56"/>
      <c r="NO117" s="56"/>
      <c r="NP117" s="56"/>
      <c r="NQ117" s="56"/>
      <c r="NR117" s="56"/>
      <c r="NS117" s="56"/>
      <c r="NT117" s="56"/>
      <c r="NU117" s="56"/>
      <c r="NV117" s="56"/>
      <c r="NW117" s="56"/>
      <c r="NX117" s="56"/>
      <c r="NY117" s="56"/>
      <c r="NZ117" s="56"/>
      <c r="OA117" s="56"/>
      <c r="OB117" s="56"/>
      <c r="OC117" s="56"/>
      <c r="OD117" s="56"/>
      <c r="OE117" s="56"/>
      <c r="OF117" s="56"/>
      <c r="OG117" s="56"/>
      <c r="OH117" s="56"/>
      <c r="OI117" s="56"/>
      <c r="OJ117" s="56"/>
      <c r="OK117" s="56"/>
      <c r="OL117" s="56"/>
      <c r="OM117" s="56"/>
      <c r="ON117" s="56"/>
      <c r="OO117" s="56"/>
      <c r="OP117" s="56"/>
      <c r="OQ117" s="56"/>
      <c r="OR117" s="56"/>
      <c r="OS117" s="56"/>
      <c r="OT117" s="56"/>
      <c r="OU117" s="56"/>
      <c r="OV117" s="56"/>
      <c r="OW117" s="56"/>
      <c r="OX117" s="56"/>
      <c r="OY117" s="56"/>
      <c r="OZ117" s="56"/>
      <c r="PA117" s="56"/>
      <c r="PB117" s="56"/>
      <c r="PC117" s="56"/>
      <c r="PD117" s="56"/>
      <c r="PE117" s="56"/>
      <c r="PF117" s="56"/>
      <c r="PG117" s="56"/>
      <c r="PH117" s="56"/>
      <c r="PI117" s="56"/>
      <c r="PJ117" s="56"/>
      <c r="PK117" s="56"/>
      <c r="PL117" s="56"/>
      <c r="PM117" s="56"/>
      <c r="PN117" s="56"/>
      <c r="PO117" s="56"/>
      <c r="PP117" s="56"/>
      <c r="PQ117" s="56"/>
      <c r="PR117" s="56"/>
      <c r="PS117" s="56"/>
      <c r="PT117" s="56"/>
      <c r="PU117" s="56"/>
      <c r="PV117" s="56"/>
      <c r="PW117" s="56"/>
      <c r="PX117" s="56"/>
      <c r="PY117" s="56"/>
      <c r="PZ117" s="56"/>
      <c r="QA117" s="56"/>
      <c r="QB117" s="56"/>
      <c r="QC117" s="56"/>
      <c r="QD117" s="56"/>
      <c r="QE117" s="56"/>
      <c r="QF117" s="56"/>
      <c r="QG117" s="56"/>
      <c r="QH117" s="56"/>
      <c r="QI117" s="56"/>
      <c r="QJ117" s="56"/>
      <c r="QK117" s="56"/>
      <c r="QL117" s="56"/>
      <c r="QM117" s="56"/>
      <c r="QN117" s="56"/>
      <c r="QO117" s="56"/>
      <c r="QP117" s="56"/>
      <c r="QQ117" s="56"/>
      <c r="QR117" s="56"/>
      <c r="QS117" s="56"/>
      <c r="QT117" s="56"/>
      <c r="QU117" s="56"/>
      <c r="QV117" s="56"/>
      <c r="QW117" s="56"/>
      <c r="QX117" s="56"/>
      <c r="QY117" s="56"/>
      <c r="QZ117" s="56"/>
      <c r="RA117" s="56"/>
      <c r="RB117" s="56"/>
      <c r="RC117" s="56"/>
      <c r="RD117" s="56"/>
      <c r="RE117" s="56"/>
      <c r="RF117" s="56"/>
      <c r="RG117" s="56"/>
      <c r="RH117" s="56"/>
      <c r="RI117" s="56"/>
      <c r="RJ117" s="56"/>
      <c r="RK117" s="56"/>
      <c r="RL117" s="56"/>
      <c r="RM117" s="56"/>
      <c r="RN117" s="56"/>
      <c r="RO117" s="56"/>
      <c r="RP117" s="56"/>
      <c r="RQ117" s="56"/>
      <c r="RR117" s="56"/>
      <c r="RS117" s="56"/>
      <c r="RT117" s="56"/>
      <c r="RU117" s="56"/>
      <c r="RV117" s="56"/>
      <c r="RW117" s="56"/>
      <c r="RX117" s="56"/>
      <c r="RY117" s="56"/>
      <c r="RZ117" s="56"/>
      <c r="SA117" s="56"/>
      <c r="SB117" s="56"/>
      <c r="SC117" s="56"/>
      <c r="SD117" s="56"/>
      <c r="SE117" s="56"/>
      <c r="SF117" s="56"/>
      <c r="SG117" s="56"/>
      <c r="SH117" s="56"/>
      <c r="SI117" s="56"/>
      <c r="SJ117" s="56"/>
      <c r="SK117" s="56"/>
      <c r="SL117" s="56"/>
      <c r="SM117" s="56"/>
      <c r="SN117" s="56"/>
      <c r="SO117" s="56"/>
      <c r="SP117" s="56"/>
      <c r="SQ117" s="56"/>
      <c r="SR117" s="56"/>
      <c r="SS117" s="56"/>
      <c r="ST117" s="56"/>
      <c r="SU117" s="56"/>
      <c r="SV117" s="56"/>
      <c r="SW117" s="56"/>
      <c r="SX117" s="56"/>
      <c r="SY117" s="56"/>
      <c r="SZ117" s="56"/>
      <c r="TA117" s="56"/>
      <c r="TB117" s="56"/>
      <c r="TC117" s="56"/>
      <c r="TD117" s="56"/>
      <c r="TE117" s="56"/>
      <c r="TF117" s="56"/>
      <c r="TG117" s="56"/>
      <c r="TH117" s="56"/>
      <c r="TI117" s="56"/>
      <c r="TJ117" s="56"/>
      <c r="TK117" s="56"/>
      <c r="TL117" s="56"/>
      <c r="TM117" s="56"/>
      <c r="TN117" s="56"/>
      <c r="TO117" s="56"/>
      <c r="TP117" s="56"/>
      <c r="TQ117" s="56"/>
      <c r="TR117" s="56"/>
      <c r="TS117" s="56"/>
      <c r="TT117" s="56"/>
      <c r="TU117" s="56"/>
      <c r="TV117" s="56"/>
      <c r="TW117" s="56"/>
      <c r="TX117" s="56"/>
      <c r="TY117" s="56"/>
      <c r="TZ117" s="56"/>
      <c r="UA117" s="56"/>
      <c r="UB117" s="56"/>
      <c r="UC117" s="56"/>
      <c r="UD117" s="56"/>
      <c r="UE117" s="56"/>
      <c r="UF117" s="56"/>
      <c r="UG117" s="56"/>
      <c r="UH117" s="56"/>
      <c r="UI117" s="56"/>
      <c r="UJ117" s="56"/>
      <c r="UK117" s="56"/>
      <c r="UL117" s="56"/>
      <c r="UM117" s="56"/>
      <c r="UN117" s="56"/>
      <c r="UO117" s="56"/>
      <c r="UP117" s="56"/>
      <c r="UQ117" s="56"/>
      <c r="UR117" s="56"/>
      <c r="US117" s="56"/>
      <c r="UT117" s="56"/>
      <c r="UU117" s="56"/>
      <c r="UV117" s="56"/>
      <c r="UW117" s="56"/>
      <c r="UX117" s="56"/>
      <c r="UY117" s="56"/>
      <c r="UZ117" s="56"/>
      <c r="VA117" s="56"/>
      <c r="VB117" s="56"/>
      <c r="VC117" s="56"/>
      <c r="VD117" s="56"/>
      <c r="VE117" s="56"/>
      <c r="VF117" s="56"/>
      <c r="VG117" s="56"/>
      <c r="VH117" s="56"/>
      <c r="VI117" s="56"/>
      <c r="VJ117" s="56"/>
      <c r="VK117" s="56"/>
      <c r="VL117" s="56"/>
      <c r="VM117" s="56"/>
      <c r="VN117" s="56"/>
      <c r="VO117" s="56"/>
      <c r="VP117" s="56"/>
      <c r="VQ117" s="56"/>
      <c r="VR117" s="56"/>
      <c r="VS117" s="56"/>
      <c r="VT117" s="56"/>
      <c r="VU117" s="56"/>
      <c r="VV117" s="56"/>
      <c r="VW117" s="56"/>
      <c r="VX117" s="56"/>
      <c r="VY117" s="56"/>
      <c r="VZ117" s="56"/>
      <c r="WA117" s="56"/>
      <c r="WB117" s="56"/>
      <c r="WC117" s="56"/>
      <c r="WD117" s="56"/>
      <c r="WE117" s="56"/>
      <c r="WF117" s="56"/>
      <c r="WG117" s="56"/>
      <c r="WH117" s="56"/>
      <c r="WI117" s="56"/>
      <c r="WJ117" s="56"/>
      <c r="WK117" s="56"/>
      <c r="WL117" s="56"/>
      <c r="WM117" s="56"/>
      <c r="WN117" s="56"/>
      <c r="WO117" s="56"/>
      <c r="WP117" s="56"/>
      <c r="WQ117" s="56"/>
      <c r="WR117" s="56"/>
      <c r="WS117" s="56"/>
      <c r="WT117" s="56"/>
      <c r="WU117" s="56"/>
      <c r="WV117" s="56"/>
      <c r="WW117" s="56"/>
      <c r="WX117" s="56"/>
      <c r="WY117" s="56"/>
      <c r="WZ117" s="56"/>
      <c r="XA117" s="56"/>
      <c r="XB117" s="56"/>
      <c r="XC117" s="56"/>
      <c r="XD117" s="56"/>
      <c r="XE117" s="56"/>
      <c r="XF117" s="56"/>
      <c r="XG117" s="56"/>
      <c r="XH117" s="56"/>
      <c r="XI117" s="56"/>
      <c r="XJ117" s="56"/>
      <c r="XK117" s="56"/>
      <c r="XL117" s="56"/>
      <c r="XM117" s="56"/>
      <c r="XN117" s="56"/>
      <c r="XO117" s="56"/>
      <c r="XP117" s="56"/>
      <c r="XQ117" s="56"/>
      <c r="XR117" s="56"/>
      <c r="XS117" s="56"/>
      <c r="XT117" s="56"/>
      <c r="XU117" s="56"/>
      <c r="XV117" s="56"/>
      <c r="XW117" s="56"/>
      <c r="XX117" s="56"/>
      <c r="XY117" s="56"/>
      <c r="XZ117" s="56"/>
      <c r="YA117" s="56"/>
      <c r="YB117" s="56"/>
      <c r="YC117" s="56"/>
      <c r="YD117" s="56"/>
      <c r="YE117" s="56"/>
      <c r="YF117" s="56"/>
      <c r="YG117" s="56"/>
      <c r="YH117" s="56"/>
      <c r="YI117" s="56"/>
      <c r="YJ117" s="56"/>
      <c r="YK117" s="56"/>
      <c r="YL117" s="56"/>
      <c r="YM117" s="56"/>
      <c r="YN117" s="56"/>
      <c r="YO117" s="56"/>
      <c r="YP117" s="56"/>
      <c r="YQ117" s="56"/>
      <c r="YR117" s="56"/>
    </row>
    <row r="118" spans="1:668" ht="15.75" x14ac:dyDescent="0.25">
      <c r="A118" s="34" t="s">
        <v>147</v>
      </c>
      <c r="B118" s="29" t="s">
        <v>149</v>
      </c>
      <c r="C118" s="82" t="s">
        <v>74</v>
      </c>
      <c r="D118" s="89">
        <v>44593</v>
      </c>
      <c r="E118" s="11" t="s">
        <v>116</v>
      </c>
      <c r="F118" s="84">
        <v>45000</v>
      </c>
      <c r="G118" s="82">
        <v>1291.5</v>
      </c>
      <c r="H118" s="87">
        <v>1148.33</v>
      </c>
      <c r="I118" s="87">
        <v>1368</v>
      </c>
      <c r="J118" s="130">
        <v>1375</v>
      </c>
      <c r="K118" s="87">
        <v>5182.83</v>
      </c>
      <c r="L118" s="67">
        <v>39817.17</v>
      </c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IC118" s="56"/>
      <c r="ID118" s="56"/>
      <c r="IE118" s="56"/>
      <c r="IF118" s="56"/>
      <c r="IG118" s="56"/>
      <c r="IH118" s="56"/>
      <c r="II118" s="56"/>
      <c r="IJ118" s="56"/>
      <c r="IK118" s="56"/>
      <c r="IL118" s="56"/>
      <c r="IM118" s="56"/>
      <c r="IN118" s="56"/>
      <c r="IO118" s="56"/>
      <c r="IP118" s="56"/>
      <c r="IQ118" s="56"/>
      <c r="IR118" s="56"/>
      <c r="IS118" s="56"/>
      <c r="IT118" s="56"/>
      <c r="IU118" s="56"/>
      <c r="IV118" s="56"/>
      <c r="IW118" s="56"/>
      <c r="IX118" s="56"/>
      <c r="IY118" s="56"/>
      <c r="IZ118" s="56"/>
      <c r="JA118" s="56"/>
      <c r="JB118" s="56"/>
      <c r="JC118" s="56"/>
      <c r="JD118" s="56"/>
      <c r="JE118" s="56"/>
      <c r="JF118" s="56"/>
      <c r="JG118" s="56"/>
      <c r="JH118" s="56"/>
      <c r="JI118" s="56"/>
      <c r="JJ118" s="56"/>
      <c r="JK118" s="56"/>
      <c r="JL118" s="56"/>
      <c r="JM118" s="56"/>
      <c r="JN118" s="56"/>
      <c r="JO118" s="56"/>
      <c r="JP118" s="56"/>
      <c r="JQ118" s="56"/>
      <c r="JR118" s="56"/>
      <c r="JS118" s="56"/>
      <c r="JT118" s="56"/>
      <c r="JU118" s="56"/>
      <c r="JV118" s="56"/>
      <c r="JW118" s="56"/>
      <c r="JX118" s="56"/>
      <c r="JY118" s="56"/>
      <c r="JZ118" s="56"/>
      <c r="KA118" s="56"/>
      <c r="KB118" s="56"/>
      <c r="KC118" s="56"/>
      <c r="KD118" s="56"/>
      <c r="KE118" s="56"/>
      <c r="KF118" s="56"/>
      <c r="KG118" s="56"/>
      <c r="KH118" s="56"/>
      <c r="KI118" s="56"/>
      <c r="KJ118" s="56"/>
      <c r="KK118" s="56"/>
      <c r="KL118" s="56"/>
      <c r="KM118" s="56"/>
      <c r="KN118" s="56"/>
      <c r="KO118" s="56"/>
      <c r="KP118" s="56"/>
      <c r="KQ118" s="56"/>
      <c r="KR118" s="56"/>
      <c r="KS118" s="56"/>
      <c r="KT118" s="56"/>
      <c r="KU118" s="56"/>
      <c r="KV118" s="56"/>
      <c r="KW118" s="56"/>
      <c r="KX118" s="56"/>
      <c r="KY118" s="56"/>
      <c r="KZ118" s="56"/>
      <c r="LA118" s="56"/>
      <c r="LB118" s="56"/>
      <c r="LC118" s="56"/>
      <c r="LD118" s="56"/>
      <c r="LE118" s="56"/>
      <c r="LF118" s="56"/>
      <c r="LG118" s="56"/>
      <c r="LH118" s="56"/>
      <c r="LI118" s="56"/>
      <c r="LJ118" s="56"/>
      <c r="LK118" s="56"/>
      <c r="LL118" s="56"/>
      <c r="LM118" s="56"/>
      <c r="LN118" s="56"/>
      <c r="LO118" s="56"/>
      <c r="LP118" s="56"/>
      <c r="LQ118" s="56"/>
      <c r="LR118" s="56"/>
      <c r="LS118" s="56"/>
      <c r="LT118" s="56"/>
      <c r="LU118" s="56"/>
      <c r="LV118" s="56"/>
      <c r="LW118" s="56"/>
      <c r="LX118" s="56"/>
      <c r="LY118" s="56"/>
      <c r="LZ118" s="56"/>
      <c r="MA118" s="56"/>
      <c r="MB118" s="56"/>
      <c r="MC118" s="56"/>
      <c r="MD118" s="56"/>
      <c r="ME118" s="56"/>
      <c r="MF118" s="56"/>
      <c r="MG118" s="56"/>
      <c r="MH118" s="56"/>
      <c r="MI118" s="56"/>
      <c r="MJ118" s="56"/>
      <c r="MK118" s="56"/>
      <c r="ML118" s="56"/>
      <c r="MM118" s="56"/>
      <c r="MN118" s="56"/>
      <c r="MO118" s="56"/>
      <c r="MP118" s="56"/>
      <c r="MQ118" s="56"/>
      <c r="MR118" s="56"/>
      <c r="MS118" s="56"/>
      <c r="MT118" s="56"/>
      <c r="MU118" s="56"/>
      <c r="MV118" s="56"/>
      <c r="MW118" s="56"/>
      <c r="MX118" s="56"/>
      <c r="MY118" s="56"/>
      <c r="MZ118" s="56"/>
      <c r="NA118" s="56"/>
      <c r="NB118" s="56"/>
      <c r="NC118" s="56"/>
      <c r="ND118" s="56"/>
      <c r="NE118" s="56"/>
      <c r="NF118" s="56"/>
      <c r="NG118" s="56"/>
      <c r="NH118" s="56"/>
      <c r="NI118" s="56"/>
      <c r="NJ118" s="56"/>
      <c r="NK118" s="56"/>
      <c r="NL118" s="56"/>
      <c r="NM118" s="56"/>
      <c r="NN118" s="56"/>
      <c r="NO118" s="56"/>
      <c r="NP118" s="56"/>
      <c r="NQ118" s="56"/>
      <c r="NR118" s="56"/>
      <c r="NS118" s="56"/>
      <c r="NT118" s="56"/>
      <c r="NU118" s="56"/>
      <c r="NV118" s="56"/>
      <c r="NW118" s="56"/>
      <c r="NX118" s="56"/>
      <c r="NY118" s="56"/>
      <c r="NZ118" s="56"/>
      <c r="OA118" s="56"/>
      <c r="OB118" s="56"/>
      <c r="OC118" s="56"/>
      <c r="OD118" s="56"/>
      <c r="OE118" s="56"/>
      <c r="OF118" s="56"/>
      <c r="OG118" s="56"/>
      <c r="OH118" s="56"/>
      <c r="OI118" s="56"/>
      <c r="OJ118" s="56"/>
      <c r="OK118" s="56"/>
      <c r="OL118" s="56"/>
      <c r="OM118" s="56"/>
      <c r="ON118" s="56"/>
      <c r="OO118" s="56"/>
      <c r="OP118" s="56"/>
      <c r="OQ118" s="56"/>
      <c r="OR118" s="56"/>
      <c r="OS118" s="56"/>
      <c r="OT118" s="56"/>
      <c r="OU118" s="56"/>
      <c r="OV118" s="56"/>
      <c r="OW118" s="56"/>
      <c r="OX118" s="56"/>
      <c r="OY118" s="56"/>
      <c r="OZ118" s="56"/>
      <c r="PA118" s="56"/>
      <c r="PB118" s="56"/>
      <c r="PC118" s="56"/>
      <c r="PD118" s="56"/>
      <c r="PE118" s="56"/>
      <c r="PF118" s="56"/>
      <c r="PG118" s="56"/>
      <c r="PH118" s="56"/>
      <c r="PI118" s="56"/>
      <c r="PJ118" s="56"/>
      <c r="PK118" s="56"/>
      <c r="PL118" s="56"/>
      <c r="PM118" s="56"/>
      <c r="PN118" s="56"/>
      <c r="PO118" s="56"/>
      <c r="PP118" s="56"/>
      <c r="PQ118" s="56"/>
      <c r="PR118" s="56"/>
      <c r="PS118" s="56"/>
      <c r="PT118" s="56"/>
      <c r="PU118" s="56"/>
      <c r="PV118" s="56"/>
      <c r="PW118" s="56"/>
      <c r="PX118" s="56"/>
      <c r="PY118" s="56"/>
      <c r="PZ118" s="56"/>
      <c r="QA118" s="56"/>
      <c r="QB118" s="56"/>
      <c r="QC118" s="56"/>
      <c r="QD118" s="56"/>
      <c r="QE118" s="56"/>
      <c r="QF118" s="56"/>
      <c r="QG118" s="56"/>
      <c r="QH118" s="56"/>
      <c r="QI118" s="56"/>
      <c r="QJ118" s="56"/>
      <c r="QK118" s="56"/>
      <c r="QL118" s="56"/>
      <c r="QM118" s="56"/>
      <c r="QN118" s="56"/>
      <c r="QO118" s="56"/>
      <c r="QP118" s="56"/>
      <c r="QQ118" s="56"/>
      <c r="QR118" s="56"/>
      <c r="QS118" s="56"/>
      <c r="QT118" s="56"/>
      <c r="QU118" s="56"/>
      <c r="QV118" s="56"/>
      <c r="QW118" s="56"/>
      <c r="QX118" s="56"/>
      <c r="QY118" s="56"/>
      <c r="QZ118" s="56"/>
      <c r="RA118" s="56"/>
      <c r="RB118" s="56"/>
      <c r="RC118" s="56"/>
      <c r="RD118" s="56"/>
      <c r="RE118" s="56"/>
      <c r="RF118" s="56"/>
      <c r="RG118" s="56"/>
      <c r="RH118" s="56"/>
      <c r="RI118" s="56"/>
      <c r="RJ118" s="56"/>
      <c r="RK118" s="56"/>
      <c r="RL118" s="56"/>
      <c r="RM118" s="56"/>
      <c r="RN118" s="56"/>
      <c r="RO118" s="56"/>
      <c r="RP118" s="56"/>
      <c r="RQ118" s="56"/>
      <c r="RR118" s="56"/>
      <c r="RS118" s="56"/>
      <c r="RT118" s="56"/>
      <c r="RU118" s="56"/>
      <c r="RV118" s="56"/>
      <c r="RW118" s="56"/>
      <c r="RX118" s="56"/>
      <c r="RY118" s="56"/>
      <c r="RZ118" s="56"/>
      <c r="SA118" s="56"/>
      <c r="SB118" s="56"/>
      <c r="SC118" s="56"/>
      <c r="SD118" s="56"/>
      <c r="SE118" s="56"/>
      <c r="SF118" s="56"/>
      <c r="SG118" s="56"/>
      <c r="SH118" s="56"/>
      <c r="SI118" s="56"/>
      <c r="SJ118" s="56"/>
      <c r="SK118" s="56"/>
      <c r="SL118" s="56"/>
      <c r="SM118" s="56"/>
      <c r="SN118" s="56"/>
      <c r="SO118" s="56"/>
      <c r="SP118" s="56"/>
      <c r="SQ118" s="56"/>
      <c r="SR118" s="56"/>
      <c r="SS118" s="56"/>
      <c r="ST118" s="56"/>
      <c r="SU118" s="56"/>
      <c r="SV118" s="56"/>
      <c r="SW118" s="56"/>
      <c r="SX118" s="56"/>
      <c r="SY118" s="56"/>
      <c r="SZ118" s="56"/>
      <c r="TA118" s="56"/>
      <c r="TB118" s="56"/>
      <c r="TC118" s="56"/>
      <c r="TD118" s="56"/>
      <c r="TE118" s="56"/>
      <c r="TF118" s="56"/>
      <c r="TG118" s="56"/>
      <c r="TH118" s="56"/>
      <c r="TI118" s="56"/>
      <c r="TJ118" s="56"/>
      <c r="TK118" s="56"/>
      <c r="TL118" s="56"/>
      <c r="TM118" s="56"/>
      <c r="TN118" s="56"/>
      <c r="TO118" s="56"/>
      <c r="TP118" s="56"/>
      <c r="TQ118" s="56"/>
      <c r="TR118" s="56"/>
      <c r="TS118" s="56"/>
      <c r="TT118" s="56"/>
      <c r="TU118" s="56"/>
      <c r="TV118" s="56"/>
      <c r="TW118" s="56"/>
      <c r="TX118" s="56"/>
      <c r="TY118" s="56"/>
      <c r="TZ118" s="56"/>
      <c r="UA118" s="56"/>
      <c r="UB118" s="56"/>
      <c r="UC118" s="56"/>
      <c r="UD118" s="56"/>
      <c r="UE118" s="56"/>
      <c r="UF118" s="56"/>
      <c r="UG118" s="56"/>
      <c r="UH118" s="56"/>
      <c r="UI118" s="56"/>
      <c r="UJ118" s="56"/>
      <c r="UK118" s="56"/>
      <c r="UL118" s="56"/>
      <c r="UM118" s="56"/>
      <c r="UN118" s="56"/>
      <c r="UO118" s="56"/>
      <c r="UP118" s="56"/>
      <c r="UQ118" s="56"/>
      <c r="UR118" s="56"/>
      <c r="US118" s="56"/>
      <c r="UT118" s="56"/>
      <c r="UU118" s="56"/>
      <c r="UV118" s="56"/>
      <c r="UW118" s="56"/>
      <c r="UX118" s="56"/>
      <c r="UY118" s="56"/>
      <c r="UZ118" s="56"/>
      <c r="VA118" s="56"/>
      <c r="VB118" s="56"/>
      <c r="VC118" s="56"/>
      <c r="VD118" s="56"/>
      <c r="VE118" s="56"/>
      <c r="VF118" s="56"/>
      <c r="VG118" s="56"/>
      <c r="VH118" s="56"/>
      <c r="VI118" s="56"/>
      <c r="VJ118" s="56"/>
      <c r="VK118" s="56"/>
      <c r="VL118" s="56"/>
      <c r="VM118" s="56"/>
      <c r="VN118" s="56"/>
      <c r="VO118" s="56"/>
      <c r="VP118" s="56"/>
      <c r="VQ118" s="56"/>
      <c r="VR118" s="56"/>
      <c r="VS118" s="56"/>
      <c r="VT118" s="56"/>
      <c r="VU118" s="56"/>
      <c r="VV118" s="56"/>
      <c r="VW118" s="56"/>
      <c r="VX118" s="56"/>
      <c r="VY118" s="56"/>
      <c r="VZ118" s="56"/>
      <c r="WA118" s="56"/>
      <c r="WB118" s="56"/>
      <c r="WC118" s="56"/>
      <c r="WD118" s="56"/>
      <c r="WE118" s="56"/>
      <c r="WF118" s="56"/>
      <c r="WG118" s="56"/>
      <c r="WH118" s="56"/>
      <c r="WI118" s="56"/>
      <c r="WJ118" s="56"/>
      <c r="WK118" s="56"/>
      <c r="WL118" s="56"/>
      <c r="WM118" s="56"/>
      <c r="WN118" s="56"/>
      <c r="WO118" s="56"/>
      <c r="WP118" s="56"/>
      <c r="WQ118" s="56"/>
      <c r="WR118" s="56"/>
      <c r="WS118" s="56"/>
      <c r="WT118" s="56"/>
      <c r="WU118" s="56"/>
      <c r="WV118" s="56"/>
      <c r="WW118" s="56"/>
      <c r="WX118" s="56"/>
      <c r="WY118" s="56"/>
      <c r="WZ118" s="56"/>
      <c r="XA118" s="56"/>
      <c r="XB118" s="56"/>
      <c r="XC118" s="56"/>
      <c r="XD118" s="56"/>
      <c r="XE118" s="56"/>
      <c r="XF118" s="56"/>
      <c r="XG118" s="56"/>
      <c r="XH118" s="56"/>
      <c r="XI118" s="56"/>
      <c r="XJ118" s="56"/>
      <c r="XK118" s="56"/>
      <c r="XL118" s="56"/>
      <c r="XM118" s="56"/>
      <c r="XN118" s="56"/>
      <c r="XO118" s="56"/>
      <c r="XP118" s="56"/>
      <c r="XQ118" s="56"/>
      <c r="XR118" s="56"/>
      <c r="XS118" s="56"/>
      <c r="XT118" s="56"/>
      <c r="XU118" s="56"/>
      <c r="XV118" s="56"/>
      <c r="XW118" s="56"/>
      <c r="XX118" s="56"/>
      <c r="XY118" s="56"/>
      <c r="XZ118" s="56"/>
      <c r="YA118" s="56"/>
      <c r="YB118" s="56"/>
      <c r="YC118" s="56"/>
      <c r="YD118" s="56"/>
      <c r="YE118" s="56"/>
      <c r="YF118" s="56"/>
      <c r="YG118" s="56"/>
      <c r="YH118" s="56"/>
      <c r="YI118" s="56"/>
      <c r="YJ118" s="56"/>
      <c r="YK118" s="56"/>
      <c r="YL118" s="56"/>
      <c r="YM118" s="56"/>
      <c r="YN118" s="56"/>
      <c r="YO118" s="56"/>
      <c r="YP118" s="56"/>
      <c r="YQ118" s="56"/>
      <c r="YR118" s="56"/>
    </row>
    <row r="119" spans="1:668" ht="15.75" x14ac:dyDescent="0.25">
      <c r="A119" s="34" t="s">
        <v>148</v>
      </c>
      <c r="B119" s="29" t="s">
        <v>149</v>
      </c>
      <c r="C119" s="82" t="s">
        <v>74</v>
      </c>
      <c r="D119" s="89">
        <v>44594</v>
      </c>
      <c r="E119" s="11" t="s">
        <v>116</v>
      </c>
      <c r="F119" s="84">
        <v>45000</v>
      </c>
      <c r="G119" s="82">
        <v>1291.5</v>
      </c>
      <c r="H119" s="87">
        <v>1148.33</v>
      </c>
      <c r="I119" s="87">
        <v>1368</v>
      </c>
      <c r="J119" s="130">
        <v>25</v>
      </c>
      <c r="K119" s="87">
        <v>3832.83</v>
      </c>
      <c r="L119" s="67">
        <v>41167.17</v>
      </c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IC119" s="56"/>
      <c r="ID119" s="56"/>
      <c r="IE119" s="56"/>
      <c r="IF119" s="56"/>
      <c r="IG119" s="56"/>
      <c r="IH119" s="56"/>
      <c r="II119" s="56"/>
      <c r="IJ119" s="56"/>
      <c r="IK119" s="56"/>
      <c r="IL119" s="56"/>
      <c r="IM119" s="56"/>
      <c r="IN119" s="56"/>
      <c r="IO119" s="56"/>
      <c r="IP119" s="56"/>
      <c r="IQ119" s="56"/>
      <c r="IR119" s="56"/>
      <c r="IS119" s="56"/>
      <c r="IT119" s="56"/>
      <c r="IU119" s="56"/>
      <c r="IV119" s="56"/>
      <c r="IW119" s="56"/>
      <c r="IX119" s="56"/>
      <c r="IY119" s="56"/>
      <c r="IZ119" s="56"/>
      <c r="JA119" s="56"/>
      <c r="JB119" s="56"/>
      <c r="JC119" s="56"/>
      <c r="JD119" s="56"/>
      <c r="JE119" s="56"/>
      <c r="JF119" s="56"/>
      <c r="JG119" s="56"/>
      <c r="JH119" s="56"/>
      <c r="JI119" s="56"/>
      <c r="JJ119" s="56"/>
      <c r="JK119" s="56"/>
      <c r="JL119" s="56"/>
      <c r="JM119" s="56"/>
      <c r="JN119" s="56"/>
      <c r="JO119" s="56"/>
      <c r="JP119" s="56"/>
      <c r="JQ119" s="56"/>
      <c r="JR119" s="56"/>
      <c r="JS119" s="56"/>
      <c r="JT119" s="56"/>
      <c r="JU119" s="56"/>
      <c r="JV119" s="56"/>
      <c r="JW119" s="56"/>
      <c r="JX119" s="56"/>
      <c r="JY119" s="56"/>
      <c r="JZ119" s="56"/>
      <c r="KA119" s="56"/>
      <c r="KB119" s="56"/>
      <c r="KC119" s="56"/>
      <c r="KD119" s="56"/>
      <c r="KE119" s="56"/>
      <c r="KF119" s="56"/>
      <c r="KG119" s="56"/>
      <c r="KH119" s="56"/>
      <c r="KI119" s="56"/>
      <c r="KJ119" s="56"/>
      <c r="KK119" s="56"/>
      <c r="KL119" s="56"/>
      <c r="KM119" s="56"/>
      <c r="KN119" s="56"/>
      <c r="KO119" s="56"/>
      <c r="KP119" s="56"/>
      <c r="KQ119" s="56"/>
      <c r="KR119" s="56"/>
      <c r="KS119" s="56"/>
      <c r="KT119" s="56"/>
      <c r="KU119" s="56"/>
      <c r="KV119" s="56"/>
      <c r="KW119" s="56"/>
      <c r="KX119" s="56"/>
      <c r="KY119" s="56"/>
      <c r="KZ119" s="56"/>
      <c r="LA119" s="56"/>
      <c r="LB119" s="56"/>
      <c r="LC119" s="56"/>
      <c r="LD119" s="56"/>
      <c r="LE119" s="56"/>
      <c r="LF119" s="56"/>
      <c r="LG119" s="56"/>
      <c r="LH119" s="56"/>
      <c r="LI119" s="56"/>
      <c r="LJ119" s="56"/>
      <c r="LK119" s="56"/>
      <c r="LL119" s="56"/>
      <c r="LM119" s="56"/>
      <c r="LN119" s="56"/>
      <c r="LO119" s="56"/>
      <c r="LP119" s="56"/>
      <c r="LQ119" s="56"/>
      <c r="LR119" s="56"/>
      <c r="LS119" s="56"/>
      <c r="LT119" s="56"/>
      <c r="LU119" s="56"/>
      <c r="LV119" s="56"/>
      <c r="LW119" s="56"/>
      <c r="LX119" s="56"/>
      <c r="LY119" s="56"/>
      <c r="LZ119" s="56"/>
      <c r="MA119" s="56"/>
      <c r="MB119" s="56"/>
      <c r="MC119" s="56"/>
      <c r="MD119" s="56"/>
      <c r="ME119" s="56"/>
      <c r="MF119" s="56"/>
      <c r="MG119" s="56"/>
      <c r="MH119" s="56"/>
      <c r="MI119" s="56"/>
      <c r="MJ119" s="56"/>
      <c r="MK119" s="56"/>
      <c r="ML119" s="56"/>
      <c r="MM119" s="56"/>
      <c r="MN119" s="56"/>
      <c r="MO119" s="56"/>
      <c r="MP119" s="56"/>
      <c r="MQ119" s="56"/>
      <c r="MR119" s="56"/>
      <c r="MS119" s="56"/>
      <c r="MT119" s="56"/>
      <c r="MU119" s="56"/>
      <c r="MV119" s="56"/>
      <c r="MW119" s="56"/>
      <c r="MX119" s="56"/>
      <c r="MY119" s="56"/>
      <c r="MZ119" s="56"/>
      <c r="NA119" s="56"/>
      <c r="NB119" s="56"/>
      <c r="NC119" s="56"/>
      <c r="ND119" s="56"/>
      <c r="NE119" s="56"/>
      <c r="NF119" s="56"/>
      <c r="NG119" s="56"/>
      <c r="NH119" s="56"/>
      <c r="NI119" s="56"/>
      <c r="NJ119" s="56"/>
      <c r="NK119" s="56"/>
      <c r="NL119" s="56"/>
      <c r="NM119" s="56"/>
      <c r="NN119" s="56"/>
      <c r="NO119" s="56"/>
      <c r="NP119" s="56"/>
      <c r="NQ119" s="56"/>
      <c r="NR119" s="56"/>
      <c r="NS119" s="56"/>
      <c r="NT119" s="56"/>
      <c r="NU119" s="56"/>
      <c r="NV119" s="56"/>
      <c r="NW119" s="56"/>
      <c r="NX119" s="56"/>
      <c r="NY119" s="56"/>
      <c r="NZ119" s="56"/>
      <c r="OA119" s="56"/>
      <c r="OB119" s="56"/>
      <c r="OC119" s="56"/>
      <c r="OD119" s="56"/>
      <c r="OE119" s="56"/>
      <c r="OF119" s="56"/>
      <c r="OG119" s="56"/>
      <c r="OH119" s="56"/>
      <c r="OI119" s="56"/>
      <c r="OJ119" s="56"/>
      <c r="OK119" s="56"/>
      <c r="OL119" s="56"/>
      <c r="OM119" s="56"/>
      <c r="ON119" s="56"/>
      <c r="OO119" s="56"/>
      <c r="OP119" s="56"/>
      <c r="OQ119" s="56"/>
      <c r="OR119" s="56"/>
      <c r="OS119" s="56"/>
      <c r="OT119" s="56"/>
      <c r="OU119" s="56"/>
      <c r="OV119" s="56"/>
      <c r="OW119" s="56"/>
      <c r="OX119" s="56"/>
      <c r="OY119" s="56"/>
      <c r="OZ119" s="56"/>
      <c r="PA119" s="56"/>
      <c r="PB119" s="56"/>
      <c r="PC119" s="56"/>
      <c r="PD119" s="56"/>
      <c r="PE119" s="56"/>
      <c r="PF119" s="56"/>
      <c r="PG119" s="56"/>
      <c r="PH119" s="56"/>
      <c r="PI119" s="56"/>
      <c r="PJ119" s="56"/>
      <c r="PK119" s="56"/>
      <c r="PL119" s="56"/>
      <c r="PM119" s="56"/>
      <c r="PN119" s="56"/>
      <c r="PO119" s="56"/>
      <c r="PP119" s="56"/>
      <c r="PQ119" s="56"/>
      <c r="PR119" s="56"/>
      <c r="PS119" s="56"/>
      <c r="PT119" s="56"/>
      <c r="PU119" s="56"/>
      <c r="PV119" s="56"/>
      <c r="PW119" s="56"/>
      <c r="PX119" s="56"/>
      <c r="PY119" s="56"/>
      <c r="PZ119" s="56"/>
      <c r="QA119" s="56"/>
      <c r="QB119" s="56"/>
      <c r="QC119" s="56"/>
      <c r="QD119" s="56"/>
      <c r="QE119" s="56"/>
      <c r="QF119" s="56"/>
      <c r="QG119" s="56"/>
      <c r="QH119" s="56"/>
      <c r="QI119" s="56"/>
      <c r="QJ119" s="56"/>
      <c r="QK119" s="56"/>
      <c r="QL119" s="56"/>
      <c r="QM119" s="56"/>
      <c r="QN119" s="56"/>
      <c r="QO119" s="56"/>
      <c r="QP119" s="56"/>
      <c r="QQ119" s="56"/>
      <c r="QR119" s="56"/>
      <c r="QS119" s="56"/>
      <c r="QT119" s="56"/>
      <c r="QU119" s="56"/>
      <c r="QV119" s="56"/>
      <c r="QW119" s="56"/>
      <c r="QX119" s="56"/>
      <c r="QY119" s="56"/>
      <c r="QZ119" s="56"/>
      <c r="RA119" s="56"/>
      <c r="RB119" s="56"/>
      <c r="RC119" s="56"/>
      <c r="RD119" s="56"/>
      <c r="RE119" s="56"/>
      <c r="RF119" s="56"/>
      <c r="RG119" s="56"/>
      <c r="RH119" s="56"/>
      <c r="RI119" s="56"/>
      <c r="RJ119" s="56"/>
      <c r="RK119" s="56"/>
      <c r="RL119" s="56"/>
      <c r="RM119" s="56"/>
      <c r="RN119" s="56"/>
      <c r="RO119" s="56"/>
      <c r="RP119" s="56"/>
      <c r="RQ119" s="56"/>
      <c r="RR119" s="56"/>
      <c r="RS119" s="56"/>
      <c r="RT119" s="56"/>
      <c r="RU119" s="56"/>
      <c r="RV119" s="56"/>
      <c r="RW119" s="56"/>
      <c r="RX119" s="56"/>
      <c r="RY119" s="56"/>
      <c r="RZ119" s="56"/>
      <c r="SA119" s="56"/>
      <c r="SB119" s="56"/>
      <c r="SC119" s="56"/>
      <c r="SD119" s="56"/>
      <c r="SE119" s="56"/>
      <c r="SF119" s="56"/>
      <c r="SG119" s="56"/>
      <c r="SH119" s="56"/>
      <c r="SI119" s="56"/>
      <c r="SJ119" s="56"/>
      <c r="SK119" s="56"/>
      <c r="SL119" s="56"/>
      <c r="SM119" s="56"/>
      <c r="SN119" s="56"/>
      <c r="SO119" s="56"/>
      <c r="SP119" s="56"/>
      <c r="SQ119" s="56"/>
      <c r="SR119" s="56"/>
      <c r="SS119" s="56"/>
      <c r="ST119" s="56"/>
      <c r="SU119" s="56"/>
      <c r="SV119" s="56"/>
      <c r="SW119" s="56"/>
      <c r="SX119" s="56"/>
      <c r="SY119" s="56"/>
      <c r="SZ119" s="56"/>
      <c r="TA119" s="56"/>
      <c r="TB119" s="56"/>
      <c r="TC119" s="56"/>
      <c r="TD119" s="56"/>
      <c r="TE119" s="56"/>
      <c r="TF119" s="56"/>
      <c r="TG119" s="56"/>
      <c r="TH119" s="56"/>
      <c r="TI119" s="56"/>
      <c r="TJ119" s="56"/>
      <c r="TK119" s="56"/>
      <c r="TL119" s="56"/>
      <c r="TM119" s="56"/>
      <c r="TN119" s="56"/>
      <c r="TO119" s="56"/>
      <c r="TP119" s="56"/>
      <c r="TQ119" s="56"/>
      <c r="TR119" s="56"/>
      <c r="TS119" s="56"/>
      <c r="TT119" s="56"/>
      <c r="TU119" s="56"/>
      <c r="TV119" s="56"/>
      <c r="TW119" s="56"/>
      <c r="TX119" s="56"/>
      <c r="TY119" s="56"/>
      <c r="TZ119" s="56"/>
      <c r="UA119" s="56"/>
      <c r="UB119" s="56"/>
      <c r="UC119" s="56"/>
      <c r="UD119" s="56"/>
      <c r="UE119" s="56"/>
      <c r="UF119" s="56"/>
      <c r="UG119" s="56"/>
      <c r="UH119" s="56"/>
      <c r="UI119" s="56"/>
      <c r="UJ119" s="56"/>
      <c r="UK119" s="56"/>
      <c r="UL119" s="56"/>
      <c r="UM119" s="56"/>
      <c r="UN119" s="56"/>
      <c r="UO119" s="56"/>
      <c r="UP119" s="56"/>
      <c r="UQ119" s="56"/>
      <c r="UR119" s="56"/>
      <c r="US119" s="56"/>
      <c r="UT119" s="56"/>
      <c r="UU119" s="56"/>
      <c r="UV119" s="56"/>
      <c r="UW119" s="56"/>
      <c r="UX119" s="56"/>
      <c r="UY119" s="56"/>
      <c r="UZ119" s="56"/>
      <c r="VA119" s="56"/>
      <c r="VB119" s="56"/>
      <c r="VC119" s="56"/>
      <c r="VD119" s="56"/>
      <c r="VE119" s="56"/>
      <c r="VF119" s="56"/>
      <c r="VG119" s="56"/>
      <c r="VH119" s="56"/>
      <c r="VI119" s="56"/>
      <c r="VJ119" s="56"/>
      <c r="VK119" s="56"/>
      <c r="VL119" s="56"/>
      <c r="VM119" s="56"/>
      <c r="VN119" s="56"/>
      <c r="VO119" s="56"/>
      <c r="VP119" s="56"/>
      <c r="VQ119" s="56"/>
      <c r="VR119" s="56"/>
      <c r="VS119" s="56"/>
      <c r="VT119" s="56"/>
      <c r="VU119" s="56"/>
      <c r="VV119" s="56"/>
      <c r="VW119" s="56"/>
      <c r="VX119" s="56"/>
      <c r="VY119" s="56"/>
      <c r="VZ119" s="56"/>
      <c r="WA119" s="56"/>
      <c r="WB119" s="56"/>
      <c r="WC119" s="56"/>
      <c r="WD119" s="56"/>
      <c r="WE119" s="56"/>
      <c r="WF119" s="56"/>
      <c r="WG119" s="56"/>
      <c r="WH119" s="56"/>
      <c r="WI119" s="56"/>
      <c r="WJ119" s="56"/>
      <c r="WK119" s="56"/>
      <c r="WL119" s="56"/>
      <c r="WM119" s="56"/>
      <c r="WN119" s="56"/>
      <c r="WO119" s="56"/>
      <c r="WP119" s="56"/>
      <c r="WQ119" s="56"/>
      <c r="WR119" s="56"/>
      <c r="WS119" s="56"/>
      <c r="WT119" s="56"/>
      <c r="WU119" s="56"/>
      <c r="WV119" s="56"/>
      <c r="WW119" s="56"/>
      <c r="WX119" s="56"/>
      <c r="WY119" s="56"/>
      <c r="WZ119" s="56"/>
      <c r="XA119" s="56"/>
      <c r="XB119" s="56"/>
      <c r="XC119" s="56"/>
      <c r="XD119" s="56"/>
      <c r="XE119" s="56"/>
      <c r="XF119" s="56"/>
      <c r="XG119" s="56"/>
      <c r="XH119" s="56"/>
      <c r="XI119" s="56"/>
      <c r="XJ119" s="56"/>
      <c r="XK119" s="56"/>
      <c r="XL119" s="56"/>
      <c r="XM119" s="56"/>
      <c r="XN119" s="56"/>
      <c r="XO119" s="56"/>
      <c r="XP119" s="56"/>
      <c r="XQ119" s="56"/>
      <c r="XR119" s="56"/>
      <c r="XS119" s="56"/>
      <c r="XT119" s="56"/>
      <c r="XU119" s="56"/>
      <c r="XV119" s="56"/>
      <c r="XW119" s="56"/>
      <c r="XX119" s="56"/>
      <c r="XY119" s="56"/>
      <c r="XZ119" s="56"/>
      <c r="YA119" s="56"/>
      <c r="YB119" s="56"/>
      <c r="YC119" s="56"/>
      <c r="YD119" s="56"/>
      <c r="YE119" s="56"/>
      <c r="YF119" s="56"/>
      <c r="YG119" s="56"/>
      <c r="YH119" s="56"/>
      <c r="YI119" s="56"/>
      <c r="YJ119" s="56"/>
      <c r="YK119" s="56"/>
      <c r="YL119" s="56"/>
      <c r="YM119" s="56"/>
      <c r="YN119" s="56"/>
      <c r="YO119" s="56"/>
      <c r="YP119" s="56"/>
      <c r="YQ119" s="56"/>
      <c r="YR119" s="56"/>
    </row>
    <row r="120" spans="1:668" s="53" customFormat="1" ht="15" customHeight="1" x14ac:dyDescent="0.25">
      <c r="A120" s="179" t="s">
        <v>14</v>
      </c>
      <c r="B120" s="141">
        <v>4</v>
      </c>
      <c r="C120" s="75"/>
      <c r="D120" s="81"/>
      <c r="E120" s="81"/>
      <c r="F120" s="86">
        <f>SUM(F116:F119)</f>
        <v>180000</v>
      </c>
      <c r="G120" s="94">
        <f>SUM(G116:G117)+G118+G119</f>
        <v>5166</v>
      </c>
      <c r="H120" s="86">
        <f>SUM(H116:H117)+H118+H119</f>
        <v>4593.32</v>
      </c>
      <c r="I120" s="86">
        <f>SUM(I116:I117)+I118+I119</f>
        <v>5472</v>
      </c>
      <c r="J120" s="86">
        <f>SUM(J116:J117)+J118+J119</f>
        <v>1450</v>
      </c>
      <c r="K120" s="86">
        <f>K116+K117+K118+K119</f>
        <v>16681.32</v>
      </c>
      <c r="L120" s="169">
        <f>SUM(L116:L119)</f>
        <v>163318.68</v>
      </c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IC120" s="113"/>
      <c r="ID120" s="113"/>
      <c r="IE120" s="113"/>
      <c r="IF120" s="113"/>
      <c r="IG120" s="113"/>
      <c r="IH120" s="113"/>
      <c r="II120" s="113"/>
      <c r="IJ120" s="113"/>
      <c r="IK120" s="113"/>
      <c r="IL120" s="113"/>
      <c r="IM120" s="113"/>
      <c r="IN120" s="113"/>
      <c r="IO120" s="113"/>
      <c r="IP120" s="113"/>
      <c r="IQ120" s="113"/>
      <c r="IR120" s="113"/>
      <c r="IS120" s="113"/>
      <c r="IT120" s="113"/>
      <c r="IU120" s="113"/>
      <c r="IV120" s="113"/>
      <c r="IW120" s="113"/>
      <c r="IX120" s="113"/>
      <c r="IY120" s="113"/>
      <c r="IZ120" s="113"/>
      <c r="JA120" s="113"/>
      <c r="JB120" s="113"/>
      <c r="JC120" s="113"/>
      <c r="JD120" s="113"/>
      <c r="JE120" s="113"/>
      <c r="JF120" s="113"/>
      <c r="JG120" s="113"/>
      <c r="JH120" s="113"/>
      <c r="JI120" s="113"/>
      <c r="JJ120" s="113"/>
      <c r="JK120" s="113"/>
      <c r="JL120" s="113"/>
      <c r="JM120" s="113"/>
      <c r="JN120" s="113"/>
      <c r="JO120" s="113"/>
      <c r="JP120" s="113"/>
      <c r="JQ120" s="113"/>
      <c r="JR120" s="113"/>
      <c r="JS120" s="113"/>
      <c r="JT120" s="113"/>
      <c r="JU120" s="113"/>
      <c r="JV120" s="113"/>
      <c r="JW120" s="113"/>
      <c r="JX120" s="113"/>
      <c r="JY120" s="113"/>
      <c r="JZ120" s="113"/>
      <c r="KA120" s="113"/>
      <c r="KB120" s="113"/>
      <c r="KC120" s="113"/>
      <c r="KD120" s="113"/>
      <c r="KE120" s="113"/>
      <c r="KF120" s="113"/>
      <c r="KG120" s="113"/>
      <c r="KH120" s="113"/>
      <c r="KI120" s="113"/>
      <c r="KJ120" s="113"/>
      <c r="KK120" s="113"/>
      <c r="KL120" s="113"/>
      <c r="KM120" s="113"/>
      <c r="KN120" s="113"/>
      <c r="KO120" s="113"/>
      <c r="KP120" s="113"/>
      <c r="KQ120" s="113"/>
      <c r="KR120" s="113"/>
      <c r="KS120" s="113"/>
      <c r="KT120" s="113"/>
      <c r="KU120" s="113"/>
      <c r="KV120" s="113"/>
      <c r="KW120" s="113"/>
      <c r="KX120" s="113"/>
      <c r="KY120" s="113"/>
      <c r="KZ120" s="113"/>
      <c r="LA120" s="113"/>
      <c r="LB120" s="113"/>
      <c r="LC120" s="113"/>
      <c r="LD120" s="113"/>
      <c r="LE120" s="113"/>
      <c r="LF120" s="113"/>
      <c r="LG120" s="113"/>
      <c r="LH120" s="113"/>
      <c r="LI120" s="113"/>
      <c r="LJ120" s="113"/>
      <c r="LK120" s="113"/>
      <c r="LL120" s="113"/>
      <c r="LM120" s="113"/>
      <c r="LN120" s="113"/>
      <c r="LO120" s="113"/>
      <c r="LP120" s="113"/>
      <c r="LQ120" s="113"/>
      <c r="LR120" s="113"/>
      <c r="LS120" s="113"/>
      <c r="LT120" s="113"/>
      <c r="LU120" s="113"/>
      <c r="LV120" s="113"/>
      <c r="LW120" s="113"/>
      <c r="LX120" s="113"/>
      <c r="LY120" s="113"/>
      <c r="LZ120" s="113"/>
      <c r="MA120" s="113"/>
      <c r="MB120" s="113"/>
      <c r="MC120" s="113"/>
      <c r="MD120" s="113"/>
      <c r="ME120" s="113"/>
      <c r="MF120" s="113"/>
      <c r="MG120" s="113"/>
      <c r="MH120" s="113"/>
      <c r="MI120" s="113"/>
      <c r="MJ120" s="113"/>
      <c r="MK120" s="113"/>
      <c r="ML120" s="113"/>
      <c r="MM120" s="113"/>
      <c r="MN120" s="113"/>
      <c r="MO120" s="113"/>
      <c r="MP120" s="113"/>
      <c r="MQ120" s="113"/>
      <c r="MR120" s="113"/>
      <c r="MS120" s="113"/>
      <c r="MT120" s="113"/>
      <c r="MU120" s="113"/>
      <c r="MV120" s="113"/>
      <c r="MW120" s="113"/>
      <c r="MX120" s="113"/>
      <c r="MY120" s="113"/>
      <c r="MZ120" s="113"/>
      <c r="NA120" s="113"/>
      <c r="NB120" s="113"/>
      <c r="NC120" s="113"/>
      <c r="ND120" s="113"/>
      <c r="NE120" s="113"/>
      <c r="NF120" s="113"/>
      <c r="NG120" s="113"/>
      <c r="NH120" s="113"/>
      <c r="NI120" s="113"/>
      <c r="NJ120" s="113"/>
      <c r="NK120" s="113"/>
      <c r="NL120" s="113"/>
      <c r="NM120" s="113"/>
      <c r="NN120" s="113"/>
      <c r="NO120" s="113"/>
      <c r="NP120" s="113"/>
      <c r="NQ120" s="113"/>
      <c r="NR120" s="113"/>
      <c r="NS120" s="113"/>
      <c r="NT120" s="113"/>
      <c r="NU120" s="113"/>
      <c r="NV120" s="113"/>
      <c r="NW120" s="113"/>
      <c r="NX120" s="113"/>
      <c r="NY120" s="113"/>
      <c r="NZ120" s="113"/>
      <c r="OA120" s="113"/>
      <c r="OB120" s="113"/>
      <c r="OC120" s="113"/>
      <c r="OD120" s="113"/>
      <c r="OE120" s="113"/>
      <c r="OF120" s="113"/>
      <c r="OG120" s="113"/>
      <c r="OH120" s="113"/>
      <c r="OI120" s="113"/>
      <c r="OJ120" s="113"/>
      <c r="OK120" s="113"/>
      <c r="OL120" s="113"/>
      <c r="OM120" s="113"/>
      <c r="ON120" s="113"/>
      <c r="OO120" s="113"/>
      <c r="OP120" s="113"/>
      <c r="OQ120" s="113"/>
      <c r="OR120" s="113"/>
      <c r="OS120" s="113"/>
      <c r="OT120" s="113"/>
      <c r="OU120" s="113"/>
      <c r="OV120" s="113"/>
      <c r="OW120" s="113"/>
      <c r="OX120" s="113"/>
      <c r="OY120" s="113"/>
      <c r="OZ120" s="113"/>
      <c r="PA120" s="113"/>
      <c r="PB120" s="113"/>
      <c r="PC120" s="113"/>
      <c r="PD120" s="113"/>
      <c r="PE120" s="113"/>
      <c r="PF120" s="113"/>
      <c r="PG120" s="113"/>
      <c r="PH120" s="113"/>
      <c r="PI120" s="113"/>
      <c r="PJ120" s="113"/>
      <c r="PK120" s="113"/>
      <c r="PL120" s="113"/>
      <c r="PM120" s="113"/>
      <c r="PN120" s="113"/>
      <c r="PO120" s="113"/>
      <c r="PP120" s="113"/>
      <c r="PQ120" s="113"/>
      <c r="PR120" s="113"/>
      <c r="PS120" s="113"/>
      <c r="PT120" s="113"/>
      <c r="PU120" s="113"/>
      <c r="PV120" s="113"/>
      <c r="PW120" s="113"/>
      <c r="PX120" s="113"/>
      <c r="PY120" s="113"/>
      <c r="PZ120" s="113"/>
      <c r="QA120" s="113"/>
      <c r="QB120" s="113"/>
      <c r="QC120" s="113"/>
      <c r="QD120" s="113"/>
      <c r="QE120" s="113"/>
      <c r="QF120" s="113"/>
      <c r="QG120" s="113"/>
      <c r="QH120" s="113"/>
      <c r="QI120" s="113"/>
      <c r="QJ120" s="113"/>
      <c r="QK120" s="113"/>
      <c r="QL120" s="113"/>
      <c r="QM120" s="113"/>
      <c r="QN120" s="113"/>
      <c r="QO120" s="113"/>
      <c r="QP120" s="113"/>
      <c r="QQ120" s="113"/>
      <c r="QR120" s="113"/>
      <c r="QS120" s="113"/>
      <c r="QT120" s="113"/>
      <c r="QU120" s="113"/>
      <c r="QV120" s="113"/>
      <c r="QW120" s="113"/>
      <c r="QX120" s="113"/>
      <c r="QY120" s="113"/>
      <c r="QZ120" s="113"/>
      <c r="RA120" s="113"/>
      <c r="RB120" s="113"/>
      <c r="RC120" s="113"/>
      <c r="RD120" s="113"/>
      <c r="RE120" s="113"/>
      <c r="RF120" s="113"/>
      <c r="RG120" s="113"/>
      <c r="RH120" s="113"/>
      <c r="RI120" s="113"/>
      <c r="RJ120" s="113"/>
      <c r="RK120" s="113"/>
      <c r="RL120" s="113"/>
      <c r="RM120" s="113"/>
      <c r="RN120" s="113"/>
      <c r="RO120" s="113"/>
      <c r="RP120" s="113"/>
      <c r="RQ120" s="113"/>
      <c r="RR120" s="113"/>
      <c r="RS120" s="113"/>
      <c r="RT120" s="113"/>
      <c r="RU120" s="113"/>
      <c r="RV120" s="113"/>
      <c r="RW120" s="113"/>
      <c r="RX120" s="113"/>
      <c r="RY120" s="113"/>
      <c r="RZ120" s="113"/>
      <c r="SA120" s="113"/>
      <c r="SB120" s="113"/>
      <c r="SC120" s="113"/>
      <c r="SD120" s="113"/>
      <c r="SE120" s="113"/>
      <c r="SF120" s="113"/>
      <c r="SG120" s="113"/>
      <c r="SH120" s="113"/>
      <c r="SI120" s="113"/>
      <c r="SJ120" s="113"/>
      <c r="SK120" s="113"/>
      <c r="SL120" s="113"/>
      <c r="SM120" s="113"/>
      <c r="SN120" s="113"/>
      <c r="SO120" s="113"/>
      <c r="SP120" s="113"/>
      <c r="SQ120" s="113"/>
      <c r="SR120" s="113"/>
      <c r="SS120" s="113"/>
      <c r="ST120" s="113"/>
      <c r="SU120" s="113"/>
      <c r="SV120" s="113"/>
      <c r="SW120" s="113"/>
      <c r="SX120" s="113"/>
      <c r="SY120" s="113"/>
      <c r="SZ120" s="113"/>
      <c r="TA120" s="113"/>
      <c r="TB120" s="113"/>
      <c r="TC120" s="113"/>
      <c r="TD120" s="113"/>
      <c r="TE120" s="113"/>
      <c r="TF120" s="113"/>
      <c r="TG120" s="113"/>
      <c r="TH120" s="113"/>
      <c r="TI120" s="113"/>
      <c r="TJ120" s="113"/>
      <c r="TK120" s="113"/>
      <c r="TL120" s="113"/>
      <c r="TM120" s="113"/>
      <c r="TN120" s="113"/>
      <c r="TO120" s="113"/>
      <c r="TP120" s="113"/>
      <c r="TQ120" s="113"/>
      <c r="TR120" s="113"/>
      <c r="TS120" s="113"/>
      <c r="TT120" s="113"/>
      <c r="TU120" s="113"/>
      <c r="TV120" s="113"/>
      <c r="TW120" s="113"/>
      <c r="TX120" s="113"/>
      <c r="TY120" s="113"/>
      <c r="TZ120" s="113"/>
      <c r="UA120" s="113"/>
      <c r="UB120" s="113"/>
      <c r="UC120" s="113"/>
      <c r="UD120" s="113"/>
      <c r="UE120" s="113"/>
      <c r="UF120" s="113"/>
      <c r="UG120" s="113"/>
      <c r="UH120" s="113"/>
      <c r="UI120" s="113"/>
      <c r="UJ120" s="113"/>
      <c r="UK120" s="113"/>
      <c r="UL120" s="113"/>
      <c r="UM120" s="113"/>
      <c r="UN120" s="113"/>
      <c r="UO120" s="113"/>
      <c r="UP120" s="113"/>
      <c r="UQ120" s="113"/>
      <c r="UR120" s="113"/>
      <c r="US120" s="113"/>
      <c r="UT120" s="113"/>
      <c r="UU120" s="113"/>
      <c r="UV120" s="113"/>
      <c r="UW120" s="113"/>
      <c r="UX120" s="113"/>
      <c r="UY120" s="113"/>
      <c r="UZ120" s="113"/>
      <c r="VA120" s="113"/>
      <c r="VB120" s="113"/>
      <c r="VC120" s="113"/>
      <c r="VD120" s="113"/>
      <c r="VE120" s="113"/>
      <c r="VF120" s="113"/>
      <c r="VG120" s="113"/>
      <c r="VH120" s="113"/>
      <c r="VI120" s="113"/>
      <c r="VJ120" s="113"/>
      <c r="VK120" s="113"/>
      <c r="VL120" s="113"/>
      <c r="VM120" s="113"/>
      <c r="VN120" s="113"/>
      <c r="VO120" s="113"/>
      <c r="VP120" s="113"/>
      <c r="VQ120" s="113"/>
      <c r="VR120" s="113"/>
      <c r="VS120" s="113"/>
      <c r="VT120" s="113"/>
      <c r="VU120" s="113"/>
      <c r="VV120" s="113"/>
      <c r="VW120" s="113"/>
      <c r="VX120" s="113"/>
      <c r="VY120" s="113"/>
      <c r="VZ120" s="113"/>
      <c r="WA120" s="113"/>
      <c r="WB120" s="113"/>
      <c r="WC120" s="113"/>
      <c r="WD120" s="113"/>
      <c r="WE120" s="113"/>
      <c r="WF120" s="113"/>
      <c r="WG120" s="113"/>
      <c r="WH120" s="113"/>
      <c r="WI120" s="113"/>
      <c r="WJ120" s="113"/>
      <c r="WK120" s="113"/>
      <c r="WL120" s="113"/>
      <c r="WM120" s="113"/>
      <c r="WN120" s="113"/>
      <c r="WO120" s="113"/>
      <c r="WP120" s="113"/>
      <c r="WQ120" s="113"/>
      <c r="WR120" s="113"/>
      <c r="WS120" s="113"/>
      <c r="WT120" s="113"/>
      <c r="WU120" s="113"/>
      <c r="WV120" s="113"/>
      <c r="WW120" s="113"/>
      <c r="WX120" s="113"/>
      <c r="WY120" s="113"/>
      <c r="WZ120" s="113"/>
      <c r="XA120" s="113"/>
      <c r="XB120" s="113"/>
      <c r="XC120" s="113"/>
      <c r="XD120" s="113"/>
      <c r="XE120" s="113"/>
      <c r="XF120" s="113"/>
      <c r="XG120" s="113"/>
      <c r="XH120" s="113"/>
      <c r="XI120" s="113"/>
      <c r="XJ120" s="113"/>
      <c r="XK120" s="113"/>
      <c r="XL120" s="113"/>
      <c r="XM120" s="113"/>
      <c r="XN120" s="113"/>
      <c r="XO120" s="113"/>
      <c r="XP120" s="113"/>
      <c r="XQ120" s="113"/>
      <c r="XR120" s="113"/>
      <c r="XS120" s="113"/>
      <c r="XT120" s="113"/>
      <c r="XU120" s="113"/>
      <c r="XV120" s="113"/>
      <c r="XW120" s="113"/>
      <c r="XX120" s="113"/>
      <c r="XY120" s="113"/>
      <c r="XZ120" s="113"/>
      <c r="YA120" s="113"/>
      <c r="YB120" s="113"/>
      <c r="YC120" s="113"/>
      <c r="YD120" s="113"/>
      <c r="YE120" s="113"/>
      <c r="YF120" s="113"/>
      <c r="YG120" s="113"/>
      <c r="YH120" s="113"/>
      <c r="YI120" s="113"/>
      <c r="YJ120" s="113"/>
      <c r="YK120" s="113"/>
      <c r="YL120" s="113"/>
      <c r="YM120" s="113"/>
      <c r="YN120" s="113"/>
      <c r="YO120" s="113"/>
      <c r="YP120" s="113"/>
      <c r="YQ120" s="113"/>
      <c r="YR120" s="113"/>
    </row>
    <row r="121" spans="1:668" s="53" customFormat="1" ht="12.75" customHeight="1" x14ac:dyDescent="0.25">
      <c r="A121" s="44"/>
      <c r="B121" s="152"/>
      <c r="C121" s="99"/>
      <c r="D121" s="100"/>
      <c r="E121" s="100"/>
      <c r="F121" s="12"/>
      <c r="G121" s="70"/>
      <c r="H121" s="12"/>
      <c r="I121" s="12"/>
      <c r="J121" s="12"/>
      <c r="K121" s="12"/>
      <c r="L121" s="70"/>
    </row>
    <row r="122" spans="1:668" s="53" customFormat="1" ht="12.75" customHeight="1" x14ac:dyDescent="0.25">
      <c r="A122" s="44" t="s">
        <v>125</v>
      </c>
      <c r="B122" s="152"/>
      <c r="C122" s="99"/>
      <c r="D122" s="100"/>
      <c r="E122" s="100"/>
      <c r="F122" s="12"/>
      <c r="G122" s="70"/>
      <c r="H122" s="12"/>
      <c r="I122" s="12"/>
      <c r="J122" s="12"/>
      <c r="K122" s="12"/>
      <c r="L122" s="70"/>
    </row>
    <row r="123" spans="1:668" s="50" customFormat="1" ht="18" customHeight="1" x14ac:dyDescent="0.25">
      <c r="A123" s="50" t="s">
        <v>126</v>
      </c>
      <c r="B123" s="98" t="s">
        <v>17</v>
      </c>
      <c r="C123" s="99" t="s">
        <v>74</v>
      </c>
      <c r="D123" s="100">
        <v>44562</v>
      </c>
      <c r="E123" s="100" t="s">
        <v>116</v>
      </c>
      <c r="F123" s="26">
        <v>40000</v>
      </c>
      <c r="G123" s="71">
        <v>1148</v>
      </c>
      <c r="H123" s="26">
        <v>442.65</v>
      </c>
      <c r="I123" s="26">
        <v>1216</v>
      </c>
      <c r="J123" s="26">
        <v>7025</v>
      </c>
      <c r="K123" s="26">
        <v>9831.65</v>
      </c>
      <c r="L123" s="71">
        <v>30168.35</v>
      </c>
    </row>
    <row r="124" spans="1:668" s="50" customFormat="1" ht="14.25" customHeight="1" x14ac:dyDescent="0.25">
      <c r="A124" s="50" t="s">
        <v>152</v>
      </c>
      <c r="B124" s="98" t="s">
        <v>118</v>
      </c>
      <c r="C124" s="99" t="s">
        <v>73</v>
      </c>
      <c r="D124" s="100">
        <v>44593</v>
      </c>
      <c r="E124" s="100" t="s">
        <v>116</v>
      </c>
      <c r="F124" s="26">
        <v>40000</v>
      </c>
      <c r="G124" s="71">
        <v>1148</v>
      </c>
      <c r="H124" s="26">
        <v>442.65</v>
      </c>
      <c r="I124" s="26">
        <v>1216</v>
      </c>
      <c r="J124" s="26">
        <v>25</v>
      </c>
      <c r="K124" s="26">
        <v>2831.65</v>
      </c>
      <c r="L124" s="71">
        <v>37168.35</v>
      </c>
    </row>
    <row r="125" spans="1:668" s="101" customFormat="1" ht="18.75" customHeight="1" x14ac:dyDescent="0.25">
      <c r="A125" s="101" t="s">
        <v>112</v>
      </c>
      <c r="B125" s="139">
        <v>2</v>
      </c>
      <c r="C125" s="155"/>
      <c r="D125" s="156"/>
      <c r="E125" s="156"/>
      <c r="F125" s="107">
        <f>SUM(F123:F124)</f>
        <v>80000</v>
      </c>
      <c r="G125" s="108">
        <f t="shared" ref="G125:L125" si="19">SUM(G123:G124)</f>
        <v>2296</v>
      </c>
      <c r="H125" s="107">
        <f t="shared" si="19"/>
        <v>885.3</v>
      </c>
      <c r="I125" s="107">
        <f t="shared" si="19"/>
        <v>2432</v>
      </c>
      <c r="J125" s="107">
        <f t="shared" si="19"/>
        <v>7050</v>
      </c>
      <c r="K125" s="107">
        <f t="shared" si="19"/>
        <v>12663.3</v>
      </c>
      <c r="L125" s="107">
        <f t="shared" si="19"/>
        <v>67336.7</v>
      </c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</row>
    <row r="126" spans="1:668" s="44" customFormat="1" ht="12.75" customHeight="1" x14ac:dyDescent="0.25">
      <c r="B126" s="152"/>
      <c r="C126" s="153"/>
      <c r="D126" s="154"/>
      <c r="E126" s="154"/>
      <c r="F126" s="12"/>
      <c r="G126" s="70"/>
      <c r="H126" s="12"/>
      <c r="I126" s="12"/>
      <c r="J126" s="12"/>
      <c r="K126" s="12"/>
      <c r="L126" s="70"/>
    </row>
    <row r="127" spans="1:668" s="57" customFormat="1" ht="18" customHeight="1" x14ac:dyDescent="0.25">
      <c r="A127" s="92" t="s">
        <v>177</v>
      </c>
      <c r="B127" s="123"/>
      <c r="C127" s="124"/>
      <c r="D127" s="124"/>
      <c r="E127" s="124"/>
      <c r="F127" s="125"/>
      <c r="G127" s="126"/>
      <c r="H127" s="127"/>
      <c r="I127" s="128"/>
      <c r="J127" s="127"/>
      <c r="K127" s="127"/>
      <c r="L127" s="129"/>
      <c r="M127" s="51"/>
      <c r="N127" s="51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56"/>
      <c r="AS127" s="56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56"/>
      <c r="ID127" s="56"/>
      <c r="IE127" s="56"/>
      <c r="IF127" s="56"/>
      <c r="IG127" s="56"/>
      <c r="IH127" s="56"/>
      <c r="II127" s="56"/>
      <c r="IJ127" s="56"/>
      <c r="IK127" s="56"/>
      <c r="IL127" s="56"/>
      <c r="IM127" s="56"/>
      <c r="IN127" s="56"/>
      <c r="IO127" s="56"/>
      <c r="IP127" s="56"/>
      <c r="IQ127" s="56"/>
      <c r="IR127" s="56"/>
      <c r="IS127" s="56"/>
      <c r="IT127" s="56"/>
      <c r="IU127" s="56"/>
      <c r="IV127" s="56"/>
      <c r="IW127" s="56"/>
      <c r="IX127" s="56"/>
      <c r="IY127" s="56"/>
      <c r="IZ127" s="56"/>
      <c r="JA127" s="56"/>
      <c r="JB127" s="56"/>
      <c r="JC127" s="56"/>
      <c r="JD127" s="56"/>
      <c r="JE127" s="56"/>
      <c r="JF127" s="56"/>
      <c r="JG127" s="56"/>
      <c r="JH127" s="56"/>
      <c r="JI127" s="56"/>
      <c r="JJ127" s="56"/>
      <c r="JK127" s="56"/>
      <c r="JL127" s="56"/>
      <c r="JM127" s="56"/>
      <c r="JN127" s="56"/>
      <c r="JO127" s="56"/>
      <c r="JP127" s="56"/>
      <c r="JQ127" s="56"/>
      <c r="JR127" s="56"/>
      <c r="JS127" s="56"/>
      <c r="JT127" s="56"/>
      <c r="JU127" s="56"/>
      <c r="JV127" s="56"/>
      <c r="JW127" s="56"/>
      <c r="JX127" s="56"/>
      <c r="JY127" s="56"/>
      <c r="JZ127" s="56"/>
      <c r="KA127" s="56"/>
      <c r="KB127" s="56"/>
      <c r="KC127" s="56"/>
      <c r="KD127" s="56"/>
      <c r="KE127" s="56"/>
      <c r="KF127" s="56"/>
      <c r="KG127" s="56"/>
      <c r="KH127" s="56"/>
      <c r="KI127" s="56"/>
      <c r="KJ127" s="56"/>
      <c r="KK127" s="56"/>
      <c r="KL127" s="56"/>
      <c r="KM127" s="56"/>
      <c r="KN127" s="56"/>
      <c r="KO127" s="56"/>
      <c r="KP127" s="56"/>
      <c r="KQ127" s="56"/>
      <c r="KR127" s="56"/>
      <c r="KS127" s="56"/>
      <c r="KT127" s="56"/>
      <c r="KU127" s="56"/>
      <c r="KV127" s="56"/>
      <c r="KW127" s="56"/>
      <c r="KX127" s="56"/>
      <c r="KY127" s="56"/>
      <c r="KZ127" s="56"/>
      <c r="LA127" s="56"/>
      <c r="LB127" s="56"/>
      <c r="LC127" s="56"/>
      <c r="LD127" s="56"/>
      <c r="LE127" s="56"/>
      <c r="LF127" s="56"/>
      <c r="LG127" s="56"/>
      <c r="LH127" s="56"/>
      <c r="LI127" s="56"/>
      <c r="LJ127" s="56"/>
      <c r="LK127" s="56"/>
      <c r="LL127" s="56"/>
      <c r="LM127" s="56"/>
      <c r="LN127" s="56"/>
      <c r="LO127" s="56"/>
      <c r="LP127" s="56"/>
      <c r="LQ127" s="56"/>
      <c r="LR127" s="56"/>
      <c r="LS127" s="56"/>
      <c r="LT127" s="56"/>
      <c r="LU127" s="56"/>
      <c r="LV127" s="56"/>
      <c r="LW127" s="56"/>
      <c r="LX127" s="56"/>
      <c r="LY127" s="56"/>
      <c r="LZ127" s="56"/>
      <c r="MA127" s="56"/>
      <c r="MB127" s="56"/>
      <c r="MC127" s="56"/>
      <c r="MD127" s="56"/>
      <c r="ME127" s="56"/>
      <c r="MF127" s="56"/>
      <c r="MG127" s="56"/>
      <c r="MH127" s="56"/>
      <c r="MI127" s="56"/>
      <c r="MJ127" s="56"/>
      <c r="MK127" s="56"/>
      <c r="ML127" s="56"/>
      <c r="MM127" s="56"/>
      <c r="MN127" s="56"/>
      <c r="MO127" s="56"/>
      <c r="MP127" s="56"/>
      <c r="MQ127" s="56"/>
      <c r="MR127" s="56"/>
      <c r="MS127" s="56"/>
      <c r="MT127" s="56"/>
      <c r="MU127" s="56"/>
      <c r="MV127" s="56"/>
      <c r="MW127" s="56"/>
      <c r="MX127" s="56"/>
      <c r="MY127" s="56"/>
      <c r="MZ127" s="56"/>
      <c r="NA127" s="56"/>
      <c r="NB127" s="56"/>
      <c r="NC127" s="56"/>
      <c r="ND127" s="56"/>
      <c r="NE127" s="56"/>
      <c r="NF127" s="56"/>
      <c r="NG127" s="56"/>
      <c r="NH127" s="56"/>
      <c r="NI127" s="56"/>
      <c r="NJ127" s="56"/>
      <c r="NK127" s="56"/>
      <c r="NL127" s="56"/>
      <c r="NM127" s="56"/>
      <c r="NN127" s="56"/>
      <c r="NO127" s="56"/>
      <c r="NP127" s="56"/>
      <c r="NQ127" s="56"/>
      <c r="NR127" s="56"/>
      <c r="NS127" s="56"/>
      <c r="NT127" s="56"/>
      <c r="NU127" s="56"/>
      <c r="NV127" s="56"/>
      <c r="NW127" s="56"/>
      <c r="NX127" s="56"/>
      <c r="NY127" s="56"/>
      <c r="NZ127" s="56"/>
      <c r="OA127" s="56"/>
      <c r="OB127" s="56"/>
      <c r="OC127" s="56"/>
      <c r="OD127" s="56"/>
      <c r="OE127" s="56"/>
      <c r="OF127" s="56"/>
      <c r="OG127" s="56"/>
      <c r="OH127" s="56"/>
      <c r="OI127" s="56"/>
      <c r="OJ127" s="56"/>
      <c r="OK127" s="56"/>
      <c r="OL127" s="56"/>
      <c r="OM127" s="56"/>
      <c r="ON127" s="56"/>
      <c r="OO127" s="56"/>
      <c r="OP127" s="56"/>
      <c r="OQ127" s="56"/>
      <c r="OR127" s="56"/>
      <c r="OS127" s="56"/>
      <c r="OT127" s="56"/>
      <c r="OU127" s="56"/>
      <c r="OV127" s="56"/>
      <c r="OW127" s="56"/>
      <c r="OX127" s="56"/>
      <c r="OY127" s="56"/>
      <c r="OZ127" s="56"/>
      <c r="PA127" s="56"/>
      <c r="PB127" s="56"/>
      <c r="PC127" s="56"/>
      <c r="PD127" s="56"/>
      <c r="PE127" s="56"/>
      <c r="PF127" s="56"/>
      <c r="PG127" s="56"/>
      <c r="PH127" s="56"/>
      <c r="PI127" s="56"/>
      <c r="PJ127" s="56"/>
      <c r="PK127" s="56"/>
      <c r="PL127" s="56"/>
      <c r="PM127" s="56"/>
      <c r="PN127" s="56"/>
      <c r="PO127" s="56"/>
      <c r="PP127" s="56"/>
      <c r="PQ127" s="56"/>
      <c r="PR127" s="56"/>
      <c r="PS127" s="56"/>
      <c r="PT127" s="56"/>
      <c r="PU127" s="56"/>
      <c r="PV127" s="56"/>
      <c r="PW127" s="56"/>
      <c r="PX127" s="56"/>
      <c r="PY127" s="56"/>
      <c r="PZ127" s="56"/>
      <c r="QA127" s="56"/>
      <c r="QB127" s="56"/>
      <c r="QC127" s="56"/>
      <c r="QD127" s="56"/>
      <c r="QE127" s="56"/>
      <c r="QF127" s="56"/>
      <c r="QG127" s="56"/>
      <c r="QH127" s="56"/>
      <c r="QI127" s="56"/>
      <c r="QJ127" s="56"/>
      <c r="QK127" s="56"/>
      <c r="QL127" s="56"/>
      <c r="QM127" s="56"/>
      <c r="QN127" s="56"/>
      <c r="QO127" s="56"/>
      <c r="QP127" s="56"/>
      <c r="QQ127" s="56"/>
      <c r="QR127" s="56"/>
      <c r="QS127" s="56"/>
      <c r="QT127" s="56"/>
      <c r="QU127" s="56"/>
      <c r="QV127" s="56"/>
      <c r="QW127" s="56"/>
      <c r="QX127" s="56"/>
      <c r="QY127" s="56"/>
      <c r="QZ127" s="56"/>
      <c r="RA127" s="56"/>
      <c r="RB127" s="56"/>
      <c r="RC127" s="56"/>
      <c r="RD127" s="56"/>
      <c r="RE127" s="56"/>
      <c r="RF127" s="56"/>
      <c r="RG127" s="56"/>
      <c r="RH127" s="56"/>
      <c r="RI127" s="56"/>
      <c r="RJ127" s="56"/>
      <c r="RK127" s="56"/>
      <c r="RL127" s="56"/>
      <c r="RM127" s="56"/>
      <c r="RN127" s="56"/>
      <c r="RO127" s="56"/>
      <c r="RP127" s="56"/>
      <c r="RQ127" s="56"/>
      <c r="RR127" s="56"/>
      <c r="RS127" s="56"/>
      <c r="RT127" s="56"/>
      <c r="RU127" s="56"/>
      <c r="RV127" s="56"/>
      <c r="RW127" s="56"/>
      <c r="RX127" s="56"/>
      <c r="RY127" s="56"/>
      <c r="RZ127" s="56"/>
      <c r="SA127" s="56"/>
      <c r="SB127" s="56"/>
      <c r="SC127" s="56"/>
      <c r="SD127" s="56"/>
      <c r="SE127" s="56"/>
      <c r="SF127" s="56"/>
      <c r="SG127" s="56"/>
      <c r="SH127" s="56"/>
      <c r="SI127" s="56"/>
      <c r="SJ127" s="56"/>
      <c r="SK127" s="56"/>
      <c r="SL127" s="56"/>
      <c r="SM127" s="56"/>
      <c r="SN127" s="56"/>
      <c r="SO127" s="56"/>
      <c r="SP127" s="56"/>
      <c r="SQ127" s="56"/>
      <c r="SR127" s="56"/>
      <c r="SS127" s="56"/>
      <c r="ST127" s="56"/>
      <c r="SU127" s="56"/>
      <c r="SV127" s="56"/>
      <c r="SW127" s="56"/>
      <c r="SX127" s="56"/>
      <c r="SY127" s="56"/>
      <c r="SZ127" s="56"/>
      <c r="TA127" s="56"/>
      <c r="TB127" s="56"/>
      <c r="TC127" s="56"/>
      <c r="TD127" s="56"/>
      <c r="TE127" s="56"/>
      <c r="TF127" s="56"/>
      <c r="TG127" s="56"/>
      <c r="TH127" s="56"/>
      <c r="TI127" s="56"/>
      <c r="TJ127" s="56"/>
      <c r="TK127" s="56"/>
      <c r="TL127" s="56"/>
      <c r="TM127" s="56"/>
      <c r="TN127" s="56"/>
      <c r="TO127" s="56"/>
      <c r="TP127" s="56"/>
      <c r="TQ127" s="56"/>
      <c r="TR127" s="56"/>
      <c r="TS127" s="56"/>
      <c r="TT127" s="56"/>
      <c r="TU127" s="56"/>
      <c r="TV127" s="56"/>
      <c r="TW127" s="56"/>
      <c r="TX127" s="56"/>
      <c r="TY127" s="56"/>
      <c r="TZ127" s="56"/>
      <c r="UA127" s="56"/>
      <c r="UB127" s="56"/>
      <c r="UC127" s="56"/>
      <c r="UD127" s="56"/>
      <c r="UE127" s="56"/>
      <c r="UF127" s="56"/>
      <c r="UG127" s="56"/>
      <c r="UH127" s="56"/>
      <c r="UI127" s="56"/>
      <c r="UJ127" s="56"/>
      <c r="UK127" s="56"/>
      <c r="UL127" s="56"/>
      <c r="UM127" s="56"/>
      <c r="UN127" s="56"/>
      <c r="UO127" s="56"/>
      <c r="UP127" s="56"/>
      <c r="UQ127" s="56"/>
      <c r="UR127" s="56"/>
      <c r="US127" s="56"/>
      <c r="UT127" s="56"/>
      <c r="UU127" s="56"/>
      <c r="UV127" s="56"/>
      <c r="UW127" s="56"/>
      <c r="UX127" s="56"/>
      <c r="UY127" s="56"/>
      <c r="UZ127" s="56"/>
      <c r="VA127" s="56"/>
      <c r="VB127" s="56"/>
      <c r="VC127" s="56"/>
      <c r="VD127" s="56"/>
      <c r="VE127" s="56"/>
      <c r="VF127" s="56"/>
      <c r="VG127" s="56"/>
      <c r="VH127" s="56"/>
      <c r="VI127" s="56"/>
      <c r="VJ127" s="56"/>
      <c r="VK127" s="56"/>
      <c r="VL127" s="56"/>
      <c r="VM127" s="56"/>
      <c r="VN127" s="56"/>
      <c r="VO127" s="56"/>
      <c r="VP127" s="56"/>
      <c r="VQ127" s="56"/>
      <c r="VR127" s="56"/>
      <c r="VS127" s="56"/>
      <c r="VT127" s="56"/>
      <c r="VU127" s="56"/>
      <c r="VV127" s="56"/>
      <c r="VW127" s="56"/>
      <c r="VX127" s="56"/>
      <c r="VY127" s="56"/>
      <c r="VZ127" s="56"/>
      <c r="WA127" s="56"/>
      <c r="WB127" s="56"/>
      <c r="WC127" s="56"/>
      <c r="WD127" s="56"/>
      <c r="WE127" s="56"/>
      <c r="WF127" s="56"/>
      <c r="WG127" s="56"/>
      <c r="WH127" s="56"/>
      <c r="WI127" s="56"/>
      <c r="WJ127" s="56"/>
      <c r="WK127" s="56"/>
      <c r="WL127" s="56"/>
      <c r="WM127" s="56"/>
      <c r="WN127" s="56"/>
      <c r="WO127" s="56"/>
      <c r="WP127" s="56"/>
      <c r="WQ127" s="56"/>
      <c r="WR127" s="56"/>
      <c r="WS127" s="56"/>
      <c r="WT127" s="56"/>
      <c r="WU127" s="56"/>
      <c r="WV127" s="56"/>
      <c r="WW127" s="56"/>
      <c r="WX127" s="56"/>
      <c r="WY127" s="56"/>
      <c r="WZ127" s="56"/>
      <c r="XA127" s="56"/>
      <c r="XB127" s="56"/>
      <c r="XC127" s="56"/>
      <c r="XD127" s="56"/>
      <c r="XE127" s="56"/>
      <c r="XF127" s="56"/>
      <c r="XG127" s="56"/>
      <c r="XH127" s="56"/>
      <c r="XI127" s="56"/>
      <c r="XJ127" s="56"/>
      <c r="XK127" s="56"/>
      <c r="XL127" s="56"/>
      <c r="XM127" s="56"/>
      <c r="XN127" s="56"/>
      <c r="XO127" s="56"/>
      <c r="XP127" s="56"/>
      <c r="XQ127" s="56"/>
      <c r="XR127" s="56"/>
      <c r="XS127" s="56"/>
      <c r="XT127" s="56"/>
      <c r="XU127" s="56"/>
      <c r="XV127" s="56"/>
      <c r="XW127" s="56"/>
      <c r="XX127" s="56"/>
      <c r="XY127" s="56"/>
      <c r="XZ127" s="56"/>
      <c r="YA127" s="56"/>
      <c r="YB127" s="56"/>
      <c r="YC127" s="56"/>
      <c r="YD127" s="56"/>
      <c r="YE127" s="56"/>
      <c r="YF127" s="56"/>
      <c r="YG127" s="56"/>
      <c r="YH127" s="56"/>
      <c r="YI127" s="56"/>
      <c r="YJ127" s="56"/>
      <c r="YK127" s="56"/>
      <c r="YL127" s="56"/>
      <c r="YM127" s="56"/>
      <c r="YN127" s="56"/>
      <c r="YO127" s="56"/>
      <c r="YP127" s="56"/>
      <c r="YQ127" s="56"/>
      <c r="YR127" s="56"/>
    </row>
    <row r="128" spans="1:668" ht="18" customHeight="1" x14ac:dyDescent="0.25">
      <c r="A128" s="34" t="s">
        <v>178</v>
      </c>
      <c r="B128" s="29" t="s">
        <v>179</v>
      </c>
      <c r="C128" s="82" t="s">
        <v>74</v>
      </c>
      <c r="D128" s="89">
        <v>44564</v>
      </c>
      <c r="E128" s="11" t="s">
        <v>116</v>
      </c>
      <c r="F128" s="176">
        <v>66000</v>
      </c>
      <c r="G128" s="82">
        <v>1894.2</v>
      </c>
      <c r="H128" s="87">
        <v>4615.76</v>
      </c>
      <c r="I128" s="87">
        <f>F128*0.0304</f>
        <v>2006.4</v>
      </c>
      <c r="J128" s="130">
        <v>25</v>
      </c>
      <c r="K128" s="87">
        <v>8541.36</v>
      </c>
      <c r="L128" s="67">
        <v>57458.64</v>
      </c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56"/>
      <c r="AS128" s="56"/>
      <c r="IC128" s="56"/>
      <c r="ID128" s="56"/>
      <c r="IE128" s="56"/>
      <c r="IF128" s="56"/>
      <c r="IG128" s="56"/>
      <c r="IH128" s="56"/>
      <c r="II128" s="56"/>
      <c r="IJ128" s="56"/>
      <c r="IK128" s="56"/>
      <c r="IL128" s="56"/>
      <c r="IM128" s="56"/>
      <c r="IN128" s="56"/>
      <c r="IO128" s="56"/>
      <c r="IP128" s="56"/>
      <c r="IQ128" s="56"/>
      <c r="IR128" s="56"/>
      <c r="IS128" s="56"/>
      <c r="IT128" s="56"/>
      <c r="IU128" s="56"/>
      <c r="IV128" s="56"/>
      <c r="IW128" s="56"/>
      <c r="IX128" s="56"/>
      <c r="IY128" s="56"/>
      <c r="IZ128" s="56"/>
      <c r="JA128" s="56"/>
      <c r="JB128" s="56"/>
      <c r="JC128" s="56"/>
      <c r="JD128" s="56"/>
      <c r="JE128" s="56"/>
      <c r="JF128" s="56"/>
      <c r="JG128" s="56"/>
      <c r="JH128" s="56"/>
      <c r="JI128" s="56"/>
      <c r="JJ128" s="56"/>
      <c r="JK128" s="56"/>
      <c r="JL128" s="56"/>
      <c r="JM128" s="56"/>
      <c r="JN128" s="56"/>
      <c r="JO128" s="56"/>
      <c r="JP128" s="56"/>
      <c r="JQ128" s="56"/>
      <c r="JR128" s="56"/>
      <c r="JS128" s="56"/>
      <c r="JT128" s="56"/>
      <c r="JU128" s="56"/>
      <c r="JV128" s="56"/>
      <c r="JW128" s="56"/>
      <c r="JX128" s="56"/>
      <c r="JY128" s="56"/>
      <c r="JZ128" s="56"/>
      <c r="KA128" s="56"/>
      <c r="KB128" s="56"/>
      <c r="KC128" s="56"/>
      <c r="KD128" s="56"/>
      <c r="KE128" s="56"/>
      <c r="KF128" s="56"/>
      <c r="KG128" s="56"/>
      <c r="KH128" s="56"/>
      <c r="KI128" s="56"/>
      <c r="KJ128" s="56"/>
      <c r="KK128" s="56"/>
      <c r="KL128" s="56"/>
      <c r="KM128" s="56"/>
      <c r="KN128" s="56"/>
      <c r="KO128" s="56"/>
      <c r="KP128" s="56"/>
      <c r="KQ128" s="56"/>
      <c r="KR128" s="56"/>
      <c r="KS128" s="56"/>
      <c r="KT128" s="56"/>
      <c r="KU128" s="56"/>
      <c r="KV128" s="56"/>
      <c r="KW128" s="56"/>
      <c r="KX128" s="56"/>
      <c r="KY128" s="56"/>
      <c r="KZ128" s="56"/>
      <c r="LA128" s="56"/>
      <c r="LB128" s="56"/>
      <c r="LC128" s="56"/>
      <c r="LD128" s="56"/>
      <c r="LE128" s="56"/>
      <c r="LF128" s="56"/>
      <c r="LG128" s="56"/>
      <c r="LH128" s="56"/>
      <c r="LI128" s="56"/>
      <c r="LJ128" s="56"/>
      <c r="LK128" s="56"/>
      <c r="LL128" s="56"/>
      <c r="LM128" s="56"/>
      <c r="LN128" s="56"/>
      <c r="LO128" s="56"/>
      <c r="LP128" s="56"/>
      <c r="LQ128" s="56"/>
      <c r="LR128" s="56"/>
      <c r="LS128" s="56"/>
      <c r="LT128" s="56"/>
      <c r="LU128" s="56"/>
      <c r="LV128" s="56"/>
      <c r="LW128" s="56"/>
      <c r="LX128" s="56"/>
      <c r="LY128" s="56"/>
      <c r="LZ128" s="56"/>
      <c r="MA128" s="56"/>
      <c r="MB128" s="56"/>
      <c r="MC128" s="56"/>
      <c r="MD128" s="56"/>
      <c r="ME128" s="56"/>
      <c r="MF128" s="56"/>
      <c r="MG128" s="56"/>
      <c r="MH128" s="56"/>
      <c r="MI128" s="56"/>
      <c r="MJ128" s="56"/>
      <c r="MK128" s="56"/>
      <c r="ML128" s="56"/>
      <c r="MM128" s="56"/>
      <c r="MN128" s="56"/>
      <c r="MO128" s="56"/>
      <c r="MP128" s="56"/>
      <c r="MQ128" s="56"/>
      <c r="MR128" s="56"/>
      <c r="MS128" s="56"/>
      <c r="MT128" s="56"/>
      <c r="MU128" s="56"/>
      <c r="MV128" s="56"/>
      <c r="MW128" s="56"/>
      <c r="MX128" s="56"/>
      <c r="MY128" s="56"/>
      <c r="MZ128" s="56"/>
      <c r="NA128" s="56"/>
      <c r="NB128" s="56"/>
      <c r="NC128" s="56"/>
      <c r="ND128" s="56"/>
      <c r="NE128" s="56"/>
      <c r="NF128" s="56"/>
      <c r="NG128" s="56"/>
      <c r="NH128" s="56"/>
      <c r="NI128" s="56"/>
      <c r="NJ128" s="56"/>
      <c r="NK128" s="56"/>
      <c r="NL128" s="56"/>
      <c r="NM128" s="56"/>
      <c r="NN128" s="56"/>
      <c r="NO128" s="56"/>
      <c r="NP128" s="56"/>
      <c r="NQ128" s="56"/>
      <c r="NR128" s="56"/>
      <c r="NS128" s="56"/>
      <c r="NT128" s="56"/>
      <c r="NU128" s="56"/>
      <c r="NV128" s="56"/>
      <c r="NW128" s="56"/>
      <c r="NX128" s="56"/>
      <c r="NY128" s="56"/>
      <c r="NZ128" s="56"/>
      <c r="OA128" s="56"/>
      <c r="OB128" s="56"/>
      <c r="OC128" s="56"/>
      <c r="OD128" s="56"/>
      <c r="OE128" s="56"/>
      <c r="OF128" s="56"/>
      <c r="OG128" s="56"/>
      <c r="OH128" s="56"/>
      <c r="OI128" s="56"/>
      <c r="OJ128" s="56"/>
      <c r="OK128" s="56"/>
      <c r="OL128" s="56"/>
      <c r="OM128" s="56"/>
      <c r="ON128" s="56"/>
      <c r="OO128" s="56"/>
      <c r="OP128" s="56"/>
      <c r="OQ128" s="56"/>
      <c r="OR128" s="56"/>
      <c r="OS128" s="56"/>
      <c r="OT128" s="56"/>
      <c r="OU128" s="56"/>
      <c r="OV128" s="56"/>
      <c r="OW128" s="56"/>
      <c r="OX128" s="56"/>
      <c r="OY128" s="56"/>
      <c r="OZ128" s="56"/>
      <c r="PA128" s="56"/>
      <c r="PB128" s="56"/>
      <c r="PC128" s="56"/>
      <c r="PD128" s="56"/>
      <c r="PE128" s="56"/>
      <c r="PF128" s="56"/>
      <c r="PG128" s="56"/>
      <c r="PH128" s="56"/>
      <c r="PI128" s="56"/>
      <c r="PJ128" s="56"/>
      <c r="PK128" s="56"/>
      <c r="PL128" s="56"/>
      <c r="PM128" s="56"/>
      <c r="PN128" s="56"/>
      <c r="PO128" s="56"/>
      <c r="PP128" s="56"/>
      <c r="PQ128" s="56"/>
      <c r="PR128" s="56"/>
      <c r="PS128" s="56"/>
      <c r="PT128" s="56"/>
      <c r="PU128" s="56"/>
      <c r="PV128" s="56"/>
      <c r="PW128" s="56"/>
      <c r="PX128" s="56"/>
      <c r="PY128" s="56"/>
      <c r="PZ128" s="56"/>
      <c r="QA128" s="56"/>
      <c r="QB128" s="56"/>
      <c r="QC128" s="56"/>
      <c r="QD128" s="56"/>
      <c r="QE128" s="56"/>
      <c r="QF128" s="56"/>
      <c r="QG128" s="56"/>
      <c r="QH128" s="56"/>
      <c r="QI128" s="56"/>
      <c r="QJ128" s="56"/>
      <c r="QK128" s="56"/>
      <c r="QL128" s="56"/>
      <c r="QM128" s="56"/>
      <c r="QN128" s="56"/>
      <c r="QO128" s="56"/>
      <c r="QP128" s="56"/>
      <c r="QQ128" s="56"/>
      <c r="QR128" s="56"/>
      <c r="QS128" s="56"/>
      <c r="QT128" s="56"/>
      <c r="QU128" s="56"/>
      <c r="QV128" s="56"/>
      <c r="QW128" s="56"/>
      <c r="QX128" s="56"/>
      <c r="QY128" s="56"/>
      <c r="QZ128" s="56"/>
      <c r="RA128" s="56"/>
      <c r="RB128" s="56"/>
      <c r="RC128" s="56"/>
      <c r="RD128" s="56"/>
      <c r="RE128" s="56"/>
      <c r="RF128" s="56"/>
      <c r="RG128" s="56"/>
      <c r="RH128" s="56"/>
      <c r="RI128" s="56"/>
      <c r="RJ128" s="56"/>
      <c r="RK128" s="56"/>
      <c r="RL128" s="56"/>
      <c r="RM128" s="56"/>
      <c r="RN128" s="56"/>
      <c r="RO128" s="56"/>
      <c r="RP128" s="56"/>
      <c r="RQ128" s="56"/>
      <c r="RR128" s="56"/>
      <c r="RS128" s="56"/>
      <c r="RT128" s="56"/>
      <c r="RU128" s="56"/>
      <c r="RV128" s="56"/>
      <c r="RW128" s="56"/>
      <c r="RX128" s="56"/>
      <c r="RY128" s="56"/>
      <c r="RZ128" s="56"/>
      <c r="SA128" s="56"/>
      <c r="SB128" s="56"/>
      <c r="SC128" s="56"/>
      <c r="SD128" s="56"/>
      <c r="SE128" s="56"/>
      <c r="SF128" s="56"/>
      <c r="SG128" s="56"/>
      <c r="SH128" s="56"/>
      <c r="SI128" s="56"/>
      <c r="SJ128" s="56"/>
      <c r="SK128" s="56"/>
      <c r="SL128" s="56"/>
      <c r="SM128" s="56"/>
      <c r="SN128" s="56"/>
      <c r="SO128" s="56"/>
      <c r="SP128" s="56"/>
      <c r="SQ128" s="56"/>
      <c r="SR128" s="56"/>
      <c r="SS128" s="56"/>
      <c r="ST128" s="56"/>
      <c r="SU128" s="56"/>
      <c r="SV128" s="56"/>
      <c r="SW128" s="56"/>
      <c r="SX128" s="56"/>
      <c r="SY128" s="56"/>
      <c r="SZ128" s="56"/>
      <c r="TA128" s="56"/>
      <c r="TB128" s="56"/>
      <c r="TC128" s="56"/>
      <c r="TD128" s="56"/>
      <c r="TE128" s="56"/>
      <c r="TF128" s="56"/>
      <c r="TG128" s="56"/>
      <c r="TH128" s="56"/>
      <c r="TI128" s="56"/>
      <c r="TJ128" s="56"/>
      <c r="TK128" s="56"/>
      <c r="TL128" s="56"/>
      <c r="TM128" s="56"/>
      <c r="TN128" s="56"/>
      <c r="TO128" s="56"/>
      <c r="TP128" s="56"/>
      <c r="TQ128" s="56"/>
      <c r="TR128" s="56"/>
      <c r="TS128" s="56"/>
      <c r="TT128" s="56"/>
      <c r="TU128" s="56"/>
      <c r="TV128" s="56"/>
      <c r="TW128" s="56"/>
      <c r="TX128" s="56"/>
      <c r="TY128" s="56"/>
      <c r="TZ128" s="56"/>
      <c r="UA128" s="56"/>
      <c r="UB128" s="56"/>
      <c r="UC128" s="56"/>
      <c r="UD128" s="56"/>
      <c r="UE128" s="56"/>
      <c r="UF128" s="56"/>
      <c r="UG128" s="56"/>
      <c r="UH128" s="56"/>
      <c r="UI128" s="56"/>
      <c r="UJ128" s="56"/>
      <c r="UK128" s="56"/>
      <c r="UL128" s="56"/>
      <c r="UM128" s="56"/>
      <c r="UN128" s="56"/>
      <c r="UO128" s="56"/>
      <c r="UP128" s="56"/>
      <c r="UQ128" s="56"/>
      <c r="UR128" s="56"/>
      <c r="US128" s="56"/>
      <c r="UT128" s="56"/>
      <c r="UU128" s="56"/>
      <c r="UV128" s="56"/>
      <c r="UW128" s="56"/>
      <c r="UX128" s="56"/>
      <c r="UY128" s="56"/>
      <c r="UZ128" s="56"/>
      <c r="VA128" s="56"/>
      <c r="VB128" s="56"/>
      <c r="VC128" s="56"/>
      <c r="VD128" s="56"/>
      <c r="VE128" s="56"/>
      <c r="VF128" s="56"/>
      <c r="VG128" s="56"/>
      <c r="VH128" s="56"/>
      <c r="VI128" s="56"/>
      <c r="VJ128" s="56"/>
      <c r="VK128" s="56"/>
      <c r="VL128" s="56"/>
      <c r="VM128" s="56"/>
      <c r="VN128" s="56"/>
      <c r="VO128" s="56"/>
      <c r="VP128" s="56"/>
      <c r="VQ128" s="56"/>
      <c r="VR128" s="56"/>
      <c r="VS128" s="56"/>
      <c r="VT128" s="56"/>
      <c r="VU128" s="56"/>
      <c r="VV128" s="56"/>
      <c r="VW128" s="56"/>
      <c r="VX128" s="56"/>
      <c r="VY128" s="56"/>
      <c r="VZ128" s="56"/>
      <c r="WA128" s="56"/>
      <c r="WB128" s="56"/>
      <c r="WC128" s="56"/>
      <c r="WD128" s="56"/>
      <c r="WE128" s="56"/>
      <c r="WF128" s="56"/>
      <c r="WG128" s="56"/>
      <c r="WH128" s="56"/>
      <c r="WI128" s="56"/>
      <c r="WJ128" s="56"/>
      <c r="WK128" s="56"/>
      <c r="WL128" s="56"/>
      <c r="WM128" s="56"/>
      <c r="WN128" s="56"/>
      <c r="WO128" s="56"/>
      <c r="WP128" s="56"/>
      <c r="WQ128" s="56"/>
      <c r="WR128" s="56"/>
      <c r="WS128" s="56"/>
      <c r="WT128" s="56"/>
      <c r="WU128" s="56"/>
      <c r="WV128" s="56"/>
      <c r="WW128" s="56"/>
      <c r="WX128" s="56"/>
      <c r="WY128" s="56"/>
      <c r="WZ128" s="56"/>
      <c r="XA128" s="56"/>
      <c r="XB128" s="56"/>
      <c r="XC128" s="56"/>
      <c r="XD128" s="56"/>
      <c r="XE128" s="56"/>
      <c r="XF128" s="56"/>
      <c r="XG128" s="56"/>
      <c r="XH128" s="56"/>
      <c r="XI128" s="56"/>
      <c r="XJ128" s="56"/>
      <c r="XK128" s="56"/>
      <c r="XL128" s="56"/>
      <c r="XM128" s="56"/>
      <c r="XN128" s="56"/>
      <c r="XO128" s="56"/>
      <c r="XP128" s="56"/>
      <c r="XQ128" s="56"/>
      <c r="XR128" s="56"/>
      <c r="XS128" s="56"/>
      <c r="XT128" s="56"/>
      <c r="XU128" s="56"/>
      <c r="XV128" s="56"/>
      <c r="XW128" s="56"/>
      <c r="XX128" s="56"/>
      <c r="XY128" s="56"/>
      <c r="XZ128" s="56"/>
      <c r="YA128" s="56"/>
      <c r="YB128" s="56"/>
      <c r="YC128" s="56"/>
      <c r="YD128" s="56"/>
      <c r="YE128" s="56"/>
      <c r="YF128" s="56"/>
      <c r="YG128" s="56"/>
      <c r="YH128" s="56"/>
      <c r="YI128" s="56"/>
      <c r="YJ128" s="56"/>
      <c r="YK128" s="56"/>
      <c r="YL128" s="56"/>
      <c r="YM128" s="56"/>
      <c r="YN128" s="56"/>
      <c r="YO128" s="56"/>
      <c r="YP128" s="56"/>
      <c r="YQ128" s="56"/>
      <c r="YR128" s="56"/>
    </row>
    <row r="129" spans="1:668" ht="15.75" x14ac:dyDescent="0.25">
      <c r="A129" s="34" t="s">
        <v>180</v>
      </c>
      <c r="B129" s="29" t="s">
        <v>179</v>
      </c>
      <c r="C129" s="82" t="s">
        <v>74</v>
      </c>
      <c r="D129" s="89">
        <v>44440</v>
      </c>
      <c r="E129" s="11" t="s">
        <v>116</v>
      </c>
      <c r="F129" s="84">
        <v>60000</v>
      </c>
      <c r="G129" s="82">
        <f>F129*0.0287</f>
        <v>1722</v>
      </c>
      <c r="H129" s="87">
        <v>3486.68</v>
      </c>
      <c r="I129" s="87">
        <f>F129*0.0304</f>
        <v>1824</v>
      </c>
      <c r="J129" s="130">
        <v>25</v>
      </c>
      <c r="K129" s="87">
        <v>7057.68</v>
      </c>
      <c r="L129" s="67">
        <v>52942.32</v>
      </c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IC129" s="56"/>
      <c r="ID129" s="56"/>
      <c r="IE129" s="56"/>
      <c r="IF129" s="56"/>
      <c r="IG129" s="56"/>
      <c r="IH129" s="56"/>
      <c r="II129" s="56"/>
      <c r="IJ129" s="56"/>
      <c r="IK129" s="56"/>
      <c r="IL129" s="56"/>
      <c r="IM129" s="56"/>
      <c r="IN129" s="56"/>
      <c r="IO129" s="56"/>
      <c r="IP129" s="56"/>
      <c r="IQ129" s="56"/>
      <c r="IR129" s="56"/>
      <c r="IS129" s="56"/>
      <c r="IT129" s="56"/>
      <c r="IU129" s="56"/>
      <c r="IV129" s="56"/>
      <c r="IW129" s="56"/>
      <c r="IX129" s="56"/>
      <c r="IY129" s="56"/>
      <c r="IZ129" s="56"/>
      <c r="JA129" s="56"/>
      <c r="JB129" s="56"/>
      <c r="JC129" s="56"/>
      <c r="JD129" s="56"/>
      <c r="JE129" s="56"/>
      <c r="JF129" s="56"/>
      <c r="JG129" s="56"/>
      <c r="JH129" s="56"/>
      <c r="JI129" s="56"/>
      <c r="JJ129" s="56"/>
      <c r="JK129" s="56"/>
      <c r="JL129" s="56"/>
      <c r="JM129" s="56"/>
      <c r="JN129" s="56"/>
      <c r="JO129" s="56"/>
      <c r="JP129" s="56"/>
      <c r="JQ129" s="56"/>
      <c r="JR129" s="56"/>
      <c r="JS129" s="56"/>
      <c r="JT129" s="56"/>
      <c r="JU129" s="56"/>
      <c r="JV129" s="56"/>
      <c r="JW129" s="56"/>
      <c r="JX129" s="56"/>
      <c r="JY129" s="56"/>
      <c r="JZ129" s="56"/>
      <c r="KA129" s="56"/>
      <c r="KB129" s="56"/>
      <c r="KC129" s="56"/>
      <c r="KD129" s="56"/>
      <c r="KE129" s="56"/>
      <c r="KF129" s="56"/>
      <c r="KG129" s="56"/>
      <c r="KH129" s="56"/>
      <c r="KI129" s="56"/>
      <c r="KJ129" s="56"/>
      <c r="KK129" s="56"/>
      <c r="KL129" s="56"/>
      <c r="KM129" s="56"/>
      <c r="KN129" s="56"/>
      <c r="KO129" s="56"/>
      <c r="KP129" s="56"/>
      <c r="KQ129" s="56"/>
      <c r="KR129" s="56"/>
      <c r="KS129" s="56"/>
      <c r="KT129" s="56"/>
      <c r="KU129" s="56"/>
      <c r="KV129" s="56"/>
      <c r="KW129" s="56"/>
      <c r="KX129" s="56"/>
      <c r="KY129" s="56"/>
      <c r="KZ129" s="56"/>
      <c r="LA129" s="56"/>
      <c r="LB129" s="56"/>
      <c r="LC129" s="56"/>
      <c r="LD129" s="56"/>
      <c r="LE129" s="56"/>
      <c r="LF129" s="56"/>
      <c r="LG129" s="56"/>
      <c r="LH129" s="56"/>
      <c r="LI129" s="56"/>
      <c r="LJ129" s="56"/>
      <c r="LK129" s="56"/>
      <c r="LL129" s="56"/>
      <c r="LM129" s="56"/>
      <c r="LN129" s="56"/>
      <c r="LO129" s="56"/>
      <c r="LP129" s="56"/>
      <c r="LQ129" s="56"/>
      <c r="LR129" s="56"/>
      <c r="LS129" s="56"/>
      <c r="LT129" s="56"/>
      <c r="LU129" s="56"/>
      <c r="LV129" s="56"/>
      <c r="LW129" s="56"/>
      <c r="LX129" s="56"/>
      <c r="LY129" s="56"/>
      <c r="LZ129" s="56"/>
      <c r="MA129" s="56"/>
      <c r="MB129" s="56"/>
      <c r="MC129" s="56"/>
      <c r="MD129" s="56"/>
      <c r="ME129" s="56"/>
      <c r="MF129" s="56"/>
      <c r="MG129" s="56"/>
      <c r="MH129" s="56"/>
      <c r="MI129" s="56"/>
      <c r="MJ129" s="56"/>
      <c r="MK129" s="56"/>
      <c r="ML129" s="56"/>
      <c r="MM129" s="56"/>
      <c r="MN129" s="56"/>
      <c r="MO129" s="56"/>
      <c r="MP129" s="56"/>
      <c r="MQ129" s="56"/>
      <c r="MR129" s="56"/>
      <c r="MS129" s="56"/>
      <c r="MT129" s="56"/>
      <c r="MU129" s="56"/>
      <c r="MV129" s="56"/>
      <c r="MW129" s="56"/>
      <c r="MX129" s="56"/>
      <c r="MY129" s="56"/>
      <c r="MZ129" s="56"/>
      <c r="NA129" s="56"/>
      <c r="NB129" s="56"/>
      <c r="NC129" s="56"/>
      <c r="ND129" s="56"/>
      <c r="NE129" s="56"/>
      <c r="NF129" s="56"/>
      <c r="NG129" s="56"/>
      <c r="NH129" s="56"/>
      <c r="NI129" s="56"/>
      <c r="NJ129" s="56"/>
      <c r="NK129" s="56"/>
      <c r="NL129" s="56"/>
      <c r="NM129" s="56"/>
      <c r="NN129" s="56"/>
      <c r="NO129" s="56"/>
      <c r="NP129" s="56"/>
      <c r="NQ129" s="56"/>
      <c r="NR129" s="56"/>
      <c r="NS129" s="56"/>
      <c r="NT129" s="56"/>
      <c r="NU129" s="56"/>
      <c r="NV129" s="56"/>
      <c r="NW129" s="56"/>
      <c r="NX129" s="56"/>
      <c r="NY129" s="56"/>
      <c r="NZ129" s="56"/>
      <c r="OA129" s="56"/>
      <c r="OB129" s="56"/>
      <c r="OC129" s="56"/>
      <c r="OD129" s="56"/>
      <c r="OE129" s="56"/>
      <c r="OF129" s="56"/>
      <c r="OG129" s="56"/>
      <c r="OH129" s="56"/>
      <c r="OI129" s="56"/>
      <c r="OJ129" s="56"/>
      <c r="OK129" s="56"/>
      <c r="OL129" s="56"/>
      <c r="OM129" s="56"/>
      <c r="ON129" s="56"/>
      <c r="OO129" s="56"/>
      <c r="OP129" s="56"/>
      <c r="OQ129" s="56"/>
      <c r="OR129" s="56"/>
      <c r="OS129" s="56"/>
      <c r="OT129" s="56"/>
      <c r="OU129" s="56"/>
      <c r="OV129" s="56"/>
      <c r="OW129" s="56"/>
      <c r="OX129" s="56"/>
      <c r="OY129" s="56"/>
      <c r="OZ129" s="56"/>
      <c r="PA129" s="56"/>
      <c r="PB129" s="56"/>
      <c r="PC129" s="56"/>
      <c r="PD129" s="56"/>
      <c r="PE129" s="56"/>
      <c r="PF129" s="56"/>
      <c r="PG129" s="56"/>
      <c r="PH129" s="56"/>
      <c r="PI129" s="56"/>
      <c r="PJ129" s="56"/>
      <c r="PK129" s="56"/>
      <c r="PL129" s="56"/>
      <c r="PM129" s="56"/>
      <c r="PN129" s="56"/>
      <c r="PO129" s="56"/>
      <c r="PP129" s="56"/>
      <c r="PQ129" s="56"/>
      <c r="PR129" s="56"/>
      <c r="PS129" s="56"/>
      <c r="PT129" s="56"/>
      <c r="PU129" s="56"/>
      <c r="PV129" s="56"/>
      <c r="PW129" s="56"/>
      <c r="PX129" s="56"/>
      <c r="PY129" s="56"/>
      <c r="PZ129" s="56"/>
      <c r="QA129" s="56"/>
      <c r="QB129" s="56"/>
      <c r="QC129" s="56"/>
      <c r="QD129" s="56"/>
      <c r="QE129" s="56"/>
      <c r="QF129" s="56"/>
      <c r="QG129" s="56"/>
      <c r="QH129" s="56"/>
      <c r="QI129" s="56"/>
      <c r="QJ129" s="56"/>
      <c r="QK129" s="56"/>
      <c r="QL129" s="56"/>
      <c r="QM129" s="56"/>
      <c r="QN129" s="56"/>
      <c r="QO129" s="56"/>
      <c r="QP129" s="56"/>
      <c r="QQ129" s="56"/>
      <c r="QR129" s="56"/>
      <c r="QS129" s="56"/>
      <c r="QT129" s="56"/>
      <c r="QU129" s="56"/>
      <c r="QV129" s="56"/>
      <c r="QW129" s="56"/>
      <c r="QX129" s="56"/>
      <c r="QY129" s="56"/>
      <c r="QZ129" s="56"/>
      <c r="RA129" s="56"/>
      <c r="RB129" s="56"/>
      <c r="RC129" s="56"/>
      <c r="RD129" s="56"/>
      <c r="RE129" s="56"/>
      <c r="RF129" s="56"/>
      <c r="RG129" s="56"/>
      <c r="RH129" s="56"/>
      <c r="RI129" s="56"/>
      <c r="RJ129" s="56"/>
      <c r="RK129" s="56"/>
      <c r="RL129" s="56"/>
      <c r="RM129" s="56"/>
      <c r="RN129" s="56"/>
      <c r="RO129" s="56"/>
      <c r="RP129" s="56"/>
      <c r="RQ129" s="56"/>
      <c r="RR129" s="56"/>
      <c r="RS129" s="56"/>
      <c r="RT129" s="56"/>
      <c r="RU129" s="56"/>
      <c r="RV129" s="56"/>
      <c r="RW129" s="56"/>
      <c r="RX129" s="56"/>
      <c r="RY129" s="56"/>
      <c r="RZ129" s="56"/>
      <c r="SA129" s="56"/>
      <c r="SB129" s="56"/>
      <c r="SC129" s="56"/>
      <c r="SD129" s="56"/>
      <c r="SE129" s="56"/>
      <c r="SF129" s="56"/>
      <c r="SG129" s="56"/>
      <c r="SH129" s="56"/>
      <c r="SI129" s="56"/>
      <c r="SJ129" s="56"/>
      <c r="SK129" s="56"/>
      <c r="SL129" s="56"/>
      <c r="SM129" s="56"/>
      <c r="SN129" s="56"/>
      <c r="SO129" s="56"/>
      <c r="SP129" s="56"/>
      <c r="SQ129" s="56"/>
      <c r="SR129" s="56"/>
      <c r="SS129" s="56"/>
      <c r="ST129" s="56"/>
      <c r="SU129" s="56"/>
      <c r="SV129" s="56"/>
      <c r="SW129" s="56"/>
      <c r="SX129" s="56"/>
      <c r="SY129" s="56"/>
      <c r="SZ129" s="56"/>
      <c r="TA129" s="56"/>
      <c r="TB129" s="56"/>
      <c r="TC129" s="56"/>
      <c r="TD129" s="56"/>
      <c r="TE129" s="56"/>
      <c r="TF129" s="56"/>
      <c r="TG129" s="56"/>
      <c r="TH129" s="56"/>
      <c r="TI129" s="56"/>
      <c r="TJ129" s="56"/>
      <c r="TK129" s="56"/>
      <c r="TL129" s="56"/>
      <c r="TM129" s="56"/>
      <c r="TN129" s="56"/>
      <c r="TO129" s="56"/>
      <c r="TP129" s="56"/>
      <c r="TQ129" s="56"/>
      <c r="TR129" s="56"/>
      <c r="TS129" s="56"/>
      <c r="TT129" s="56"/>
      <c r="TU129" s="56"/>
      <c r="TV129" s="56"/>
      <c r="TW129" s="56"/>
      <c r="TX129" s="56"/>
      <c r="TY129" s="56"/>
      <c r="TZ129" s="56"/>
      <c r="UA129" s="56"/>
      <c r="UB129" s="56"/>
      <c r="UC129" s="56"/>
      <c r="UD129" s="56"/>
      <c r="UE129" s="56"/>
      <c r="UF129" s="56"/>
      <c r="UG129" s="56"/>
      <c r="UH129" s="56"/>
      <c r="UI129" s="56"/>
      <c r="UJ129" s="56"/>
      <c r="UK129" s="56"/>
      <c r="UL129" s="56"/>
      <c r="UM129" s="56"/>
      <c r="UN129" s="56"/>
      <c r="UO129" s="56"/>
      <c r="UP129" s="56"/>
      <c r="UQ129" s="56"/>
      <c r="UR129" s="56"/>
      <c r="US129" s="56"/>
      <c r="UT129" s="56"/>
      <c r="UU129" s="56"/>
      <c r="UV129" s="56"/>
      <c r="UW129" s="56"/>
      <c r="UX129" s="56"/>
      <c r="UY129" s="56"/>
      <c r="UZ129" s="56"/>
      <c r="VA129" s="56"/>
      <c r="VB129" s="56"/>
      <c r="VC129" s="56"/>
      <c r="VD129" s="56"/>
      <c r="VE129" s="56"/>
      <c r="VF129" s="56"/>
      <c r="VG129" s="56"/>
      <c r="VH129" s="56"/>
      <c r="VI129" s="56"/>
      <c r="VJ129" s="56"/>
      <c r="VK129" s="56"/>
      <c r="VL129" s="56"/>
      <c r="VM129" s="56"/>
      <c r="VN129" s="56"/>
      <c r="VO129" s="56"/>
      <c r="VP129" s="56"/>
      <c r="VQ129" s="56"/>
      <c r="VR129" s="56"/>
      <c r="VS129" s="56"/>
      <c r="VT129" s="56"/>
      <c r="VU129" s="56"/>
      <c r="VV129" s="56"/>
      <c r="VW129" s="56"/>
      <c r="VX129" s="56"/>
      <c r="VY129" s="56"/>
      <c r="VZ129" s="56"/>
      <c r="WA129" s="56"/>
      <c r="WB129" s="56"/>
      <c r="WC129" s="56"/>
      <c r="WD129" s="56"/>
      <c r="WE129" s="56"/>
      <c r="WF129" s="56"/>
      <c r="WG129" s="56"/>
      <c r="WH129" s="56"/>
      <c r="WI129" s="56"/>
      <c r="WJ129" s="56"/>
      <c r="WK129" s="56"/>
      <c r="WL129" s="56"/>
      <c r="WM129" s="56"/>
      <c r="WN129" s="56"/>
      <c r="WO129" s="56"/>
      <c r="WP129" s="56"/>
      <c r="WQ129" s="56"/>
      <c r="WR129" s="56"/>
      <c r="WS129" s="56"/>
      <c r="WT129" s="56"/>
      <c r="WU129" s="56"/>
      <c r="WV129" s="56"/>
      <c r="WW129" s="56"/>
      <c r="WX129" s="56"/>
      <c r="WY129" s="56"/>
      <c r="WZ129" s="56"/>
      <c r="XA129" s="56"/>
      <c r="XB129" s="56"/>
      <c r="XC129" s="56"/>
      <c r="XD129" s="56"/>
      <c r="XE129" s="56"/>
      <c r="XF129" s="56"/>
      <c r="XG129" s="56"/>
      <c r="XH129" s="56"/>
      <c r="XI129" s="56"/>
      <c r="XJ129" s="56"/>
      <c r="XK129" s="56"/>
      <c r="XL129" s="56"/>
      <c r="XM129" s="56"/>
      <c r="XN129" s="56"/>
      <c r="XO129" s="56"/>
      <c r="XP129" s="56"/>
      <c r="XQ129" s="56"/>
      <c r="XR129" s="56"/>
      <c r="XS129" s="56"/>
      <c r="XT129" s="56"/>
      <c r="XU129" s="56"/>
      <c r="XV129" s="56"/>
      <c r="XW129" s="56"/>
      <c r="XX129" s="56"/>
      <c r="XY129" s="56"/>
      <c r="XZ129" s="56"/>
      <c r="YA129" s="56"/>
      <c r="YB129" s="56"/>
      <c r="YC129" s="56"/>
      <c r="YD129" s="56"/>
      <c r="YE129" s="56"/>
      <c r="YF129" s="56"/>
      <c r="YG129" s="56"/>
      <c r="YH129" s="56"/>
      <c r="YI129" s="56"/>
      <c r="YJ129" s="56"/>
      <c r="YK129" s="56"/>
      <c r="YL129" s="56"/>
      <c r="YM129" s="56"/>
      <c r="YN129" s="56"/>
      <c r="YO129" s="56"/>
      <c r="YP129" s="56"/>
      <c r="YQ129" s="56"/>
      <c r="YR129" s="56"/>
    </row>
    <row r="130" spans="1:668" ht="15.75" x14ac:dyDescent="0.25">
      <c r="A130" s="34" t="s">
        <v>182</v>
      </c>
      <c r="B130" s="29" t="s">
        <v>179</v>
      </c>
      <c r="C130" s="82" t="s">
        <v>74</v>
      </c>
      <c r="D130" s="89">
        <v>44593</v>
      </c>
      <c r="E130" s="11" t="s">
        <v>116</v>
      </c>
      <c r="F130" s="176">
        <v>60000</v>
      </c>
      <c r="G130" s="82">
        <v>1722</v>
      </c>
      <c r="H130" s="87">
        <v>3486.68</v>
      </c>
      <c r="I130" s="87">
        <v>1824</v>
      </c>
      <c r="J130" s="130">
        <v>25</v>
      </c>
      <c r="K130" s="87">
        <v>7057.68</v>
      </c>
      <c r="L130" s="67">
        <v>52942.32</v>
      </c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IC130" s="56"/>
      <c r="ID130" s="56"/>
      <c r="IE130" s="56"/>
      <c r="IF130" s="56"/>
      <c r="IG130" s="56"/>
      <c r="IH130" s="56"/>
      <c r="II130" s="56"/>
      <c r="IJ130" s="56"/>
      <c r="IK130" s="56"/>
      <c r="IL130" s="56"/>
      <c r="IM130" s="56"/>
      <c r="IN130" s="56"/>
      <c r="IO130" s="56"/>
      <c r="IP130" s="56"/>
      <c r="IQ130" s="56"/>
      <c r="IR130" s="56"/>
      <c r="IS130" s="56"/>
      <c r="IT130" s="56"/>
      <c r="IU130" s="56"/>
      <c r="IV130" s="56"/>
      <c r="IW130" s="56"/>
      <c r="IX130" s="56"/>
      <c r="IY130" s="56"/>
      <c r="IZ130" s="56"/>
      <c r="JA130" s="56"/>
      <c r="JB130" s="56"/>
      <c r="JC130" s="56"/>
      <c r="JD130" s="56"/>
      <c r="JE130" s="56"/>
      <c r="JF130" s="56"/>
      <c r="JG130" s="56"/>
      <c r="JH130" s="56"/>
      <c r="JI130" s="56"/>
      <c r="JJ130" s="56"/>
      <c r="JK130" s="56"/>
      <c r="JL130" s="56"/>
      <c r="JM130" s="56"/>
      <c r="JN130" s="56"/>
      <c r="JO130" s="56"/>
      <c r="JP130" s="56"/>
      <c r="JQ130" s="56"/>
      <c r="JR130" s="56"/>
      <c r="JS130" s="56"/>
      <c r="JT130" s="56"/>
      <c r="JU130" s="56"/>
      <c r="JV130" s="56"/>
      <c r="JW130" s="56"/>
      <c r="JX130" s="56"/>
      <c r="JY130" s="56"/>
      <c r="JZ130" s="56"/>
      <c r="KA130" s="56"/>
      <c r="KB130" s="56"/>
      <c r="KC130" s="56"/>
      <c r="KD130" s="56"/>
      <c r="KE130" s="56"/>
      <c r="KF130" s="56"/>
      <c r="KG130" s="56"/>
      <c r="KH130" s="56"/>
      <c r="KI130" s="56"/>
      <c r="KJ130" s="56"/>
      <c r="KK130" s="56"/>
      <c r="KL130" s="56"/>
      <c r="KM130" s="56"/>
      <c r="KN130" s="56"/>
      <c r="KO130" s="56"/>
      <c r="KP130" s="56"/>
      <c r="KQ130" s="56"/>
      <c r="KR130" s="56"/>
      <c r="KS130" s="56"/>
      <c r="KT130" s="56"/>
      <c r="KU130" s="56"/>
      <c r="KV130" s="56"/>
      <c r="KW130" s="56"/>
      <c r="KX130" s="56"/>
      <c r="KY130" s="56"/>
      <c r="KZ130" s="56"/>
      <c r="LA130" s="56"/>
      <c r="LB130" s="56"/>
      <c r="LC130" s="56"/>
      <c r="LD130" s="56"/>
      <c r="LE130" s="56"/>
      <c r="LF130" s="56"/>
      <c r="LG130" s="56"/>
      <c r="LH130" s="56"/>
      <c r="LI130" s="56"/>
      <c r="LJ130" s="56"/>
      <c r="LK130" s="56"/>
      <c r="LL130" s="56"/>
      <c r="LM130" s="56"/>
      <c r="LN130" s="56"/>
      <c r="LO130" s="56"/>
      <c r="LP130" s="56"/>
      <c r="LQ130" s="56"/>
      <c r="LR130" s="56"/>
      <c r="LS130" s="56"/>
      <c r="LT130" s="56"/>
      <c r="LU130" s="56"/>
      <c r="LV130" s="56"/>
      <c r="LW130" s="56"/>
      <c r="LX130" s="56"/>
      <c r="LY130" s="56"/>
      <c r="LZ130" s="56"/>
      <c r="MA130" s="56"/>
      <c r="MB130" s="56"/>
      <c r="MC130" s="56"/>
      <c r="MD130" s="56"/>
      <c r="ME130" s="56"/>
      <c r="MF130" s="56"/>
      <c r="MG130" s="56"/>
      <c r="MH130" s="56"/>
      <c r="MI130" s="56"/>
      <c r="MJ130" s="56"/>
      <c r="MK130" s="56"/>
      <c r="ML130" s="56"/>
      <c r="MM130" s="56"/>
      <c r="MN130" s="56"/>
      <c r="MO130" s="56"/>
      <c r="MP130" s="56"/>
      <c r="MQ130" s="56"/>
      <c r="MR130" s="56"/>
      <c r="MS130" s="56"/>
      <c r="MT130" s="56"/>
      <c r="MU130" s="56"/>
      <c r="MV130" s="56"/>
      <c r="MW130" s="56"/>
      <c r="MX130" s="56"/>
      <c r="MY130" s="56"/>
      <c r="MZ130" s="56"/>
      <c r="NA130" s="56"/>
      <c r="NB130" s="56"/>
      <c r="NC130" s="56"/>
      <c r="ND130" s="56"/>
      <c r="NE130" s="56"/>
      <c r="NF130" s="56"/>
      <c r="NG130" s="56"/>
      <c r="NH130" s="56"/>
      <c r="NI130" s="56"/>
      <c r="NJ130" s="56"/>
      <c r="NK130" s="56"/>
      <c r="NL130" s="56"/>
      <c r="NM130" s="56"/>
      <c r="NN130" s="56"/>
      <c r="NO130" s="56"/>
      <c r="NP130" s="56"/>
      <c r="NQ130" s="56"/>
      <c r="NR130" s="56"/>
      <c r="NS130" s="56"/>
      <c r="NT130" s="56"/>
      <c r="NU130" s="56"/>
      <c r="NV130" s="56"/>
      <c r="NW130" s="56"/>
      <c r="NX130" s="56"/>
      <c r="NY130" s="56"/>
      <c r="NZ130" s="56"/>
      <c r="OA130" s="56"/>
      <c r="OB130" s="56"/>
      <c r="OC130" s="56"/>
      <c r="OD130" s="56"/>
      <c r="OE130" s="56"/>
      <c r="OF130" s="56"/>
      <c r="OG130" s="56"/>
      <c r="OH130" s="56"/>
      <c r="OI130" s="56"/>
      <c r="OJ130" s="56"/>
      <c r="OK130" s="56"/>
      <c r="OL130" s="56"/>
      <c r="OM130" s="56"/>
      <c r="ON130" s="56"/>
      <c r="OO130" s="56"/>
      <c r="OP130" s="56"/>
      <c r="OQ130" s="56"/>
      <c r="OR130" s="56"/>
      <c r="OS130" s="56"/>
      <c r="OT130" s="56"/>
      <c r="OU130" s="56"/>
      <c r="OV130" s="56"/>
      <c r="OW130" s="56"/>
      <c r="OX130" s="56"/>
      <c r="OY130" s="56"/>
      <c r="OZ130" s="56"/>
      <c r="PA130" s="56"/>
      <c r="PB130" s="56"/>
      <c r="PC130" s="56"/>
      <c r="PD130" s="56"/>
      <c r="PE130" s="56"/>
      <c r="PF130" s="56"/>
      <c r="PG130" s="56"/>
      <c r="PH130" s="56"/>
      <c r="PI130" s="56"/>
      <c r="PJ130" s="56"/>
      <c r="PK130" s="56"/>
      <c r="PL130" s="56"/>
      <c r="PM130" s="56"/>
      <c r="PN130" s="56"/>
      <c r="PO130" s="56"/>
      <c r="PP130" s="56"/>
      <c r="PQ130" s="56"/>
      <c r="PR130" s="56"/>
      <c r="PS130" s="56"/>
      <c r="PT130" s="56"/>
      <c r="PU130" s="56"/>
      <c r="PV130" s="56"/>
      <c r="PW130" s="56"/>
      <c r="PX130" s="56"/>
      <c r="PY130" s="56"/>
      <c r="PZ130" s="56"/>
      <c r="QA130" s="56"/>
      <c r="QB130" s="56"/>
      <c r="QC130" s="56"/>
      <c r="QD130" s="56"/>
      <c r="QE130" s="56"/>
      <c r="QF130" s="56"/>
      <c r="QG130" s="56"/>
      <c r="QH130" s="56"/>
      <c r="QI130" s="56"/>
      <c r="QJ130" s="56"/>
      <c r="QK130" s="56"/>
      <c r="QL130" s="56"/>
      <c r="QM130" s="56"/>
      <c r="QN130" s="56"/>
      <c r="QO130" s="56"/>
      <c r="QP130" s="56"/>
      <c r="QQ130" s="56"/>
      <c r="QR130" s="56"/>
      <c r="QS130" s="56"/>
      <c r="QT130" s="56"/>
      <c r="QU130" s="56"/>
      <c r="QV130" s="56"/>
      <c r="QW130" s="56"/>
      <c r="QX130" s="56"/>
      <c r="QY130" s="56"/>
      <c r="QZ130" s="56"/>
      <c r="RA130" s="56"/>
      <c r="RB130" s="56"/>
      <c r="RC130" s="56"/>
      <c r="RD130" s="56"/>
      <c r="RE130" s="56"/>
      <c r="RF130" s="56"/>
      <c r="RG130" s="56"/>
      <c r="RH130" s="56"/>
      <c r="RI130" s="56"/>
      <c r="RJ130" s="56"/>
      <c r="RK130" s="56"/>
      <c r="RL130" s="56"/>
      <c r="RM130" s="56"/>
      <c r="RN130" s="56"/>
      <c r="RO130" s="56"/>
      <c r="RP130" s="56"/>
      <c r="RQ130" s="56"/>
      <c r="RR130" s="56"/>
      <c r="RS130" s="56"/>
      <c r="RT130" s="56"/>
      <c r="RU130" s="56"/>
      <c r="RV130" s="56"/>
      <c r="RW130" s="56"/>
      <c r="RX130" s="56"/>
      <c r="RY130" s="56"/>
      <c r="RZ130" s="56"/>
      <c r="SA130" s="56"/>
      <c r="SB130" s="56"/>
      <c r="SC130" s="56"/>
      <c r="SD130" s="56"/>
      <c r="SE130" s="56"/>
      <c r="SF130" s="56"/>
      <c r="SG130" s="56"/>
      <c r="SH130" s="56"/>
      <c r="SI130" s="56"/>
      <c r="SJ130" s="56"/>
      <c r="SK130" s="56"/>
      <c r="SL130" s="56"/>
      <c r="SM130" s="56"/>
      <c r="SN130" s="56"/>
      <c r="SO130" s="56"/>
      <c r="SP130" s="56"/>
      <c r="SQ130" s="56"/>
      <c r="SR130" s="56"/>
      <c r="SS130" s="56"/>
      <c r="ST130" s="56"/>
      <c r="SU130" s="56"/>
      <c r="SV130" s="56"/>
      <c r="SW130" s="56"/>
      <c r="SX130" s="56"/>
      <c r="SY130" s="56"/>
      <c r="SZ130" s="56"/>
      <c r="TA130" s="56"/>
      <c r="TB130" s="56"/>
      <c r="TC130" s="56"/>
      <c r="TD130" s="56"/>
      <c r="TE130" s="56"/>
      <c r="TF130" s="56"/>
      <c r="TG130" s="56"/>
      <c r="TH130" s="56"/>
      <c r="TI130" s="56"/>
      <c r="TJ130" s="56"/>
      <c r="TK130" s="56"/>
      <c r="TL130" s="56"/>
      <c r="TM130" s="56"/>
      <c r="TN130" s="56"/>
      <c r="TO130" s="56"/>
      <c r="TP130" s="56"/>
      <c r="TQ130" s="56"/>
      <c r="TR130" s="56"/>
      <c r="TS130" s="56"/>
      <c r="TT130" s="56"/>
      <c r="TU130" s="56"/>
      <c r="TV130" s="56"/>
      <c r="TW130" s="56"/>
      <c r="TX130" s="56"/>
      <c r="TY130" s="56"/>
      <c r="TZ130" s="56"/>
      <c r="UA130" s="56"/>
      <c r="UB130" s="56"/>
      <c r="UC130" s="56"/>
      <c r="UD130" s="56"/>
      <c r="UE130" s="56"/>
      <c r="UF130" s="56"/>
      <c r="UG130" s="56"/>
      <c r="UH130" s="56"/>
      <c r="UI130" s="56"/>
      <c r="UJ130" s="56"/>
      <c r="UK130" s="56"/>
      <c r="UL130" s="56"/>
      <c r="UM130" s="56"/>
      <c r="UN130" s="56"/>
      <c r="UO130" s="56"/>
      <c r="UP130" s="56"/>
      <c r="UQ130" s="56"/>
      <c r="UR130" s="56"/>
      <c r="US130" s="56"/>
      <c r="UT130" s="56"/>
      <c r="UU130" s="56"/>
      <c r="UV130" s="56"/>
      <c r="UW130" s="56"/>
      <c r="UX130" s="56"/>
      <c r="UY130" s="56"/>
      <c r="UZ130" s="56"/>
      <c r="VA130" s="56"/>
      <c r="VB130" s="56"/>
      <c r="VC130" s="56"/>
      <c r="VD130" s="56"/>
      <c r="VE130" s="56"/>
      <c r="VF130" s="56"/>
      <c r="VG130" s="56"/>
      <c r="VH130" s="56"/>
      <c r="VI130" s="56"/>
      <c r="VJ130" s="56"/>
      <c r="VK130" s="56"/>
      <c r="VL130" s="56"/>
      <c r="VM130" s="56"/>
      <c r="VN130" s="56"/>
      <c r="VO130" s="56"/>
      <c r="VP130" s="56"/>
      <c r="VQ130" s="56"/>
      <c r="VR130" s="56"/>
      <c r="VS130" s="56"/>
      <c r="VT130" s="56"/>
      <c r="VU130" s="56"/>
      <c r="VV130" s="56"/>
      <c r="VW130" s="56"/>
      <c r="VX130" s="56"/>
      <c r="VY130" s="56"/>
      <c r="VZ130" s="56"/>
      <c r="WA130" s="56"/>
      <c r="WB130" s="56"/>
      <c r="WC130" s="56"/>
      <c r="WD130" s="56"/>
      <c r="WE130" s="56"/>
      <c r="WF130" s="56"/>
      <c r="WG130" s="56"/>
      <c r="WH130" s="56"/>
      <c r="WI130" s="56"/>
      <c r="WJ130" s="56"/>
      <c r="WK130" s="56"/>
      <c r="WL130" s="56"/>
      <c r="WM130" s="56"/>
      <c r="WN130" s="56"/>
      <c r="WO130" s="56"/>
      <c r="WP130" s="56"/>
      <c r="WQ130" s="56"/>
      <c r="WR130" s="56"/>
      <c r="WS130" s="56"/>
      <c r="WT130" s="56"/>
      <c r="WU130" s="56"/>
      <c r="WV130" s="56"/>
      <c r="WW130" s="56"/>
      <c r="WX130" s="56"/>
      <c r="WY130" s="56"/>
      <c r="WZ130" s="56"/>
      <c r="XA130" s="56"/>
      <c r="XB130" s="56"/>
      <c r="XC130" s="56"/>
      <c r="XD130" s="56"/>
      <c r="XE130" s="56"/>
      <c r="XF130" s="56"/>
      <c r="XG130" s="56"/>
      <c r="XH130" s="56"/>
      <c r="XI130" s="56"/>
      <c r="XJ130" s="56"/>
      <c r="XK130" s="56"/>
      <c r="XL130" s="56"/>
      <c r="XM130" s="56"/>
      <c r="XN130" s="56"/>
      <c r="XO130" s="56"/>
      <c r="XP130" s="56"/>
      <c r="XQ130" s="56"/>
      <c r="XR130" s="56"/>
      <c r="XS130" s="56"/>
      <c r="XT130" s="56"/>
      <c r="XU130" s="56"/>
      <c r="XV130" s="56"/>
      <c r="XW130" s="56"/>
      <c r="XX130" s="56"/>
      <c r="XY130" s="56"/>
      <c r="XZ130" s="56"/>
      <c r="YA130" s="56"/>
      <c r="YB130" s="56"/>
      <c r="YC130" s="56"/>
      <c r="YD130" s="56"/>
      <c r="YE130" s="56"/>
      <c r="YF130" s="56"/>
      <c r="YG130" s="56"/>
      <c r="YH130" s="56"/>
      <c r="YI130" s="56"/>
      <c r="YJ130" s="56"/>
      <c r="YK130" s="56"/>
      <c r="YL130" s="56"/>
      <c r="YM130" s="56"/>
      <c r="YN130" s="56"/>
      <c r="YO130" s="56"/>
      <c r="YP130" s="56"/>
      <c r="YQ130" s="56"/>
      <c r="YR130" s="56"/>
    </row>
    <row r="131" spans="1:668" ht="15.75" x14ac:dyDescent="0.25">
      <c r="A131" s="34" t="s">
        <v>183</v>
      </c>
      <c r="B131" s="29" t="s">
        <v>181</v>
      </c>
      <c r="C131" s="82" t="s">
        <v>74</v>
      </c>
      <c r="D131" s="89">
        <v>44594</v>
      </c>
      <c r="E131" s="11" t="s">
        <v>116</v>
      </c>
      <c r="F131" s="84">
        <v>60000</v>
      </c>
      <c r="G131" s="82">
        <v>1722</v>
      </c>
      <c r="H131" s="87">
        <v>3486.68</v>
      </c>
      <c r="I131" s="87">
        <v>1824</v>
      </c>
      <c r="J131" s="130">
        <v>25</v>
      </c>
      <c r="K131" s="87">
        <v>7057.68</v>
      </c>
      <c r="L131" s="67">
        <v>52942.32</v>
      </c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IC131" s="56"/>
      <c r="ID131" s="56"/>
      <c r="IE131" s="56"/>
      <c r="IF131" s="56"/>
      <c r="IG131" s="56"/>
      <c r="IH131" s="56"/>
      <c r="II131" s="56"/>
      <c r="IJ131" s="56"/>
      <c r="IK131" s="56"/>
      <c r="IL131" s="56"/>
      <c r="IM131" s="56"/>
      <c r="IN131" s="56"/>
      <c r="IO131" s="56"/>
      <c r="IP131" s="56"/>
      <c r="IQ131" s="56"/>
      <c r="IR131" s="56"/>
      <c r="IS131" s="56"/>
      <c r="IT131" s="56"/>
      <c r="IU131" s="56"/>
      <c r="IV131" s="56"/>
      <c r="IW131" s="56"/>
      <c r="IX131" s="56"/>
      <c r="IY131" s="56"/>
      <c r="IZ131" s="56"/>
      <c r="JA131" s="56"/>
      <c r="JB131" s="56"/>
      <c r="JC131" s="56"/>
      <c r="JD131" s="56"/>
      <c r="JE131" s="56"/>
      <c r="JF131" s="56"/>
      <c r="JG131" s="56"/>
      <c r="JH131" s="56"/>
      <c r="JI131" s="56"/>
      <c r="JJ131" s="56"/>
      <c r="JK131" s="56"/>
      <c r="JL131" s="56"/>
      <c r="JM131" s="56"/>
      <c r="JN131" s="56"/>
      <c r="JO131" s="56"/>
      <c r="JP131" s="56"/>
      <c r="JQ131" s="56"/>
      <c r="JR131" s="56"/>
      <c r="JS131" s="56"/>
      <c r="JT131" s="56"/>
      <c r="JU131" s="56"/>
      <c r="JV131" s="56"/>
      <c r="JW131" s="56"/>
      <c r="JX131" s="56"/>
      <c r="JY131" s="56"/>
      <c r="JZ131" s="56"/>
      <c r="KA131" s="56"/>
      <c r="KB131" s="56"/>
      <c r="KC131" s="56"/>
      <c r="KD131" s="56"/>
      <c r="KE131" s="56"/>
      <c r="KF131" s="56"/>
      <c r="KG131" s="56"/>
      <c r="KH131" s="56"/>
      <c r="KI131" s="56"/>
      <c r="KJ131" s="56"/>
      <c r="KK131" s="56"/>
      <c r="KL131" s="56"/>
      <c r="KM131" s="56"/>
      <c r="KN131" s="56"/>
      <c r="KO131" s="56"/>
      <c r="KP131" s="56"/>
      <c r="KQ131" s="56"/>
      <c r="KR131" s="56"/>
      <c r="KS131" s="56"/>
      <c r="KT131" s="56"/>
      <c r="KU131" s="56"/>
      <c r="KV131" s="56"/>
      <c r="KW131" s="56"/>
      <c r="KX131" s="56"/>
      <c r="KY131" s="56"/>
      <c r="KZ131" s="56"/>
      <c r="LA131" s="56"/>
      <c r="LB131" s="56"/>
      <c r="LC131" s="56"/>
      <c r="LD131" s="56"/>
      <c r="LE131" s="56"/>
      <c r="LF131" s="56"/>
      <c r="LG131" s="56"/>
      <c r="LH131" s="56"/>
      <c r="LI131" s="56"/>
      <c r="LJ131" s="56"/>
      <c r="LK131" s="56"/>
      <c r="LL131" s="56"/>
      <c r="LM131" s="56"/>
      <c r="LN131" s="56"/>
      <c r="LO131" s="56"/>
      <c r="LP131" s="56"/>
      <c r="LQ131" s="56"/>
      <c r="LR131" s="56"/>
      <c r="LS131" s="56"/>
      <c r="LT131" s="56"/>
      <c r="LU131" s="56"/>
      <c r="LV131" s="56"/>
      <c r="LW131" s="56"/>
      <c r="LX131" s="56"/>
      <c r="LY131" s="56"/>
      <c r="LZ131" s="56"/>
      <c r="MA131" s="56"/>
      <c r="MB131" s="56"/>
      <c r="MC131" s="56"/>
      <c r="MD131" s="56"/>
      <c r="ME131" s="56"/>
      <c r="MF131" s="56"/>
      <c r="MG131" s="56"/>
      <c r="MH131" s="56"/>
      <c r="MI131" s="56"/>
      <c r="MJ131" s="56"/>
      <c r="MK131" s="56"/>
      <c r="ML131" s="56"/>
      <c r="MM131" s="56"/>
      <c r="MN131" s="56"/>
      <c r="MO131" s="56"/>
      <c r="MP131" s="56"/>
      <c r="MQ131" s="56"/>
      <c r="MR131" s="56"/>
      <c r="MS131" s="56"/>
      <c r="MT131" s="56"/>
      <c r="MU131" s="56"/>
      <c r="MV131" s="56"/>
      <c r="MW131" s="56"/>
      <c r="MX131" s="56"/>
      <c r="MY131" s="56"/>
      <c r="MZ131" s="56"/>
      <c r="NA131" s="56"/>
      <c r="NB131" s="56"/>
      <c r="NC131" s="56"/>
      <c r="ND131" s="56"/>
      <c r="NE131" s="56"/>
      <c r="NF131" s="56"/>
      <c r="NG131" s="56"/>
      <c r="NH131" s="56"/>
      <c r="NI131" s="56"/>
      <c r="NJ131" s="56"/>
      <c r="NK131" s="56"/>
      <c r="NL131" s="56"/>
      <c r="NM131" s="56"/>
      <c r="NN131" s="56"/>
      <c r="NO131" s="56"/>
      <c r="NP131" s="56"/>
      <c r="NQ131" s="56"/>
      <c r="NR131" s="56"/>
      <c r="NS131" s="56"/>
      <c r="NT131" s="56"/>
      <c r="NU131" s="56"/>
      <c r="NV131" s="56"/>
      <c r="NW131" s="56"/>
      <c r="NX131" s="56"/>
      <c r="NY131" s="56"/>
      <c r="NZ131" s="56"/>
      <c r="OA131" s="56"/>
      <c r="OB131" s="56"/>
      <c r="OC131" s="56"/>
      <c r="OD131" s="56"/>
      <c r="OE131" s="56"/>
      <c r="OF131" s="56"/>
      <c r="OG131" s="56"/>
      <c r="OH131" s="56"/>
      <c r="OI131" s="56"/>
      <c r="OJ131" s="56"/>
      <c r="OK131" s="56"/>
      <c r="OL131" s="56"/>
      <c r="OM131" s="56"/>
      <c r="ON131" s="56"/>
      <c r="OO131" s="56"/>
      <c r="OP131" s="56"/>
      <c r="OQ131" s="56"/>
      <c r="OR131" s="56"/>
      <c r="OS131" s="56"/>
      <c r="OT131" s="56"/>
      <c r="OU131" s="56"/>
      <c r="OV131" s="56"/>
      <c r="OW131" s="56"/>
      <c r="OX131" s="56"/>
      <c r="OY131" s="56"/>
      <c r="OZ131" s="56"/>
      <c r="PA131" s="56"/>
      <c r="PB131" s="56"/>
      <c r="PC131" s="56"/>
      <c r="PD131" s="56"/>
      <c r="PE131" s="56"/>
      <c r="PF131" s="56"/>
      <c r="PG131" s="56"/>
      <c r="PH131" s="56"/>
      <c r="PI131" s="56"/>
      <c r="PJ131" s="56"/>
      <c r="PK131" s="56"/>
      <c r="PL131" s="56"/>
      <c r="PM131" s="56"/>
      <c r="PN131" s="56"/>
      <c r="PO131" s="56"/>
      <c r="PP131" s="56"/>
      <c r="PQ131" s="56"/>
      <c r="PR131" s="56"/>
      <c r="PS131" s="56"/>
      <c r="PT131" s="56"/>
      <c r="PU131" s="56"/>
      <c r="PV131" s="56"/>
      <c r="PW131" s="56"/>
      <c r="PX131" s="56"/>
      <c r="PY131" s="56"/>
      <c r="PZ131" s="56"/>
      <c r="QA131" s="56"/>
      <c r="QB131" s="56"/>
      <c r="QC131" s="56"/>
      <c r="QD131" s="56"/>
      <c r="QE131" s="56"/>
      <c r="QF131" s="56"/>
      <c r="QG131" s="56"/>
      <c r="QH131" s="56"/>
      <c r="QI131" s="56"/>
      <c r="QJ131" s="56"/>
      <c r="QK131" s="56"/>
      <c r="QL131" s="56"/>
      <c r="QM131" s="56"/>
      <c r="QN131" s="56"/>
      <c r="QO131" s="56"/>
      <c r="QP131" s="56"/>
      <c r="QQ131" s="56"/>
      <c r="QR131" s="56"/>
      <c r="QS131" s="56"/>
      <c r="QT131" s="56"/>
      <c r="QU131" s="56"/>
      <c r="QV131" s="56"/>
      <c r="QW131" s="56"/>
      <c r="QX131" s="56"/>
      <c r="QY131" s="56"/>
      <c r="QZ131" s="56"/>
      <c r="RA131" s="56"/>
      <c r="RB131" s="56"/>
      <c r="RC131" s="56"/>
      <c r="RD131" s="56"/>
      <c r="RE131" s="56"/>
      <c r="RF131" s="56"/>
      <c r="RG131" s="56"/>
      <c r="RH131" s="56"/>
      <c r="RI131" s="56"/>
      <c r="RJ131" s="56"/>
      <c r="RK131" s="56"/>
      <c r="RL131" s="56"/>
      <c r="RM131" s="56"/>
      <c r="RN131" s="56"/>
      <c r="RO131" s="56"/>
      <c r="RP131" s="56"/>
      <c r="RQ131" s="56"/>
      <c r="RR131" s="56"/>
      <c r="RS131" s="56"/>
      <c r="RT131" s="56"/>
      <c r="RU131" s="56"/>
      <c r="RV131" s="56"/>
      <c r="RW131" s="56"/>
      <c r="RX131" s="56"/>
      <c r="RY131" s="56"/>
      <c r="RZ131" s="56"/>
      <c r="SA131" s="56"/>
      <c r="SB131" s="56"/>
      <c r="SC131" s="56"/>
      <c r="SD131" s="56"/>
      <c r="SE131" s="56"/>
      <c r="SF131" s="56"/>
      <c r="SG131" s="56"/>
      <c r="SH131" s="56"/>
      <c r="SI131" s="56"/>
      <c r="SJ131" s="56"/>
      <c r="SK131" s="56"/>
      <c r="SL131" s="56"/>
      <c r="SM131" s="56"/>
      <c r="SN131" s="56"/>
      <c r="SO131" s="56"/>
      <c r="SP131" s="56"/>
      <c r="SQ131" s="56"/>
      <c r="SR131" s="56"/>
      <c r="SS131" s="56"/>
      <c r="ST131" s="56"/>
      <c r="SU131" s="56"/>
      <c r="SV131" s="56"/>
      <c r="SW131" s="56"/>
      <c r="SX131" s="56"/>
      <c r="SY131" s="56"/>
      <c r="SZ131" s="56"/>
      <c r="TA131" s="56"/>
      <c r="TB131" s="56"/>
      <c r="TC131" s="56"/>
      <c r="TD131" s="56"/>
      <c r="TE131" s="56"/>
      <c r="TF131" s="56"/>
      <c r="TG131" s="56"/>
      <c r="TH131" s="56"/>
      <c r="TI131" s="56"/>
      <c r="TJ131" s="56"/>
      <c r="TK131" s="56"/>
      <c r="TL131" s="56"/>
      <c r="TM131" s="56"/>
      <c r="TN131" s="56"/>
      <c r="TO131" s="56"/>
      <c r="TP131" s="56"/>
      <c r="TQ131" s="56"/>
      <c r="TR131" s="56"/>
      <c r="TS131" s="56"/>
      <c r="TT131" s="56"/>
      <c r="TU131" s="56"/>
      <c r="TV131" s="56"/>
      <c r="TW131" s="56"/>
      <c r="TX131" s="56"/>
      <c r="TY131" s="56"/>
      <c r="TZ131" s="56"/>
      <c r="UA131" s="56"/>
      <c r="UB131" s="56"/>
      <c r="UC131" s="56"/>
      <c r="UD131" s="56"/>
      <c r="UE131" s="56"/>
      <c r="UF131" s="56"/>
      <c r="UG131" s="56"/>
      <c r="UH131" s="56"/>
      <c r="UI131" s="56"/>
      <c r="UJ131" s="56"/>
      <c r="UK131" s="56"/>
      <c r="UL131" s="56"/>
      <c r="UM131" s="56"/>
      <c r="UN131" s="56"/>
      <c r="UO131" s="56"/>
      <c r="UP131" s="56"/>
      <c r="UQ131" s="56"/>
      <c r="UR131" s="56"/>
      <c r="US131" s="56"/>
      <c r="UT131" s="56"/>
      <c r="UU131" s="56"/>
      <c r="UV131" s="56"/>
      <c r="UW131" s="56"/>
      <c r="UX131" s="56"/>
      <c r="UY131" s="56"/>
      <c r="UZ131" s="56"/>
      <c r="VA131" s="56"/>
      <c r="VB131" s="56"/>
      <c r="VC131" s="56"/>
      <c r="VD131" s="56"/>
      <c r="VE131" s="56"/>
      <c r="VF131" s="56"/>
      <c r="VG131" s="56"/>
      <c r="VH131" s="56"/>
      <c r="VI131" s="56"/>
      <c r="VJ131" s="56"/>
      <c r="VK131" s="56"/>
      <c r="VL131" s="56"/>
      <c r="VM131" s="56"/>
      <c r="VN131" s="56"/>
      <c r="VO131" s="56"/>
      <c r="VP131" s="56"/>
      <c r="VQ131" s="56"/>
      <c r="VR131" s="56"/>
      <c r="VS131" s="56"/>
      <c r="VT131" s="56"/>
      <c r="VU131" s="56"/>
      <c r="VV131" s="56"/>
      <c r="VW131" s="56"/>
      <c r="VX131" s="56"/>
      <c r="VY131" s="56"/>
      <c r="VZ131" s="56"/>
      <c r="WA131" s="56"/>
      <c r="WB131" s="56"/>
      <c r="WC131" s="56"/>
      <c r="WD131" s="56"/>
      <c r="WE131" s="56"/>
      <c r="WF131" s="56"/>
      <c r="WG131" s="56"/>
      <c r="WH131" s="56"/>
      <c r="WI131" s="56"/>
      <c r="WJ131" s="56"/>
      <c r="WK131" s="56"/>
      <c r="WL131" s="56"/>
      <c r="WM131" s="56"/>
      <c r="WN131" s="56"/>
      <c r="WO131" s="56"/>
      <c r="WP131" s="56"/>
      <c r="WQ131" s="56"/>
      <c r="WR131" s="56"/>
      <c r="WS131" s="56"/>
      <c r="WT131" s="56"/>
      <c r="WU131" s="56"/>
      <c r="WV131" s="56"/>
      <c r="WW131" s="56"/>
      <c r="WX131" s="56"/>
      <c r="WY131" s="56"/>
      <c r="WZ131" s="56"/>
      <c r="XA131" s="56"/>
      <c r="XB131" s="56"/>
      <c r="XC131" s="56"/>
      <c r="XD131" s="56"/>
      <c r="XE131" s="56"/>
      <c r="XF131" s="56"/>
      <c r="XG131" s="56"/>
      <c r="XH131" s="56"/>
      <c r="XI131" s="56"/>
      <c r="XJ131" s="56"/>
      <c r="XK131" s="56"/>
      <c r="XL131" s="56"/>
      <c r="XM131" s="56"/>
      <c r="XN131" s="56"/>
      <c r="XO131" s="56"/>
      <c r="XP131" s="56"/>
      <c r="XQ131" s="56"/>
      <c r="XR131" s="56"/>
      <c r="XS131" s="56"/>
      <c r="XT131" s="56"/>
      <c r="XU131" s="56"/>
      <c r="XV131" s="56"/>
      <c r="XW131" s="56"/>
      <c r="XX131" s="56"/>
      <c r="XY131" s="56"/>
      <c r="XZ131" s="56"/>
      <c r="YA131" s="56"/>
      <c r="YB131" s="56"/>
      <c r="YC131" s="56"/>
      <c r="YD131" s="56"/>
      <c r="YE131" s="56"/>
      <c r="YF131" s="56"/>
      <c r="YG131" s="56"/>
      <c r="YH131" s="56"/>
      <c r="YI131" s="56"/>
      <c r="YJ131" s="56"/>
      <c r="YK131" s="56"/>
      <c r="YL131" s="56"/>
      <c r="YM131" s="56"/>
      <c r="YN131" s="56"/>
      <c r="YO131" s="56"/>
      <c r="YP131" s="56"/>
      <c r="YQ131" s="56"/>
      <c r="YR131" s="56"/>
    </row>
    <row r="132" spans="1:668" s="53" customFormat="1" ht="15" customHeight="1" x14ac:dyDescent="0.25">
      <c r="A132" s="179" t="s">
        <v>14</v>
      </c>
      <c r="B132" s="141">
        <v>4</v>
      </c>
      <c r="C132" s="75"/>
      <c r="D132" s="81"/>
      <c r="E132" s="81"/>
      <c r="F132" s="86">
        <f>SUM(F128:F131)</f>
        <v>246000</v>
      </c>
      <c r="G132" s="94">
        <f>SUM(G128:G129)+G130+G131</f>
        <v>7060.2</v>
      </c>
      <c r="H132" s="86">
        <f>SUM(H128:H129)+H130+H131</f>
        <v>15075.800000000001</v>
      </c>
      <c r="I132" s="86">
        <f>SUM(I128:I129)+I130+I131</f>
        <v>7478.4</v>
      </c>
      <c r="J132" s="86">
        <f>SUM(J128:J129)+J130+J131</f>
        <v>100</v>
      </c>
      <c r="K132" s="86">
        <f>K128+K129+K130+K131</f>
        <v>29714.400000000001</v>
      </c>
      <c r="L132" s="169">
        <f>SUM(L128:L131)</f>
        <v>216285.6</v>
      </c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IC132" s="113"/>
      <c r="ID132" s="113"/>
      <c r="IE132" s="113"/>
      <c r="IF132" s="113"/>
      <c r="IG132" s="113"/>
      <c r="IH132" s="113"/>
      <c r="II132" s="113"/>
      <c r="IJ132" s="113"/>
      <c r="IK132" s="113"/>
      <c r="IL132" s="113"/>
      <c r="IM132" s="113"/>
      <c r="IN132" s="113"/>
      <c r="IO132" s="113"/>
      <c r="IP132" s="113"/>
      <c r="IQ132" s="113"/>
      <c r="IR132" s="113"/>
      <c r="IS132" s="113"/>
      <c r="IT132" s="113"/>
      <c r="IU132" s="113"/>
      <c r="IV132" s="113"/>
      <c r="IW132" s="113"/>
      <c r="IX132" s="113"/>
      <c r="IY132" s="113"/>
      <c r="IZ132" s="113"/>
      <c r="JA132" s="113"/>
      <c r="JB132" s="113"/>
      <c r="JC132" s="113"/>
      <c r="JD132" s="113"/>
      <c r="JE132" s="113"/>
      <c r="JF132" s="113"/>
      <c r="JG132" s="113"/>
      <c r="JH132" s="113"/>
      <c r="JI132" s="113"/>
      <c r="JJ132" s="113"/>
      <c r="JK132" s="113"/>
      <c r="JL132" s="113"/>
      <c r="JM132" s="113"/>
      <c r="JN132" s="113"/>
      <c r="JO132" s="113"/>
      <c r="JP132" s="113"/>
      <c r="JQ132" s="113"/>
      <c r="JR132" s="113"/>
      <c r="JS132" s="113"/>
      <c r="JT132" s="113"/>
      <c r="JU132" s="113"/>
      <c r="JV132" s="113"/>
      <c r="JW132" s="113"/>
      <c r="JX132" s="113"/>
      <c r="JY132" s="113"/>
      <c r="JZ132" s="113"/>
      <c r="KA132" s="113"/>
      <c r="KB132" s="113"/>
      <c r="KC132" s="113"/>
      <c r="KD132" s="113"/>
      <c r="KE132" s="113"/>
      <c r="KF132" s="113"/>
      <c r="KG132" s="113"/>
      <c r="KH132" s="113"/>
      <c r="KI132" s="113"/>
      <c r="KJ132" s="113"/>
      <c r="KK132" s="113"/>
      <c r="KL132" s="113"/>
      <c r="KM132" s="113"/>
      <c r="KN132" s="113"/>
      <c r="KO132" s="113"/>
      <c r="KP132" s="113"/>
      <c r="KQ132" s="113"/>
      <c r="KR132" s="113"/>
      <c r="KS132" s="113"/>
      <c r="KT132" s="113"/>
      <c r="KU132" s="113"/>
      <c r="KV132" s="113"/>
      <c r="KW132" s="113"/>
      <c r="KX132" s="113"/>
      <c r="KY132" s="113"/>
      <c r="KZ132" s="113"/>
      <c r="LA132" s="113"/>
      <c r="LB132" s="113"/>
      <c r="LC132" s="113"/>
      <c r="LD132" s="113"/>
      <c r="LE132" s="113"/>
      <c r="LF132" s="113"/>
      <c r="LG132" s="113"/>
      <c r="LH132" s="113"/>
      <c r="LI132" s="113"/>
      <c r="LJ132" s="113"/>
      <c r="LK132" s="113"/>
      <c r="LL132" s="113"/>
      <c r="LM132" s="113"/>
      <c r="LN132" s="113"/>
      <c r="LO132" s="113"/>
      <c r="LP132" s="113"/>
      <c r="LQ132" s="113"/>
      <c r="LR132" s="113"/>
      <c r="LS132" s="113"/>
      <c r="LT132" s="113"/>
      <c r="LU132" s="113"/>
      <c r="LV132" s="113"/>
      <c r="LW132" s="113"/>
      <c r="LX132" s="113"/>
      <c r="LY132" s="113"/>
      <c r="LZ132" s="113"/>
      <c r="MA132" s="113"/>
      <c r="MB132" s="113"/>
      <c r="MC132" s="113"/>
      <c r="MD132" s="113"/>
      <c r="ME132" s="113"/>
      <c r="MF132" s="113"/>
      <c r="MG132" s="113"/>
      <c r="MH132" s="113"/>
      <c r="MI132" s="113"/>
      <c r="MJ132" s="113"/>
      <c r="MK132" s="113"/>
      <c r="ML132" s="113"/>
      <c r="MM132" s="113"/>
      <c r="MN132" s="113"/>
      <c r="MO132" s="113"/>
      <c r="MP132" s="113"/>
      <c r="MQ132" s="113"/>
      <c r="MR132" s="113"/>
      <c r="MS132" s="113"/>
      <c r="MT132" s="113"/>
      <c r="MU132" s="113"/>
      <c r="MV132" s="113"/>
      <c r="MW132" s="113"/>
      <c r="MX132" s="113"/>
      <c r="MY132" s="113"/>
      <c r="MZ132" s="113"/>
      <c r="NA132" s="113"/>
      <c r="NB132" s="113"/>
      <c r="NC132" s="113"/>
      <c r="ND132" s="113"/>
      <c r="NE132" s="113"/>
      <c r="NF132" s="113"/>
      <c r="NG132" s="113"/>
      <c r="NH132" s="113"/>
      <c r="NI132" s="113"/>
      <c r="NJ132" s="113"/>
      <c r="NK132" s="113"/>
      <c r="NL132" s="113"/>
      <c r="NM132" s="113"/>
      <c r="NN132" s="113"/>
      <c r="NO132" s="113"/>
      <c r="NP132" s="113"/>
      <c r="NQ132" s="113"/>
      <c r="NR132" s="113"/>
      <c r="NS132" s="113"/>
      <c r="NT132" s="113"/>
      <c r="NU132" s="113"/>
      <c r="NV132" s="113"/>
      <c r="NW132" s="113"/>
      <c r="NX132" s="113"/>
      <c r="NY132" s="113"/>
      <c r="NZ132" s="113"/>
      <c r="OA132" s="113"/>
      <c r="OB132" s="113"/>
      <c r="OC132" s="113"/>
      <c r="OD132" s="113"/>
      <c r="OE132" s="113"/>
      <c r="OF132" s="113"/>
      <c r="OG132" s="113"/>
      <c r="OH132" s="113"/>
      <c r="OI132" s="113"/>
      <c r="OJ132" s="113"/>
      <c r="OK132" s="113"/>
      <c r="OL132" s="113"/>
      <c r="OM132" s="113"/>
      <c r="ON132" s="113"/>
      <c r="OO132" s="113"/>
      <c r="OP132" s="113"/>
      <c r="OQ132" s="113"/>
      <c r="OR132" s="113"/>
      <c r="OS132" s="113"/>
      <c r="OT132" s="113"/>
      <c r="OU132" s="113"/>
      <c r="OV132" s="113"/>
      <c r="OW132" s="113"/>
      <c r="OX132" s="113"/>
      <c r="OY132" s="113"/>
      <c r="OZ132" s="113"/>
      <c r="PA132" s="113"/>
      <c r="PB132" s="113"/>
      <c r="PC132" s="113"/>
      <c r="PD132" s="113"/>
      <c r="PE132" s="113"/>
      <c r="PF132" s="113"/>
      <c r="PG132" s="113"/>
      <c r="PH132" s="113"/>
      <c r="PI132" s="113"/>
      <c r="PJ132" s="113"/>
      <c r="PK132" s="113"/>
      <c r="PL132" s="113"/>
      <c r="PM132" s="113"/>
      <c r="PN132" s="113"/>
      <c r="PO132" s="113"/>
      <c r="PP132" s="113"/>
      <c r="PQ132" s="113"/>
      <c r="PR132" s="113"/>
      <c r="PS132" s="113"/>
      <c r="PT132" s="113"/>
      <c r="PU132" s="113"/>
      <c r="PV132" s="113"/>
      <c r="PW132" s="113"/>
      <c r="PX132" s="113"/>
      <c r="PY132" s="113"/>
      <c r="PZ132" s="113"/>
      <c r="QA132" s="113"/>
      <c r="QB132" s="113"/>
      <c r="QC132" s="113"/>
      <c r="QD132" s="113"/>
      <c r="QE132" s="113"/>
      <c r="QF132" s="113"/>
      <c r="QG132" s="113"/>
      <c r="QH132" s="113"/>
      <c r="QI132" s="113"/>
      <c r="QJ132" s="113"/>
      <c r="QK132" s="113"/>
      <c r="QL132" s="113"/>
      <c r="QM132" s="113"/>
      <c r="QN132" s="113"/>
      <c r="QO132" s="113"/>
      <c r="QP132" s="113"/>
      <c r="QQ132" s="113"/>
      <c r="QR132" s="113"/>
      <c r="QS132" s="113"/>
      <c r="QT132" s="113"/>
      <c r="QU132" s="113"/>
      <c r="QV132" s="113"/>
      <c r="QW132" s="113"/>
      <c r="QX132" s="113"/>
      <c r="QY132" s="113"/>
      <c r="QZ132" s="113"/>
      <c r="RA132" s="113"/>
      <c r="RB132" s="113"/>
      <c r="RC132" s="113"/>
      <c r="RD132" s="113"/>
      <c r="RE132" s="113"/>
      <c r="RF132" s="113"/>
      <c r="RG132" s="113"/>
      <c r="RH132" s="113"/>
      <c r="RI132" s="113"/>
      <c r="RJ132" s="113"/>
      <c r="RK132" s="113"/>
      <c r="RL132" s="113"/>
      <c r="RM132" s="113"/>
      <c r="RN132" s="113"/>
      <c r="RO132" s="113"/>
      <c r="RP132" s="113"/>
      <c r="RQ132" s="113"/>
      <c r="RR132" s="113"/>
      <c r="RS132" s="113"/>
      <c r="RT132" s="113"/>
      <c r="RU132" s="113"/>
      <c r="RV132" s="113"/>
      <c r="RW132" s="113"/>
      <c r="RX132" s="113"/>
      <c r="RY132" s="113"/>
      <c r="RZ132" s="113"/>
      <c r="SA132" s="113"/>
      <c r="SB132" s="113"/>
      <c r="SC132" s="113"/>
      <c r="SD132" s="113"/>
      <c r="SE132" s="113"/>
      <c r="SF132" s="113"/>
      <c r="SG132" s="113"/>
      <c r="SH132" s="113"/>
      <c r="SI132" s="113"/>
      <c r="SJ132" s="113"/>
      <c r="SK132" s="113"/>
      <c r="SL132" s="113"/>
      <c r="SM132" s="113"/>
      <c r="SN132" s="113"/>
      <c r="SO132" s="113"/>
      <c r="SP132" s="113"/>
      <c r="SQ132" s="113"/>
      <c r="SR132" s="113"/>
      <c r="SS132" s="113"/>
      <c r="ST132" s="113"/>
      <c r="SU132" s="113"/>
      <c r="SV132" s="113"/>
      <c r="SW132" s="113"/>
      <c r="SX132" s="113"/>
      <c r="SY132" s="113"/>
      <c r="SZ132" s="113"/>
      <c r="TA132" s="113"/>
      <c r="TB132" s="113"/>
      <c r="TC132" s="113"/>
      <c r="TD132" s="113"/>
      <c r="TE132" s="113"/>
      <c r="TF132" s="113"/>
      <c r="TG132" s="113"/>
      <c r="TH132" s="113"/>
      <c r="TI132" s="113"/>
      <c r="TJ132" s="113"/>
      <c r="TK132" s="113"/>
      <c r="TL132" s="113"/>
      <c r="TM132" s="113"/>
      <c r="TN132" s="113"/>
      <c r="TO132" s="113"/>
      <c r="TP132" s="113"/>
      <c r="TQ132" s="113"/>
      <c r="TR132" s="113"/>
      <c r="TS132" s="113"/>
      <c r="TT132" s="113"/>
      <c r="TU132" s="113"/>
      <c r="TV132" s="113"/>
      <c r="TW132" s="113"/>
      <c r="TX132" s="113"/>
      <c r="TY132" s="113"/>
      <c r="TZ132" s="113"/>
      <c r="UA132" s="113"/>
      <c r="UB132" s="113"/>
      <c r="UC132" s="113"/>
      <c r="UD132" s="113"/>
      <c r="UE132" s="113"/>
      <c r="UF132" s="113"/>
      <c r="UG132" s="113"/>
      <c r="UH132" s="113"/>
      <c r="UI132" s="113"/>
      <c r="UJ132" s="113"/>
      <c r="UK132" s="113"/>
      <c r="UL132" s="113"/>
      <c r="UM132" s="113"/>
      <c r="UN132" s="113"/>
      <c r="UO132" s="113"/>
      <c r="UP132" s="113"/>
      <c r="UQ132" s="113"/>
      <c r="UR132" s="113"/>
      <c r="US132" s="113"/>
      <c r="UT132" s="113"/>
      <c r="UU132" s="113"/>
      <c r="UV132" s="113"/>
      <c r="UW132" s="113"/>
      <c r="UX132" s="113"/>
      <c r="UY132" s="113"/>
      <c r="UZ132" s="113"/>
      <c r="VA132" s="113"/>
      <c r="VB132" s="113"/>
      <c r="VC132" s="113"/>
      <c r="VD132" s="113"/>
      <c r="VE132" s="113"/>
      <c r="VF132" s="113"/>
      <c r="VG132" s="113"/>
      <c r="VH132" s="113"/>
      <c r="VI132" s="113"/>
      <c r="VJ132" s="113"/>
      <c r="VK132" s="113"/>
      <c r="VL132" s="113"/>
      <c r="VM132" s="113"/>
      <c r="VN132" s="113"/>
      <c r="VO132" s="113"/>
      <c r="VP132" s="113"/>
      <c r="VQ132" s="113"/>
      <c r="VR132" s="113"/>
      <c r="VS132" s="113"/>
      <c r="VT132" s="113"/>
      <c r="VU132" s="113"/>
      <c r="VV132" s="113"/>
      <c r="VW132" s="113"/>
      <c r="VX132" s="113"/>
      <c r="VY132" s="113"/>
      <c r="VZ132" s="113"/>
      <c r="WA132" s="113"/>
      <c r="WB132" s="113"/>
      <c r="WC132" s="113"/>
      <c r="WD132" s="113"/>
      <c r="WE132" s="113"/>
      <c r="WF132" s="113"/>
      <c r="WG132" s="113"/>
      <c r="WH132" s="113"/>
      <c r="WI132" s="113"/>
      <c r="WJ132" s="113"/>
      <c r="WK132" s="113"/>
      <c r="WL132" s="113"/>
      <c r="WM132" s="113"/>
      <c r="WN132" s="113"/>
      <c r="WO132" s="113"/>
      <c r="WP132" s="113"/>
      <c r="WQ132" s="113"/>
      <c r="WR132" s="113"/>
      <c r="WS132" s="113"/>
      <c r="WT132" s="113"/>
      <c r="WU132" s="113"/>
      <c r="WV132" s="113"/>
      <c r="WW132" s="113"/>
      <c r="WX132" s="113"/>
      <c r="WY132" s="113"/>
      <c r="WZ132" s="113"/>
      <c r="XA132" s="113"/>
      <c r="XB132" s="113"/>
      <c r="XC132" s="113"/>
      <c r="XD132" s="113"/>
      <c r="XE132" s="113"/>
      <c r="XF132" s="113"/>
      <c r="XG132" s="113"/>
      <c r="XH132" s="113"/>
      <c r="XI132" s="113"/>
      <c r="XJ132" s="113"/>
      <c r="XK132" s="113"/>
      <c r="XL132" s="113"/>
      <c r="XM132" s="113"/>
      <c r="XN132" s="113"/>
      <c r="XO132" s="113"/>
      <c r="XP132" s="113"/>
      <c r="XQ132" s="113"/>
      <c r="XR132" s="113"/>
      <c r="XS132" s="113"/>
      <c r="XT132" s="113"/>
      <c r="XU132" s="113"/>
      <c r="XV132" s="113"/>
      <c r="XW132" s="113"/>
      <c r="XX132" s="113"/>
      <c r="XY132" s="113"/>
      <c r="XZ132" s="113"/>
      <c r="YA132" s="113"/>
      <c r="YB132" s="113"/>
      <c r="YC132" s="113"/>
      <c r="YD132" s="113"/>
      <c r="YE132" s="113"/>
      <c r="YF132" s="113"/>
      <c r="YG132" s="113"/>
      <c r="YH132" s="113"/>
      <c r="YI132" s="113"/>
      <c r="YJ132" s="113"/>
      <c r="YK132" s="113"/>
      <c r="YL132" s="113"/>
      <c r="YM132" s="113"/>
      <c r="YN132" s="113"/>
      <c r="YO132" s="113"/>
      <c r="YP132" s="113"/>
      <c r="YQ132" s="113"/>
      <c r="YR132" s="113"/>
    </row>
    <row r="133" spans="1:668" s="44" customFormat="1" ht="12.75" customHeight="1" x14ac:dyDescent="0.25">
      <c r="B133" s="152"/>
      <c r="C133" s="153"/>
      <c r="D133" s="154"/>
      <c r="E133" s="154"/>
      <c r="F133" s="12"/>
      <c r="G133" s="70"/>
      <c r="H133" s="12"/>
      <c r="I133" s="12"/>
      <c r="J133" s="12"/>
      <c r="K133" s="12"/>
      <c r="L133" s="70"/>
    </row>
    <row r="134" spans="1:668" s="53" customFormat="1" ht="12.75" customHeight="1" x14ac:dyDescent="0.25">
      <c r="A134" s="44" t="s">
        <v>109</v>
      </c>
      <c r="B134" s="98"/>
      <c r="C134" s="99"/>
      <c r="D134" s="100"/>
      <c r="E134" s="11"/>
      <c r="F134" s="26"/>
      <c r="G134" s="71"/>
      <c r="H134" s="26"/>
      <c r="I134" s="26"/>
      <c r="J134" s="26"/>
      <c r="K134" s="26"/>
      <c r="L134" s="71"/>
    </row>
    <row r="135" spans="1:668" s="53" customFormat="1" ht="12.75" customHeight="1" x14ac:dyDescent="0.25">
      <c r="A135" s="50" t="s">
        <v>111</v>
      </c>
      <c r="B135" s="98" t="s">
        <v>110</v>
      </c>
      <c r="C135" s="99" t="s">
        <v>73</v>
      </c>
      <c r="D135" s="100">
        <v>44470</v>
      </c>
      <c r="E135" s="11" t="s">
        <v>116</v>
      </c>
      <c r="F135" s="26">
        <v>44000</v>
      </c>
      <c r="G135" s="71">
        <v>1262.8</v>
      </c>
      <c r="H135" s="26">
        <v>1007.19</v>
      </c>
      <c r="I135" s="26">
        <v>1337.6</v>
      </c>
      <c r="J135" s="26">
        <v>25</v>
      </c>
      <c r="K135" s="26">
        <v>3632.59</v>
      </c>
      <c r="L135" s="71">
        <v>40367.410000000003</v>
      </c>
    </row>
    <row r="136" spans="1:668" s="57" customFormat="1" ht="12.75" customHeight="1" x14ac:dyDescent="0.25">
      <c r="A136" s="101" t="s">
        <v>112</v>
      </c>
      <c r="B136" s="139">
        <v>1</v>
      </c>
      <c r="C136" s="102"/>
      <c r="D136" s="103"/>
      <c r="E136" s="103"/>
      <c r="F136" s="107">
        <v>44000</v>
      </c>
      <c r="G136" s="108">
        <v>1262.8</v>
      </c>
      <c r="H136" s="107">
        <v>1007.19</v>
      </c>
      <c r="I136" s="107">
        <v>1337.6</v>
      </c>
      <c r="J136" s="107">
        <f>J135</f>
        <v>25</v>
      </c>
      <c r="K136" s="107">
        <v>3632.59</v>
      </c>
      <c r="L136" s="108">
        <f>L135</f>
        <v>40367.410000000003</v>
      </c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</row>
    <row r="137" spans="1:668" ht="18" customHeight="1" x14ac:dyDescent="0.25">
      <c r="B137" s="14"/>
      <c r="C137" s="12"/>
      <c r="D137" s="44"/>
      <c r="E137" s="44"/>
      <c r="F137" s="43"/>
      <c r="G137" s="190"/>
      <c r="H137" s="43"/>
      <c r="I137" s="43"/>
      <c r="J137" s="43"/>
      <c r="K137" s="43"/>
      <c r="L137" s="43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</row>
    <row r="138" spans="1:668" x14ac:dyDescent="0.25">
      <c r="A138" s="42" t="s">
        <v>29</v>
      </c>
      <c r="B138" s="3"/>
      <c r="C138" s="47"/>
      <c r="D138" s="43"/>
      <c r="E138" s="43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</row>
    <row r="139" spans="1:668" ht="18" customHeight="1" x14ac:dyDescent="0.25">
      <c r="A139" s="4" t="s">
        <v>44</v>
      </c>
      <c r="B139" s="5" t="s">
        <v>45</v>
      </c>
      <c r="C139" s="6" t="s">
        <v>73</v>
      </c>
      <c r="D139" s="11">
        <v>44276</v>
      </c>
      <c r="E139" s="11" t="s">
        <v>116</v>
      </c>
      <c r="F139" s="7">
        <v>85000</v>
      </c>
      <c r="G139" s="63">
        <f>F139*0.0287</f>
        <v>2439.5</v>
      </c>
      <c r="H139" s="6">
        <v>8576.99</v>
      </c>
      <c r="I139" s="6">
        <v>2584</v>
      </c>
      <c r="J139" s="6">
        <v>3045</v>
      </c>
      <c r="K139" s="6">
        <v>16645.490000000002</v>
      </c>
      <c r="L139" s="63">
        <f>F139-K139</f>
        <v>68354.509999999995</v>
      </c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  <c r="IY139" s="3"/>
      <c r="IZ139" s="3"/>
      <c r="JA139" s="3"/>
      <c r="JB139" s="3"/>
      <c r="JC139" s="3"/>
      <c r="JD139" s="3"/>
      <c r="JE139" s="3"/>
      <c r="JF139" s="3"/>
      <c r="JG139" s="3"/>
      <c r="JH139" s="3"/>
      <c r="JI139" s="3"/>
      <c r="JJ139" s="3"/>
      <c r="JK139" s="3"/>
      <c r="JL139" s="3"/>
      <c r="JM139" s="3"/>
      <c r="JN139" s="3"/>
      <c r="JO139" s="3"/>
      <c r="JP139" s="3"/>
      <c r="JQ139" s="3"/>
      <c r="JR139" s="3"/>
      <c r="JS139" s="3"/>
      <c r="JT139" s="3"/>
      <c r="JU139" s="3"/>
      <c r="JV139" s="3"/>
      <c r="JW139" s="3"/>
      <c r="JX139" s="3"/>
      <c r="JY139" s="3"/>
      <c r="JZ139" s="3"/>
      <c r="KA139" s="3"/>
      <c r="KB139" s="3"/>
      <c r="KC139" s="3"/>
      <c r="KD139" s="3"/>
      <c r="KE139" s="3"/>
      <c r="KF139" s="3"/>
      <c r="KG139" s="3"/>
      <c r="KH139" s="3"/>
      <c r="KI139" s="3"/>
      <c r="KJ139" s="3"/>
      <c r="KK139" s="3"/>
      <c r="KL139" s="3"/>
      <c r="KM139" s="3"/>
      <c r="KN139" s="3"/>
      <c r="KO139" s="3"/>
      <c r="KP139" s="3"/>
      <c r="KQ139" s="3"/>
      <c r="KR139" s="3"/>
      <c r="KS139" s="3"/>
      <c r="KT139" s="3"/>
      <c r="KU139" s="3"/>
      <c r="KV139" s="3"/>
      <c r="KW139" s="3"/>
      <c r="KX139" s="3"/>
      <c r="KY139" s="3"/>
      <c r="KZ139" s="3"/>
      <c r="LA139" s="3"/>
      <c r="LB139" s="3"/>
      <c r="LC139" s="3"/>
      <c r="LD139" s="3"/>
      <c r="LE139" s="3"/>
      <c r="LF139" s="3"/>
      <c r="LG139" s="3"/>
      <c r="LH139" s="3"/>
      <c r="LI139" s="3"/>
      <c r="LJ139" s="3"/>
      <c r="LK139" s="3"/>
      <c r="LL139" s="3"/>
      <c r="LM139" s="3"/>
      <c r="LN139" s="3"/>
      <c r="LO139" s="3"/>
      <c r="LP139" s="3"/>
      <c r="LQ139" s="3"/>
      <c r="LR139" s="3"/>
      <c r="LS139" s="3"/>
      <c r="LT139" s="3"/>
      <c r="LU139" s="3"/>
      <c r="LV139" s="3"/>
      <c r="LW139" s="3"/>
      <c r="LX139" s="3"/>
      <c r="LY139" s="3"/>
      <c r="LZ139" s="3"/>
      <c r="MA139" s="3"/>
      <c r="MB139" s="3"/>
      <c r="MC139" s="3"/>
      <c r="MD139" s="3"/>
      <c r="ME139" s="3"/>
      <c r="MF139" s="3"/>
      <c r="MG139" s="3"/>
      <c r="MH139" s="3"/>
      <c r="MI139" s="3"/>
      <c r="MJ139" s="3"/>
      <c r="MK139" s="3"/>
      <c r="ML139" s="3"/>
      <c r="MM139" s="3"/>
      <c r="MN139" s="3"/>
      <c r="MO139" s="3"/>
      <c r="MP139" s="3"/>
      <c r="MQ139" s="3"/>
      <c r="MR139" s="3"/>
      <c r="MS139" s="3"/>
      <c r="MT139" s="3"/>
      <c r="MU139" s="3"/>
      <c r="MV139" s="3"/>
      <c r="MW139" s="3"/>
      <c r="MX139" s="3"/>
      <c r="MY139" s="3"/>
      <c r="MZ139" s="3"/>
      <c r="NA139" s="3"/>
      <c r="NB139" s="3"/>
      <c r="NC139" s="3"/>
      <c r="ND139" s="3"/>
      <c r="NE139" s="3"/>
      <c r="NF139" s="3"/>
      <c r="NG139" s="3"/>
      <c r="NH139" s="3"/>
      <c r="NI139" s="3"/>
      <c r="NJ139" s="3"/>
      <c r="NK139" s="3"/>
      <c r="NL139" s="3"/>
      <c r="NM139" s="3"/>
      <c r="NN139" s="3"/>
      <c r="NO139" s="3"/>
      <c r="NP139" s="3"/>
      <c r="NQ139" s="3"/>
      <c r="NR139" s="3"/>
      <c r="NS139" s="3"/>
      <c r="NT139" s="3"/>
      <c r="NU139" s="3"/>
      <c r="NV139" s="3"/>
      <c r="NW139" s="3"/>
      <c r="NX139" s="3"/>
      <c r="NY139" s="3"/>
      <c r="NZ139" s="3"/>
      <c r="OA139" s="3"/>
      <c r="OB139" s="3"/>
      <c r="OC139" s="3"/>
      <c r="OD139" s="3"/>
      <c r="OE139" s="3"/>
      <c r="OF139" s="3"/>
      <c r="OG139" s="3"/>
      <c r="OH139" s="3"/>
      <c r="OI139" s="3"/>
      <c r="OJ139" s="3"/>
      <c r="OK139" s="3"/>
      <c r="OL139" s="3"/>
      <c r="OM139" s="3"/>
      <c r="ON139" s="3"/>
      <c r="OO139" s="3"/>
      <c r="OP139" s="3"/>
      <c r="OQ139" s="3"/>
      <c r="OR139" s="3"/>
      <c r="OS139" s="3"/>
      <c r="OT139" s="3"/>
      <c r="OU139" s="3"/>
      <c r="OV139" s="3"/>
      <c r="OW139" s="3"/>
      <c r="OX139" s="3"/>
      <c r="OY139" s="3"/>
      <c r="OZ139" s="3"/>
      <c r="PA139" s="3"/>
      <c r="PB139" s="3"/>
      <c r="PC139" s="3"/>
      <c r="PD139" s="3"/>
      <c r="PE139" s="3"/>
      <c r="PF139" s="3"/>
      <c r="PG139" s="3"/>
      <c r="PH139" s="3"/>
      <c r="PI139" s="3"/>
      <c r="PJ139" s="3"/>
      <c r="PK139" s="3"/>
      <c r="PL139" s="3"/>
      <c r="PM139" s="3"/>
      <c r="PN139" s="3"/>
      <c r="PO139" s="3"/>
      <c r="PP139" s="3"/>
      <c r="PQ139" s="3"/>
      <c r="PR139" s="3"/>
      <c r="PS139" s="3"/>
      <c r="PT139" s="3"/>
      <c r="PU139" s="3"/>
      <c r="PV139" s="3"/>
      <c r="PW139" s="3"/>
      <c r="PX139" s="3"/>
      <c r="PY139" s="3"/>
      <c r="PZ139" s="3"/>
      <c r="QA139" s="3"/>
      <c r="QB139" s="3"/>
      <c r="QC139" s="3"/>
      <c r="QD139" s="3"/>
      <c r="QE139" s="3"/>
      <c r="QF139" s="3"/>
      <c r="QG139" s="3"/>
      <c r="QH139" s="3"/>
      <c r="QI139" s="3"/>
      <c r="QJ139" s="3"/>
      <c r="QK139" s="3"/>
      <c r="QL139" s="3"/>
      <c r="QM139" s="3"/>
      <c r="QN139" s="3"/>
      <c r="QO139" s="3"/>
      <c r="QP139" s="3"/>
      <c r="QQ139" s="3"/>
      <c r="QR139" s="3"/>
      <c r="QS139" s="3"/>
      <c r="QT139" s="3"/>
      <c r="QU139" s="3"/>
      <c r="QV139" s="3"/>
      <c r="QW139" s="3"/>
      <c r="QX139" s="3"/>
      <c r="QY139" s="3"/>
      <c r="QZ139" s="3"/>
      <c r="RA139" s="3"/>
      <c r="RB139" s="3"/>
      <c r="RC139" s="3"/>
      <c r="RD139" s="3"/>
      <c r="RE139" s="3"/>
      <c r="RF139" s="3"/>
      <c r="RG139" s="3"/>
      <c r="RH139" s="3"/>
      <c r="RI139" s="3"/>
      <c r="RJ139" s="3"/>
      <c r="RK139" s="3"/>
      <c r="RL139" s="3"/>
      <c r="RM139" s="3"/>
      <c r="RN139" s="3"/>
      <c r="RO139" s="3"/>
      <c r="RP139" s="3"/>
      <c r="RQ139" s="3"/>
      <c r="RR139" s="3"/>
      <c r="RS139" s="3"/>
      <c r="RT139" s="3"/>
      <c r="RU139" s="3"/>
      <c r="RV139" s="3"/>
      <c r="RW139" s="3"/>
      <c r="RX139" s="3"/>
      <c r="RY139" s="3"/>
      <c r="RZ139" s="3"/>
      <c r="SA139" s="3"/>
      <c r="SB139" s="3"/>
      <c r="SC139" s="3"/>
      <c r="SD139" s="3"/>
      <c r="SE139" s="3"/>
      <c r="SF139" s="3"/>
      <c r="SG139" s="3"/>
      <c r="SH139" s="3"/>
      <c r="SI139" s="3"/>
      <c r="SJ139" s="3"/>
      <c r="SK139" s="3"/>
      <c r="SL139" s="3"/>
      <c r="SM139" s="3"/>
      <c r="SN139" s="3"/>
      <c r="SO139" s="3"/>
      <c r="SP139" s="3"/>
      <c r="SQ139" s="3"/>
      <c r="SR139" s="3"/>
      <c r="SS139" s="3"/>
      <c r="ST139" s="3"/>
      <c r="SU139" s="3"/>
      <c r="SV139" s="3"/>
      <c r="SW139" s="3"/>
      <c r="SX139" s="3"/>
      <c r="SY139" s="3"/>
      <c r="SZ139" s="3"/>
      <c r="TA139" s="3"/>
      <c r="TB139" s="3"/>
      <c r="TC139" s="3"/>
      <c r="TD139" s="3"/>
      <c r="TE139" s="3"/>
      <c r="TF139" s="3"/>
      <c r="TG139" s="3"/>
      <c r="TH139" s="3"/>
      <c r="TI139" s="3"/>
      <c r="TJ139" s="3"/>
      <c r="TK139" s="3"/>
      <c r="TL139" s="3"/>
      <c r="TM139" s="3"/>
      <c r="TN139" s="3"/>
      <c r="TO139" s="3"/>
      <c r="TP139" s="3"/>
      <c r="TQ139" s="3"/>
      <c r="TR139" s="3"/>
      <c r="TS139" s="3"/>
      <c r="TT139" s="3"/>
      <c r="TU139" s="3"/>
      <c r="TV139" s="3"/>
      <c r="TW139" s="3"/>
      <c r="TX139" s="3"/>
      <c r="TY139" s="3"/>
      <c r="TZ139" s="3"/>
      <c r="UA139" s="3"/>
      <c r="UB139" s="3"/>
      <c r="UC139" s="3"/>
      <c r="UD139" s="3"/>
      <c r="UE139" s="3"/>
      <c r="UF139" s="3"/>
      <c r="UG139" s="3"/>
      <c r="UH139" s="3"/>
      <c r="UI139" s="3"/>
      <c r="UJ139" s="3"/>
      <c r="UK139" s="3"/>
      <c r="UL139" s="3"/>
      <c r="UM139" s="3"/>
      <c r="UN139" s="3"/>
      <c r="UO139" s="3"/>
      <c r="UP139" s="3"/>
      <c r="UQ139" s="3"/>
      <c r="UR139" s="3"/>
      <c r="US139" s="3"/>
      <c r="UT139" s="3"/>
      <c r="UU139" s="3"/>
      <c r="UV139" s="3"/>
      <c r="UW139" s="3"/>
      <c r="UX139" s="3"/>
      <c r="UY139" s="3"/>
      <c r="UZ139" s="3"/>
      <c r="VA139" s="3"/>
      <c r="VB139" s="3"/>
      <c r="VC139" s="3"/>
      <c r="VD139" s="3"/>
      <c r="VE139" s="3"/>
      <c r="VF139" s="3"/>
      <c r="VG139" s="3"/>
      <c r="VH139" s="3"/>
      <c r="VI139" s="3"/>
      <c r="VJ139" s="3"/>
      <c r="VK139" s="3"/>
      <c r="VL139" s="3"/>
      <c r="VM139" s="3"/>
      <c r="VN139" s="3"/>
      <c r="VO139" s="3"/>
      <c r="VP139" s="3"/>
      <c r="VQ139" s="3"/>
      <c r="VR139" s="3"/>
      <c r="VS139" s="3"/>
      <c r="VT139" s="3"/>
      <c r="VU139" s="3"/>
      <c r="VV139" s="3"/>
      <c r="VW139" s="3"/>
      <c r="VX139" s="3"/>
      <c r="VY139" s="3"/>
      <c r="VZ139" s="3"/>
      <c r="WA139" s="3"/>
      <c r="WB139" s="3"/>
      <c r="WC139" s="3"/>
      <c r="WD139" s="3"/>
      <c r="WE139" s="3"/>
      <c r="WF139" s="3"/>
      <c r="WG139" s="3"/>
      <c r="WH139" s="3"/>
      <c r="WI139" s="3"/>
      <c r="WJ139" s="3"/>
      <c r="WK139" s="3"/>
      <c r="WL139" s="3"/>
      <c r="WM139" s="3"/>
      <c r="WN139" s="3"/>
      <c r="WO139" s="3"/>
      <c r="WP139" s="3"/>
      <c r="WQ139" s="3"/>
      <c r="WR139" s="3"/>
      <c r="WS139" s="3"/>
      <c r="WT139" s="3"/>
      <c r="WU139" s="3"/>
      <c r="WV139" s="3"/>
      <c r="WW139" s="3"/>
      <c r="WX139" s="3"/>
      <c r="WY139" s="3"/>
      <c r="WZ139" s="3"/>
      <c r="XA139" s="3"/>
      <c r="XB139" s="3"/>
      <c r="XC139" s="3"/>
      <c r="XD139" s="3"/>
      <c r="XE139" s="3"/>
      <c r="XF139" s="3"/>
      <c r="XG139" s="3"/>
      <c r="XH139" s="3"/>
      <c r="XI139" s="3"/>
      <c r="XJ139" s="3"/>
      <c r="XK139" s="3"/>
      <c r="XL139" s="3"/>
      <c r="XM139" s="3"/>
      <c r="XN139" s="3"/>
      <c r="XO139" s="3"/>
      <c r="XP139" s="3"/>
      <c r="XQ139" s="3"/>
      <c r="XR139" s="3"/>
      <c r="XS139" s="3"/>
      <c r="XT139" s="3"/>
      <c r="XU139" s="3"/>
      <c r="XV139" s="3"/>
      <c r="XW139" s="3"/>
      <c r="XX139" s="3"/>
      <c r="XY139" s="3"/>
      <c r="XZ139" s="3"/>
      <c r="YA139" s="3"/>
      <c r="YB139" s="3"/>
      <c r="YC139" s="3"/>
      <c r="YD139" s="3"/>
      <c r="YE139" s="3"/>
      <c r="YF139" s="3"/>
      <c r="YG139" s="3"/>
      <c r="YH139" s="3"/>
      <c r="YI139" s="3"/>
      <c r="YJ139" s="3"/>
      <c r="YK139" s="3"/>
      <c r="YL139" s="3"/>
      <c r="YM139" s="3"/>
      <c r="YN139" s="3"/>
      <c r="YO139" s="3"/>
      <c r="YP139" s="3"/>
      <c r="YQ139" s="3"/>
      <c r="YR139" s="3"/>
    </row>
    <row r="140" spans="1:668" ht="18" customHeight="1" x14ac:dyDescent="0.25">
      <c r="A140" s="4" t="s">
        <v>30</v>
      </c>
      <c r="B140" s="5" t="s">
        <v>31</v>
      </c>
      <c r="C140" s="6" t="s">
        <v>73</v>
      </c>
      <c r="D140" s="11">
        <v>43839</v>
      </c>
      <c r="E140" s="11" t="s">
        <v>116</v>
      </c>
      <c r="F140" s="7">
        <v>165000</v>
      </c>
      <c r="G140" s="63">
        <f>F140*0.0287</f>
        <v>4735.5</v>
      </c>
      <c r="H140" s="6">
        <v>27413.040000000001</v>
      </c>
      <c r="I140" s="6">
        <v>4943.8</v>
      </c>
      <c r="J140" s="6">
        <v>5675</v>
      </c>
      <c r="K140" s="6">
        <v>42767.34</v>
      </c>
      <c r="L140" s="63">
        <v>122232.66</v>
      </c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</row>
    <row r="141" spans="1:668" ht="18" customHeight="1" x14ac:dyDescent="0.25">
      <c r="A141" s="4" t="s">
        <v>150</v>
      </c>
      <c r="B141" s="5" t="s">
        <v>151</v>
      </c>
      <c r="C141" s="6" t="s">
        <v>74</v>
      </c>
      <c r="D141" s="11">
        <v>44593</v>
      </c>
      <c r="E141" s="11" t="s">
        <v>116</v>
      </c>
      <c r="F141" s="7">
        <v>40000</v>
      </c>
      <c r="G141" s="63">
        <v>1148</v>
      </c>
      <c r="H141" s="6">
        <v>442.65</v>
      </c>
      <c r="I141" s="6">
        <f t="shared" ref="I141" si="20">F141*0.0304</f>
        <v>1216</v>
      </c>
      <c r="J141" s="6">
        <v>25</v>
      </c>
      <c r="K141" s="6">
        <v>2831.65</v>
      </c>
      <c r="L141" s="63">
        <v>37168.35</v>
      </c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</row>
    <row r="142" spans="1:668" ht="19.5" customHeight="1" x14ac:dyDescent="0.25">
      <c r="A142" s="46" t="s">
        <v>14</v>
      </c>
      <c r="B142" s="13">
        <v>3</v>
      </c>
      <c r="C142" s="8"/>
      <c r="D142" s="46"/>
      <c r="E142" s="46"/>
      <c r="F142" s="8">
        <f t="shared" ref="F142:L142" si="21">SUM(F139:F141)</f>
        <v>290000</v>
      </c>
      <c r="G142" s="64">
        <f t="shared" si="21"/>
        <v>8323</v>
      </c>
      <c r="H142" s="8">
        <f t="shared" si="21"/>
        <v>36432.68</v>
      </c>
      <c r="I142" s="8">
        <f t="shared" si="21"/>
        <v>8743.7999999999993</v>
      </c>
      <c r="J142" s="8">
        <f t="shared" si="21"/>
        <v>8745</v>
      </c>
      <c r="K142" s="8">
        <f t="shared" si="21"/>
        <v>62244.480000000003</v>
      </c>
      <c r="L142" s="64">
        <f t="shared" si="21"/>
        <v>227755.51999999999</v>
      </c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</row>
    <row r="144" spans="1:668" ht="15.75" x14ac:dyDescent="0.25">
      <c r="A144" s="42" t="s">
        <v>68</v>
      </c>
      <c r="B144" s="3"/>
      <c r="C144" s="47"/>
      <c r="D144" s="43"/>
      <c r="E144" s="4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3"/>
      <c r="AS144" s="3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  <c r="GF144" s="56"/>
      <c r="GG144" s="56"/>
      <c r="GH144" s="56"/>
      <c r="GI144" s="56"/>
      <c r="GJ144" s="56"/>
      <c r="GK144" s="56"/>
      <c r="GL144" s="56"/>
      <c r="GM144" s="56"/>
      <c r="GN144" s="56"/>
      <c r="GO144" s="56"/>
      <c r="GP144" s="56"/>
      <c r="GQ144" s="56"/>
      <c r="GR144" s="56"/>
      <c r="GS144" s="56"/>
      <c r="GT144" s="56"/>
      <c r="GU144" s="56"/>
      <c r="GV144" s="56"/>
      <c r="GW144" s="56"/>
      <c r="GX144" s="56"/>
      <c r="GY144" s="56"/>
      <c r="GZ144" s="56"/>
      <c r="HA144" s="56"/>
      <c r="HB144" s="56"/>
      <c r="HC144" s="56"/>
      <c r="HD144" s="56"/>
      <c r="HE144" s="56"/>
      <c r="HF144" s="56"/>
      <c r="HG144" s="56"/>
      <c r="HH144" s="56"/>
      <c r="HI144" s="56"/>
      <c r="HJ144" s="56"/>
      <c r="HK144" s="56"/>
      <c r="HL144" s="56"/>
      <c r="HM144" s="56"/>
      <c r="HN144" s="56"/>
      <c r="HO144" s="56"/>
      <c r="HP144" s="56"/>
      <c r="HQ144" s="56"/>
      <c r="HR144" s="56"/>
      <c r="HS144" s="56"/>
      <c r="HT144" s="56"/>
      <c r="HU144" s="56"/>
      <c r="HV144" s="56"/>
      <c r="HW144" s="56"/>
      <c r="HX144" s="56"/>
      <c r="HY144" s="56"/>
      <c r="HZ144" s="56"/>
    </row>
    <row r="145" spans="1:234" ht="15.75" x14ac:dyDescent="0.25">
      <c r="A145" s="40" t="s">
        <v>77</v>
      </c>
      <c r="B145" s="5" t="s">
        <v>16</v>
      </c>
      <c r="C145" s="6" t="s">
        <v>73</v>
      </c>
      <c r="D145" s="11">
        <v>44270</v>
      </c>
      <c r="E145" s="11" t="s">
        <v>116</v>
      </c>
      <c r="F145" s="7">
        <v>43000</v>
      </c>
      <c r="G145" s="63">
        <v>1234.0999999999999</v>
      </c>
      <c r="H145" s="6">
        <v>866.06</v>
      </c>
      <c r="I145" s="6">
        <v>1307.2</v>
      </c>
      <c r="J145" s="6">
        <v>25</v>
      </c>
      <c r="K145" s="6">
        <v>3432.36</v>
      </c>
      <c r="L145" s="63">
        <v>39567.64</v>
      </c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  <c r="GF145" s="56"/>
      <c r="GG145" s="56"/>
      <c r="GH145" s="56"/>
      <c r="GI145" s="56"/>
      <c r="GJ145" s="56"/>
      <c r="GK145" s="56"/>
      <c r="GL145" s="56"/>
      <c r="GM145" s="56"/>
      <c r="GN145" s="56"/>
      <c r="GO145" s="56"/>
      <c r="GP145" s="56"/>
      <c r="GQ145" s="56"/>
      <c r="GR145" s="56"/>
      <c r="GS145" s="56"/>
      <c r="GT145" s="56"/>
      <c r="GU145" s="56"/>
      <c r="GV145" s="56"/>
      <c r="GW145" s="56"/>
      <c r="GX145" s="56"/>
      <c r="GY145" s="56"/>
      <c r="GZ145" s="56"/>
      <c r="HA145" s="56"/>
      <c r="HB145" s="56"/>
      <c r="HC145" s="56"/>
      <c r="HD145" s="56"/>
      <c r="HE145" s="56"/>
      <c r="HF145" s="56"/>
      <c r="HG145" s="56"/>
      <c r="HH145" s="56"/>
      <c r="HI145" s="56"/>
      <c r="HJ145" s="56"/>
      <c r="HK145" s="56"/>
      <c r="HL145" s="56"/>
      <c r="HM145" s="56"/>
      <c r="HN145" s="56"/>
      <c r="HO145" s="56"/>
      <c r="HP145" s="56"/>
      <c r="HQ145" s="56"/>
      <c r="HR145" s="56"/>
      <c r="HS145" s="56"/>
      <c r="HT145" s="56"/>
      <c r="HU145" s="56"/>
      <c r="HV145" s="56"/>
      <c r="HW145" s="56"/>
      <c r="HX145" s="56"/>
      <c r="HY145" s="56"/>
      <c r="HZ145" s="56"/>
    </row>
    <row r="146" spans="1:234" ht="15.75" x14ac:dyDescent="0.25">
      <c r="A146" s="40" t="s">
        <v>155</v>
      </c>
      <c r="B146" s="5" t="s">
        <v>16</v>
      </c>
      <c r="C146" s="6" t="s">
        <v>73</v>
      </c>
      <c r="D146" s="11">
        <v>44593</v>
      </c>
      <c r="E146" s="11" t="s">
        <v>116</v>
      </c>
      <c r="F146" s="7">
        <v>35000</v>
      </c>
      <c r="G146" s="63">
        <v>1004.5</v>
      </c>
      <c r="H146" s="6">
        <v>0</v>
      </c>
      <c r="I146" s="6">
        <v>1064</v>
      </c>
      <c r="J146" s="6">
        <v>25</v>
      </c>
      <c r="K146" s="6">
        <v>2093.5</v>
      </c>
      <c r="L146" s="63">
        <v>32906.5</v>
      </c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  <c r="GF146" s="56"/>
      <c r="GG146" s="56"/>
      <c r="GH146" s="56"/>
      <c r="GI146" s="56"/>
      <c r="GJ146" s="56"/>
      <c r="GK146" s="56"/>
      <c r="GL146" s="56"/>
      <c r="GM146" s="56"/>
      <c r="GN146" s="56"/>
      <c r="GO146" s="56"/>
      <c r="GP146" s="56"/>
      <c r="GQ146" s="56"/>
      <c r="GR146" s="56"/>
      <c r="GS146" s="56"/>
      <c r="GT146" s="56"/>
      <c r="GU146" s="56"/>
      <c r="GV146" s="56"/>
      <c r="GW146" s="56"/>
      <c r="GX146" s="56"/>
      <c r="GY146" s="56"/>
      <c r="GZ146" s="56"/>
      <c r="HA146" s="56"/>
      <c r="HB146" s="56"/>
      <c r="HC146" s="56"/>
      <c r="HD146" s="56"/>
      <c r="HE146" s="56"/>
      <c r="HF146" s="56"/>
      <c r="HG146" s="56"/>
      <c r="HH146" s="56"/>
      <c r="HI146" s="56"/>
      <c r="HJ146" s="56"/>
      <c r="HK146" s="56"/>
      <c r="HL146" s="56"/>
      <c r="HM146" s="56"/>
      <c r="HN146" s="56"/>
      <c r="HO146" s="56"/>
      <c r="HP146" s="56"/>
      <c r="HQ146" s="56"/>
      <c r="HR146" s="56"/>
      <c r="HS146" s="56"/>
      <c r="HT146" s="56"/>
      <c r="HU146" s="56"/>
      <c r="HV146" s="56"/>
      <c r="HW146" s="56"/>
      <c r="HX146" s="56"/>
      <c r="HY146" s="56"/>
      <c r="HZ146" s="56"/>
    </row>
    <row r="147" spans="1:234" ht="15.75" x14ac:dyDescent="0.25">
      <c r="A147" s="40" t="s">
        <v>184</v>
      </c>
      <c r="B147" s="5" t="s">
        <v>56</v>
      </c>
      <c r="C147" s="6" t="s">
        <v>74</v>
      </c>
      <c r="D147" s="11">
        <v>44593</v>
      </c>
      <c r="E147" s="11" t="s">
        <v>116</v>
      </c>
      <c r="F147" s="7">
        <v>125000</v>
      </c>
      <c r="G147" s="63">
        <v>3587.5</v>
      </c>
      <c r="H147" s="6">
        <v>17985.990000000002</v>
      </c>
      <c r="I147" s="6">
        <v>3800</v>
      </c>
      <c r="J147" s="6">
        <v>25</v>
      </c>
      <c r="K147" s="6">
        <v>25398.49</v>
      </c>
      <c r="L147" s="63">
        <v>99601.51</v>
      </c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  <c r="GF147" s="56"/>
      <c r="GG147" s="56"/>
      <c r="GH147" s="56"/>
      <c r="GI147" s="56"/>
      <c r="GJ147" s="56"/>
      <c r="GK147" s="56"/>
      <c r="GL147" s="56"/>
      <c r="GM147" s="56"/>
      <c r="GN147" s="56"/>
      <c r="GO147" s="56"/>
      <c r="GP147" s="56"/>
      <c r="GQ147" s="56"/>
      <c r="GR147" s="56"/>
      <c r="GS147" s="56"/>
      <c r="GT147" s="56"/>
      <c r="GU147" s="56"/>
      <c r="GV147" s="56"/>
      <c r="GW147" s="56"/>
      <c r="GX147" s="56"/>
      <c r="GY147" s="56"/>
      <c r="GZ147" s="56"/>
      <c r="HA147" s="56"/>
      <c r="HB147" s="56"/>
      <c r="HC147" s="56"/>
      <c r="HD147" s="56"/>
      <c r="HE147" s="56"/>
      <c r="HF147" s="56"/>
      <c r="HG147" s="56"/>
      <c r="HH147" s="56"/>
      <c r="HI147" s="56"/>
      <c r="HJ147" s="56"/>
      <c r="HK147" s="56"/>
      <c r="HL147" s="56"/>
      <c r="HM147" s="56"/>
      <c r="HN147" s="56"/>
      <c r="HO147" s="56"/>
      <c r="HP147" s="56"/>
      <c r="HQ147" s="56"/>
      <c r="HR147" s="56"/>
      <c r="HS147" s="56"/>
      <c r="HT147" s="56"/>
      <c r="HU147" s="56"/>
      <c r="HV147" s="56"/>
      <c r="HW147" s="56"/>
      <c r="HX147" s="56"/>
      <c r="HY147" s="56"/>
      <c r="HZ147" s="56"/>
    </row>
    <row r="148" spans="1:234" ht="15.75" x14ac:dyDescent="0.25">
      <c r="A148" s="40" t="s">
        <v>185</v>
      </c>
      <c r="B148" s="5" t="s">
        <v>16</v>
      </c>
      <c r="C148" s="6" t="s">
        <v>73</v>
      </c>
      <c r="D148" s="11">
        <v>44593</v>
      </c>
      <c r="E148" s="11" t="s">
        <v>116</v>
      </c>
      <c r="F148" s="7">
        <v>35000</v>
      </c>
      <c r="G148" s="63">
        <v>1004.5</v>
      </c>
      <c r="H148" s="6">
        <v>0</v>
      </c>
      <c r="I148" s="6">
        <v>1064</v>
      </c>
      <c r="J148" s="6">
        <v>25</v>
      </c>
      <c r="K148" s="6">
        <v>2093.5</v>
      </c>
      <c r="L148" s="63">
        <v>32906.5</v>
      </c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  <c r="GF148" s="56"/>
      <c r="GG148" s="56"/>
      <c r="GH148" s="56"/>
      <c r="GI148" s="56"/>
      <c r="GJ148" s="56"/>
      <c r="GK148" s="56"/>
      <c r="GL148" s="56"/>
      <c r="GM148" s="56"/>
      <c r="GN148" s="56"/>
      <c r="GO148" s="56"/>
      <c r="GP148" s="56"/>
      <c r="GQ148" s="56"/>
      <c r="GR148" s="56"/>
      <c r="GS148" s="56"/>
      <c r="GT148" s="56"/>
      <c r="GU148" s="56"/>
      <c r="GV148" s="56"/>
      <c r="GW148" s="56"/>
      <c r="GX148" s="56"/>
      <c r="GY148" s="56"/>
      <c r="GZ148" s="56"/>
      <c r="HA148" s="56"/>
      <c r="HB148" s="56"/>
      <c r="HC148" s="56"/>
      <c r="HD148" s="56"/>
      <c r="HE148" s="56"/>
      <c r="HF148" s="56"/>
      <c r="HG148" s="56"/>
      <c r="HH148" s="56"/>
      <c r="HI148" s="56"/>
      <c r="HJ148" s="56"/>
      <c r="HK148" s="56"/>
      <c r="HL148" s="56"/>
      <c r="HM148" s="56"/>
      <c r="HN148" s="56"/>
      <c r="HO148" s="56"/>
      <c r="HP148" s="56"/>
      <c r="HQ148" s="56"/>
      <c r="HR148" s="56"/>
      <c r="HS148" s="56"/>
      <c r="HT148" s="56"/>
      <c r="HU148" s="56"/>
      <c r="HV148" s="56"/>
      <c r="HW148" s="56"/>
      <c r="HX148" s="56"/>
      <c r="HY148" s="56"/>
      <c r="HZ148" s="56"/>
    </row>
    <row r="149" spans="1:234" ht="15.75" x14ac:dyDescent="0.25">
      <c r="A149" s="46" t="s">
        <v>14</v>
      </c>
      <c r="B149" s="13">
        <v>4</v>
      </c>
      <c r="C149" s="8"/>
      <c r="D149" s="46"/>
      <c r="E149" s="46"/>
      <c r="F149" s="8">
        <f t="shared" ref="F149:L149" si="22">SUM(F145:F148)</f>
        <v>238000</v>
      </c>
      <c r="G149" s="64">
        <f t="shared" si="22"/>
        <v>6830.6</v>
      </c>
      <c r="H149" s="8">
        <f t="shared" si="22"/>
        <v>18852.050000000003</v>
      </c>
      <c r="I149" s="8">
        <f t="shared" si="22"/>
        <v>7235.2</v>
      </c>
      <c r="J149" s="8">
        <f t="shared" si="22"/>
        <v>100</v>
      </c>
      <c r="K149" s="8">
        <f t="shared" si="22"/>
        <v>33017.850000000006</v>
      </c>
      <c r="L149" s="64">
        <f t="shared" si="22"/>
        <v>204982.15</v>
      </c>
      <c r="M149" s="53"/>
      <c r="N149" s="53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  <c r="GF149" s="56"/>
      <c r="GG149" s="56"/>
      <c r="GH149" s="56"/>
      <c r="GI149" s="56"/>
      <c r="GJ149" s="56"/>
      <c r="GK149" s="56"/>
      <c r="GL149" s="56"/>
      <c r="GM149" s="56"/>
      <c r="GN149" s="56"/>
      <c r="GO149" s="56"/>
      <c r="GP149" s="56"/>
      <c r="GQ149" s="56"/>
      <c r="GR149" s="56"/>
      <c r="GS149" s="56"/>
      <c r="GT149" s="56"/>
      <c r="GU149" s="56"/>
      <c r="GV149" s="56"/>
      <c r="GW149" s="56"/>
      <c r="GX149" s="56"/>
      <c r="GY149" s="56"/>
      <c r="GZ149" s="56"/>
      <c r="HA149" s="56"/>
      <c r="HB149" s="56"/>
      <c r="HC149" s="56"/>
      <c r="HD149" s="56"/>
      <c r="HE149" s="56"/>
      <c r="HF149" s="56"/>
      <c r="HG149" s="56"/>
      <c r="HH149" s="56"/>
      <c r="HI149" s="56"/>
      <c r="HJ149" s="56"/>
      <c r="HK149" s="56"/>
      <c r="HL149" s="56"/>
      <c r="HM149" s="56"/>
      <c r="HN149" s="56"/>
      <c r="HO149" s="56"/>
      <c r="HP149" s="56"/>
      <c r="HQ149" s="56"/>
      <c r="HR149" s="56"/>
      <c r="HS149" s="56"/>
      <c r="HT149" s="56"/>
      <c r="HU149" s="56"/>
      <c r="HV149" s="56"/>
      <c r="HW149" s="56"/>
      <c r="HX149" s="56"/>
      <c r="HY149" s="56"/>
      <c r="HZ149" s="56"/>
    </row>
    <row r="151" spans="1:234" s="53" customFormat="1" ht="15.75" x14ac:dyDescent="0.25">
      <c r="A151" s="44" t="s">
        <v>156</v>
      </c>
      <c r="B151" s="14"/>
      <c r="C151" s="12"/>
      <c r="D151" s="44"/>
      <c r="E151" s="44"/>
      <c r="F151" s="12"/>
      <c r="G151" s="70"/>
      <c r="H151" s="12"/>
      <c r="I151" s="12"/>
      <c r="J151" s="12"/>
      <c r="K151" s="12"/>
      <c r="L151" s="70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113"/>
      <c r="GE151" s="113"/>
      <c r="GF151" s="113"/>
      <c r="GG151" s="113"/>
      <c r="GH151" s="113"/>
      <c r="GI151" s="113"/>
      <c r="GJ151" s="113"/>
      <c r="GK151" s="113"/>
      <c r="GL151" s="113"/>
      <c r="GM151" s="113"/>
      <c r="GN151" s="113"/>
      <c r="GO151" s="113"/>
      <c r="GP151" s="113"/>
      <c r="GQ151" s="113"/>
      <c r="GR151" s="113"/>
      <c r="GS151" s="113"/>
      <c r="GT151" s="113"/>
      <c r="GU151" s="113"/>
      <c r="GV151" s="113"/>
      <c r="GW151" s="113"/>
      <c r="GX151" s="113"/>
      <c r="GY151" s="113"/>
      <c r="GZ151" s="113"/>
      <c r="HA151" s="113"/>
      <c r="HB151" s="113"/>
      <c r="HC151" s="113"/>
      <c r="HD151" s="113"/>
      <c r="HE151" s="113"/>
      <c r="HF151" s="113"/>
      <c r="HG151" s="113"/>
      <c r="HH151" s="113"/>
      <c r="HI151" s="113"/>
      <c r="HJ151" s="113"/>
      <c r="HK151" s="113"/>
      <c r="HL151" s="113"/>
      <c r="HM151" s="113"/>
      <c r="HN151" s="113"/>
      <c r="HO151" s="113"/>
      <c r="HP151" s="113"/>
      <c r="HQ151" s="113"/>
      <c r="HR151" s="113"/>
      <c r="HS151" s="113"/>
      <c r="HT151" s="113"/>
      <c r="HU151" s="113"/>
      <c r="HV151" s="113"/>
      <c r="HW151" s="113"/>
      <c r="HX151" s="113"/>
      <c r="HY151" s="113"/>
      <c r="HZ151" s="113"/>
    </row>
    <row r="152" spans="1:234" s="50" customFormat="1" ht="15.75" x14ac:dyDescent="0.25">
      <c r="A152" s="50" t="s">
        <v>157</v>
      </c>
      <c r="B152" s="25" t="s">
        <v>17</v>
      </c>
      <c r="C152" s="26" t="s">
        <v>73</v>
      </c>
      <c r="D152" s="27">
        <v>44594</v>
      </c>
      <c r="E152" s="159" t="s">
        <v>116</v>
      </c>
      <c r="F152" s="26">
        <v>25000</v>
      </c>
      <c r="G152" s="71">
        <v>717.5</v>
      </c>
      <c r="H152" s="26">
        <v>0</v>
      </c>
      <c r="I152" s="26">
        <v>760</v>
      </c>
      <c r="J152" s="26">
        <v>25</v>
      </c>
      <c r="K152" s="26">
        <v>1502.5</v>
      </c>
      <c r="L152" s="71">
        <v>23497.5</v>
      </c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113"/>
      <c r="GE152" s="113"/>
      <c r="GF152" s="113"/>
      <c r="GG152" s="113"/>
      <c r="GH152" s="113"/>
      <c r="GI152" s="113"/>
      <c r="GJ152" s="113"/>
      <c r="GK152" s="113"/>
      <c r="GL152" s="113"/>
      <c r="GM152" s="113"/>
      <c r="GN152" s="113"/>
      <c r="GO152" s="113"/>
      <c r="GP152" s="113"/>
      <c r="GQ152" s="113"/>
      <c r="GR152" s="113"/>
      <c r="GS152" s="113"/>
      <c r="GT152" s="113"/>
      <c r="GU152" s="113"/>
      <c r="GV152" s="113"/>
      <c r="GW152" s="113"/>
      <c r="GX152" s="113"/>
      <c r="GY152" s="113"/>
      <c r="GZ152" s="113"/>
      <c r="HA152" s="113"/>
      <c r="HB152" s="113"/>
      <c r="HC152" s="113"/>
      <c r="HD152" s="113"/>
      <c r="HE152" s="113"/>
      <c r="HF152" s="113"/>
      <c r="HG152" s="113"/>
      <c r="HH152" s="113"/>
      <c r="HI152" s="113"/>
      <c r="HJ152" s="113"/>
      <c r="HK152" s="113"/>
      <c r="HL152" s="113"/>
      <c r="HM152" s="113"/>
      <c r="HN152" s="113"/>
      <c r="HO152" s="113"/>
      <c r="HP152" s="113"/>
      <c r="HQ152" s="113"/>
      <c r="HR152" s="113"/>
      <c r="HS152" s="113"/>
      <c r="HT152" s="113"/>
      <c r="HU152" s="113"/>
      <c r="HV152" s="113"/>
      <c r="HW152" s="113"/>
      <c r="HX152" s="113"/>
      <c r="HY152" s="113"/>
      <c r="HZ152" s="113"/>
    </row>
    <row r="153" spans="1:234" s="50" customFormat="1" ht="15.75" x14ac:dyDescent="0.25">
      <c r="A153" s="50" t="s">
        <v>158</v>
      </c>
      <c r="B153" s="25" t="s">
        <v>16</v>
      </c>
      <c r="C153" s="26" t="s">
        <v>74</v>
      </c>
      <c r="D153" s="27">
        <v>44594</v>
      </c>
      <c r="E153" s="159" t="s">
        <v>116</v>
      </c>
      <c r="F153" s="26">
        <v>35000</v>
      </c>
      <c r="G153" s="71">
        <v>1004.5</v>
      </c>
      <c r="H153" s="26">
        <v>0</v>
      </c>
      <c r="I153" s="26">
        <v>1064</v>
      </c>
      <c r="J153" s="26">
        <v>25</v>
      </c>
      <c r="K153" s="26">
        <v>2093.5</v>
      </c>
      <c r="L153" s="71">
        <v>32906.5</v>
      </c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</row>
    <row r="154" spans="1:234" s="50" customFormat="1" ht="15.75" x14ac:dyDescent="0.25">
      <c r="A154" s="50" t="s">
        <v>159</v>
      </c>
      <c r="B154" s="25" t="s">
        <v>16</v>
      </c>
      <c r="C154" s="26" t="s">
        <v>74</v>
      </c>
      <c r="D154" s="27">
        <v>44594</v>
      </c>
      <c r="E154" s="159" t="s">
        <v>116</v>
      </c>
      <c r="F154" s="26">
        <v>35000</v>
      </c>
      <c r="G154" s="71">
        <v>1004.5</v>
      </c>
      <c r="H154" s="26">
        <v>0</v>
      </c>
      <c r="I154" s="26">
        <v>1064</v>
      </c>
      <c r="J154" s="26">
        <v>1105</v>
      </c>
      <c r="K154" s="26">
        <v>3173.5</v>
      </c>
      <c r="L154" s="71">
        <v>31826.5</v>
      </c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  <c r="GC154" s="113"/>
      <c r="GD154" s="113"/>
      <c r="GE154" s="113"/>
      <c r="GF154" s="113"/>
      <c r="GG154" s="113"/>
      <c r="GH154" s="113"/>
      <c r="GI154" s="113"/>
      <c r="GJ154" s="113"/>
      <c r="GK154" s="113"/>
      <c r="GL154" s="113"/>
      <c r="GM154" s="113"/>
      <c r="GN154" s="113"/>
      <c r="GO154" s="113"/>
      <c r="GP154" s="113"/>
      <c r="GQ154" s="113"/>
      <c r="GR154" s="113"/>
      <c r="GS154" s="113"/>
      <c r="GT154" s="113"/>
      <c r="GU154" s="113"/>
      <c r="GV154" s="113"/>
      <c r="GW154" s="113"/>
      <c r="GX154" s="113"/>
      <c r="GY154" s="113"/>
      <c r="GZ154" s="113"/>
      <c r="HA154" s="113"/>
      <c r="HB154" s="113"/>
      <c r="HC154" s="113"/>
      <c r="HD154" s="113"/>
      <c r="HE154" s="113"/>
      <c r="HF154" s="113"/>
      <c r="HG154" s="113"/>
      <c r="HH154" s="113"/>
      <c r="HI154" s="113"/>
      <c r="HJ154" s="113"/>
      <c r="HK154" s="113"/>
      <c r="HL154" s="113"/>
      <c r="HM154" s="113"/>
      <c r="HN154" s="113"/>
      <c r="HO154" s="113"/>
      <c r="HP154" s="113"/>
      <c r="HQ154" s="113"/>
      <c r="HR154" s="113"/>
      <c r="HS154" s="113"/>
      <c r="HT154" s="113"/>
      <c r="HU154" s="113"/>
      <c r="HV154" s="113"/>
      <c r="HW154" s="113"/>
      <c r="HX154" s="113"/>
      <c r="HY154" s="113"/>
      <c r="HZ154" s="113"/>
    </row>
    <row r="155" spans="1:234" s="50" customFormat="1" ht="15.75" x14ac:dyDescent="0.25">
      <c r="A155" s="50" t="s">
        <v>160</v>
      </c>
      <c r="B155" s="25" t="s">
        <v>161</v>
      </c>
      <c r="C155" s="26" t="s">
        <v>74</v>
      </c>
      <c r="D155" s="27">
        <v>44594</v>
      </c>
      <c r="E155" s="159" t="s">
        <v>116</v>
      </c>
      <c r="F155" s="26">
        <v>25000</v>
      </c>
      <c r="G155" s="71">
        <v>717.5</v>
      </c>
      <c r="H155" s="26">
        <v>0</v>
      </c>
      <c r="I155" s="26">
        <v>760</v>
      </c>
      <c r="J155" s="26">
        <v>25</v>
      </c>
      <c r="K155" s="26">
        <v>1502.5</v>
      </c>
      <c r="L155" s="71">
        <v>23497.5</v>
      </c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  <c r="GC155" s="113"/>
      <c r="GD155" s="113"/>
      <c r="GE155" s="113"/>
      <c r="GF155" s="113"/>
      <c r="GG155" s="113"/>
      <c r="GH155" s="113"/>
      <c r="GI155" s="113"/>
      <c r="GJ155" s="113"/>
      <c r="GK155" s="113"/>
      <c r="GL155" s="113"/>
      <c r="GM155" s="113"/>
      <c r="GN155" s="113"/>
      <c r="GO155" s="113"/>
      <c r="GP155" s="113"/>
      <c r="GQ155" s="113"/>
      <c r="GR155" s="113"/>
      <c r="GS155" s="113"/>
      <c r="GT155" s="113"/>
      <c r="GU155" s="113"/>
      <c r="GV155" s="113"/>
      <c r="GW155" s="113"/>
      <c r="GX155" s="113"/>
      <c r="GY155" s="113"/>
      <c r="GZ155" s="113"/>
      <c r="HA155" s="113"/>
      <c r="HB155" s="113"/>
      <c r="HC155" s="113"/>
      <c r="HD155" s="113"/>
      <c r="HE155" s="113"/>
      <c r="HF155" s="113"/>
      <c r="HG155" s="113"/>
      <c r="HH155" s="113"/>
      <c r="HI155" s="113"/>
      <c r="HJ155" s="113"/>
      <c r="HK155" s="113"/>
      <c r="HL155" s="113"/>
      <c r="HM155" s="113"/>
      <c r="HN155" s="113"/>
      <c r="HO155" s="113"/>
      <c r="HP155" s="113"/>
      <c r="HQ155" s="113"/>
      <c r="HR155" s="113"/>
      <c r="HS155" s="113"/>
      <c r="HT155" s="113"/>
      <c r="HU155" s="113"/>
      <c r="HV155" s="113"/>
      <c r="HW155" s="113"/>
      <c r="HX155" s="113"/>
      <c r="HY155" s="113"/>
      <c r="HZ155" s="113"/>
    </row>
    <row r="156" spans="1:234" s="50" customFormat="1" ht="15.75" x14ac:dyDescent="0.25">
      <c r="A156" s="50" t="s">
        <v>186</v>
      </c>
      <c r="B156" s="25" t="s">
        <v>56</v>
      </c>
      <c r="C156" s="26" t="s">
        <v>73</v>
      </c>
      <c r="D156" s="27">
        <v>44594</v>
      </c>
      <c r="E156" s="159" t="s">
        <v>116</v>
      </c>
      <c r="F156" s="26">
        <v>100000</v>
      </c>
      <c r="G156" s="71">
        <v>2870</v>
      </c>
      <c r="H156" s="26">
        <v>12105.37</v>
      </c>
      <c r="I156" s="26">
        <v>3040</v>
      </c>
      <c r="J156" s="26">
        <v>25</v>
      </c>
      <c r="K156" s="26">
        <v>18040.37</v>
      </c>
      <c r="L156" s="71">
        <v>81959.63</v>
      </c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  <c r="GC156" s="113"/>
      <c r="GD156" s="113"/>
      <c r="GE156" s="113"/>
      <c r="GF156" s="113"/>
      <c r="GG156" s="113"/>
      <c r="GH156" s="113"/>
      <c r="GI156" s="113"/>
      <c r="GJ156" s="113"/>
      <c r="GK156" s="113"/>
      <c r="GL156" s="113"/>
      <c r="GM156" s="113"/>
      <c r="GN156" s="113"/>
      <c r="GO156" s="113"/>
      <c r="GP156" s="113"/>
      <c r="GQ156" s="113"/>
      <c r="GR156" s="113"/>
      <c r="GS156" s="113"/>
      <c r="GT156" s="113"/>
      <c r="GU156" s="113"/>
      <c r="GV156" s="113"/>
      <c r="GW156" s="113"/>
      <c r="GX156" s="113"/>
      <c r="GY156" s="113"/>
      <c r="GZ156" s="113"/>
      <c r="HA156" s="113"/>
      <c r="HB156" s="113"/>
      <c r="HC156" s="113"/>
      <c r="HD156" s="113"/>
      <c r="HE156" s="113"/>
      <c r="HF156" s="113"/>
      <c r="HG156" s="113"/>
      <c r="HH156" s="113"/>
      <c r="HI156" s="113"/>
      <c r="HJ156" s="113"/>
      <c r="HK156" s="113"/>
      <c r="HL156" s="113"/>
      <c r="HM156" s="113"/>
      <c r="HN156" s="113"/>
      <c r="HO156" s="113"/>
      <c r="HP156" s="113"/>
      <c r="HQ156" s="113"/>
      <c r="HR156" s="113"/>
      <c r="HS156" s="113"/>
      <c r="HT156" s="113"/>
      <c r="HU156" s="113"/>
      <c r="HV156" s="113"/>
      <c r="HW156" s="113"/>
      <c r="HX156" s="113"/>
      <c r="HY156" s="113"/>
      <c r="HZ156" s="113"/>
    </row>
    <row r="157" spans="1:234" s="101" customFormat="1" ht="15.75" x14ac:dyDescent="0.25">
      <c r="A157" s="101" t="s">
        <v>14</v>
      </c>
      <c r="B157" s="137">
        <v>5</v>
      </c>
      <c r="C157" s="107"/>
      <c r="D157" s="163"/>
      <c r="E157" s="164"/>
      <c r="F157" s="107">
        <f>SUM(F152:F156)</f>
        <v>220000</v>
      </c>
      <c r="G157" s="108">
        <f t="shared" ref="G157:L157" si="23">SUM(G152:G156)</f>
        <v>6314</v>
      </c>
      <c r="H157" s="107">
        <f t="shared" si="23"/>
        <v>12105.37</v>
      </c>
      <c r="I157" s="107">
        <f t="shared" si="23"/>
        <v>6688</v>
      </c>
      <c r="J157" s="107">
        <f t="shared" si="23"/>
        <v>1205</v>
      </c>
      <c r="K157" s="107">
        <f t="shared" si="23"/>
        <v>26312.37</v>
      </c>
      <c r="L157" s="107">
        <f t="shared" si="23"/>
        <v>193687.63</v>
      </c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65"/>
      <c r="BD157" s="165"/>
      <c r="BE157" s="165"/>
      <c r="BF157" s="165"/>
      <c r="BG157" s="165"/>
      <c r="BH157" s="165"/>
      <c r="BI157" s="165"/>
      <c r="BJ157" s="165"/>
      <c r="BK157" s="165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  <c r="FF157" s="165"/>
      <c r="FG157" s="165"/>
      <c r="FH157" s="165"/>
      <c r="FI157" s="165"/>
      <c r="FJ157" s="165"/>
      <c r="FK157" s="165"/>
      <c r="FL157" s="165"/>
      <c r="FM157" s="165"/>
      <c r="FN157" s="165"/>
      <c r="FO157" s="165"/>
      <c r="FP157" s="165"/>
      <c r="FQ157" s="165"/>
      <c r="FR157" s="165"/>
      <c r="FS157" s="165"/>
      <c r="FT157" s="165"/>
      <c r="FU157" s="165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  <c r="HJ157" s="165"/>
      <c r="HK157" s="165"/>
      <c r="HL157" s="165"/>
      <c r="HM157" s="165"/>
      <c r="HN157" s="165"/>
      <c r="HO157" s="165"/>
      <c r="HP157" s="165"/>
      <c r="HQ157" s="165"/>
      <c r="HR157" s="165"/>
      <c r="HS157" s="165"/>
      <c r="HT157" s="165"/>
      <c r="HU157" s="165"/>
      <c r="HV157" s="165"/>
      <c r="HW157" s="165"/>
      <c r="HX157" s="165"/>
      <c r="HY157" s="165"/>
      <c r="HZ157" s="165"/>
    </row>
    <row r="159" spans="1:234" ht="15.75" x14ac:dyDescent="0.25">
      <c r="A159" s="42" t="s">
        <v>69</v>
      </c>
      <c r="C159" s="47"/>
      <c r="F159" s="65"/>
      <c r="J159" s="65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GW159" s="56"/>
      <c r="GX159" s="56"/>
      <c r="GY159" s="56"/>
      <c r="GZ159" s="56"/>
      <c r="HA159" s="56"/>
      <c r="HB159" s="56"/>
      <c r="HC159" s="56"/>
      <c r="HD159" s="56"/>
      <c r="HE159" s="56"/>
      <c r="HF159" s="56"/>
      <c r="HG159" s="56"/>
      <c r="HH159" s="56"/>
      <c r="HI159" s="56"/>
      <c r="HJ159" s="56"/>
      <c r="HK159" s="56"/>
      <c r="HL159" s="56"/>
      <c r="HM159" s="56"/>
      <c r="HN159" s="56"/>
      <c r="HO159" s="56"/>
      <c r="HP159" s="56"/>
      <c r="HQ159" s="56"/>
      <c r="HR159" s="56"/>
      <c r="HS159" s="56"/>
      <c r="HT159" s="56"/>
      <c r="HU159" s="56"/>
      <c r="HV159" s="56"/>
      <c r="HW159" s="56"/>
      <c r="HX159" s="56"/>
      <c r="HY159" s="56"/>
      <c r="HZ159" s="56"/>
    </row>
    <row r="160" spans="1:234" ht="15.75" x14ac:dyDescent="0.25">
      <c r="A160" s="4" t="s">
        <v>33</v>
      </c>
      <c r="B160" s="5" t="s">
        <v>27</v>
      </c>
      <c r="C160" s="6" t="s">
        <v>74</v>
      </c>
      <c r="D160" s="11">
        <v>44283</v>
      </c>
      <c r="E160" s="11" t="s">
        <v>116</v>
      </c>
      <c r="F160" s="80">
        <v>125000</v>
      </c>
      <c r="G160" s="63">
        <f>F160*0.0287</f>
        <v>3587.5</v>
      </c>
      <c r="H160" s="6">
        <v>17985.990000000002</v>
      </c>
      <c r="I160" s="6">
        <f>F160*0.0304</f>
        <v>3800</v>
      </c>
      <c r="J160" s="63">
        <v>5625</v>
      </c>
      <c r="K160" s="6">
        <v>30998.49</v>
      </c>
      <c r="L160" s="63">
        <v>94001.51</v>
      </c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GW160" s="56"/>
      <c r="GX160" s="56"/>
      <c r="GY160" s="56"/>
      <c r="GZ160" s="56"/>
      <c r="HA160" s="56"/>
      <c r="HB160" s="56"/>
      <c r="HC160" s="56"/>
      <c r="HD160" s="56"/>
      <c r="HE160" s="56"/>
      <c r="HF160" s="56"/>
      <c r="HG160" s="56"/>
      <c r="HH160" s="56"/>
      <c r="HI160" s="56"/>
      <c r="HJ160" s="56"/>
      <c r="HK160" s="56"/>
      <c r="HL160" s="56"/>
      <c r="HM160" s="56"/>
      <c r="HN160" s="56"/>
      <c r="HO160" s="56"/>
      <c r="HP160" s="56"/>
      <c r="HQ160" s="56"/>
      <c r="HR160" s="56"/>
      <c r="HS160" s="56"/>
      <c r="HT160" s="56"/>
      <c r="HU160" s="56"/>
      <c r="HV160" s="56"/>
      <c r="HW160" s="56"/>
      <c r="HX160" s="56"/>
      <c r="HY160" s="56"/>
      <c r="HZ160" s="56"/>
    </row>
    <row r="161" spans="1:668" ht="15.75" x14ac:dyDescent="0.25">
      <c r="A161" s="4" t="s">
        <v>47</v>
      </c>
      <c r="B161" s="5" t="s">
        <v>16</v>
      </c>
      <c r="C161" s="6" t="s">
        <v>74</v>
      </c>
      <c r="D161" s="11">
        <v>44197</v>
      </c>
      <c r="E161" s="11" t="s">
        <v>116</v>
      </c>
      <c r="F161" s="80">
        <v>45000</v>
      </c>
      <c r="G161" s="63">
        <f>F161*0.0287</f>
        <v>1291.5</v>
      </c>
      <c r="H161" s="6">
        <v>1148.33</v>
      </c>
      <c r="I161" s="6">
        <f>F161*0.0304</f>
        <v>1368</v>
      </c>
      <c r="J161" s="63">
        <v>1750</v>
      </c>
      <c r="K161" s="6">
        <v>5557.83</v>
      </c>
      <c r="L161" s="63">
        <f>F161-K161</f>
        <v>39442.17</v>
      </c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GW161" s="56"/>
      <c r="GX161" s="56"/>
      <c r="GY161" s="56"/>
      <c r="GZ161" s="56"/>
      <c r="HA161" s="56"/>
      <c r="HB161" s="56"/>
      <c r="HC161" s="56"/>
      <c r="HD161" s="56"/>
      <c r="HE161" s="56"/>
      <c r="HF161" s="56"/>
      <c r="HG161" s="56"/>
      <c r="HH161" s="56"/>
      <c r="HI161" s="56"/>
      <c r="HJ161" s="56"/>
      <c r="HK161" s="56"/>
      <c r="HL161" s="56"/>
      <c r="HM161" s="56"/>
      <c r="HN161" s="56"/>
      <c r="HO161" s="56"/>
      <c r="HP161" s="56"/>
      <c r="HQ161" s="56"/>
      <c r="HR161" s="56"/>
      <c r="HS161" s="56"/>
      <c r="HT161" s="56"/>
      <c r="HU161" s="56"/>
      <c r="HV161" s="56"/>
      <c r="HW161" s="56"/>
      <c r="HX161" s="56"/>
      <c r="HY161" s="56"/>
      <c r="HZ161" s="56"/>
    </row>
    <row r="162" spans="1:668" ht="15.75" x14ac:dyDescent="0.25">
      <c r="A162" s="4" t="s">
        <v>117</v>
      </c>
      <c r="B162" s="5" t="s">
        <v>118</v>
      </c>
      <c r="C162" s="6" t="s">
        <v>74</v>
      </c>
      <c r="D162" s="11">
        <v>44470</v>
      </c>
      <c r="E162" s="11" t="s">
        <v>116</v>
      </c>
      <c r="F162" s="80">
        <v>35000</v>
      </c>
      <c r="G162" s="63">
        <v>1004.5</v>
      </c>
      <c r="H162" s="6">
        <v>0</v>
      </c>
      <c r="I162" s="6">
        <v>1064</v>
      </c>
      <c r="J162" s="63">
        <v>2900</v>
      </c>
      <c r="K162" s="6">
        <v>4968.5</v>
      </c>
      <c r="L162" s="63">
        <f>F162-K162</f>
        <v>30031.5</v>
      </c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GW162" s="56"/>
      <c r="GX162" s="56"/>
      <c r="GY162" s="56"/>
      <c r="GZ162" s="56"/>
      <c r="HA162" s="56"/>
      <c r="HB162" s="56"/>
      <c r="HC162" s="56"/>
      <c r="HD162" s="56"/>
      <c r="HE162" s="56"/>
      <c r="HF162" s="56"/>
      <c r="HG162" s="56"/>
      <c r="HH162" s="56"/>
      <c r="HI162" s="56"/>
      <c r="HJ162" s="56"/>
      <c r="HK162" s="56"/>
      <c r="HL162" s="56"/>
      <c r="HM162" s="56"/>
      <c r="HN162" s="56"/>
      <c r="HO162" s="56"/>
      <c r="HP162" s="56"/>
      <c r="HQ162" s="56"/>
      <c r="HR162" s="56"/>
      <c r="HS162" s="56"/>
      <c r="HT162" s="56"/>
      <c r="HU162" s="56"/>
      <c r="HV162" s="56"/>
      <c r="HW162" s="56"/>
      <c r="HX162" s="56"/>
      <c r="HY162" s="56"/>
      <c r="HZ162" s="56"/>
    </row>
    <row r="163" spans="1:668" ht="15.75" x14ac:dyDescent="0.25">
      <c r="A163" s="4" t="s">
        <v>187</v>
      </c>
      <c r="B163" s="5" t="s">
        <v>16</v>
      </c>
      <c r="C163" s="6" t="s">
        <v>74</v>
      </c>
      <c r="D163" s="11">
        <v>44470</v>
      </c>
      <c r="E163" s="11" t="s">
        <v>116</v>
      </c>
      <c r="F163" s="80">
        <v>40000</v>
      </c>
      <c r="G163" s="63">
        <v>1148</v>
      </c>
      <c r="H163" s="6">
        <v>442.65</v>
      </c>
      <c r="I163" s="6">
        <v>1216</v>
      </c>
      <c r="J163" s="63">
        <v>25</v>
      </c>
      <c r="K163" s="6">
        <v>2831.65</v>
      </c>
      <c r="L163" s="63">
        <f>F163-K163</f>
        <v>37168.35</v>
      </c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GW163" s="56"/>
      <c r="GX163" s="56"/>
      <c r="GY163" s="56"/>
      <c r="GZ163" s="56"/>
      <c r="HA163" s="56"/>
      <c r="HB163" s="56"/>
      <c r="HC163" s="56"/>
      <c r="HD163" s="56"/>
      <c r="HE163" s="56"/>
      <c r="HF163" s="56"/>
      <c r="HG163" s="56"/>
      <c r="HH163" s="56"/>
      <c r="HI163" s="56"/>
      <c r="HJ163" s="56"/>
      <c r="HK163" s="56"/>
      <c r="HL163" s="56"/>
      <c r="HM163" s="56"/>
      <c r="HN163" s="56"/>
      <c r="HO163" s="56"/>
      <c r="HP163" s="56"/>
      <c r="HQ163" s="56"/>
      <c r="HR163" s="56"/>
      <c r="HS163" s="56"/>
      <c r="HT163" s="56"/>
      <c r="HU163" s="56"/>
      <c r="HV163" s="56"/>
      <c r="HW163" s="56"/>
      <c r="HX163" s="56"/>
      <c r="HY163" s="56"/>
      <c r="HZ163" s="56"/>
    </row>
    <row r="164" spans="1:668" ht="15.75" x14ac:dyDescent="0.25">
      <c r="A164" s="4" t="s">
        <v>188</v>
      </c>
      <c r="B164" s="5" t="s">
        <v>16</v>
      </c>
      <c r="C164" s="6" t="s">
        <v>73</v>
      </c>
      <c r="D164" s="11">
        <v>44470</v>
      </c>
      <c r="E164" s="11" t="s">
        <v>116</v>
      </c>
      <c r="F164" s="80">
        <v>40000</v>
      </c>
      <c r="G164" s="63">
        <v>1148</v>
      </c>
      <c r="H164" s="6">
        <v>442.65</v>
      </c>
      <c r="I164" s="6">
        <v>1216</v>
      </c>
      <c r="J164" s="63">
        <v>25</v>
      </c>
      <c r="K164" s="6">
        <v>2831.65</v>
      </c>
      <c r="L164" s="63">
        <f>F164-K164</f>
        <v>37168.35</v>
      </c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GW164" s="56"/>
      <c r="GX164" s="56"/>
      <c r="GY164" s="56"/>
      <c r="GZ164" s="56"/>
      <c r="HA164" s="56"/>
      <c r="HB164" s="56"/>
      <c r="HC164" s="56"/>
      <c r="HD164" s="56"/>
      <c r="HE164" s="56"/>
      <c r="HF164" s="56"/>
      <c r="HG164" s="56"/>
      <c r="HH164" s="56"/>
      <c r="HI164" s="56"/>
      <c r="HJ164" s="56"/>
      <c r="HK164" s="56"/>
      <c r="HL164" s="56"/>
      <c r="HM164" s="56"/>
      <c r="HN164" s="56"/>
      <c r="HO164" s="56"/>
      <c r="HP164" s="56"/>
      <c r="HQ164" s="56"/>
      <c r="HR164" s="56"/>
      <c r="HS164" s="56"/>
      <c r="HT164" s="56"/>
      <c r="HU164" s="56"/>
      <c r="HV164" s="56"/>
      <c r="HW164" s="56"/>
      <c r="HX164" s="56"/>
      <c r="HY164" s="56"/>
      <c r="HZ164" s="56"/>
    </row>
    <row r="165" spans="1:668" ht="15.75" x14ac:dyDescent="0.25">
      <c r="A165" s="46" t="s">
        <v>14</v>
      </c>
      <c r="B165" s="13">
        <v>5</v>
      </c>
      <c r="C165" s="8"/>
      <c r="D165" s="46"/>
      <c r="E165" s="46"/>
      <c r="F165" s="64">
        <f>SUM(F160:F164)</f>
        <v>285000</v>
      </c>
      <c r="G165" s="64">
        <f>SUM(G160:G164)</f>
        <v>8179.5</v>
      </c>
      <c r="H165" s="8">
        <f t="shared" ref="H165:L165" si="24">SUM(H160:H164)</f>
        <v>20019.620000000003</v>
      </c>
      <c r="I165" s="8">
        <f t="shared" si="24"/>
        <v>8664</v>
      </c>
      <c r="J165" s="8">
        <f t="shared" si="24"/>
        <v>10325</v>
      </c>
      <c r="K165" s="8">
        <f t="shared" si="24"/>
        <v>47188.12</v>
      </c>
      <c r="L165" s="8">
        <f t="shared" si="24"/>
        <v>237811.88</v>
      </c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</row>
    <row r="167" spans="1:668" ht="15.75" x14ac:dyDescent="0.25">
      <c r="A167" s="42" t="s">
        <v>70</v>
      </c>
      <c r="B167" s="178"/>
      <c r="C167" s="178"/>
      <c r="D167" s="178"/>
      <c r="E167" s="178"/>
      <c r="F167" s="66"/>
      <c r="G167" s="66"/>
      <c r="H167" s="178"/>
      <c r="I167" s="178"/>
      <c r="J167" s="66"/>
      <c r="K167" s="178"/>
      <c r="L167" s="66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IC167" s="56"/>
      <c r="ID167" s="56"/>
      <c r="IE167" s="56"/>
      <c r="IF167" s="56"/>
      <c r="IG167" s="56"/>
      <c r="IH167" s="56"/>
      <c r="II167" s="56"/>
      <c r="IJ167" s="56"/>
      <c r="IK167" s="56"/>
      <c r="IL167" s="56"/>
      <c r="IM167" s="56"/>
      <c r="IN167" s="56"/>
      <c r="IO167" s="56"/>
      <c r="IP167" s="56"/>
      <c r="IQ167" s="56"/>
      <c r="IR167" s="56"/>
      <c r="IS167" s="56"/>
      <c r="IT167" s="56"/>
      <c r="IU167" s="56"/>
      <c r="IV167" s="56"/>
      <c r="IW167" s="56"/>
      <c r="IX167" s="56"/>
      <c r="IY167" s="56"/>
      <c r="IZ167" s="56"/>
      <c r="JA167" s="56"/>
      <c r="JB167" s="56"/>
      <c r="JC167" s="56"/>
      <c r="JD167" s="56"/>
      <c r="JE167" s="56"/>
      <c r="JF167" s="56"/>
      <c r="JG167" s="56"/>
      <c r="JH167" s="56"/>
      <c r="JI167" s="56"/>
      <c r="JJ167" s="56"/>
      <c r="JK167" s="56"/>
      <c r="JL167" s="56"/>
      <c r="JM167" s="56"/>
      <c r="JN167" s="56"/>
      <c r="JO167" s="56"/>
      <c r="JP167" s="56"/>
      <c r="JQ167" s="56"/>
      <c r="JR167" s="56"/>
      <c r="JS167" s="56"/>
      <c r="JT167" s="56"/>
      <c r="JU167" s="56"/>
      <c r="JV167" s="56"/>
      <c r="JW167" s="56"/>
      <c r="JX167" s="56"/>
      <c r="JY167" s="56"/>
      <c r="JZ167" s="56"/>
      <c r="KA167" s="56"/>
      <c r="KB167" s="56"/>
      <c r="KC167" s="56"/>
      <c r="KD167" s="56"/>
      <c r="KE167" s="56"/>
      <c r="KF167" s="56"/>
      <c r="KG167" s="56"/>
      <c r="KH167" s="56"/>
      <c r="KI167" s="56"/>
      <c r="KJ167" s="56"/>
      <c r="KK167" s="56"/>
      <c r="KL167" s="56"/>
      <c r="KM167" s="56"/>
      <c r="KN167" s="56"/>
      <c r="KO167" s="56"/>
      <c r="KP167" s="56"/>
      <c r="KQ167" s="56"/>
      <c r="KR167" s="56"/>
      <c r="KS167" s="56"/>
      <c r="KT167" s="56"/>
      <c r="KU167" s="56"/>
      <c r="KV167" s="56"/>
      <c r="KW167" s="56"/>
      <c r="KX167" s="56"/>
      <c r="KY167" s="56"/>
      <c r="KZ167" s="56"/>
      <c r="LA167" s="56"/>
      <c r="LB167" s="56"/>
      <c r="LC167" s="56"/>
      <c r="LD167" s="56"/>
      <c r="LE167" s="56"/>
      <c r="LF167" s="56"/>
      <c r="LG167" s="56"/>
      <c r="LH167" s="56"/>
      <c r="LI167" s="56"/>
      <c r="LJ167" s="56"/>
      <c r="LK167" s="56"/>
      <c r="LL167" s="56"/>
      <c r="LM167" s="56"/>
      <c r="LN167" s="56"/>
      <c r="LO167" s="56"/>
      <c r="LP167" s="56"/>
      <c r="LQ167" s="56"/>
      <c r="LR167" s="56"/>
      <c r="LS167" s="56"/>
      <c r="LT167" s="56"/>
      <c r="LU167" s="56"/>
      <c r="LV167" s="56"/>
      <c r="LW167" s="56"/>
      <c r="LX167" s="56"/>
      <c r="LY167" s="56"/>
      <c r="LZ167" s="56"/>
      <c r="MA167" s="56"/>
      <c r="MB167" s="56"/>
      <c r="MC167" s="56"/>
      <c r="MD167" s="56"/>
      <c r="ME167" s="56"/>
      <c r="MF167" s="56"/>
      <c r="MG167" s="56"/>
      <c r="MH167" s="56"/>
      <c r="MI167" s="56"/>
      <c r="MJ167" s="56"/>
      <c r="MK167" s="56"/>
      <c r="ML167" s="56"/>
      <c r="MM167" s="56"/>
      <c r="MN167" s="56"/>
      <c r="MO167" s="56"/>
      <c r="MP167" s="56"/>
      <c r="MQ167" s="56"/>
      <c r="MR167" s="56"/>
      <c r="MS167" s="56"/>
      <c r="MT167" s="56"/>
      <c r="MU167" s="56"/>
      <c r="MV167" s="56"/>
      <c r="MW167" s="56"/>
      <c r="MX167" s="56"/>
      <c r="MY167" s="56"/>
      <c r="MZ167" s="56"/>
      <c r="NA167" s="56"/>
      <c r="NB167" s="56"/>
      <c r="NC167" s="56"/>
      <c r="ND167" s="56"/>
      <c r="NE167" s="56"/>
      <c r="NF167" s="56"/>
      <c r="NG167" s="56"/>
      <c r="NH167" s="56"/>
      <c r="NI167" s="56"/>
      <c r="NJ167" s="56"/>
      <c r="NK167" s="56"/>
      <c r="NL167" s="56"/>
      <c r="NM167" s="56"/>
      <c r="NN167" s="56"/>
      <c r="NO167" s="56"/>
      <c r="NP167" s="56"/>
      <c r="NQ167" s="56"/>
      <c r="NR167" s="56"/>
      <c r="NS167" s="56"/>
      <c r="NT167" s="56"/>
      <c r="NU167" s="56"/>
      <c r="NV167" s="56"/>
      <c r="NW167" s="56"/>
      <c r="NX167" s="56"/>
      <c r="NY167" s="56"/>
      <c r="NZ167" s="56"/>
      <c r="OA167" s="56"/>
      <c r="OB167" s="56"/>
      <c r="OC167" s="56"/>
      <c r="OD167" s="56"/>
      <c r="OE167" s="56"/>
      <c r="OF167" s="56"/>
      <c r="OG167" s="56"/>
      <c r="OH167" s="56"/>
      <c r="OI167" s="56"/>
      <c r="OJ167" s="56"/>
      <c r="OK167" s="56"/>
      <c r="OL167" s="56"/>
      <c r="OM167" s="56"/>
      <c r="ON167" s="56"/>
      <c r="OO167" s="56"/>
      <c r="OP167" s="56"/>
      <c r="OQ167" s="56"/>
      <c r="OR167" s="56"/>
      <c r="OS167" s="56"/>
      <c r="OT167" s="56"/>
      <c r="OU167" s="56"/>
      <c r="OV167" s="56"/>
      <c r="OW167" s="56"/>
      <c r="OX167" s="56"/>
      <c r="OY167" s="56"/>
      <c r="OZ167" s="56"/>
      <c r="PA167" s="56"/>
      <c r="PB167" s="56"/>
      <c r="PC167" s="56"/>
      <c r="PD167" s="56"/>
      <c r="PE167" s="56"/>
      <c r="PF167" s="56"/>
      <c r="PG167" s="56"/>
      <c r="PH167" s="56"/>
      <c r="PI167" s="56"/>
      <c r="PJ167" s="56"/>
      <c r="PK167" s="56"/>
      <c r="PL167" s="56"/>
      <c r="PM167" s="56"/>
      <c r="PN167" s="56"/>
      <c r="PO167" s="56"/>
      <c r="PP167" s="56"/>
      <c r="PQ167" s="56"/>
      <c r="PR167" s="56"/>
      <c r="PS167" s="56"/>
      <c r="PT167" s="56"/>
      <c r="PU167" s="56"/>
      <c r="PV167" s="56"/>
      <c r="PW167" s="56"/>
      <c r="PX167" s="56"/>
      <c r="PY167" s="56"/>
      <c r="PZ167" s="56"/>
      <c r="QA167" s="56"/>
      <c r="QB167" s="56"/>
      <c r="QC167" s="56"/>
      <c r="QD167" s="56"/>
      <c r="QE167" s="56"/>
      <c r="QF167" s="56"/>
      <c r="QG167" s="56"/>
      <c r="QH167" s="56"/>
      <c r="QI167" s="56"/>
      <c r="QJ167" s="56"/>
      <c r="QK167" s="56"/>
      <c r="QL167" s="56"/>
      <c r="QM167" s="56"/>
      <c r="QN167" s="56"/>
      <c r="QO167" s="56"/>
      <c r="QP167" s="56"/>
      <c r="QQ167" s="56"/>
      <c r="QR167" s="56"/>
      <c r="QS167" s="56"/>
      <c r="QT167" s="56"/>
      <c r="QU167" s="56"/>
      <c r="QV167" s="56"/>
      <c r="QW167" s="56"/>
      <c r="QX167" s="56"/>
      <c r="QY167" s="56"/>
      <c r="QZ167" s="56"/>
      <c r="RA167" s="56"/>
      <c r="RB167" s="56"/>
      <c r="RC167" s="56"/>
      <c r="RD167" s="56"/>
      <c r="RE167" s="56"/>
      <c r="RF167" s="56"/>
      <c r="RG167" s="56"/>
      <c r="RH167" s="56"/>
      <c r="RI167" s="56"/>
      <c r="RJ167" s="56"/>
      <c r="RK167" s="56"/>
      <c r="RL167" s="56"/>
      <c r="RM167" s="56"/>
      <c r="RN167" s="56"/>
      <c r="RO167" s="56"/>
      <c r="RP167" s="56"/>
      <c r="RQ167" s="56"/>
      <c r="RR167" s="56"/>
      <c r="RS167" s="56"/>
      <c r="RT167" s="56"/>
      <c r="RU167" s="56"/>
      <c r="RV167" s="56"/>
      <c r="RW167" s="56"/>
      <c r="RX167" s="56"/>
      <c r="RY167" s="56"/>
      <c r="RZ167" s="56"/>
      <c r="SA167" s="56"/>
      <c r="SB167" s="56"/>
      <c r="SC167" s="56"/>
      <c r="SD167" s="56"/>
      <c r="SE167" s="56"/>
      <c r="SF167" s="56"/>
      <c r="SG167" s="56"/>
      <c r="SH167" s="56"/>
      <c r="SI167" s="56"/>
      <c r="SJ167" s="56"/>
      <c r="SK167" s="56"/>
      <c r="SL167" s="56"/>
      <c r="SM167" s="56"/>
      <c r="SN167" s="56"/>
      <c r="SO167" s="56"/>
      <c r="SP167" s="56"/>
      <c r="SQ167" s="56"/>
      <c r="SR167" s="56"/>
      <c r="SS167" s="56"/>
      <c r="ST167" s="56"/>
      <c r="SU167" s="56"/>
      <c r="SV167" s="56"/>
      <c r="SW167" s="56"/>
      <c r="SX167" s="56"/>
      <c r="SY167" s="56"/>
      <c r="SZ167" s="56"/>
      <c r="TA167" s="56"/>
      <c r="TB167" s="56"/>
      <c r="TC167" s="56"/>
      <c r="TD167" s="56"/>
      <c r="TE167" s="56"/>
      <c r="TF167" s="56"/>
      <c r="TG167" s="56"/>
      <c r="TH167" s="56"/>
      <c r="TI167" s="56"/>
      <c r="TJ167" s="56"/>
      <c r="TK167" s="56"/>
      <c r="TL167" s="56"/>
      <c r="TM167" s="56"/>
      <c r="TN167" s="56"/>
      <c r="TO167" s="56"/>
      <c r="TP167" s="56"/>
      <c r="TQ167" s="56"/>
      <c r="TR167" s="56"/>
      <c r="TS167" s="56"/>
      <c r="TT167" s="56"/>
      <c r="TU167" s="56"/>
      <c r="TV167" s="56"/>
      <c r="TW167" s="56"/>
      <c r="TX167" s="56"/>
      <c r="TY167" s="56"/>
      <c r="TZ167" s="56"/>
      <c r="UA167" s="56"/>
      <c r="UB167" s="56"/>
      <c r="UC167" s="56"/>
      <c r="UD167" s="56"/>
      <c r="UE167" s="56"/>
      <c r="UF167" s="56"/>
      <c r="UG167" s="56"/>
      <c r="UH167" s="56"/>
      <c r="UI167" s="56"/>
      <c r="UJ167" s="56"/>
      <c r="UK167" s="56"/>
      <c r="UL167" s="56"/>
      <c r="UM167" s="56"/>
      <c r="UN167" s="56"/>
      <c r="UO167" s="56"/>
      <c r="UP167" s="56"/>
      <c r="UQ167" s="56"/>
      <c r="UR167" s="56"/>
      <c r="US167" s="56"/>
      <c r="UT167" s="56"/>
      <c r="UU167" s="56"/>
      <c r="UV167" s="56"/>
      <c r="UW167" s="56"/>
      <c r="UX167" s="56"/>
      <c r="UY167" s="56"/>
      <c r="UZ167" s="56"/>
      <c r="VA167" s="56"/>
      <c r="VB167" s="56"/>
      <c r="VC167" s="56"/>
      <c r="VD167" s="56"/>
      <c r="VE167" s="56"/>
      <c r="VF167" s="56"/>
      <c r="VG167" s="56"/>
      <c r="VH167" s="56"/>
      <c r="VI167" s="56"/>
      <c r="VJ167" s="56"/>
      <c r="VK167" s="56"/>
      <c r="VL167" s="56"/>
      <c r="VM167" s="56"/>
      <c r="VN167" s="56"/>
      <c r="VO167" s="56"/>
      <c r="VP167" s="56"/>
      <c r="VQ167" s="56"/>
      <c r="VR167" s="56"/>
      <c r="VS167" s="56"/>
      <c r="VT167" s="56"/>
      <c r="VU167" s="56"/>
      <c r="VV167" s="56"/>
      <c r="VW167" s="56"/>
      <c r="VX167" s="56"/>
      <c r="VY167" s="56"/>
      <c r="VZ167" s="56"/>
      <c r="WA167" s="56"/>
      <c r="WB167" s="56"/>
      <c r="WC167" s="56"/>
      <c r="WD167" s="56"/>
      <c r="WE167" s="56"/>
      <c r="WF167" s="56"/>
      <c r="WG167" s="56"/>
      <c r="WH167" s="56"/>
      <c r="WI167" s="56"/>
      <c r="WJ167" s="56"/>
      <c r="WK167" s="56"/>
      <c r="WL167" s="56"/>
      <c r="WM167" s="56"/>
      <c r="WN167" s="56"/>
      <c r="WO167" s="56"/>
      <c r="WP167" s="56"/>
      <c r="WQ167" s="56"/>
      <c r="WR167" s="56"/>
      <c r="WS167" s="56"/>
      <c r="WT167" s="56"/>
      <c r="WU167" s="56"/>
      <c r="WV167" s="56"/>
      <c r="WW167" s="56"/>
      <c r="WX167" s="56"/>
      <c r="WY167" s="56"/>
      <c r="WZ167" s="56"/>
      <c r="XA167" s="56"/>
      <c r="XB167" s="56"/>
      <c r="XC167" s="56"/>
      <c r="XD167" s="56"/>
      <c r="XE167" s="56"/>
      <c r="XF167" s="56"/>
      <c r="XG167" s="56"/>
      <c r="XH167" s="56"/>
      <c r="XI167" s="56"/>
      <c r="XJ167" s="56"/>
      <c r="XK167" s="56"/>
      <c r="XL167" s="56"/>
      <c r="XM167" s="56"/>
      <c r="XN167" s="56"/>
      <c r="XO167" s="56"/>
      <c r="XP167" s="56"/>
      <c r="XQ167" s="56"/>
      <c r="XR167" s="56"/>
      <c r="XS167" s="56"/>
      <c r="XT167" s="56"/>
      <c r="XU167" s="56"/>
      <c r="XV167" s="56"/>
      <c r="XW167" s="56"/>
      <c r="XX167" s="56"/>
      <c r="XY167" s="56"/>
      <c r="XZ167" s="56"/>
      <c r="YA167" s="56"/>
      <c r="YB167" s="56"/>
      <c r="YC167" s="56"/>
      <c r="YD167" s="56"/>
      <c r="YE167" s="56"/>
      <c r="YF167" s="56"/>
      <c r="YG167" s="56"/>
      <c r="YH167" s="56"/>
      <c r="YI167" s="56"/>
      <c r="YJ167" s="56"/>
      <c r="YK167" s="56"/>
      <c r="YL167" s="56"/>
      <c r="YM167" s="56"/>
      <c r="YN167" s="56"/>
      <c r="YO167" s="56"/>
      <c r="YP167" s="56"/>
      <c r="YQ167" s="56"/>
      <c r="YR167" s="56"/>
    </row>
    <row r="168" spans="1:668" ht="18" customHeight="1" x14ac:dyDescent="0.25">
      <c r="A168" s="4" t="s">
        <v>32</v>
      </c>
      <c r="B168" s="5" t="s">
        <v>17</v>
      </c>
      <c r="C168" s="6" t="s">
        <v>73</v>
      </c>
      <c r="D168" s="11">
        <v>44276</v>
      </c>
      <c r="E168" s="11" t="s">
        <v>116</v>
      </c>
      <c r="F168" s="80">
        <v>36500</v>
      </c>
      <c r="G168" s="63">
        <f>F168*0.0287</f>
        <v>1047.55</v>
      </c>
      <c r="H168" s="6">
        <v>0</v>
      </c>
      <c r="I168" s="6">
        <f>F168*0.0304</f>
        <v>1109.5999999999999</v>
      </c>
      <c r="J168" s="63">
        <v>937.5</v>
      </c>
      <c r="K168" s="6">
        <v>3094.65</v>
      </c>
      <c r="L168" s="63">
        <v>33405.35</v>
      </c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  <c r="IW168" s="56"/>
      <c r="IX168" s="56"/>
      <c r="IY168" s="56"/>
      <c r="IZ168" s="56"/>
      <c r="JA168" s="56"/>
      <c r="JB168" s="56"/>
      <c r="JC168" s="56"/>
      <c r="JD168" s="56"/>
      <c r="JE168" s="56"/>
      <c r="JF168" s="56"/>
      <c r="JG168" s="56"/>
      <c r="JH168" s="56"/>
      <c r="JI168" s="56"/>
      <c r="JJ168" s="56"/>
      <c r="JK168" s="56"/>
      <c r="JL168" s="56"/>
      <c r="JM168" s="56"/>
      <c r="JN168" s="56"/>
      <c r="JO168" s="56"/>
      <c r="JP168" s="56"/>
      <c r="JQ168" s="56"/>
      <c r="JR168" s="56"/>
      <c r="JS168" s="56"/>
      <c r="JT168" s="56"/>
      <c r="JU168" s="56"/>
      <c r="JV168" s="56"/>
      <c r="JW168" s="56"/>
      <c r="JX168" s="56"/>
      <c r="JY168" s="56"/>
      <c r="JZ168" s="56"/>
      <c r="KA168" s="56"/>
      <c r="KB168" s="56"/>
      <c r="KC168" s="56"/>
      <c r="KD168" s="56"/>
      <c r="KE168" s="56"/>
      <c r="KF168" s="56"/>
      <c r="KG168" s="56"/>
      <c r="KH168" s="56"/>
      <c r="KI168" s="56"/>
      <c r="KJ168" s="56"/>
      <c r="KK168" s="56"/>
      <c r="KL168" s="56"/>
      <c r="KM168" s="56"/>
      <c r="KN168" s="56"/>
      <c r="KO168" s="56"/>
      <c r="KP168" s="56"/>
      <c r="KQ168" s="56"/>
      <c r="KR168" s="56"/>
      <c r="KS168" s="56"/>
      <c r="KT168" s="56"/>
      <c r="KU168" s="56"/>
      <c r="KV168" s="56"/>
      <c r="KW168" s="56"/>
      <c r="KX168" s="56"/>
      <c r="KY168" s="56"/>
      <c r="KZ168" s="56"/>
      <c r="LA168" s="56"/>
      <c r="LB168" s="56"/>
      <c r="LC168" s="56"/>
      <c r="LD168" s="56"/>
      <c r="LE168" s="56"/>
      <c r="LF168" s="56"/>
      <c r="LG168" s="56"/>
      <c r="LH168" s="56"/>
      <c r="LI168" s="56"/>
      <c r="LJ168" s="56"/>
      <c r="LK168" s="56"/>
      <c r="LL168" s="56"/>
      <c r="LM168" s="56"/>
      <c r="LN168" s="56"/>
      <c r="LO168" s="56"/>
      <c r="LP168" s="56"/>
      <c r="LQ168" s="56"/>
      <c r="LR168" s="56"/>
      <c r="LS168" s="56"/>
      <c r="LT168" s="56"/>
      <c r="LU168" s="56"/>
      <c r="LV168" s="56"/>
      <c r="LW168" s="56"/>
      <c r="LX168" s="56"/>
      <c r="LY168" s="56"/>
      <c r="LZ168" s="56"/>
      <c r="MA168" s="56"/>
      <c r="MB168" s="56"/>
      <c r="MC168" s="56"/>
      <c r="MD168" s="56"/>
      <c r="ME168" s="56"/>
      <c r="MF168" s="56"/>
      <c r="MG168" s="56"/>
      <c r="MH168" s="56"/>
      <c r="MI168" s="56"/>
      <c r="MJ168" s="56"/>
      <c r="MK168" s="56"/>
      <c r="ML168" s="56"/>
      <c r="MM168" s="56"/>
      <c r="MN168" s="56"/>
      <c r="MO168" s="56"/>
      <c r="MP168" s="56"/>
      <c r="MQ168" s="56"/>
      <c r="MR168" s="56"/>
      <c r="MS168" s="56"/>
      <c r="MT168" s="56"/>
      <c r="MU168" s="56"/>
      <c r="MV168" s="56"/>
      <c r="MW168" s="56"/>
      <c r="MX168" s="56"/>
      <c r="MY168" s="56"/>
      <c r="MZ168" s="56"/>
      <c r="NA168" s="56"/>
      <c r="NB168" s="56"/>
      <c r="NC168" s="56"/>
      <c r="ND168" s="56"/>
      <c r="NE168" s="56"/>
      <c r="NF168" s="56"/>
      <c r="NG168" s="56"/>
      <c r="NH168" s="56"/>
      <c r="NI168" s="56"/>
      <c r="NJ168" s="56"/>
      <c r="NK168" s="56"/>
      <c r="NL168" s="56"/>
      <c r="NM168" s="56"/>
      <c r="NN168" s="56"/>
      <c r="NO168" s="56"/>
      <c r="NP168" s="56"/>
      <c r="NQ168" s="56"/>
      <c r="NR168" s="56"/>
      <c r="NS168" s="56"/>
      <c r="NT168" s="56"/>
      <c r="NU168" s="56"/>
      <c r="NV168" s="56"/>
      <c r="NW168" s="56"/>
      <c r="NX168" s="56"/>
      <c r="NY168" s="56"/>
      <c r="NZ168" s="56"/>
      <c r="OA168" s="56"/>
      <c r="OB168" s="56"/>
      <c r="OC168" s="56"/>
      <c r="OD168" s="56"/>
      <c r="OE168" s="56"/>
      <c r="OF168" s="56"/>
      <c r="OG168" s="56"/>
      <c r="OH168" s="56"/>
      <c r="OI168" s="56"/>
      <c r="OJ168" s="56"/>
      <c r="OK168" s="56"/>
      <c r="OL168" s="56"/>
      <c r="OM168" s="56"/>
      <c r="ON168" s="56"/>
      <c r="OO168" s="56"/>
      <c r="OP168" s="56"/>
      <c r="OQ168" s="56"/>
      <c r="OR168" s="56"/>
      <c r="OS168" s="56"/>
      <c r="OT168" s="56"/>
      <c r="OU168" s="56"/>
      <c r="OV168" s="56"/>
      <c r="OW168" s="56"/>
      <c r="OX168" s="56"/>
      <c r="OY168" s="56"/>
      <c r="OZ168" s="56"/>
      <c r="PA168" s="56"/>
      <c r="PB168" s="56"/>
      <c r="PC168" s="56"/>
      <c r="PD168" s="56"/>
      <c r="PE168" s="56"/>
      <c r="PF168" s="56"/>
      <c r="PG168" s="56"/>
      <c r="PH168" s="56"/>
      <c r="PI168" s="56"/>
      <c r="PJ168" s="56"/>
      <c r="PK168" s="56"/>
      <c r="PL168" s="56"/>
      <c r="PM168" s="56"/>
      <c r="PN168" s="56"/>
      <c r="PO168" s="56"/>
      <c r="PP168" s="56"/>
      <c r="PQ168" s="56"/>
      <c r="PR168" s="56"/>
      <c r="PS168" s="56"/>
      <c r="PT168" s="56"/>
      <c r="PU168" s="56"/>
      <c r="PV168" s="56"/>
      <c r="PW168" s="56"/>
      <c r="PX168" s="56"/>
      <c r="PY168" s="56"/>
      <c r="PZ168" s="56"/>
      <c r="QA168" s="56"/>
      <c r="QB168" s="56"/>
      <c r="QC168" s="56"/>
      <c r="QD168" s="56"/>
      <c r="QE168" s="56"/>
      <c r="QF168" s="56"/>
      <c r="QG168" s="56"/>
      <c r="QH168" s="56"/>
      <c r="QI168" s="56"/>
      <c r="QJ168" s="56"/>
      <c r="QK168" s="56"/>
      <c r="QL168" s="56"/>
      <c r="QM168" s="56"/>
      <c r="QN168" s="56"/>
      <c r="QO168" s="56"/>
      <c r="QP168" s="56"/>
      <c r="QQ168" s="56"/>
      <c r="QR168" s="56"/>
      <c r="QS168" s="56"/>
      <c r="QT168" s="56"/>
      <c r="QU168" s="56"/>
      <c r="QV168" s="56"/>
      <c r="QW168" s="56"/>
      <c r="QX168" s="56"/>
      <c r="QY168" s="56"/>
      <c r="QZ168" s="56"/>
      <c r="RA168" s="56"/>
      <c r="RB168" s="56"/>
      <c r="RC168" s="56"/>
      <c r="RD168" s="56"/>
      <c r="RE168" s="56"/>
      <c r="RF168" s="56"/>
      <c r="RG168" s="56"/>
      <c r="RH168" s="56"/>
      <c r="RI168" s="56"/>
      <c r="RJ168" s="56"/>
      <c r="RK168" s="56"/>
      <c r="RL168" s="56"/>
      <c r="RM168" s="56"/>
      <c r="RN168" s="56"/>
      <c r="RO168" s="56"/>
      <c r="RP168" s="56"/>
      <c r="RQ168" s="56"/>
      <c r="RR168" s="56"/>
      <c r="RS168" s="56"/>
      <c r="RT168" s="56"/>
      <c r="RU168" s="56"/>
      <c r="RV168" s="56"/>
      <c r="RW168" s="56"/>
      <c r="RX168" s="56"/>
      <c r="RY168" s="56"/>
      <c r="RZ168" s="56"/>
      <c r="SA168" s="56"/>
      <c r="SB168" s="56"/>
      <c r="SC168" s="56"/>
      <c r="SD168" s="56"/>
      <c r="SE168" s="56"/>
      <c r="SF168" s="56"/>
      <c r="SG168" s="56"/>
      <c r="SH168" s="56"/>
      <c r="SI168" s="56"/>
      <c r="SJ168" s="56"/>
      <c r="SK168" s="56"/>
      <c r="SL168" s="56"/>
      <c r="SM168" s="56"/>
      <c r="SN168" s="56"/>
      <c r="SO168" s="56"/>
      <c r="SP168" s="56"/>
      <c r="SQ168" s="56"/>
      <c r="SR168" s="56"/>
      <c r="SS168" s="56"/>
      <c r="ST168" s="56"/>
      <c r="SU168" s="56"/>
      <c r="SV168" s="56"/>
      <c r="SW168" s="56"/>
      <c r="SX168" s="56"/>
      <c r="SY168" s="56"/>
      <c r="SZ168" s="56"/>
      <c r="TA168" s="56"/>
      <c r="TB168" s="56"/>
      <c r="TC168" s="56"/>
      <c r="TD168" s="56"/>
      <c r="TE168" s="56"/>
      <c r="TF168" s="56"/>
      <c r="TG168" s="56"/>
      <c r="TH168" s="56"/>
      <c r="TI168" s="56"/>
      <c r="TJ168" s="56"/>
      <c r="TK168" s="56"/>
      <c r="TL168" s="56"/>
      <c r="TM168" s="56"/>
      <c r="TN168" s="56"/>
      <c r="TO168" s="56"/>
      <c r="TP168" s="56"/>
      <c r="TQ168" s="56"/>
      <c r="TR168" s="56"/>
      <c r="TS168" s="56"/>
      <c r="TT168" s="56"/>
      <c r="TU168" s="56"/>
      <c r="TV168" s="56"/>
      <c r="TW168" s="56"/>
      <c r="TX168" s="56"/>
      <c r="TY168" s="56"/>
      <c r="TZ168" s="56"/>
      <c r="UA168" s="56"/>
      <c r="UB168" s="56"/>
      <c r="UC168" s="56"/>
      <c r="UD168" s="56"/>
      <c r="UE168" s="56"/>
      <c r="UF168" s="56"/>
      <c r="UG168" s="56"/>
      <c r="UH168" s="56"/>
      <c r="UI168" s="56"/>
      <c r="UJ168" s="56"/>
      <c r="UK168" s="56"/>
      <c r="UL168" s="56"/>
      <c r="UM168" s="56"/>
      <c r="UN168" s="56"/>
      <c r="UO168" s="56"/>
      <c r="UP168" s="56"/>
      <c r="UQ168" s="56"/>
      <c r="UR168" s="56"/>
      <c r="US168" s="56"/>
      <c r="UT168" s="56"/>
      <c r="UU168" s="56"/>
      <c r="UV168" s="56"/>
      <c r="UW168" s="56"/>
      <c r="UX168" s="56"/>
      <c r="UY168" s="56"/>
      <c r="UZ168" s="56"/>
      <c r="VA168" s="56"/>
      <c r="VB168" s="56"/>
      <c r="VC168" s="56"/>
      <c r="VD168" s="56"/>
      <c r="VE168" s="56"/>
      <c r="VF168" s="56"/>
      <c r="VG168" s="56"/>
      <c r="VH168" s="56"/>
      <c r="VI168" s="56"/>
      <c r="VJ168" s="56"/>
      <c r="VK168" s="56"/>
      <c r="VL168" s="56"/>
      <c r="VM168" s="56"/>
      <c r="VN168" s="56"/>
      <c r="VO168" s="56"/>
      <c r="VP168" s="56"/>
      <c r="VQ168" s="56"/>
      <c r="VR168" s="56"/>
      <c r="VS168" s="56"/>
      <c r="VT168" s="56"/>
      <c r="VU168" s="56"/>
      <c r="VV168" s="56"/>
      <c r="VW168" s="56"/>
      <c r="VX168" s="56"/>
      <c r="VY168" s="56"/>
      <c r="VZ168" s="56"/>
      <c r="WA168" s="56"/>
      <c r="WB168" s="56"/>
      <c r="WC168" s="56"/>
      <c r="WD168" s="56"/>
      <c r="WE168" s="56"/>
      <c r="WF168" s="56"/>
      <c r="WG168" s="56"/>
      <c r="WH168" s="56"/>
      <c r="WI168" s="56"/>
      <c r="WJ168" s="56"/>
      <c r="WK168" s="56"/>
      <c r="WL168" s="56"/>
      <c r="WM168" s="56"/>
      <c r="WN168" s="56"/>
      <c r="WO168" s="56"/>
      <c r="WP168" s="56"/>
      <c r="WQ168" s="56"/>
      <c r="WR168" s="56"/>
      <c r="WS168" s="56"/>
      <c r="WT168" s="56"/>
      <c r="WU168" s="56"/>
      <c r="WV168" s="56"/>
      <c r="WW168" s="56"/>
      <c r="WX168" s="56"/>
      <c r="WY168" s="56"/>
      <c r="WZ168" s="56"/>
      <c r="XA168" s="56"/>
      <c r="XB168" s="56"/>
      <c r="XC168" s="56"/>
      <c r="XD168" s="56"/>
      <c r="XE168" s="56"/>
      <c r="XF168" s="56"/>
      <c r="XG168" s="56"/>
      <c r="XH168" s="56"/>
      <c r="XI168" s="56"/>
      <c r="XJ168" s="56"/>
      <c r="XK168" s="56"/>
      <c r="XL168" s="56"/>
      <c r="XM168" s="56"/>
      <c r="XN168" s="56"/>
      <c r="XO168" s="56"/>
      <c r="XP168" s="56"/>
      <c r="XQ168" s="56"/>
      <c r="XR168" s="56"/>
      <c r="XS168" s="56"/>
      <c r="XT168" s="56"/>
      <c r="XU168" s="56"/>
      <c r="XV168" s="56"/>
      <c r="XW168" s="56"/>
      <c r="XX168" s="56"/>
      <c r="XY168" s="56"/>
      <c r="XZ168" s="56"/>
      <c r="YA168" s="56"/>
      <c r="YB168" s="56"/>
      <c r="YC168" s="56"/>
      <c r="YD168" s="56"/>
      <c r="YE168" s="56"/>
      <c r="YF168" s="56"/>
      <c r="YG168" s="56"/>
      <c r="YH168" s="56"/>
      <c r="YI168" s="56"/>
      <c r="YJ168" s="56"/>
      <c r="YK168" s="56"/>
      <c r="YL168" s="56"/>
      <c r="YM168" s="56"/>
      <c r="YN168" s="56"/>
      <c r="YO168" s="56"/>
      <c r="YP168" s="56"/>
      <c r="YQ168" s="56"/>
      <c r="YR168" s="56"/>
    </row>
    <row r="169" spans="1:668" ht="18" customHeight="1" x14ac:dyDescent="0.25">
      <c r="A169" s="4" t="s">
        <v>189</v>
      </c>
      <c r="B169" s="5" t="s">
        <v>56</v>
      </c>
      <c r="C169" s="6" t="s">
        <v>74</v>
      </c>
      <c r="D169" s="11">
        <v>44276</v>
      </c>
      <c r="E169" s="11" t="s">
        <v>116</v>
      </c>
      <c r="F169" s="80">
        <v>100000</v>
      </c>
      <c r="G169" s="63">
        <f>F169*0.0287</f>
        <v>2870</v>
      </c>
      <c r="H169" s="6">
        <v>12105.37</v>
      </c>
      <c r="I169" s="6">
        <f>F169*0.0304</f>
        <v>3040</v>
      </c>
      <c r="J169" s="63">
        <v>25</v>
      </c>
      <c r="K169" s="6">
        <v>18040.37</v>
      </c>
      <c r="L169" s="63">
        <v>81959.63</v>
      </c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IC169" s="56"/>
      <c r="ID169" s="56"/>
      <c r="IE169" s="56"/>
      <c r="IF169" s="56"/>
      <c r="IG169" s="56"/>
      <c r="IH169" s="56"/>
      <c r="II169" s="56"/>
      <c r="IJ169" s="56"/>
      <c r="IK169" s="56"/>
      <c r="IL169" s="56"/>
      <c r="IM169" s="56"/>
      <c r="IN169" s="56"/>
      <c r="IO169" s="56"/>
      <c r="IP169" s="56"/>
      <c r="IQ169" s="56"/>
      <c r="IR169" s="56"/>
      <c r="IS169" s="56"/>
      <c r="IT169" s="56"/>
      <c r="IU169" s="56"/>
      <c r="IV169" s="56"/>
      <c r="IW169" s="56"/>
      <c r="IX169" s="56"/>
      <c r="IY169" s="56"/>
      <c r="IZ169" s="56"/>
      <c r="JA169" s="56"/>
      <c r="JB169" s="56"/>
      <c r="JC169" s="56"/>
      <c r="JD169" s="56"/>
      <c r="JE169" s="56"/>
      <c r="JF169" s="56"/>
      <c r="JG169" s="56"/>
      <c r="JH169" s="56"/>
      <c r="JI169" s="56"/>
      <c r="JJ169" s="56"/>
      <c r="JK169" s="56"/>
      <c r="JL169" s="56"/>
      <c r="JM169" s="56"/>
      <c r="JN169" s="56"/>
      <c r="JO169" s="56"/>
      <c r="JP169" s="56"/>
      <c r="JQ169" s="56"/>
      <c r="JR169" s="56"/>
      <c r="JS169" s="56"/>
      <c r="JT169" s="56"/>
      <c r="JU169" s="56"/>
      <c r="JV169" s="56"/>
      <c r="JW169" s="56"/>
      <c r="JX169" s="56"/>
      <c r="JY169" s="56"/>
      <c r="JZ169" s="56"/>
      <c r="KA169" s="56"/>
      <c r="KB169" s="56"/>
      <c r="KC169" s="56"/>
      <c r="KD169" s="56"/>
      <c r="KE169" s="56"/>
      <c r="KF169" s="56"/>
      <c r="KG169" s="56"/>
      <c r="KH169" s="56"/>
      <c r="KI169" s="56"/>
      <c r="KJ169" s="56"/>
      <c r="KK169" s="56"/>
      <c r="KL169" s="56"/>
      <c r="KM169" s="56"/>
      <c r="KN169" s="56"/>
      <c r="KO169" s="56"/>
      <c r="KP169" s="56"/>
      <c r="KQ169" s="56"/>
      <c r="KR169" s="56"/>
      <c r="KS169" s="56"/>
      <c r="KT169" s="56"/>
      <c r="KU169" s="56"/>
      <c r="KV169" s="56"/>
      <c r="KW169" s="56"/>
      <c r="KX169" s="56"/>
      <c r="KY169" s="56"/>
      <c r="KZ169" s="56"/>
      <c r="LA169" s="56"/>
      <c r="LB169" s="56"/>
      <c r="LC169" s="56"/>
      <c r="LD169" s="56"/>
      <c r="LE169" s="56"/>
      <c r="LF169" s="56"/>
      <c r="LG169" s="56"/>
      <c r="LH169" s="56"/>
      <c r="LI169" s="56"/>
      <c r="LJ169" s="56"/>
      <c r="LK169" s="56"/>
      <c r="LL169" s="56"/>
      <c r="LM169" s="56"/>
      <c r="LN169" s="56"/>
      <c r="LO169" s="56"/>
      <c r="LP169" s="56"/>
      <c r="LQ169" s="56"/>
      <c r="LR169" s="56"/>
      <c r="LS169" s="56"/>
      <c r="LT169" s="56"/>
      <c r="LU169" s="56"/>
      <c r="LV169" s="56"/>
      <c r="LW169" s="56"/>
      <c r="LX169" s="56"/>
      <c r="LY169" s="56"/>
      <c r="LZ169" s="56"/>
      <c r="MA169" s="56"/>
      <c r="MB169" s="56"/>
      <c r="MC169" s="56"/>
      <c r="MD169" s="56"/>
      <c r="ME169" s="56"/>
      <c r="MF169" s="56"/>
      <c r="MG169" s="56"/>
      <c r="MH169" s="56"/>
      <c r="MI169" s="56"/>
      <c r="MJ169" s="56"/>
      <c r="MK169" s="56"/>
      <c r="ML169" s="56"/>
      <c r="MM169" s="56"/>
      <c r="MN169" s="56"/>
      <c r="MO169" s="56"/>
      <c r="MP169" s="56"/>
      <c r="MQ169" s="56"/>
      <c r="MR169" s="56"/>
      <c r="MS169" s="56"/>
      <c r="MT169" s="56"/>
      <c r="MU169" s="56"/>
      <c r="MV169" s="56"/>
      <c r="MW169" s="56"/>
      <c r="MX169" s="56"/>
      <c r="MY169" s="56"/>
      <c r="MZ169" s="56"/>
      <c r="NA169" s="56"/>
      <c r="NB169" s="56"/>
      <c r="NC169" s="56"/>
      <c r="ND169" s="56"/>
      <c r="NE169" s="56"/>
      <c r="NF169" s="56"/>
      <c r="NG169" s="56"/>
      <c r="NH169" s="56"/>
      <c r="NI169" s="56"/>
      <c r="NJ169" s="56"/>
      <c r="NK169" s="56"/>
      <c r="NL169" s="56"/>
      <c r="NM169" s="56"/>
      <c r="NN169" s="56"/>
      <c r="NO169" s="56"/>
      <c r="NP169" s="56"/>
      <c r="NQ169" s="56"/>
      <c r="NR169" s="56"/>
      <c r="NS169" s="56"/>
      <c r="NT169" s="56"/>
      <c r="NU169" s="56"/>
      <c r="NV169" s="56"/>
      <c r="NW169" s="56"/>
      <c r="NX169" s="56"/>
      <c r="NY169" s="56"/>
      <c r="NZ169" s="56"/>
      <c r="OA169" s="56"/>
      <c r="OB169" s="56"/>
      <c r="OC169" s="56"/>
      <c r="OD169" s="56"/>
      <c r="OE169" s="56"/>
      <c r="OF169" s="56"/>
      <c r="OG169" s="56"/>
      <c r="OH169" s="56"/>
      <c r="OI169" s="56"/>
      <c r="OJ169" s="56"/>
      <c r="OK169" s="56"/>
      <c r="OL169" s="56"/>
      <c r="OM169" s="56"/>
      <c r="ON169" s="56"/>
      <c r="OO169" s="56"/>
      <c r="OP169" s="56"/>
      <c r="OQ169" s="56"/>
      <c r="OR169" s="56"/>
      <c r="OS169" s="56"/>
      <c r="OT169" s="56"/>
      <c r="OU169" s="56"/>
      <c r="OV169" s="56"/>
      <c r="OW169" s="56"/>
      <c r="OX169" s="56"/>
      <c r="OY169" s="56"/>
      <c r="OZ169" s="56"/>
      <c r="PA169" s="56"/>
      <c r="PB169" s="56"/>
      <c r="PC169" s="56"/>
      <c r="PD169" s="56"/>
      <c r="PE169" s="56"/>
      <c r="PF169" s="56"/>
      <c r="PG169" s="56"/>
      <c r="PH169" s="56"/>
      <c r="PI169" s="56"/>
      <c r="PJ169" s="56"/>
      <c r="PK169" s="56"/>
      <c r="PL169" s="56"/>
      <c r="PM169" s="56"/>
      <c r="PN169" s="56"/>
      <c r="PO169" s="56"/>
      <c r="PP169" s="56"/>
      <c r="PQ169" s="56"/>
      <c r="PR169" s="56"/>
      <c r="PS169" s="56"/>
      <c r="PT169" s="56"/>
      <c r="PU169" s="56"/>
      <c r="PV169" s="56"/>
      <c r="PW169" s="56"/>
      <c r="PX169" s="56"/>
      <c r="PY169" s="56"/>
      <c r="PZ169" s="56"/>
      <c r="QA169" s="56"/>
      <c r="QB169" s="56"/>
      <c r="QC169" s="56"/>
      <c r="QD169" s="56"/>
      <c r="QE169" s="56"/>
      <c r="QF169" s="56"/>
      <c r="QG169" s="56"/>
      <c r="QH169" s="56"/>
      <c r="QI169" s="56"/>
      <c r="QJ169" s="56"/>
      <c r="QK169" s="56"/>
      <c r="QL169" s="56"/>
      <c r="QM169" s="56"/>
      <c r="QN169" s="56"/>
      <c r="QO169" s="56"/>
      <c r="QP169" s="56"/>
      <c r="QQ169" s="56"/>
      <c r="QR169" s="56"/>
      <c r="QS169" s="56"/>
      <c r="QT169" s="56"/>
      <c r="QU169" s="56"/>
      <c r="QV169" s="56"/>
      <c r="QW169" s="56"/>
      <c r="QX169" s="56"/>
      <c r="QY169" s="56"/>
      <c r="QZ169" s="56"/>
      <c r="RA169" s="56"/>
      <c r="RB169" s="56"/>
      <c r="RC169" s="56"/>
      <c r="RD169" s="56"/>
      <c r="RE169" s="56"/>
      <c r="RF169" s="56"/>
      <c r="RG169" s="56"/>
      <c r="RH169" s="56"/>
      <c r="RI169" s="56"/>
      <c r="RJ169" s="56"/>
      <c r="RK169" s="56"/>
      <c r="RL169" s="56"/>
      <c r="RM169" s="56"/>
      <c r="RN169" s="56"/>
      <c r="RO169" s="56"/>
      <c r="RP169" s="56"/>
      <c r="RQ169" s="56"/>
      <c r="RR169" s="56"/>
      <c r="RS169" s="56"/>
      <c r="RT169" s="56"/>
      <c r="RU169" s="56"/>
      <c r="RV169" s="56"/>
      <c r="RW169" s="56"/>
      <c r="RX169" s="56"/>
      <c r="RY169" s="56"/>
      <c r="RZ169" s="56"/>
      <c r="SA169" s="56"/>
      <c r="SB169" s="56"/>
      <c r="SC169" s="56"/>
      <c r="SD169" s="56"/>
      <c r="SE169" s="56"/>
      <c r="SF169" s="56"/>
      <c r="SG169" s="56"/>
      <c r="SH169" s="56"/>
      <c r="SI169" s="56"/>
      <c r="SJ169" s="56"/>
      <c r="SK169" s="56"/>
      <c r="SL169" s="56"/>
      <c r="SM169" s="56"/>
      <c r="SN169" s="56"/>
      <c r="SO169" s="56"/>
      <c r="SP169" s="56"/>
      <c r="SQ169" s="56"/>
      <c r="SR169" s="56"/>
      <c r="SS169" s="56"/>
      <c r="ST169" s="56"/>
      <c r="SU169" s="56"/>
      <c r="SV169" s="56"/>
      <c r="SW169" s="56"/>
      <c r="SX169" s="56"/>
      <c r="SY169" s="56"/>
      <c r="SZ169" s="56"/>
      <c r="TA169" s="56"/>
      <c r="TB169" s="56"/>
      <c r="TC169" s="56"/>
      <c r="TD169" s="56"/>
      <c r="TE169" s="56"/>
      <c r="TF169" s="56"/>
      <c r="TG169" s="56"/>
      <c r="TH169" s="56"/>
      <c r="TI169" s="56"/>
      <c r="TJ169" s="56"/>
      <c r="TK169" s="56"/>
      <c r="TL169" s="56"/>
      <c r="TM169" s="56"/>
      <c r="TN169" s="56"/>
      <c r="TO169" s="56"/>
      <c r="TP169" s="56"/>
      <c r="TQ169" s="56"/>
      <c r="TR169" s="56"/>
      <c r="TS169" s="56"/>
      <c r="TT169" s="56"/>
      <c r="TU169" s="56"/>
      <c r="TV169" s="56"/>
      <c r="TW169" s="56"/>
      <c r="TX169" s="56"/>
      <c r="TY169" s="56"/>
      <c r="TZ169" s="56"/>
      <c r="UA169" s="56"/>
      <c r="UB169" s="56"/>
      <c r="UC169" s="56"/>
      <c r="UD169" s="56"/>
      <c r="UE169" s="56"/>
      <c r="UF169" s="56"/>
      <c r="UG169" s="56"/>
      <c r="UH169" s="56"/>
      <c r="UI169" s="56"/>
      <c r="UJ169" s="56"/>
      <c r="UK169" s="56"/>
      <c r="UL169" s="56"/>
      <c r="UM169" s="56"/>
      <c r="UN169" s="56"/>
      <c r="UO169" s="56"/>
      <c r="UP169" s="56"/>
      <c r="UQ169" s="56"/>
      <c r="UR169" s="56"/>
      <c r="US169" s="56"/>
      <c r="UT169" s="56"/>
      <c r="UU169" s="56"/>
      <c r="UV169" s="56"/>
      <c r="UW169" s="56"/>
      <c r="UX169" s="56"/>
      <c r="UY169" s="56"/>
      <c r="UZ169" s="56"/>
      <c r="VA169" s="56"/>
      <c r="VB169" s="56"/>
      <c r="VC169" s="56"/>
      <c r="VD169" s="56"/>
      <c r="VE169" s="56"/>
      <c r="VF169" s="56"/>
      <c r="VG169" s="56"/>
      <c r="VH169" s="56"/>
      <c r="VI169" s="56"/>
      <c r="VJ169" s="56"/>
      <c r="VK169" s="56"/>
      <c r="VL169" s="56"/>
      <c r="VM169" s="56"/>
      <c r="VN169" s="56"/>
      <c r="VO169" s="56"/>
      <c r="VP169" s="56"/>
      <c r="VQ169" s="56"/>
      <c r="VR169" s="56"/>
      <c r="VS169" s="56"/>
      <c r="VT169" s="56"/>
      <c r="VU169" s="56"/>
      <c r="VV169" s="56"/>
      <c r="VW169" s="56"/>
      <c r="VX169" s="56"/>
      <c r="VY169" s="56"/>
      <c r="VZ169" s="56"/>
      <c r="WA169" s="56"/>
      <c r="WB169" s="56"/>
      <c r="WC169" s="56"/>
      <c r="WD169" s="56"/>
      <c r="WE169" s="56"/>
      <c r="WF169" s="56"/>
      <c r="WG169" s="56"/>
      <c r="WH169" s="56"/>
      <c r="WI169" s="56"/>
      <c r="WJ169" s="56"/>
      <c r="WK169" s="56"/>
      <c r="WL169" s="56"/>
      <c r="WM169" s="56"/>
      <c r="WN169" s="56"/>
      <c r="WO169" s="56"/>
      <c r="WP169" s="56"/>
      <c r="WQ169" s="56"/>
      <c r="WR169" s="56"/>
      <c r="WS169" s="56"/>
      <c r="WT169" s="56"/>
      <c r="WU169" s="56"/>
      <c r="WV169" s="56"/>
      <c r="WW169" s="56"/>
      <c r="WX169" s="56"/>
      <c r="WY169" s="56"/>
      <c r="WZ169" s="56"/>
      <c r="XA169" s="56"/>
      <c r="XB169" s="56"/>
      <c r="XC169" s="56"/>
      <c r="XD169" s="56"/>
      <c r="XE169" s="56"/>
      <c r="XF169" s="56"/>
      <c r="XG169" s="56"/>
      <c r="XH169" s="56"/>
      <c r="XI169" s="56"/>
      <c r="XJ169" s="56"/>
      <c r="XK169" s="56"/>
      <c r="XL169" s="56"/>
      <c r="XM169" s="56"/>
      <c r="XN169" s="56"/>
      <c r="XO169" s="56"/>
      <c r="XP169" s="56"/>
      <c r="XQ169" s="56"/>
      <c r="XR169" s="56"/>
      <c r="XS169" s="56"/>
      <c r="XT169" s="56"/>
      <c r="XU169" s="56"/>
      <c r="XV169" s="56"/>
      <c r="XW169" s="56"/>
      <c r="XX169" s="56"/>
      <c r="XY169" s="56"/>
      <c r="XZ169" s="56"/>
      <c r="YA169" s="56"/>
      <c r="YB169" s="56"/>
      <c r="YC169" s="56"/>
      <c r="YD169" s="56"/>
      <c r="YE169" s="56"/>
      <c r="YF169" s="56"/>
      <c r="YG169" s="56"/>
      <c r="YH169" s="56"/>
      <c r="YI169" s="56"/>
      <c r="YJ169" s="56"/>
      <c r="YK169" s="56"/>
      <c r="YL169" s="56"/>
      <c r="YM169" s="56"/>
      <c r="YN169" s="56"/>
      <c r="YO169" s="56"/>
      <c r="YP169" s="56"/>
      <c r="YQ169" s="56"/>
      <c r="YR169" s="56"/>
    </row>
    <row r="170" spans="1:668" ht="19.5" customHeight="1" x14ac:dyDescent="0.25">
      <c r="A170" s="46" t="s">
        <v>14</v>
      </c>
      <c r="B170" s="13">
        <v>2</v>
      </c>
      <c r="C170" s="13"/>
      <c r="D170" s="46"/>
      <c r="E170" s="46"/>
      <c r="F170" s="74">
        <f>SUM(F168:F169)</f>
        <v>136500</v>
      </c>
      <c r="G170" s="74">
        <f t="shared" ref="G170:L170" si="25">SUM(G168:G169)</f>
        <v>3917.55</v>
      </c>
      <c r="H170" s="74">
        <f t="shared" si="25"/>
        <v>12105.37</v>
      </c>
      <c r="I170" s="74">
        <f t="shared" si="25"/>
        <v>4149.6000000000004</v>
      </c>
      <c r="J170" s="74">
        <f t="shared" si="25"/>
        <v>962.5</v>
      </c>
      <c r="K170" s="74">
        <f t="shared" si="25"/>
        <v>21135.02</v>
      </c>
      <c r="L170" s="74">
        <f t="shared" si="25"/>
        <v>115364.98000000001</v>
      </c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IC170" s="56"/>
      <c r="ID170" s="56"/>
      <c r="IE170" s="56"/>
      <c r="IF170" s="56"/>
      <c r="IG170" s="56"/>
      <c r="IH170" s="56"/>
      <c r="II170" s="56"/>
      <c r="IJ170" s="56"/>
      <c r="IK170" s="56"/>
      <c r="IL170" s="56"/>
      <c r="IM170" s="56"/>
      <c r="IN170" s="56"/>
      <c r="IO170" s="56"/>
      <c r="IP170" s="56"/>
      <c r="IQ170" s="56"/>
      <c r="IR170" s="56"/>
      <c r="IS170" s="56"/>
      <c r="IT170" s="56"/>
      <c r="IU170" s="56"/>
      <c r="IV170" s="56"/>
      <c r="IW170" s="56"/>
      <c r="IX170" s="56"/>
      <c r="IY170" s="56"/>
      <c r="IZ170" s="56"/>
      <c r="JA170" s="56"/>
      <c r="JB170" s="56"/>
      <c r="JC170" s="56"/>
      <c r="JD170" s="56"/>
      <c r="JE170" s="56"/>
      <c r="JF170" s="56"/>
      <c r="JG170" s="56"/>
      <c r="JH170" s="56"/>
      <c r="JI170" s="56"/>
      <c r="JJ170" s="56"/>
      <c r="JK170" s="56"/>
      <c r="JL170" s="56"/>
      <c r="JM170" s="56"/>
      <c r="JN170" s="56"/>
      <c r="JO170" s="56"/>
      <c r="JP170" s="56"/>
      <c r="JQ170" s="56"/>
      <c r="JR170" s="56"/>
      <c r="JS170" s="56"/>
      <c r="JT170" s="56"/>
      <c r="JU170" s="56"/>
      <c r="JV170" s="56"/>
      <c r="JW170" s="56"/>
      <c r="JX170" s="56"/>
      <c r="JY170" s="56"/>
      <c r="JZ170" s="56"/>
      <c r="KA170" s="56"/>
      <c r="KB170" s="56"/>
      <c r="KC170" s="56"/>
      <c r="KD170" s="56"/>
      <c r="KE170" s="56"/>
      <c r="KF170" s="56"/>
      <c r="KG170" s="56"/>
      <c r="KH170" s="56"/>
      <c r="KI170" s="56"/>
      <c r="KJ170" s="56"/>
      <c r="KK170" s="56"/>
      <c r="KL170" s="56"/>
      <c r="KM170" s="56"/>
      <c r="KN170" s="56"/>
      <c r="KO170" s="56"/>
      <c r="KP170" s="56"/>
      <c r="KQ170" s="56"/>
      <c r="KR170" s="56"/>
      <c r="KS170" s="56"/>
      <c r="KT170" s="56"/>
      <c r="KU170" s="56"/>
      <c r="KV170" s="56"/>
      <c r="KW170" s="56"/>
      <c r="KX170" s="56"/>
      <c r="KY170" s="56"/>
      <c r="KZ170" s="56"/>
      <c r="LA170" s="56"/>
      <c r="LB170" s="56"/>
      <c r="LC170" s="56"/>
      <c r="LD170" s="56"/>
      <c r="LE170" s="56"/>
      <c r="LF170" s="56"/>
      <c r="LG170" s="56"/>
      <c r="LH170" s="56"/>
      <c r="LI170" s="56"/>
      <c r="LJ170" s="56"/>
      <c r="LK170" s="56"/>
      <c r="LL170" s="56"/>
      <c r="LM170" s="56"/>
      <c r="LN170" s="56"/>
      <c r="LO170" s="56"/>
      <c r="LP170" s="56"/>
      <c r="LQ170" s="56"/>
      <c r="LR170" s="56"/>
      <c r="LS170" s="56"/>
      <c r="LT170" s="56"/>
      <c r="LU170" s="56"/>
      <c r="LV170" s="56"/>
      <c r="LW170" s="56"/>
      <c r="LX170" s="56"/>
      <c r="LY170" s="56"/>
      <c r="LZ170" s="56"/>
      <c r="MA170" s="56"/>
      <c r="MB170" s="56"/>
      <c r="MC170" s="56"/>
      <c r="MD170" s="56"/>
      <c r="ME170" s="56"/>
      <c r="MF170" s="56"/>
      <c r="MG170" s="56"/>
      <c r="MH170" s="56"/>
      <c r="MI170" s="56"/>
      <c r="MJ170" s="56"/>
      <c r="MK170" s="56"/>
      <c r="ML170" s="56"/>
      <c r="MM170" s="56"/>
      <c r="MN170" s="56"/>
      <c r="MO170" s="56"/>
      <c r="MP170" s="56"/>
      <c r="MQ170" s="56"/>
      <c r="MR170" s="56"/>
      <c r="MS170" s="56"/>
      <c r="MT170" s="56"/>
      <c r="MU170" s="56"/>
      <c r="MV170" s="56"/>
      <c r="MW170" s="56"/>
      <c r="MX170" s="56"/>
      <c r="MY170" s="56"/>
      <c r="MZ170" s="56"/>
      <c r="NA170" s="56"/>
      <c r="NB170" s="56"/>
      <c r="NC170" s="56"/>
      <c r="ND170" s="56"/>
      <c r="NE170" s="56"/>
      <c r="NF170" s="56"/>
      <c r="NG170" s="56"/>
      <c r="NH170" s="56"/>
      <c r="NI170" s="56"/>
      <c r="NJ170" s="56"/>
      <c r="NK170" s="56"/>
      <c r="NL170" s="56"/>
      <c r="NM170" s="56"/>
      <c r="NN170" s="56"/>
      <c r="NO170" s="56"/>
      <c r="NP170" s="56"/>
      <c r="NQ170" s="56"/>
      <c r="NR170" s="56"/>
      <c r="NS170" s="56"/>
      <c r="NT170" s="56"/>
      <c r="NU170" s="56"/>
      <c r="NV170" s="56"/>
      <c r="NW170" s="56"/>
      <c r="NX170" s="56"/>
      <c r="NY170" s="56"/>
      <c r="NZ170" s="56"/>
      <c r="OA170" s="56"/>
      <c r="OB170" s="56"/>
      <c r="OC170" s="56"/>
      <c r="OD170" s="56"/>
      <c r="OE170" s="56"/>
      <c r="OF170" s="56"/>
      <c r="OG170" s="56"/>
      <c r="OH170" s="56"/>
      <c r="OI170" s="56"/>
      <c r="OJ170" s="56"/>
      <c r="OK170" s="56"/>
      <c r="OL170" s="56"/>
      <c r="OM170" s="56"/>
      <c r="ON170" s="56"/>
      <c r="OO170" s="56"/>
      <c r="OP170" s="56"/>
      <c r="OQ170" s="56"/>
      <c r="OR170" s="56"/>
      <c r="OS170" s="56"/>
      <c r="OT170" s="56"/>
      <c r="OU170" s="56"/>
      <c r="OV170" s="56"/>
      <c r="OW170" s="56"/>
      <c r="OX170" s="56"/>
      <c r="OY170" s="56"/>
      <c r="OZ170" s="56"/>
      <c r="PA170" s="56"/>
      <c r="PB170" s="56"/>
      <c r="PC170" s="56"/>
      <c r="PD170" s="56"/>
      <c r="PE170" s="56"/>
      <c r="PF170" s="56"/>
      <c r="PG170" s="56"/>
      <c r="PH170" s="56"/>
      <c r="PI170" s="56"/>
      <c r="PJ170" s="56"/>
      <c r="PK170" s="56"/>
      <c r="PL170" s="56"/>
      <c r="PM170" s="56"/>
      <c r="PN170" s="56"/>
      <c r="PO170" s="56"/>
      <c r="PP170" s="56"/>
      <c r="PQ170" s="56"/>
      <c r="PR170" s="56"/>
      <c r="PS170" s="56"/>
      <c r="PT170" s="56"/>
      <c r="PU170" s="56"/>
      <c r="PV170" s="56"/>
      <c r="PW170" s="56"/>
      <c r="PX170" s="56"/>
      <c r="PY170" s="56"/>
      <c r="PZ170" s="56"/>
      <c r="QA170" s="56"/>
      <c r="QB170" s="56"/>
      <c r="QC170" s="56"/>
      <c r="QD170" s="56"/>
      <c r="QE170" s="56"/>
      <c r="QF170" s="56"/>
      <c r="QG170" s="56"/>
      <c r="QH170" s="56"/>
      <c r="QI170" s="56"/>
      <c r="QJ170" s="56"/>
      <c r="QK170" s="56"/>
      <c r="QL170" s="56"/>
      <c r="QM170" s="56"/>
      <c r="QN170" s="56"/>
      <c r="QO170" s="56"/>
      <c r="QP170" s="56"/>
      <c r="QQ170" s="56"/>
      <c r="QR170" s="56"/>
      <c r="QS170" s="56"/>
      <c r="QT170" s="56"/>
      <c r="QU170" s="56"/>
      <c r="QV170" s="56"/>
      <c r="QW170" s="56"/>
      <c r="QX170" s="56"/>
      <c r="QY170" s="56"/>
      <c r="QZ170" s="56"/>
      <c r="RA170" s="56"/>
      <c r="RB170" s="56"/>
      <c r="RC170" s="56"/>
      <c r="RD170" s="56"/>
      <c r="RE170" s="56"/>
      <c r="RF170" s="56"/>
      <c r="RG170" s="56"/>
      <c r="RH170" s="56"/>
      <c r="RI170" s="56"/>
      <c r="RJ170" s="56"/>
      <c r="RK170" s="56"/>
      <c r="RL170" s="56"/>
      <c r="RM170" s="56"/>
      <c r="RN170" s="56"/>
      <c r="RO170" s="56"/>
      <c r="RP170" s="56"/>
      <c r="RQ170" s="56"/>
      <c r="RR170" s="56"/>
      <c r="RS170" s="56"/>
      <c r="RT170" s="56"/>
      <c r="RU170" s="56"/>
      <c r="RV170" s="56"/>
      <c r="RW170" s="56"/>
      <c r="RX170" s="56"/>
      <c r="RY170" s="56"/>
      <c r="RZ170" s="56"/>
      <c r="SA170" s="56"/>
      <c r="SB170" s="56"/>
      <c r="SC170" s="56"/>
      <c r="SD170" s="56"/>
      <c r="SE170" s="56"/>
      <c r="SF170" s="56"/>
      <c r="SG170" s="56"/>
      <c r="SH170" s="56"/>
      <c r="SI170" s="56"/>
      <c r="SJ170" s="56"/>
      <c r="SK170" s="56"/>
      <c r="SL170" s="56"/>
      <c r="SM170" s="56"/>
      <c r="SN170" s="56"/>
      <c r="SO170" s="56"/>
      <c r="SP170" s="56"/>
      <c r="SQ170" s="56"/>
      <c r="SR170" s="56"/>
      <c r="SS170" s="56"/>
      <c r="ST170" s="56"/>
      <c r="SU170" s="56"/>
      <c r="SV170" s="56"/>
      <c r="SW170" s="56"/>
      <c r="SX170" s="56"/>
      <c r="SY170" s="56"/>
      <c r="SZ170" s="56"/>
      <c r="TA170" s="56"/>
      <c r="TB170" s="56"/>
      <c r="TC170" s="56"/>
      <c r="TD170" s="56"/>
      <c r="TE170" s="56"/>
      <c r="TF170" s="56"/>
      <c r="TG170" s="56"/>
      <c r="TH170" s="56"/>
      <c r="TI170" s="56"/>
      <c r="TJ170" s="56"/>
      <c r="TK170" s="56"/>
      <c r="TL170" s="56"/>
      <c r="TM170" s="56"/>
      <c r="TN170" s="56"/>
      <c r="TO170" s="56"/>
      <c r="TP170" s="56"/>
      <c r="TQ170" s="56"/>
      <c r="TR170" s="56"/>
      <c r="TS170" s="56"/>
      <c r="TT170" s="56"/>
      <c r="TU170" s="56"/>
      <c r="TV170" s="56"/>
      <c r="TW170" s="56"/>
      <c r="TX170" s="56"/>
      <c r="TY170" s="56"/>
      <c r="TZ170" s="56"/>
      <c r="UA170" s="56"/>
      <c r="UB170" s="56"/>
      <c r="UC170" s="56"/>
      <c r="UD170" s="56"/>
      <c r="UE170" s="56"/>
      <c r="UF170" s="56"/>
      <c r="UG170" s="56"/>
      <c r="UH170" s="56"/>
      <c r="UI170" s="56"/>
      <c r="UJ170" s="56"/>
      <c r="UK170" s="56"/>
      <c r="UL170" s="56"/>
      <c r="UM170" s="56"/>
      <c r="UN170" s="56"/>
      <c r="UO170" s="56"/>
      <c r="UP170" s="56"/>
      <c r="UQ170" s="56"/>
      <c r="UR170" s="56"/>
      <c r="US170" s="56"/>
      <c r="UT170" s="56"/>
      <c r="UU170" s="56"/>
      <c r="UV170" s="56"/>
      <c r="UW170" s="56"/>
      <c r="UX170" s="56"/>
      <c r="UY170" s="56"/>
      <c r="UZ170" s="56"/>
      <c r="VA170" s="56"/>
      <c r="VB170" s="56"/>
      <c r="VC170" s="56"/>
      <c r="VD170" s="56"/>
      <c r="VE170" s="56"/>
      <c r="VF170" s="56"/>
      <c r="VG170" s="56"/>
      <c r="VH170" s="56"/>
      <c r="VI170" s="56"/>
      <c r="VJ170" s="56"/>
      <c r="VK170" s="56"/>
      <c r="VL170" s="56"/>
      <c r="VM170" s="56"/>
      <c r="VN170" s="56"/>
      <c r="VO170" s="56"/>
      <c r="VP170" s="56"/>
      <c r="VQ170" s="56"/>
      <c r="VR170" s="56"/>
      <c r="VS170" s="56"/>
      <c r="VT170" s="56"/>
      <c r="VU170" s="56"/>
      <c r="VV170" s="56"/>
      <c r="VW170" s="56"/>
      <c r="VX170" s="56"/>
      <c r="VY170" s="56"/>
      <c r="VZ170" s="56"/>
      <c r="WA170" s="56"/>
      <c r="WB170" s="56"/>
      <c r="WC170" s="56"/>
      <c r="WD170" s="56"/>
      <c r="WE170" s="56"/>
      <c r="WF170" s="56"/>
      <c r="WG170" s="56"/>
      <c r="WH170" s="56"/>
      <c r="WI170" s="56"/>
      <c r="WJ170" s="56"/>
      <c r="WK170" s="56"/>
      <c r="WL170" s="56"/>
      <c r="WM170" s="56"/>
      <c r="WN170" s="56"/>
      <c r="WO170" s="56"/>
      <c r="WP170" s="56"/>
      <c r="WQ170" s="56"/>
      <c r="WR170" s="56"/>
      <c r="WS170" s="56"/>
      <c r="WT170" s="56"/>
      <c r="WU170" s="56"/>
      <c r="WV170" s="56"/>
      <c r="WW170" s="56"/>
      <c r="WX170" s="56"/>
      <c r="WY170" s="56"/>
      <c r="WZ170" s="56"/>
      <c r="XA170" s="56"/>
      <c r="XB170" s="56"/>
      <c r="XC170" s="56"/>
      <c r="XD170" s="56"/>
      <c r="XE170" s="56"/>
      <c r="XF170" s="56"/>
      <c r="XG170" s="56"/>
      <c r="XH170" s="56"/>
      <c r="XI170" s="56"/>
      <c r="XJ170" s="56"/>
      <c r="XK170" s="56"/>
      <c r="XL170" s="56"/>
      <c r="XM170" s="56"/>
      <c r="XN170" s="56"/>
      <c r="XO170" s="56"/>
      <c r="XP170" s="56"/>
      <c r="XQ170" s="56"/>
      <c r="XR170" s="56"/>
      <c r="XS170" s="56"/>
      <c r="XT170" s="56"/>
      <c r="XU170" s="56"/>
      <c r="XV170" s="56"/>
      <c r="XW170" s="56"/>
      <c r="XX170" s="56"/>
      <c r="XY170" s="56"/>
      <c r="XZ170" s="56"/>
      <c r="YA170" s="56"/>
      <c r="YB170" s="56"/>
      <c r="YC170" s="56"/>
      <c r="YD170" s="56"/>
      <c r="YE170" s="56"/>
      <c r="YF170" s="56"/>
      <c r="YG170" s="56"/>
      <c r="YH170" s="56"/>
      <c r="YI170" s="56"/>
      <c r="YJ170" s="56"/>
      <c r="YK170" s="56"/>
      <c r="YL170" s="56"/>
      <c r="YM170" s="56"/>
      <c r="YN170" s="56"/>
      <c r="YO170" s="56"/>
      <c r="YP170" s="56"/>
      <c r="YQ170" s="56"/>
      <c r="YR170" s="56"/>
    </row>
    <row r="172" spans="1:668" s="53" customFormat="1" x14ac:dyDescent="0.25">
      <c r="A172" s="44" t="s">
        <v>89</v>
      </c>
      <c r="C172" s="12"/>
      <c r="D172" s="44"/>
      <c r="E172" s="44"/>
      <c r="F172" s="70"/>
      <c r="G172" s="70"/>
      <c r="H172" s="12"/>
      <c r="I172" s="12"/>
      <c r="J172" s="70"/>
      <c r="K172" s="12"/>
      <c r="L172" s="70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</row>
    <row r="173" spans="1:668" s="50" customFormat="1" ht="15" customHeight="1" x14ac:dyDescent="0.25">
      <c r="A173" s="50" t="s">
        <v>90</v>
      </c>
      <c r="B173" s="25" t="s">
        <v>16</v>
      </c>
      <c r="C173" s="26" t="s">
        <v>73</v>
      </c>
      <c r="D173" s="27">
        <v>44348</v>
      </c>
      <c r="E173" s="11" t="s">
        <v>116</v>
      </c>
      <c r="F173" s="71">
        <v>38000</v>
      </c>
      <c r="G173" s="71">
        <v>1090.5999999999999</v>
      </c>
      <c r="H173" s="26">
        <v>160.38</v>
      </c>
      <c r="I173" s="26">
        <v>1155.2</v>
      </c>
      <c r="J173" s="71">
        <v>301</v>
      </c>
      <c r="K173" s="26">
        <v>2707.18</v>
      </c>
      <c r="L173" s="71">
        <v>35292.82</v>
      </c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  <c r="IO173" s="43"/>
      <c r="IP173" s="43"/>
      <c r="IQ173" s="43"/>
      <c r="IR173" s="43"/>
      <c r="IS173" s="43"/>
      <c r="IT173" s="43"/>
      <c r="IU173" s="43"/>
      <c r="IV173" s="43"/>
      <c r="IW173" s="43"/>
      <c r="IX173" s="43"/>
      <c r="IY173" s="43"/>
      <c r="IZ173" s="43"/>
      <c r="JA173" s="43"/>
      <c r="JB173" s="43"/>
      <c r="JC173" s="43"/>
      <c r="JD173" s="43"/>
      <c r="JE173" s="43"/>
      <c r="JF173" s="43"/>
      <c r="JG173" s="43"/>
      <c r="JH173" s="43"/>
      <c r="JI173" s="43"/>
      <c r="JJ173" s="43"/>
      <c r="JK173" s="43"/>
      <c r="JL173" s="43"/>
      <c r="JM173" s="43"/>
      <c r="JN173" s="43"/>
      <c r="JO173" s="43"/>
      <c r="JP173" s="43"/>
      <c r="JQ173" s="43"/>
      <c r="JR173" s="43"/>
      <c r="JS173" s="43"/>
      <c r="JT173" s="43"/>
      <c r="JU173" s="43"/>
      <c r="JV173" s="43"/>
      <c r="JW173" s="43"/>
      <c r="JX173" s="43"/>
      <c r="JY173" s="43"/>
      <c r="JZ173" s="43"/>
      <c r="KA173" s="43"/>
      <c r="KB173" s="43"/>
      <c r="KC173" s="43"/>
      <c r="KD173" s="43"/>
      <c r="KE173" s="43"/>
      <c r="KF173" s="43"/>
      <c r="KG173" s="43"/>
      <c r="KH173" s="43"/>
      <c r="KI173" s="43"/>
      <c r="KJ173" s="43"/>
      <c r="KK173" s="43"/>
      <c r="KL173" s="43"/>
      <c r="KM173" s="43"/>
      <c r="KN173" s="43"/>
      <c r="KO173" s="43"/>
      <c r="KP173" s="43"/>
      <c r="KQ173" s="43"/>
      <c r="KR173" s="43"/>
      <c r="KS173" s="43"/>
      <c r="KT173" s="43"/>
      <c r="KU173" s="43"/>
      <c r="KV173" s="43"/>
      <c r="KW173" s="43"/>
      <c r="KX173" s="43"/>
      <c r="KY173" s="43"/>
      <c r="KZ173" s="43"/>
      <c r="LA173" s="43"/>
      <c r="LB173" s="43"/>
      <c r="LC173" s="43"/>
      <c r="LD173" s="43"/>
      <c r="LE173" s="43"/>
      <c r="LF173" s="43"/>
      <c r="LG173" s="43"/>
      <c r="LH173" s="43"/>
      <c r="LI173" s="43"/>
      <c r="LJ173" s="43"/>
      <c r="LK173" s="43"/>
      <c r="LL173" s="43"/>
      <c r="LM173" s="43"/>
      <c r="LN173" s="43"/>
      <c r="LO173" s="43"/>
      <c r="LP173" s="43"/>
      <c r="LQ173" s="43"/>
      <c r="LR173" s="43"/>
      <c r="LS173" s="43"/>
      <c r="LT173" s="43"/>
      <c r="LU173" s="43"/>
      <c r="LV173" s="43"/>
      <c r="LW173" s="43"/>
      <c r="LX173" s="43"/>
      <c r="LY173" s="43"/>
      <c r="LZ173" s="43"/>
      <c r="MA173" s="43"/>
      <c r="MB173" s="43"/>
      <c r="MC173" s="43"/>
      <c r="MD173" s="43"/>
      <c r="ME173" s="43"/>
      <c r="MF173" s="43"/>
      <c r="MG173" s="43"/>
      <c r="MH173" s="43"/>
      <c r="MI173" s="43"/>
      <c r="MJ173" s="43"/>
      <c r="MK173" s="43"/>
      <c r="ML173" s="43"/>
      <c r="MM173" s="43"/>
      <c r="MN173" s="43"/>
      <c r="MO173" s="43"/>
      <c r="MP173" s="43"/>
      <c r="MQ173" s="43"/>
      <c r="MR173" s="43"/>
      <c r="MS173" s="43"/>
      <c r="MT173" s="43"/>
      <c r="MU173" s="43"/>
      <c r="MV173" s="43"/>
      <c r="MW173" s="43"/>
      <c r="MX173" s="43"/>
      <c r="MY173" s="43"/>
      <c r="MZ173" s="43"/>
      <c r="NA173" s="43"/>
      <c r="NB173" s="43"/>
      <c r="NC173" s="43"/>
      <c r="ND173" s="43"/>
      <c r="NE173" s="43"/>
      <c r="NF173" s="43"/>
      <c r="NG173" s="43"/>
      <c r="NH173" s="43"/>
      <c r="NI173" s="43"/>
      <c r="NJ173" s="43"/>
      <c r="NK173" s="43"/>
      <c r="NL173" s="43"/>
      <c r="NM173" s="43"/>
      <c r="NN173" s="43"/>
      <c r="NO173" s="43"/>
      <c r="NP173" s="43"/>
      <c r="NQ173" s="43"/>
      <c r="NR173" s="43"/>
      <c r="NS173" s="43"/>
      <c r="NT173" s="43"/>
      <c r="NU173" s="43"/>
      <c r="NV173" s="43"/>
      <c r="NW173" s="43"/>
      <c r="NX173" s="43"/>
      <c r="NY173" s="43"/>
      <c r="NZ173" s="43"/>
      <c r="OA173" s="43"/>
      <c r="OB173" s="43"/>
      <c r="OC173" s="43"/>
      <c r="OD173" s="43"/>
      <c r="OE173" s="43"/>
      <c r="OF173" s="43"/>
      <c r="OG173" s="43"/>
      <c r="OH173" s="43"/>
      <c r="OI173" s="43"/>
      <c r="OJ173" s="43"/>
      <c r="OK173" s="43"/>
      <c r="OL173" s="43"/>
      <c r="OM173" s="43"/>
      <c r="ON173" s="43"/>
      <c r="OO173" s="43"/>
      <c r="OP173" s="43"/>
      <c r="OQ173" s="43"/>
      <c r="OR173" s="43"/>
      <c r="OS173" s="43"/>
      <c r="OT173" s="43"/>
      <c r="OU173" s="43"/>
      <c r="OV173" s="43"/>
      <c r="OW173" s="43"/>
      <c r="OX173" s="43"/>
      <c r="OY173" s="43"/>
      <c r="OZ173" s="43"/>
      <c r="PA173" s="43"/>
      <c r="PB173" s="43"/>
      <c r="PC173" s="43"/>
      <c r="PD173" s="43"/>
      <c r="PE173" s="43"/>
      <c r="PF173" s="43"/>
      <c r="PG173" s="43"/>
      <c r="PH173" s="43"/>
      <c r="PI173" s="43"/>
      <c r="PJ173" s="43"/>
      <c r="PK173" s="43"/>
      <c r="PL173" s="43"/>
      <c r="PM173" s="43"/>
      <c r="PN173" s="43"/>
      <c r="PO173" s="43"/>
      <c r="PP173" s="43"/>
      <c r="PQ173" s="43"/>
      <c r="PR173" s="43"/>
      <c r="PS173" s="43"/>
      <c r="PT173" s="43"/>
      <c r="PU173" s="43"/>
      <c r="PV173" s="43"/>
      <c r="PW173" s="43"/>
      <c r="PX173" s="43"/>
      <c r="PY173" s="43"/>
      <c r="PZ173" s="43"/>
      <c r="QA173" s="43"/>
      <c r="QB173" s="43"/>
      <c r="QC173" s="43"/>
      <c r="QD173" s="43"/>
      <c r="QE173" s="43"/>
      <c r="QF173" s="43"/>
      <c r="QG173" s="43"/>
      <c r="QH173" s="43"/>
      <c r="QI173" s="43"/>
      <c r="QJ173" s="43"/>
      <c r="QK173" s="43"/>
      <c r="QL173" s="43"/>
      <c r="QM173" s="43"/>
      <c r="QN173" s="43"/>
      <c r="QO173" s="43"/>
      <c r="QP173" s="43"/>
      <c r="QQ173" s="43"/>
      <c r="QR173" s="43"/>
      <c r="QS173" s="43"/>
      <c r="QT173" s="43"/>
      <c r="QU173" s="43"/>
      <c r="QV173" s="43"/>
      <c r="QW173" s="43"/>
      <c r="QX173" s="43"/>
      <c r="QY173" s="43"/>
      <c r="QZ173" s="43"/>
      <c r="RA173" s="43"/>
      <c r="RB173" s="43"/>
      <c r="RC173" s="43"/>
      <c r="RD173" s="43"/>
      <c r="RE173" s="43"/>
      <c r="RF173" s="43"/>
      <c r="RG173" s="43"/>
      <c r="RH173" s="43"/>
      <c r="RI173" s="43"/>
      <c r="RJ173" s="43"/>
      <c r="RK173" s="43"/>
      <c r="RL173" s="43"/>
      <c r="RM173" s="43"/>
      <c r="RN173" s="43"/>
      <c r="RO173" s="43"/>
      <c r="RP173" s="43"/>
      <c r="RQ173" s="43"/>
      <c r="RR173" s="43"/>
      <c r="RS173" s="43"/>
      <c r="RT173" s="43"/>
      <c r="RU173" s="43"/>
      <c r="RV173" s="43"/>
      <c r="RW173" s="43"/>
      <c r="RX173" s="43"/>
      <c r="RY173" s="43"/>
      <c r="RZ173" s="43"/>
      <c r="SA173" s="43"/>
      <c r="SB173" s="43"/>
      <c r="SC173" s="43"/>
      <c r="SD173" s="43"/>
      <c r="SE173" s="43"/>
      <c r="SF173" s="43"/>
      <c r="SG173" s="43"/>
      <c r="SH173" s="43"/>
      <c r="SI173" s="43"/>
      <c r="SJ173" s="43"/>
      <c r="SK173" s="43"/>
      <c r="SL173" s="43"/>
      <c r="SM173" s="43"/>
      <c r="SN173" s="43"/>
      <c r="SO173" s="43"/>
      <c r="SP173" s="43"/>
      <c r="SQ173" s="43"/>
      <c r="SR173" s="43"/>
      <c r="SS173" s="43"/>
      <c r="ST173" s="43"/>
      <c r="SU173" s="43"/>
      <c r="SV173" s="43"/>
      <c r="SW173" s="43"/>
      <c r="SX173" s="43"/>
      <c r="SY173" s="43"/>
      <c r="SZ173" s="43"/>
      <c r="TA173" s="43"/>
      <c r="TB173" s="43"/>
      <c r="TC173" s="43"/>
      <c r="TD173" s="43"/>
      <c r="TE173" s="43"/>
      <c r="TF173" s="43"/>
      <c r="TG173" s="43"/>
      <c r="TH173" s="43"/>
      <c r="TI173" s="43"/>
      <c r="TJ173" s="43"/>
      <c r="TK173" s="43"/>
      <c r="TL173" s="43"/>
      <c r="TM173" s="43"/>
      <c r="TN173" s="43"/>
      <c r="TO173" s="43"/>
      <c r="TP173" s="43"/>
      <c r="TQ173" s="43"/>
      <c r="TR173" s="43"/>
      <c r="TS173" s="43"/>
      <c r="TT173" s="43"/>
      <c r="TU173" s="43"/>
      <c r="TV173" s="43"/>
      <c r="TW173" s="43"/>
      <c r="TX173" s="43"/>
      <c r="TY173" s="43"/>
      <c r="TZ173" s="43"/>
      <c r="UA173" s="43"/>
      <c r="UB173" s="43"/>
      <c r="UC173" s="43"/>
      <c r="UD173" s="43"/>
      <c r="UE173" s="43"/>
      <c r="UF173" s="43"/>
      <c r="UG173" s="43"/>
      <c r="UH173" s="43"/>
      <c r="UI173" s="43"/>
      <c r="UJ173" s="43"/>
      <c r="UK173" s="43"/>
      <c r="UL173" s="43"/>
      <c r="UM173" s="43"/>
      <c r="UN173" s="43"/>
      <c r="UO173" s="43"/>
      <c r="UP173" s="43"/>
      <c r="UQ173" s="43"/>
      <c r="UR173" s="43"/>
      <c r="US173" s="43"/>
      <c r="UT173" s="43"/>
      <c r="UU173" s="43"/>
      <c r="UV173" s="43"/>
      <c r="UW173" s="43"/>
      <c r="UX173" s="43"/>
      <c r="UY173" s="43"/>
      <c r="UZ173" s="43"/>
      <c r="VA173" s="43"/>
      <c r="VB173" s="43"/>
      <c r="VC173" s="43"/>
      <c r="VD173" s="43"/>
      <c r="VE173" s="43"/>
      <c r="VF173" s="43"/>
      <c r="VG173" s="43"/>
      <c r="VH173" s="43"/>
      <c r="VI173" s="43"/>
      <c r="VJ173" s="43"/>
      <c r="VK173" s="43"/>
      <c r="VL173" s="43"/>
      <c r="VM173" s="43"/>
      <c r="VN173" s="43"/>
      <c r="VO173" s="43"/>
      <c r="VP173" s="43"/>
      <c r="VQ173" s="43"/>
      <c r="VR173" s="43"/>
      <c r="VS173" s="43"/>
      <c r="VT173" s="43"/>
      <c r="VU173" s="43"/>
      <c r="VV173" s="43"/>
      <c r="VW173" s="43"/>
      <c r="VX173" s="43"/>
      <c r="VY173" s="43"/>
      <c r="VZ173" s="43"/>
      <c r="WA173" s="43"/>
      <c r="WB173" s="43"/>
      <c r="WC173" s="43"/>
      <c r="WD173" s="43"/>
      <c r="WE173" s="43"/>
      <c r="WF173" s="43"/>
      <c r="WG173" s="43"/>
      <c r="WH173" s="43"/>
      <c r="WI173" s="43"/>
      <c r="WJ173" s="43"/>
      <c r="WK173" s="43"/>
      <c r="WL173" s="43"/>
      <c r="WM173" s="43"/>
      <c r="WN173" s="43"/>
      <c r="WO173" s="43"/>
      <c r="WP173" s="43"/>
      <c r="WQ173" s="43"/>
      <c r="WR173" s="43"/>
      <c r="WS173" s="43"/>
      <c r="WT173" s="43"/>
      <c r="WU173" s="43"/>
      <c r="WV173" s="43"/>
      <c r="WW173" s="43"/>
      <c r="WX173" s="43"/>
      <c r="WY173" s="43"/>
      <c r="WZ173" s="43"/>
      <c r="XA173" s="43"/>
      <c r="XB173" s="43"/>
      <c r="XC173" s="43"/>
      <c r="XD173" s="43"/>
      <c r="XE173" s="43"/>
      <c r="XF173" s="43"/>
      <c r="XG173" s="43"/>
      <c r="XH173" s="43"/>
      <c r="XI173" s="43"/>
      <c r="XJ173" s="43"/>
      <c r="XK173" s="43"/>
      <c r="XL173" s="43"/>
      <c r="XM173" s="43"/>
      <c r="XN173" s="43"/>
      <c r="XO173" s="43"/>
      <c r="XP173" s="43"/>
      <c r="XQ173" s="43"/>
      <c r="XR173" s="43"/>
      <c r="XS173" s="43"/>
      <c r="XT173" s="43"/>
      <c r="XU173" s="43"/>
      <c r="XV173" s="43"/>
      <c r="XW173" s="43"/>
      <c r="XX173" s="43"/>
      <c r="XY173" s="43"/>
      <c r="XZ173" s="43"/>
      <c r="YA173" s="43"/>
      <c r="YB173" s="43"/>
      <c r="YC173" s="43"/>
      <c r="YD173" s="43"/>
      <c r="YE173" s="43"/>
      <c r="YF173" s="43"/>
      <c r="YG173" s="43"/>
      <c r="YH173" s="43"/>
      <c r="YI173" s="43"/>
      <c r="YJ173" s="43"/>
      <c r="YK173" s="43"/>
      <c r="YL173" s="43"/>
      <c r="YM173" s="43"/>
      <c r="YN173" s="43"/>
      <c r="YO173" s="43"/>
      <c r="YP173" s="43"/>
      <c r="YQ173" s="43"/>
      <c r="YR173" s="43"/>
    </row>
    <row r="174" spans="1:668" ht="19.5" customHeight="1" x14ac:dyDescent="0.25">
      <c r="A174" s="46" t="s">
        <v>14</v>
      </c>
      <c r="B174" s="13">
        <v>1</v>
      </c>
      <c r="C174" s="13"/>
      <c r="D174" s="46"/>
      <c r="E174" s="46"/>
      <c r="F174" s="74">
        <f t="shared" ref="F174:K174" si="26">+SUM(F173)</f>
        <v>38000</v>
      </c>
      <c r="G174" s="74">
        <f t="shared" si="26"/>
        <v>1090.5999999999999</v>
      </c>
      <c r="H174" s="17">
        <f t="shared" si="26"/>
        <v>160.38</v>
      </c>
      <c r="I174" s="17">
        <f t="shared" si="26"/>
        <v>1155.2</v>
      </c>
      <c r="J174" s="74">
        <f t="shared" si="26"/>
        <v>301</v>
      </c>
      <c r="K174" s="17">
        <f t="shared" si="26"/>
        <v>2707.18</v>
      </c>
      <c r="L174" s="74">
        <f>+SUM(L173)</f>
        <v>35292.82</v>
      </c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</row>
    <row r="176" spans="1:668" s="51" customFormat="1" ht="15.75" customHeight="1" x14ac:dyDescent="0.25">
      <c r="A176" s="45" t="s">
        <v>190</v>
      </c>
      <c r="B176" s="19"/>
      <c r="C176" s="20"/>
      <c r="D176" s="45"/>
      <c r="E176" s="45"/>
      <c r="F176" s="20"/>
      <c r="G176" s="69"/>
      <c r="H176" s="20"/>
      <c r="I176" s="20"/>
      <c r="J176" s="20"/>
      <c r="K176" s="20"/>
      <c r="L176" s="69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3"/>
      <c r="FA176" s="43"/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3"/>
      <c r="GE176" s="43"/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3"/>
      <c r="HF176" s="43"/>
      <c r="HG176" s="43"/>
      <c r="HH176" s="43"/>
      <c r="HI176" s="43"/>
      <c r="HJ176" s="43"/>
      <c r="HK176" s="43"/>
      <c r="HL176" s="43"/>
      <c r="HM176" s="43"/>
      <c r="HN176" s="43"/>
      <c r="HO176" s="43"/>
      <c r="HP176" s="43"/>
      <c r="HQ176" s="43"/>
      <c r="HR176" s="43"/>
      <c r="HS176" s="43"/>
      <c r="HT176" s="43"/>
      <c r="HU176" s="43"/>
      <c r="HV176" s="43"/>
      <c r="HW176" s="43"/>
      <c r="HX176" s="43"/>
      <c r="HY176" s="43"/>
      <c r="HZ176" s="43"/>
      <c r="IA176" s="56"/>
      <c r="IB176" s="56"/>
      <c r="IC176" s="43"/>
      <c r="ID176" s="43"/>
      <c r="IE176" s="43"/>
      <c r="IF176" s="43"/>
      <c r="IG176" s="43"/>
      <c r="IH176" s="43"/>
      <c r="II176" s="43"/>
      <c r="IJ176" s="43"/>
      <c r="IK176" s="43"/>
      <c r="IL176" s="43"/>
      <c r="IM176" s="43"/>
      <c r="IN176" s="43"/>
      <c r="IO176" s="43"/>
      <c r="IP176" s="43"/>
      <c r="IQ176" s="43"/>
      <c r="IR176" s="43"/>
      <c r="IS176" s="43"/>
      <c r="IT176" s="43"/>
      <c r="IU176" s="43"/>
      <c r="IV176" s="43"/>
      <c r="IW176" s="43"/>
      <c r="IX176" s="43"/>
      <c r="IY176" s="43"/>
      <c r="IZ176" s="43"/>
      <c r="JA176" s="43"/>
      <c r="JB176" s="43"/>
      <c r="JC176" s="43"/>
      <c r="JD176" s="43"/>
      <c r="JE176" s="43"/>
      <c r="JF176" s="43"/>
      <c r="JG176" s="43"/>
      <c r="JH176" s="43"/>
      <c r="JI176" s="43"/>
      <c r="JJ176" s="43"/>
      <c r="JK176" s="43"/>
      <c r="JL176" s="43"/>
      <c r="JM176" s="43"/>
      <c r="JN176" s="43"/>
      <c r="JO176" s="43"/>
      <c r="JP176" s="43"/>
      <c r="JQ176" s="43"/>
      <c r="JR176" s="43"/>
      <c r="JS176" s="43"/>
      <c r="JT176" s="43"/>
      <c r="JU176" s="43"/>
      <c r="JV176" s="43"/>
      <c r="JW176" s="43"/>
      <c r="JX176" s="43"/>
      <c r="JY176" s="43"/>
      <c r="JZ176" s="43"/>
      <c r="KA176" s="43"/>
      <c r="KB176" s="43"/>
      <c r="KC176" s="43"/>
      <c r="KD176" s="43"/>
      <c r="KE176" s="43"/>
      <c r="KF176" s="43"/>
      <c r="KG176" s="43"/>
      <c r="KH176" s="43"/>
      <c r="KI176" s="43"/>
      <c r="KJ176" s="43"/>
      <c r="KK176" s="43"/>
      <c r="KL176" s="43"/>
      <c r="KM176" s="43"/>
      <c r="KN176" s="43"/>
      <c r="KO176" s="43"/>
      <c r="KP176" s="43"/>
      <c r="KQ176" s="43"/>
      <c r="KR176" s="43"/>
      <c r="KS176" s="43"/>
      <c r="KT176" s="43"/>
      <c r="KU176" s="43"/>
      <c r="KV176" s="43"/>
      <c r="KW176" s="43"/>
      <c r="KX176" s="43"/>
      <c r="KY176" s="43"/>
      <c r="KZ176" s="43"/>
      <c r="LA176" s="43"/>
      <c r="LB176" s="43"/>
      <c r="LC176" s="43"/>
      <c r="LD176" s="43"/>
      <c r="LE176" s="43"/>
      <c r="LF176" s="43"/>
      <c r="LG176" s="43"/>
      <c r="LH176" s="43"/>
      <c r="LI176" s="43"/>
      <c r="LJ176" s="43"/>
      <c r="LK176" s="43"/>
      <c r="LL176" s="43"/>
      <c r="LM176" s="43"/>
      <c r="LN176" s="43"/>
      <c r="LO176" s="43"/>
      <c r="LP176" s="43"/>
      <c r="LQ176" s="43"/>
      <c r="LR176" s="43"/>
      <c r="LS176" s="43"/>
      <c r="LT176" s="43"/>
      <c r="LU176" s="43"/>
      <c r="LV176" s="43"/>
      <c r="LW176" s="43"/>
      <c r="LX176" s="43"/>
      <c r="LY176" s="43"/>
      <c r="LZ176" s="43"/>
      <c r="MA176" s="43"/>
      <c r="MB176" s="43"/>
      <c r="MC176" s="43"/>
      <c r="MD176" s="43"/>
      <c r="ME176" s="43"/>
      <c r="MF176" s="43"/>
      <c r="MG176" s="43"/>
      <c r="MH176" s="43"/>
      <c r="MI176" s="43"/>
      <c r="MJ176" s="43"/>
      <c r="MK176" s="43"/>
      <c r="ML176" s="43"/>
      <c r="MM176" s="43"/>
      <c r="MN176" s="43"/>
      <c r="MO176" s="43"/>
      <c r="MP176" s="43"/>
      <c r="MQ176" s="43"/>
      <c r="MR176" s="43"/>
      <c r="MS176" s="43"/>
      <c r="MT176" s="43"/>
      <c r="MU176" s="43"/>
      <c r="MV176" s="43"/>
      <c r="MW176" s="43"/>
      <c r="MX176" s="43"/>
      <c r="MY176" s="43"/>
      <c r="MZ176" s="43"/>
      <c r="NA176" s="43"/>
      <c r="NB176" s="43"/>
      <c r="NC176" s="43"/>
      <c r="ND176" s="43"/>
      <c r="NE176" s="43"/>
      <c r="NF176" s="43"/>
      <c r="NG176" s="43"/>
      <c r="NH176" s="43"/>
      <c r="NI176" s="43"/>
      <c r="NJ176" s="43"/>
      <c r="NK176" s="43"/>
      <c r="NL176" s="43"/>
      <c r="NM176" s="43"/>
      <c r="NN176" s="43"/>
      <c r="NO176" s="43"/>
      <c r="NP176" s="43"/>
      <c r="NQ176" s="43"/>
      <c r="NR176" s="43"/>
      <c r="NS176" s="43"/>
      <c r="NT176" s="43"/>
      <c r="NU176" s="43"/>
      <c r="NV176" s="43"/>
      <c r="NW176" s="43"/>
      <c r="NX176" s="43"/>
      <c r="NY176" s="43"/>
      <c r="NZ176" s="43"/>
      <c r="OA176" s="43"/>
      <c r="OB176" s="43"/>
      <c r="OC176" s="43"/>
      <c r="OD176" s="43"/>
      <c r="OE176" s="43"/>
      <c r="OF176" s="43"/>
      <c r="OG176" s="43"/>
      <c r="OH176" s="43"/>
      <c r="OI176" s="43"/>
      <c r="OJ176" s="43"/>
      <c r="OK176" s="43"/>
      <c r="OL176" s="43"/>
      <c r="OM176" s="43"/>
      <c r="ON176" s="43"/>
      <c r="OO176" s="43"/>
      <c r="OP176" s="43"/>
      <c r="OQ176" s="43"/>
      <c r="OR176" s="43"/>
      <c r="OS176" s="43"/>
      <c r="OT176" s="43"/>
      <c r="OU176" s="43"/>
      <c r="OV176" s="43"/>
      <c r="OW176" s="43"/>
      <c r="OX176" s="43"/>
      <c r="OY176" s="43"/>
      <c r="OZ176" s="43"/>
      <c r="PA176" s="43"/>
      <c r="PB176" s="43"/>
      <c r="PC176" s="43"/>
      <c r="PD176" s="43"/>
      <c r="PE176" s="43"/>
      <c r="PF176" s="43"/>
      <c r="PG176" s="43"/>
      <c r="PH176" s="43"/>
      <c r="PI176" s="43"/>
      <c r="PJ176" s="43"/>
      <c r="PK176" s="43"/>
      <c r="PL176" s="43"/>
      <c r="PM176" s="43"/>
      <c r="PN176" s="43"/>
      <c r="PO176" s="43"/>
      <c r="PP176" s="43"/>
      <c r="PQ176" s="43"/>
      <c r="PR176" s="43"/>
      <c r="PS176" s="43"/>
      <c r="PT176" s="43"/>
      <c r="PU176" s="43"/>
      <c r="PV176" s="43"/>
      <c r="PW176" s="43"/>
      <c r="PX176" s="43"/>
      <c r="PY176" s="43"/>
      <c r="PZ176" s="43"/>
      <c r="QA176" s="43"/>
      <c r="QB176" s="43"/>
      <c r="QC176" s="43"/>
      <c r="QD176" s="43"/>
      <c r="QE176" s="43"/>
      <c r="QF176" s="43"/>
      <c r="QG176" s="43"/>
      <c r="QH176" s="43"/>
      <c r="QI176" s="43"/>
      <c r="QJ176" s="43"/>
      <c r="QK176" s="43"/>
      <c r="QL176" s="43"/>
      <c r="QM176" s="43"/>
      <c r="QN176" s="43"/>
      <c r="QO176" s="43"/>
      <c r="QP176" s="43"/>
      <c r="QQ176" s="43"/>
      <c r="QR176" s="43"/>
      <c r="QS176" s="43"/>
      <c r="QT176" s="43"/>
      <c r="QU176" s="43"/>
      <c r="QV176" s="43"/>
      <c r="QW176" s="43"/>
      <c r="QX176" s="43"/>
      <c r="QY176" s="43"/>
      <c r="QZ176" s="43"/>
      <c r="RA176" s="43"/>
      <c r="RB176" s="43"/>
      <c r="RC176" s="43"/>
      <c r="RD176" s="43"/>
      <c r="RE176" s="43"/>
      <c r="RF176" s="43"/>
      <c r="RG176" s="43"/>
      <c r="RH176" s="43"/>
      <c r="RI176" s="43"/>
      <c r="RJ176" s="43"/>
      <c r="RK176" s="43"/>
      <c r="RL176" s="43"/>
      <c r="RM176" s="43"/>
      <c r="RN176" s="43"/>
      <c r="RO176" s="43"/>
      <c r="RP176" s="43"/>
      <c r="RQ176" s="43"/>
      <c r="RR176" s="43"/>
      <c r="RS176" s="43"/>
      <c r="RT176" s="43"/>
      <c r="RU176" s="43"/>
      <c r="RV176" s="43"/>
      <c r="RW176" s="43"/>
      <c r="RX176" s="43"/>
      <c r="RY176" s="43"/>
      <c r="RZ176" s="43"/>
      <c r="SA176" s="43"/>
      <c r="SB176" s="43"/>
      <c r="SC176" s="43"/>
      <c r="SD176" s="43"/>
      <c r="SE176" s="43"/>
      <c r="SF176" s="43"/>
      <c r="SG176" s="43"/>
      <c r="SH176" s="43"/>
      <c r="SI176" s="43"/>
      <c r="SJ176" s="43"/>
      <c r="SK176" s="43"/>
      <c r="SL176" s="43"/>
      <c r="SM176" s="43"/>
      <c r="SN176" s="43"/>
      <c r="SO176" s="43"/>
      <c r="SP176" s="43"/>
      <c r="SQ176" s="43"/>
      <c r="SR176" s="43"/>
      <c r="SS176" s="43"/>
      <c r="ST176" s="43"/>
      <c r="SU176" s="43"/>
      <c r="SV176" s="43"/>
      <c r="SW176" s="43"/>
      <c r="SX176" s="43"/>
      <c r="SY176" s="43"/>
      <c r="SZ176" s="43"/>
      <c r="TA176" s="43"/>
      <c r="TB176" s="43"/>
      <c r="TC176" s="43"/>
      <c r="TD176" s="43"/>
      <c r="TE176" s="43"/>
      <c r="TF176" s="43"/>
      <c r="TG176" s="43"/>
      <c r="TH176" s="43"/>
      <c r="TI176" s="43"/>
      <c r="TJ176" s="43"/>
      <c r="TK176" s="43"/>
      <c r="TL176" s="43"/>
      <c r="TM176" s="43"/>
      <c r="TN176" s="43"/>
      <c r="TO176" s="43"/>
      <c r="TP176" s="43"/>
      <c r="TQ176" s="43"/>
      <c r="TR176" s="43"/>
      <c r="TS176" s="43"/>
      <c r="TT176" s="43"/>
      <c r="TU176" s="43"/>
      <c r="TV176" s="43"/>
      <c r="TW176" s="43"/>
      <c r="TX176" s="43"/>
      <c r="TY176" s="43"/>
      <c r="TZ176" s="43"/>
      <c r="UA176" s="43"/>
      <c r="UB176" s="43"/>
      <c r="UC176" s="43"/>
      <c r="UD176" s="43"/>
      <c r="UE176" s="43"/>
      <c r="UF176" s="43"/>
      <c r="UG176" s="43"/>
      <c r="UH176" s="43"/>
      <c r="UI176" s="43"/>
      <c r="UJ176" s="43"/>
      <c r="UK176" s="43"/>
      <c r="UL176" s="43"/>
      <c r="UM176" s="43"/>
      <c r="UN176" s="43"/>
      <c r="UO176" s="43"/>
      <c r="UP176" s="43"/>
      <c r="UQ176" s="43"/>
      <c r="UR176" s="43"/>
      <c r="US176" s="43"/>
      <c r="UT176" s="43"/>
      <c r="UU176" s="43"/>
      <c r="UV176" s="43"/>
      <c r="UW176" s="43"/>
      <c r="UX176" s="43"/>
      <c r="UY176" s="43"/>
      <c r="UZ176" s="43"/>
      <c r="VA176" s="43"/>
      <c r="VB176" s="43"/>
      <c r="VC176" s="43"/>
      <c r="VD176" s="43"/>
      <c r="VE176" s="43"/>
      <c r="VF176" s="43"/>
      <c r="VG176" s="43"/>
      <c r="VH176" s="43"/>
      <c r="VI176" s="43"/>
      <c r="VJ176" s="43"/>
      <c r="VK176" s="43"/>
      <c r="VL176" s="43"/>
      <c r="VM176" s="43"/>
      <c r="VN176" s="43"/>
      <c r="VO176" s="43"/>
      <c r="VP176" s="43"/>
      <c r="VQ176" s="43"/>
      <c r="VR176" s="43"/>
      <c r="VS176" s="43"/>
      <c r="VT176" s="43"/>
      <c r="VU176" s="43"/>
      <c r="VV176" s="43"/>
      <c r="VW176" s="43"/>
      <c r="VX176" s="43"/>
      <c r="VY176" s="43"/>
      <c r="VZ176" s="43"/>
      <c r="WA176" s="43"/>
      <c r="WB176" s="43"/>
      <c r="WC176" s="43"/>
      <c r="WD176" s="43"/>
      <c r="WE176" s="43"/>
      <c r="WF176" s="43"/>
      <c r="WG176" s="43"/>
      <c r="WH176" s="43"/>
      <c r="WI176" s="43"/>
      <c r="WJ176" s="43"/>
      <c r="WK176" s="43"/>
      <c r="WL176" s="43"/>
      <c r="WM176" s="43"/>
      <c r="WN176" s="43"/>
      <c r="WO176" s="43"/>
      <c r="WP176" s="43"/>
      <c r="WQ176" s="43"/>
      <c r="WR176" s="43"/>
      <c r="WS176" s="43"/>
      <c r="WT176" s="43"/>
      <c r="WU176" s="43"/>
      <c r="WV176" s="43"/>
      <c r="WW176" s="43"/>
      <c r="WX176" s="43"/>
      <c r="WY176" s="43"/>
      <c r="WZ176" s="43"/>
      <c r="XA176" s="43"/>
      <c r="XB176" s="43"/>
      <c r="XC176" s="43"/>
      <c r="XD176" s="43"/>
      <c r="XE176" s="43"/>
      <c r="XF176" s="43"/>
      <c r="XG176" s="43"/>
      <c r="XH176" s="43"/>
      <c r="XI176" s="43"/>
      <c r="XJ176" s="43"/>
      <c r="XK176" s="43"/>
      <c r="XL176" s="43"/>
      <c r="XM176" s="43"/>
      <c r="XN176" s="43"/>
      <c r="XO176" s="43"/>
      <c r="XP176" s="43"/>
      <c r="XQ176" s="43"/>
      <c r="XR176" s="43"/>
      <c r="XS176" s="43"/>
      <c r="XT176" s="43"/>
      <c r="XU176" s="43"/>
      <c r="XV176" s="43"/>
      <c r="XW176" s="43"/>
      <c r="XX176" s="43"/>
      <c r="XY176" s="43"/>
      <c r="XZ176" s="43"/>
      <c r="YA176" s="43"/>
      <c r="YB176" s="43"/>
      <c r="YC176" s="43"/>
      <c r="YD176" s="43"/>
      <c r="YE176" s="43"/>
      <c r="YF176" s="43"/>
      <c r="YG176" s="43"/>
      <c r="YH176" s="43"/>
      <c r="YI176" s="43"/>
      <c r="YJ176" s="43"/>
      <c r="YK176" s="43"/>
      <c r="YL176" s="43"/>
      <c r="YM176" s="43"/>
      <c r="YN176" s="43"/>
      <c r="YO176" s="43"/>
      <c r="YP176" s="43"/>
      <c r="YQ176" s="43"/>
      <c r="YR176" s="43"/>
    </row>
    <row r="177" spans="1:668" s="52" customFormat="1" ht="18" customHeight="1" x14ac:dyDescent="0.25">
      <c r="A177" s="52" t="s">
        <v>191</v>
      </c>
      <c r="B177" s="5" t="s">
        <v>16</v>
      </c>
      <c r="C177" s="22" t="s">
        <v>73</v>
      </c>
      <c r="D177" s="23">
        <v>44621</v>
      </c>
      <c r="E177" s="11" t="s">
        <v>116</v>
      </c>
      <c r="F177" s="22">
        <v>40000</v>
      </c>
      <c r="G177" s="68">
        <v>1148</v>
      </c>
      <c r="H177" s="22">
        <v>442.65</v>
      </c>
      <c r="I177" s="22">
        <v>1216</v>
      </c>
      <c r="J177" s="22">
        <v>25</v>
      </c>
      <c r="K177" s="22">
        <v>2831.65</v>
      </c>
      <c r="L177" s="68">
        <v>37168.35</v>
      </c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43"/>
      <c r="AS177" s="43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  <c r="GE177" s="51"/>
      <c r="GF177" s="51"/>
      <c r="GG177" s="51"/>
      <c r="GH177" s="51"/>
      <c r="GI177" s="51"/>
      <c r="GJ177" s="51"/>
      <c r="GK177" s="51"/>
      <c r="GL177" s="51"/>
      <c r="GM177" s="51"/>
      <c r="GN177" s="51"/>
      <c r="GO177" s="51"/>
      <c r="GP177" s="51"/>
      <c r="GQ177" s="51"/>
      <c r="GR177" s="51"/>
      <c r="GS177" s="51"/>
      <c r="GT177" s="51"/>
      <c r="GU177" s="51"/>
      <c r="GV177" s="51"/>
      <c r="GW177" s="51"/>
      <c r="GX177" s="51"/>
      <c r="GY177" s="51"/>
      <c r="GZ177" s="51"/>
      <c r="HA177" s="51"/>
      <c r="HB177" s="51"/>
      <c r="HC177" s="51"/>
      <c r="HD177" s="51"/>
      <c r="HE177" s="51"/>
      <c r="HF177" s="51"/>
      <c r="HG177" s="51"/>
      <c r="HH177" s="51"/>
      <c r="HI177" s="51"/>
      <c r="HJ177" s="51"/>
      <c r="HK177" s="51"/>
      <c r="HL177" s="51"/>
      <c r="HM177" s="51"/>
      <c r="HN177" s="51"/>
      <c r="HO177" s="51"/>
      <c r="HP177" s="51"/>
      <c r="HQ177" s="51"/>
      <c r="HR177" s="51"/>
      <c r="HS177" s="51"/>
      <c r="HT177" s="51"/>
      <c r="HU177" s="51"/>
      <c r="HV177" s="51"/>
      <c r="HW177" s="51"/>
      <c r="HX177" s="51"/>
      <c r="HY177" s="51"/>
      <c r="HZ177" s="51"/>
      <c r="IA177" s="56"/>
      <c r="IB177" s="56"/>
      <c r="IC177" s="43"/>
      <c r="ID177" s="43"/>
      <c r="IE177" s="43"/>
      <c r="IF177" s="43"/>
      <c r="IG177" s="43"/>
      <c r="IH177" s="43"/>
      <c r="II177" s="43"/>
      <c r="IJ177" s="43"/>
      <c r="IK177" s="43"/>
      <c r="IL177" s="43"/>
      <c r="IM177" s="43"/>
      <c r="IN177" s="43"/>
      <c r="IO177" s="43"/>
      <c r="IP177" s="43"/>
      <c r="IQ177" s="43"/>
      <c r="IR177" s="43"/>
      <c r="IS177" s="43"/>
      <c r="IT177" s="43"/>
      <c r="IU177" s="43"/>
      <c r="IV177" s="43"/>
      <c r="IW177" s="43"/>
      <c r="IX177" s="43"/>
      <c r="IY177" s="43"/>
      <c r="IZ177" s="43"/>
      <c r="JA177" s="43"/>
      <c r="JB177" s="43"/>
      <c r="JC177" s="43"/>
      <c r="JD177" s="43"/>
      <c r="JE177" s="43"/>
      <c r="JF177" s="43"/>
      <c r="JG177" s="43"/>
      <c r="JH177" s="43"/>
      <c r="JI177" s="43"/>
      <c r="JJ177" s="43"/>
      <c r="JK177" s="43"/>
      <c r="JL177" s="43"/>
      <c r="JM177" s="43"/>
      <c r="JN177" s="43"/>
      <c r="JO177" s="43"/>
      <c r="JP177" s="43"/>
      <c r="JQ177" s="43"/>
      <c r="JR177" s="43"/>
      <c r="JS177" s="43"/>
      <c r="JT177" s="43"/>
      <c r="JU177" s="43"/>
      <c r="JV177" s="43"/>
      <c r="JW177" s="43"/>
      <c r="JX177" s="43"/>
      <c r="JY177" s="43"/>
      <c r="JZ177" s="43"/>
      <c r="KA177" s="43"/>
      <c r="KB177" s="43"/>
      <c r="KC177" s="43"/>
      <c r="KD177" s="43"/>
      <c r="KE177" s="43"/>
      <c r="KF177" s="43"/>
      <c r="KG177" s="43"/>
      <c r="KH177" s="43"/>
      <c r="KI177" s="43"/>
      <c r="KJ177" s="43"/>
      <c r="KK177" s="43"/>
      <c r="KL177" s="43"/>
      <c r="KM177" s="43"/>
      <c r="KN177" s="43"/>
      <c r="KO177" s="43"/>
      <c r="KP177" s="43"/>
      <c r="KQ177" s="43"/>
      <c r="KR177" s="43"/>
      <c r="KS177" s="43"/>
      <c r="KT177" s="43"/>
      <c r="KU177" s="43"/>
      <c r="KV177" s="43"/>
      <c r="KW177" s="43"/>
      <c r="KX177" s="43"/>
      <c r="KY177" s="43"/>
      <c r="KZ177" s="43"/>
      <c r="LA177" s="43"/>
      <c r="LB177" s="43"/>
      <c r="LC177" s="43"/>
      <c r="LD177" s="43"/>
      <c r="LE177" s="43"/>
      <c r="LF177" s="43"/>
      <c r="LG177" s="43"/>
      <c r="LH177" s="43"/>
      <c r="LI177" s="43"/>
      <c r="LJ177" s="43"/>
      <c r="LK177" s="43"/>
      <c r="LL177" s="43"/>
      <c r="LM177" s="43"/>
      <c r="LN177" s="43"/>
      <c r="LO177" s="43"/>
      <c r="LP177" s="43"/>
      <c r="LQ177" s="43"/>
      <c r="LR177" s="43"/>
      <c r="LS177" s="43"/>
      <c r="LT177" s="43"/>
      <c r="LU177" s="43"/>
      <c r="LV177" s="43"/>
      <c r="LW177" s="43"/>
      <c r="LX177" s="43"/>
      <c r="LY177" s="43"/>
      <c r="LZ177" s="43"/>
      <c r="MA177" s="43"/>
      <c r="MB177" s="43"/>
      <c r="MC177" s="43"/>
      <c r="MD177" s="43"/>
      <c r="ME177" s="43"/>
      <c r="MF177" s="43"/>
      <c r="MG177" s="43"/>
      <c r="MH177" s="43"/>
      <c r="MI177" s="43"/>
      <c r="MJ177" s="43"/>
      <c r="MK177" s="43"/>
      <c r="ML177" s="43"/>
      <c r="MM177" s="43"/>
      <c r="MN177" s="43"/>
      <c r="MO177" s="43"/>
      <c r="MP177" s="43"/>
      <c r="MQ177" s="43"/>
      <c r="MR177" s="43"/>
      <c r="MS177" s="43"/>
      <c r="MT177" s="43"/>
      <c r="MU177" s="43"/>
      <c r="MV177" s="43"/>
      <c r="MW177" s="43"/>
      <c r="MX177" s="43"/>
      <c r="MY177" s="43"/>
      <c r="MZ177" s="43"/>
      <c r="NA177" s="43"/>
      <c r="NB177" s="43"/>
      <c r="NC177" s="43"/>
      <c r="ND177" s="43"/>
      <c r="NE177" s="43"/>
      <c r="NF177" s="43"/>
      <c r="NG177" s="43"/>
      <c r="NH177" s="43"/>
      <c r="NI177" s="43"/>
      <c r="NJ177" s="43"/>
      <c r="NK177" s="43"/>
      <c r="NL177" s="43"/>
      <c r="NM177" s="43"/>
      <c r="NN177" s="43"/>
      <c r="NO177" s="43"/>
      <c r="NP177" s="43"/>
      <c r="NQ177" s="43"/>
      <c r="NR177" s="43"/>
      <c r="NS177" s="43"/>
      <c r="NT177" s="43"/>
      <c r="NU177" s="43"/>
      <c r="NV177" s="43"/>
      <c r="NW177" s="43"/>
      <c r="NX177" s="43"/>
      <c r="NY177" s="43"/>
      <c r="NZ177" s="43"/>
      <c r="OA177" s="43"/>
      <c r="OB177" s="43"/>
      <c r="OC177" s="43"/>
      <c r="OD177" s="43"/>
      <c r="OE177" s="43"/>
      <c r="OF177" s="43"/>
      <c r="OG177" s="43"/>
      <c r="OH177" s="43"/>
      <c r="OI177" s="43"/>
      <c r="OJ177" s="43"/>
      <c r="OK177" s="43"/>
      <c r="OL177" s="43"/>
      <c r="OM177" s="43"/>
      <c r="ON177" s="43"/>
      <c r="OO177" s="43"/>
      <c r="OP177" s="43"/>
      <c r="OQ177" s="43"/>
      <c r="OR177" s="43"/>
      <c r="OS177" s="43"/>
      <c r="OT177" s="43"/>
      <c r="OU177" s="43"/>
      <c r="OV177" s="43"/>
      <c r="OW177" s="43"/>
      <c r="OX177" s="43"/>
      <c r="OY177" s="43"/>
      <c r="OZ177" s="43"/>
      <c r="PA177" s="43"/>
      <c r="PB177" s="43"/>
      <c r="PC177" s="43"/>
      <c r="PD177" s="43"/>
      <c r="PE177" s="43"/>
      <c r="PF177" s="43"/>
      <c r="PG177" s="43"/>
      <c r="PH177" s="43"/>
      <c r="PI177" s="43"/>
      <c r="PJ177" s="43"/>
      <c r="PK177" s="43"/>
      <c r="PL177" s="43"/>
      <c r="PM177" s="43"/>
      <c r="PN177" s="43"/>
      <c r="PO177" s="43"/>
      <c r="PP177" s="43"/>
      <c r="PQ177" s="43"/>
      <c r="PR177" s="43"/>
      <c r="PS177" s="43"/>
      <c r="PT177" s="43"/>
      <c r="PU177" s="43"/>
      <c r="PV177" s="43"/>
      <c r="PW177" s="43"/>
      <c r="PX177" s="43"/>
      <c r="PY177" s="43"/>
      <c r="PZ177" s="43"/>
      <c r="QA177" s="43"/>
      <c r="QB177" s="43"/>
      <c r="QC177" s="43"/>
      <c r="QD177" s="43"/>
      <c r="QE177" s="43"/>
      <c r="QF177" s="43"/>
      <c r="QG177" s="43"/>
      <c r="QH177" s="43"/>
      <c r="QI177" s="43"/>
      <c r="QJ177" s="43"/>
      <c r="QK177" s="43"/>
      <c r="QL177" s="43"/>
      <c r="QM177" s="43"/>
      <c r="QN177" s="43"/>
      <c r="QO177" s="43"/>
      <c r="QP177" s="43"/>
      <c r="QQ177" s="43"/>
      <c r="QR177" s="43"/>
      <c r="QS177" s="43"/>
      <c r="QT177" s="43"/>
      <c r="QU177" s="43"/>
      <c r="QV177" s="43"/>
      <c r="QW177" s="43"/>
      <c r="QX177" s="43"/>
      <c r="QY177" s="43"/>
      <c r="QZ177" s="43"/>
      <c r="RA177" s="43"/>
      <c r="RB177" s="43"/>
      <c r="RC177" s="43"/>
      <c r="RD177" s="43"/>
      <c r="RE177" s="43"/>
      <c r="RF177" s="43"/>
      <c r="RG177" s="43"/>
      <c r="RH177" s="43"/>
      <c r="RI177" s="43"/>
      <c r="RJ177" s="43"/>
      <c r="RK177" s="43"/>
      <c r="RL177" s="43"/>
      <c r="RM177" s="43"/>
      <c r="RN177" s="43"/>
      <c r="RO177" s="43"/>
      <c r="RP177" s="43"/>
      <c r="RQ177" s="43"/>
      <c r="RR177" s="43"/>
      <c r="RS177" s="43"/>
      <c r="RT177" s="43"/>
      <c r="RU177" s="43"/>
      <c r="RV177" s="43"/>
      <c r="RW177" s="43"/>
      <c r="RX177" s="43"/>
      <c r="RY177" s="43"/>
      <c r="RZ177" s="43"/>
      <c r="SA177" s="43"/>
      <c r="SB177" s="43"/>
      <c r="SC177" s="43"/>
      <c r="SD177" s="43"/>
      <c r="SE177" s="43"/>
      <c r="SF177" s="43"/>
      <c r="SG177" s="43"/>
      <c r="SH177" s="43"/>
      <c r="SI177" s="43"/>
      <c r="SJ177" s="43"/>
      <c r="SK177" s="43"/>
      <c r="SL177" s="43"/>
      <c r="SM177" s="43"/>
      <c r="SN177" s="43"/>
      <c r="SO177" s="43"/>
      <c r="SP177" s="43"/>
      <c r="SQ177" s="43"/>
      <c r="SR177" s="43"/>
      <c r="SS177" s="43"/>
      <c r="ST177" s="43"/>
      <c r="SU177" s="43"/>
      <c r="SV177" s="43"/>
      <c r="SW177" s="43"/>
      <c r="SX177" s="43"/>
      <c r="SY177" s="43"/>
      <c r="SZ177" s="43"/>
      <c r="TA177" s="43"/>
      <c r="TB177" s="43"/>
      <c r="TC177" s="43"/>
      <c r="TD177" s="43"/>
      <c r="TE177" s="43"/>
      <c r="TF177" s="43"/>
      <c r="TG177" s="43"/>
      <c r="TH177" s="43"/>
      <c r="TI177" s="43"/>
      <c r="TJ177" s="43"/>
      <c r="TK177" s="43"/>
      <c r="TL177" s="43"/>
      <c r="TM177" s="43"/>
      <c r="TN177" s="43"/>
      <c r="TO177" s="43"/>
      <c r="TP177" s="43"/>
      <c r="TQ177" s="43"/>
      <c r="TR177" s="43"/>
      <c r="TS177" s="43"/>
      <c r="TT177" s="43"/>
      <c r="TU177" s="43"/>
      <c r="TV177" s="43"/>
      <c r="TW177" s="43"/>
      <c r="TX177" s="43"/>
      <c r="TY177" s="43"/>
      <c r="TZ177" s="43"/>
      <c r="UA177" s="43"/>
      <c r="UB177" s="43"/>
      <c r="UC177" s="43"/>
      <c r="UD177" s="43"/>
      <c r="UE177" s="43"/>
      <c r="UF177" s="43"/>
      <c r="UG177" s="43"/>
      <c r="UH177" s="43"/>
      <c r="UI177" s="43"/>
      <c r="UJ177" s="43"/>
      <c r="UK177" s="43"/>
      <c r="UL177" s="43"/>
      <c r="UM177" s="43"/>
      <c r="UN177" s="43"/>
      <c r="UO177" s="43"/>
      <c r="UP177" s="43"/>
      <c r="UQ177" s="43"/>
      <c r="UR177" s="43"/>
      <c r="US177" s="43"/>
      <c r="UT177" s="43"/>
      <c r="UU177" s="43"/>
      <c r="UV177" s="43"/>
      <c r="UW177" s="43"/>
      <c r="UX177" s="43"/>
      <c r="UY177" s="43"/>
      <c r="UZ177" s="43"/>
      <c r="VA177" s="43"/>
      <c r="VB177" s="43"/>
      <c r="VC177" s="43"/>
      <c r="VD177" s="43"/>
      <c r="VE177" s="43"/>
      <c r="VF177" s="43"/>
      <c r="VG177" s="43"/>
      <c r="VH177" s="43"/>
      <c r="VI177" s="43"/>
      <c r="VJ177" s="43"/>
      <c r="VK177" s="43"/>
      <c r="VL177" s="43"/>
      <c r="VM177" s="43"/>
      <c r="VN177" s="43"/>
      <c r="VO177" s="43"/>
      <c r="VP177" s="43"/>
      <c r="VQ177" s="43"/>
      <c r="VR177" s="43"/>
      <c r="VS177" s="43"/>
      <c r="VT177" s="43"/>
      <c r="VU177" s="43"/>
      <c r="VV177" s="43"/>
      <c r="VW177" s="43"/>
      <c r="VX177" s="43"/>
      <c r="VY177" s="43"/>
      <c r="VZ177" s="43"/>
      <c r="WA177" s="43"/>
      <c r="WB177" s="43"/>
      <c r="WC177" s="43"/>
      <c r="WD177" s="43"/>
      <c r="WE177" s="43"/>
      <c r="WF177" s="43"/>
      <c r="WG177" s="43"/>
      <c r="WH177" s="43"/>
      <c r="WI177" s="43"/>
      <c r="WJ177" s="43"/>
      <c r="WK177" s="43"/>
      <c r="WL177" s="43"/>
      <c r="WM177" s="43"/>
      <c r="WN177" s="43"/>
      <c r="WO177" s="43"/>
      <c r="WP177" s="43"/>
      <c r="WQ177" s="43"/>
      <c r="WR177" s="43"/>
      <c r="WS177" s="43"/>
      <c r="WT177" s="43"/>
      <c r="WU177" s="43"/>
      <c r="WV177" s="43"/>
      <c r="WW177" s="43"/>
      <c r="WX177" s="43"/>
      <c r="WY177" s="43"/>
      <c r="WZ177" s="43"/>
      <c r="XA177" s="43"/>
      <c r="XB177" s="43"/>
      <c r="XC177" s="43"/>
      <c r="XD177" s="43"/>
      <c r="XE177" s="43"/>
      <c r="XF177" s="43"/>
      <c r="XG177" s="43"/>
      <c r="XH177" s="43"/>
      <c r="XI177" s="43"/>
      <c r="XJ177" s="43"/>
      <c r="XK177" s="43"/>
      <c r="XL177" s="43"/>
      <c r="XM177" s="43"/>
      <c r="XN177" s="43"/>
      <c r="XO177" s="43"/>
      <c r="XP177" s="43"/>
      <c r="XQ177" s="43"/>
      <c r="XR177" s="43"/>
      <c r="XS177" s="43"/>
      <c r="XT177" s="43"/>
      <c r="XU177" s="43"/>
      <c r="XV177" s="43"/>
      <c r="XW177" s="43"/>
      <c r="XX177" s="43"/>
      <c r="XY177" s="43"/>
      <c r="XZ177" s="43"/>
      <c r="YA177" s="43"/>
      <c r="YB177" s="43"/>
      <c r="YC177" s="43"/>
      <c r="YD177" s="43"/>
      <c r="YE177" s="43"/>
      <c r="YF177" s="43"/>
      <c r="YG177" s="43"/>
      <c r="YH177" s="43"/>
      <c r="YI177" s="43"/>
      <c r="YJ177" s="43"/>
      <c r="YK177" s="43"/>
      <c r="YL177" s="43"/>
      <c r="YM177" s="43"/>
      <c r="YN177" s="43"/>
      <c r="YO177" s="43"/>
      <c r="YP177" s="43"/>
      <c r="YQ177" s="43"/>
      <c r="YR177" s="43"/>
    </row>
    <row r="178" spans="1:668" s="52" customFormat="1" ht="18" customHeight="1" x14ac:dyDescent="0.25">
      <c r="A178" s="52" t="s">
        <v>192</v>
      </c>
      <c r="B178" s="5" t="s">
        <v>193</v>
      </c>
      <c r="C178" s="22" t="s">
        <v>74</v>
      </c>
      <c r="D178" s="23">
        <v>44621</v>
      </c>
      <c r="E178" s="11" t="s">
        <v>116</v>
      </c>
      <c r="F178" s="22">
        <v>40000</v>
      </c>
      <c r="G178" s="68">
        <v>1148</v>
      </c>
      <c r="H178" s="22">
        <v>442.65</v>
      </c>
      <c r="I178" s="22">
        <v>1216</v>
      </c>
      <c r="J178" s="22">
        <v>25</v>
      </c>
      <c r="K178" s="22">
        <v>2831.65</v>
      </c>
      <c r="L178" s="68">
        <v>37168.35</v>
      </c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43"/>
      <c r="AS178" s="43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  <c r="GE178" s="51"/>
      <c r="GF178" s="51"/>
      <c r="GG178" s="51"/>
      <c r="GH178" s="51"/>
      <c r="GI178" s="51"/>
      <c r="GJ178" s="51"/>
      <c r="GK178" s="51"/>
      <c r="GL178" s="51"/>
      <c r="GM178" s="51"/>
      <c r="GN178" s="51"/>
      <c r="GO178" s="51"/>
      <c r="GP178" s="51"/>
      <c r="GQ178" s="51"/>
      <c r="GR178" s="51"/>
      <c r="GS178" s="51"/>
      <c r="GT178" s="51"/>
      <c r="GU178" s="51"/>
      <c r="GV178" s="51"/>
      <c r="GW178" s="51"/>
      <c r="GX178" s="51"/>
      <c r="GY178" s="51"/>
      <c r="GZ178" s="51"/>
      <c r="HA178" s="51"/>
      <c r="HB178" s="51"/>
      <c r="HC178" s="51"/>
      <c r="HD178" s="51"/>
      <c r="HE178" s="51"/>
      <c r="HF178" s="51"/>
      <c r="HG178" s="51"/>
      <c r="HH178" s="51"/>
      <c r="HI178" s="51"/>
      <c r="HJ178" s="51"/>
      <c r="HK178" s="51"/>
      <c r="HL178" s="51"/>
      <c r="HM178" s="51"/>
      <c r="HN178" s="51"/>
      <c r="HO178" s="51"/>
      <c r="HP178" s="51"/>
      <c r="HQ178" s="51"/>
      <c r="HR178" s="51"/>
      <c r="HS178" s="51"/>
      <c r="HT178" s="51"/>
      <c r="HU178" s="51"/>
      <c r="HV178" s="51"/>
      <c r="HW178" s="51"/>
      <c r="HX178" s="51"/>
      <c r="HY178" s="51"/>
      <c r="HZ178" s="51"/>
      <c r="IA178" s="56"/>
      <c r="IB178" s="56"/>
      <c r="IC178" s="43"/>
      <c r="ID178" s="43"/>
      <c r="IE178" s="43"/>
      <c r="IF178" s="43"/>
      <c r="IG178" s="43"/>
      <c r="IH178" s="43"/>
      <c r="II178" s="43"/>
      <c r="IJ178" s="43"/>
      <c r="IK178" s="43"/>
      <c r="IL178" s="43"/>
      <c r="IM178" s="43"/>
      <c r="IN178" s="43"/>
      <c r="IO178" s="43"/>
      <c r="IP178" s="43"/>
      <c r="IQ178" s="43"/>
      <c r="IR178" s="43"/>
      <c r="IS178" s="43"/>
      <c r="IT178" s="43"/>
      <c r="IU178" s="43"/>
      <c r="IV178" s="43"/>
      <c r="IW178" s="43"/>
      <c r="IX178" s="43"/>
      <c r="IY178" s="43"/>
      <c r="IZ178" s="43"/>
      <c r="JA178" s="43"/>
      <c r="JB178" s="43"/>
      <c r="JC178" s="43"/>
      <c r="JD178" s="43"/>
      <c r="JE178" s="43"/>
      <c r="JF178" s="43"/>
      <c r="JG178" s="43"/>
      <c r="JH178" s="43"/>
      <c r="JI178" s="43"/>
      <c r="JJ178" s="43"/>
      <c r="JK178" s="43"/>
      <c r="JL178" s="43"/>
      <c r="JM178" s="43"/>
      <c r="JN178" s="43"/>
      <c r="JO178" s="43"/>
      <c r="JP178" s="43"/>
      <c r="JQ178" s="43"/>
      <c r="JR178" s="43"/>
      <c r="JS178" s="43"/>
      <c r="JT178" s="43"/>
      <c r="JU178" s="43"/>
      <c r="JV178" s="43"/>
      <c r="JW178" s="43"/>
      <c r="JX178" s="43"/>
      <c r="JY178" s="43"/>
      <c r="JZ178" s="43"/>
      <c r="KA178" s="43"/>
      <c r="KB178" s="43"/>
      <c r="KC178" s="43"/>
      <c r="KD178" s="43"/>
      <c r="KE178" s="43"/>
      <c r="KF178" s="43"/>
      <c r="KG178" s="43"/>
      <c r="KH178" s="43"/>
      <c r="KI178" s="43"/>
      <c r="KJ178" s="43"/>
      <c r="KK178" s="43"/>
      <c r="KL178" s="43"/>
      <c r="KM178" s="43"/>
      <c r="KN178" s="43"/>
      <c r="KO178" s="43"/>
      <c r="KP178" s="43"/>
      <c r="KQ178" s="43"/>
      <c r="KR178" s="43"/>
      <c r="KS178" s="43"/>
      <c r="KT178" s="43"/>
      <c r="KU178" s="43"/>
      <c r="KV178" s="43"/>
      <c r="KW178" s="43"/>
      <c r="KX178" s="43"/>
      <c r="KY178" s="43"/>
      <c r="KZ178" s="43"/>
      <c r="LA178" s="43"/>
      <c r="LB178" s="43"/>
      <c r="LC178" s="43"/>
      <c r="LD178" s="43"/>
      <c r="LE178" s="43"/>
      <c r="LF178" s="43"/>
      <c r="LG178" s="43"/>
      <c r="LH178" s="43"/>
      <c r="LI178" s="43"/>
      <c r="LJ178" s="43"/>
      <c r="LK178" s="43"/>
      <c r="LL178" s="43"/>
      <c r="LM178" s="43"/>
      <c r="LN178" s="43"/>
      <c r="LO178" s="43"/>
      <c r="LP178" s="43"/>
      <c r="LQ178" s="43"/>
      <c r="LR178" s="43"/>
      <c r="LS178" s="43"/>
      <c r="LT178" s="43"/>
      <c r="LU178" s="43"/>
      <c r="LV178" s="43"/>
      <c r="LW178" s="43"/>
      <c r="LX178" s="43"/>
      <c r="LY178" s="43"/>
      <c r="LZ178" s="43"/>
      <c r="MA178" s="43"/>
      <c r="MB178" s="43"/>
      <c r="MC178" s="43"/>
      <c r="MD178" s="43"/>
      <c r="ME178" s="43"/>
      <c r="MF178" s="43"/>
      <c r="MG178" s="43"/>
      <c r="MH178" s="43"/>
      <c r="MI178" s="43"/>
      <c r="MJ178" s="43"/>
      <c r="MK178" s="43"/>
      <c r="ML178" s="43"/>
      <c r="MM178" s="43"/>
      <c r="MN178" s="43"/>
      <c r="MO178" s="43"/>
      <c r="MP178" s="43"/>
      <c r="MQ178" s="43"/>
      <c r="MR178" s="43"/>
      <c r="MS178" s="43"/>
      <c r="MT178" s="43"/>
      <c r="MU178" s="43"/>
      <c r="MV178" s="43"/>
      <c r="MW178" s="43"/>
      <c r="MX178" s="43"/>
      <c r="MY178" s="43"/>
      <c r="MZ178" s="43"/>
      <c r="NA178" s="43"/>
      <c r="NB178" s="43"/>
      <c r="NC178" s="43"/>
      <c r="ND178" s="43"/>
      <c r="NE178" s="43"/>
      <c r="NF178" s="43"/>
      <c r="NG178" s="43"/>
      <c r="NH178" s="43"/>
      <c r="NI178" s="43"/>
      <c r="NJ178" s="43"/>
      <c r="NK178" s="43"/>
      <c r="NL178" s="43"/>
      <c r="NM178" s="43"/>
      <c r="NN178" s="43"/>
      <c r="NO178" s="43"/>
      <c r="NP178" s="43"/>
      <c r="NQ178" s="43"/>
      <c r="NR178" s="43"/>
      <c r="NS178" s="43"/>
      <c r="NT178" s="43"/>
      <c r="NU178" s="43"/>
      <c r="NV178" s="43"/>
      <c r="NW178" s="43"/>
      <c r="NX178" s="43"/>
      <c r="NY178" s="43"/>
      <c r="NZ178" s="43"/>
      <c r="OA178" s="43"/>
      <c r="OB178" s="43"/>
      <c r="OC178" s="43"/>
      <c r="OD178" s="43"/>
      <c r="OE178" s="43"/>
      <c r="OF178" s="43"/>
      <c r="OG178" s="43"/>
      <c r="OH178" s="43"/>
      <c r="OI178" s="43"/>
      <c r="OJ178" s="43"/>
      <c r="OK178" s="43"/>
      <c r="OL178" s="43"/>
      <c r="OM178" s="43"/>
      <c r="ON178" s="43"/>
      <c r="OO178" s="43"/>
      <c r="OP178" s="43"/>
      <c r="OQ178" s="43"/>
      <c r="OR178" s="43"/>
      <c r="OS178" s="43"/>
      <c r="OT178" s="43"/>
      <c r="OU178" s="43"/>
      <c r="OV178" s="43"/>
      <c r="OW178" s="43"/>
      <c r="OX178" s="43"/>
      <c r="OY178" s="43"/>
      <c r="OZ178" s="43"/>
      <c r="PA178" s="43"/>
      <c r="PB178" s="43"/>
      <c r="PC178" s="43"/>
      <c r="PD178" s="43"/>
      <c r="PE178" s="43"/>
      <c r="PF178" s="43"/>
      <c r="PG178" s="43"/>
      <c r="PH178" s="43"/>
      <c r="PI178" s="43"/>
      <c r="PJ178" s="43"/>
      <c r="PK178" s="43"/>
      <c r="PL178" s="43"/>
      <c r="PM178" s="43"/>
      <c r="PN178" s="43"/>
      <c r="PO178" s="43"/>
      <c r="PP178" s="43"/>
      <c r="PQ178" s="43"/>
      <c r="PR178" s="43"/>
      <c r="PS178" s="43"/>
      <c r="PT178" s="43"/>
      <c r="PU178" s="43"/>
      <c r="PV178" s="43"/>
      <c r="PW178" s="43"/>
      <c r="PX178" s="43"/>
      <c r="PY178" s="43"/>
      <c r="PZ178" s="43"/>
      <c r="QA178" s="43"/>
      <c r="QB178" s="43"/>
      <c r="QC178" s="43"/>
      <c r="QD178" s="43"/>
      <c r="QE178" s="43"/>
      <c r="QF178" s="43"/>
      <c r="QG178" s="43"/>
      <c r="QH178" s="43"/>
      <c r="QI178" s="43"/>
      <c r="QJ178" s="43"/>
      <c r="QK178" s="43"/>
      <c r="QL178" s="43"/>
      <c r="QM178" s="43"/>
      <c r="QN178" s="43"/>
      <c r="QO178" s="43"/>
      <c r="QP178" s="43"/>
      <c r="QQ178" s="43"/>
      <c r="QR178" s="43"/>
      <c r="QS178" s="43"/>
      <c r="QT178" s="43"/>
      <c r="QU178" s="43"/>
      <c r="QV178" s="43"/>
      <c r="QW178" s="43"/>
      <c r="QX178" s="43"/>
      <c r="QY178" s="43"/>
      <c r="QZ178" s="43"/>
      <c r="RA178" s="43"/>
      <c r="RB178" s="43"/>
      <c r="RC178" s="43"/>
      <c r="RD178" s="43"/>
      <c r="RE178" s="43"/>
      <c r="RF178" s="43"/>
      <c r="RG178" s="43"/>
      <c r="RH178" s="43"/>
      <c r="RI178" s="43"/>
      <c r="RJ178" s="43"/>
      <c r="RK178" s="43"/>
      <c r="RL178" s="43"/>
      <c r="RM178" s="43"/>
      <c r="RN178" s="43"/>
      <c r="RO178" s="43"/>
      <c r="RP178" s="43"/>
      <c r="RQ178" s="43"/>
      <c r="RR178" s="43"/>
      <c r="RS178" s="43"/>
      <c r="RT178" s="43"/>
      <c r="RU178" s="43"/>
      <c r="RV178" s="43"/>
      <c r="RW178" s="43"/>
      <c r="RX178" s="43"/>
      <c r="RY178" s="43"/>
      <c r="RZ178" s="43"/>
      <c r="SA178" s="43"/>
      <c r="SB178" s="43"/>
      <c r="SC178" s="43"/>
      <c r="SD178" s="43"/>
      <c r="SE178" s="43"/>
      <c r="SF178" s="43"/>
      <c r="SG178" s="43"/>
      <c r="SH178" s="43"/>
      <c r="SI178" s="43"/>
      <c r="SJ178" s="43"/>
      <c r="SK178" s="43"/>
      <c r="SL178" s="43"/>
      <c r="SM178" s="43"/>
      <c r="SN178" s="43"/>
      <c r="SO178" s="43"/>
      <c r="SP178" s="43"/>
      <c r="SQ178" s="43"/>
      <c r="SR178" s="43"/>
      <c r="SS178" s="43"/>
      <c r="ST178" s="43"/>
      <c r="SU178" s="43"/>
      <c r="SV178" s="43"/>
      <c r="SW178" s="43"/>
      <c r="SX178" s="43"/>
      <c r="SY178" s="43"/>
      <c r="SZ178" s="43"/>
      <c r="TA178" s="43"/>
      <c r="TB178" s="43"/>
      <c r="TC178" s="43"/>
      <c r="TD178" s="43"/>
      <c r="TE178" s="43"/>
      <c r="TF178" s="43"/>
      <c r="TG178" s="43"/>
      <c r="TH178" s="43"/>
      <c r="TI178" s="43"/>
      <c r="TJ178" s="43"/>
      <c r="TK178" s="43"/>
      <c r="TL178" s="43"/>
      <c r="TM178" s="43"/>
      <c r="TN178" s="43"/>
      <c r="TO178" s="43"/>
      <c r="TP178" s="43"/>
      <c r="TQ178" s="43"/>
      <c r="TR178" s="43"/>
      <c r="TS178" s="43"/>
      <c r="TT178" s="43"/>
      <c r="TU178" s="43"/>
      <c r="TV178" s="43"/>
      <c r="TW178" s="43"/>
      <c r="TX178" s="43"/>
      <c r="TY178" s="43"/>
      <c r="TZ178" s="43"/>
      <c r="UA178" s="43"/>
      <c r="UB178" s="43"/>
      <c r="UC178" s="43"/>
      <c r="UD178" s="43"/>
      <c r="UE178" s="43"/>
      <c r="UF178" s="43"/>
      <c r="UG178" s="43"/>
      <c r="UH178" s="43"/>
      <c r="UI178" s="43"/>
      <c r="UJ178" s="43"/>
      <c r="UK178" s="43"/>
      <c r="UL178" s="43"/>
      <c r="UM178" s="43"/>
      <c r="UN178" s="43"/>
      <c r="UO178" s="43"/>
      <c r="UP178" s="43"/>
      <c r="UQ178" s="43"/>
      <c r="UR178" s="43"/>
      <c r="US178" s="43"/>
      <c r="UT178" s="43"/>
      <c r="UU178" s="43"/>
      <c r="UV178" s="43"/>
      <c r="UW178" s="43"/>
      <c r="UX178" s="43"/>
      <c r="UY178" s="43"/>
      <c r="UZ178" s="43"/>
      <c r="VA178" s="43"/>
      <c r="VB178" s="43"/>
      <c r="VC178" s="43"/>
      <c r="VD178" s="43"/>
      <c r="VE178" s="43"/>
      <c r="VF178" s="43"/>
      <c r="VG178" s="43"/>
      <c r="VH178" s="43"/>
      <c r="VI178" s="43"/>
      <c r="VJ178" s="43"/>
      <c r="VK178" s="43"/>
      <c r="VL178" s="43"/>
      <c r="VM178" s="43"/>
      <c r="VN178" s="43"/>
      <c r="VO178" s="43"/>
      <c r="VP178" s="43"/>
      <c r="VQ178" s="43"/>
      <c r="VR178" s="43"/>
      <c r="VS178" s="43"/>
      <c r="VT178" s="43"/>
      <c r="VU178" s="43"/>
      <c r="VV178" s="43"/>
      <c r="VW178" s="43"/>
      <c r="VX178" s="43"/>
      <c r="VY178" s="43"/>
      <c r="VZ178" s="43"/>
      <c r="WA178" s="43"/>
      <c r="WB178" s="43"/>
      <c r="WC178" s="43"/>
      <c r="WD178" s="43"/>
      <c r="WE178" s="43"/>
      <c r="WF178" s="43"/>
      <c r="WG178" s="43"/>
      <c r="WH178" s="43"/>
      <c r="WI178" s="43"/>
      <c r="WJ178" s="43"/>
      <c r="WK178" s="43"/>
      <c r="WL178" s="43"/>
      <c r="WM178" s="43"/>
      <c r="WN178" s="43"/>
      <c r="WO178" s="43"/>
      <c r="WP178" s="43"/>
      <c r="WQ178" s="43"/>
      <c r="WR178" s="43"/>
      <c r="WS178" s="43"/>
      <c r="WT178" s="43"/>
      <c r="WU178" s="43"/>
      <c r="WV178" s="43"/>
      <c r="WW178" s="43"/>
      <c r="WX178" s="43"/>
      <c r="WY178" s="43"/>
      <c r="WZ178" s="43"/>
      <c r="XA178" s="43"/>
      <c r="XB178" s="43"/>
      <c r="XC178" s="43"/>
      <c r="XD178" s="43"/>
      <c r="XE178" s="43"/>
      <c r="XF178" s="43"/>
      <c r="XG178" s="43"/>
      <c r="XH178" s="43"/>
      <c r="XI178" s="43"/>
      <c r="XJ178" s="43"/>
      <c r="XK178" s="43"/>
      <c r="XL178" s="43"/>
      <c r="XM178" s="43"/>
      <c r="XN178" s="43"/>
      <c r="XO178" s="43"/>
      <c r="XP178" s="43"/>
      <c r="XQ178" s="43"/>
      <c r="XR178" s="43"/>
      <c r="XS178" s="43"/>
      <c r="XT178" s="43"/>
      <c r="XU178" s="43"/>
      <c r="XV178" s="43"/>
      <c r="XW178" s="43"/>
      <c r="XX178" s="43"/>
      <c r="XY178" s="43"/>
      <c r="XZ178" s="43"/>
      <c r="YA178" s="43"/>
      <c r="YB178" s="43"/>
      <c r="YC178" s="43"/>
      <c r="YD178" s="43"/>
      <c r="YE178" s="43"/>
      <c r="YF178" s="43"/>
      <c r="YG178" s="43"/>
      <c r="YH178" s="43"/>
      <c r="YI178" s="43"/>
      <c r="YJ178" s="43"/>
      <c r="YK178" s="43"/>
      <c r="YL178" s="43"/>
      <c r="YM178" s="43"/>
      <c r="YN178" s="43"/>
      <c r="YO178" s="43"/>
      <c r="YP178" s="43"/>
      <c r="YQ178" s="43"/>
      <c r="YR178" s="43"/>
    </row>
    <row r="179" spans="1:668" ht="18" customHeight="1" x14ac:dyDescent="0.25">
      <c r="A179" s="46" t="s">
        <v>14</v>
      </c>
      <c r="B179" s="13">
        <v>2</v>
      </c>
      <c r="C179" s="8"/>
      <c r="D179" s="46"/>
      <c r="E179" s="46"/>
      <c r="F179" s="8">
        <f t="shared" ref="F179:L179" si="27">SUM(F177:F177)+F178</f>
        <v>80000</v>
      </c>
      <c r="G179" s="64">
        <f t="shared" si="27"/>
        <v>2296</v>
      </c>
      <c r="H179" s="8">
        <f t="shared" si="27"/>
        <v>885.3</v>
      </c>
      <c r="I179" s="8">
        <f>SUM(I177:I178)</f>
        <v>2432</v>
      </c>
      <c r="J179" s="8">
        <f t="shared" si="27"/>
        <v>50</v>
      </c>
      <c r="K179" s="8">
        <f t="shared" si="27"/>
        <v>5663.3</v>
      </c>
      <c r="L179" s="64">
        <f t="shared" si="27"/>
        <v>74336.7</v>
      </c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  <c r="GE179" s="51"/>
      <c r="GF179" s="51"/>
      <c r="GG179" s="51"/>
      <c r="GH179" s="51"/>
      <c r="GI179" s="51"/>
      <c r="GJ179" s="51"/>
      <c r="GK179" s="51"/>
      <c r="GL179" s="51"/>
      <c r="GM179" s="51"/>
      <c r="GN179" s="51"/>
      <c r="GO179" s="51"/>
      <c r="GP179" s="51"/>
      <c r="GQ179" s="51"/>
      <c r="GR179" s="51"/>
      <c r="GS179" s="51"/>
      <c r="GT179" s="51"/>
      <c r="GU179" s="51"/>
      <c r="GV179" s="51"/>
      <c r="GW179" s="51"/>
      <c r="GX179" s="51"/>
      <c r="GY179" s="51"/>
      <c r="GZ179" s="51"/>
      <c r="HA179" s="51"/>
      <c r="HB179" s="51"/>
      <c r="HC179" s="51"/>
      <c r="HD179" s="51"/>
      <c r="HE179" s="51"/>
      <c r="HF179" s="51"/>
      <c r="HG179" s="51"/>
      <c r="HH179" s="51"/>
      <c r="HI179" s="51"/>
      <c r="HJ179" s="51"/>
      <c r="HK179" s="51"/>
      <c r="HL179" s="51"/>
      <c r="HM179" s="51"/>
      <c r="HN179" s="51"/>
      <c r="HO179" s="51"/>
      <c r="HP179" s="51"/>
      <c r="HQ179" s="51"/>
      <c r="HR179" s="51"/>
      <c r="HS179" s="51"/>
      <c r="HT179" s="51"/>
      <c r="HU179" s="51"/>
      <c r="HV179" s="51"/>
      <c r="HW179" s="51"/>
      <c r="HX179" s="51"/>
      <c r="HY179" s="51"/>
      <c r="HZ179" s="51"/>
      <c r="IA179" s="56"/>
      <c r="IB179" s="56"/>
    </row>
    <row r="181" spans="1:668" s="51" customFormat="1" ht="15.75" customHeight="1" x14ac:dyDescent="0.25">
      <c r="A181" s="45" t="s">
        <v>87</v>
      </c>
      <c r="B181" s="19"/>
      <c r="C181" s="20"/>
      <c r="D181" s="45"/>
      <c r="E181" s="45"/>
      <c r="F181" s="20"/>
      <c r="G181" s="69"/>
      <c r="H181" s="20"/>
      <c r="I181" s="20"/>
      <c r="J181" s="20"/>
      <c r="K181" s="20"/>
      <c r="L181" s="69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3"/>
      <c r="FA181" s="43"/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3"/>
      <c r="GE181" s="43"/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3"/>
      <c r="HF181" s="43"/>
      <c r="HG181" s="43"/>
      <c r="HH181" s="43"/>
      <c r="HI181" s="43"/>
      <c r="HJ181" s="43"/>
      <c r="HK181" s="43"/>
      <c r="HL181" s="43"/>
      <c r="HM181" s="43"/>
      <c r="HN181" s="43"/>
      <c r="HO181" s="43"/>
      <c r="HP181" s="43"/>
      <c r="HQ181" s="43"/>
      <c r="HR181" s="43"/>
      <c r="HS181" s="43"/>
      <c r="HT181" s="43"/>
      <c r="HU181" s="43"/>
      <c r="HV181" s="43"/>
      <c r="HW181" s="43"/>
      <c r="HX181" s="43"/>
      <c r="HY181" s="43"/>
      <c r="HZ181" s="43"/>
      <c r="IA181" s="56"/>
      <c r="IB181" s="56"/>
      <c r="IC181" s="43"/>
      <c r="ID181" s="43"/>
      <c r="IE181" s="43"/>
      <c r="IF181" s="43"/>
      <c r="IG181" s="43"/>
      <c r="IH181" s="43"/>
      <c r="II181" s="43"/>
      <c r="IJ181" s="43"/>
      <c r="IK181" s="43"/>
      <c r="IL181" s="43"/>
      <c r="IM181" s="43"/>
      <c r="IN181" s="43"/>
      <c r="IO181" s="43"/>
      <c r="IP181" s="43"/>
      <c r="IQ181" s="43"/>
      <c r="IR181" s="43"/>
      <c r="IS181" s="43"/>
      <c r="IT181" s="43"/>
      <c r="IU181" s="43"/>
      <c r="IV181" s="43"/>
      <c r="IW181" s="43"/>
      <c r="IX181" s="43"/>
      <c r="IY181" s="43"/>
      <c r="IZ181" s="43"/>
      <c r="JA181" s="43"/>
      <c r="JB181" s="43"/>
      <c r="JC181" s="43"/>
      <c r="JD181" s="43"/>
      <c r="JE181" s="43"/>
      <c r="JF181" s="43"/>
      <c r="JG181" s="43"/>
      <c r="JH181" s="43"/>
      <c r="JI181" s="43"/>
      <c r="JJ181" s="43"/>
      <c r="JK181" s="43"/>
      <c r="JL181" s="43"/>
      <c r="JM181" s="43"/>
      <c r="JN181" s="43"/>
      <c r="JO181" s="43"/>
      <c r="JP181" s="43"/>
      <c r="JQ181" s="43"/>
      <c r="JR181" s="43"/>
      <c r="JS181" s="43"/>
      <c r="JT181" s="43"/>
      <c r="JU181" s="43"/>
      <c r="JV181" s="43"/>
      <c r="JW181" s="43"/>
      <c r="JX181" s="43"/>
      <c r="JY181" s="43"/>
      <c r="JZ181" s="43"/>
      <c r="KA181" s="43"/>
      <c r="KB181" s="43"/>
      <c r="KC181" s="43"/>
      <c r="KD181" s="43"/>
      <c r="KE181" s="43"/>
      <c r="KF181" s="43"/>
      <c r="KG181" s="43"/>
      <c r="KH181" s="43"/>
      <c r="KI181" s="43"/>
      <c r="KJ181" s="43"/>
      <c r="KK181" s="43"/>
      <c r="KL181" s="43"/>
      <c r="KM181" s="43"/>
      <c r="KN181" s="43"/>
      <c r="KO181" s="43"/>
      <c r="KP181" s="43"/>
      <c r="KQ181" s="43"/>
      <c r="KR181" s="43"/>
      <c r="KS181" s="43"/>
      <c r="KT181" s="43"/>
      <c r="KU181" s="43"/>
      <c r="KV181" s="43"/>
      <c r="KW181" s="43"/>
      <c r="KX181" s="43"/>
      <c r="KY181" s="43"/>
      <c r="KZ181" s="43"/>
      <c r="LA181" s="43"/>
      <c r="LB181" s="43"/>
      <c r="LC181" s="43"/>
      <c r="LD181" s="43"/>
      <c r="LE181" s="43"/>
      <c r="LF181" s="43"/>
      <c r="LG181" s="43"/>
      <c r="LH181" s="43"/>
      <c r="LI181" s="43"/>
      <c r="LJ181" s="43"/>
      <c r="LK181" s="43"/>
      <c r="LL181" s="43"/>
      <c r="LM181" s="43"/>
      <c r="LN181" s="43"/>
      <c r="LO181" s="43"/>
      <c r="LP181" s="43"/>
      <c r="LQ181" s="43"/>
      <c r="LR181" s="43"/>
      <c r="LS181" s="43"/>
      <c r="LT181" s="43"/>
      <c r="LU181" s="43"/>
      <c r="LV181" s="43"/>
      <c r="LW181" s="43"/>
      <c r="LX181" s="43"/>
      <c r="LY181" s="43"/>
      <c r="LZ181" s="43"/>
      <c r="MA181" s="43"/>
      <c r="MB181" s="43"/>
      <c r="MC181" s="43"/>
      <c r="MD181" s="43"/>
      <c r="ME181" s="43"/>
      <c r="MF181" s="43"/>
      <c r="MG181" s="43"/>
      <c r="MH181" s="43"/>
      <c r="MI181" s="43"/>
      <c r="MJ181" s="43"/>
      <c r="MK181" s="43"/>
      <c r="ML181" s="43"/>
      <c r="MM181" s="43"/>
      <c r="MN181" s="43"/>
      <c r="MO181" s="43"/>
      <c r="MP181" s="43"/>
      <c r="MQ181" s="43"/>
      <c r="MR181" s="43"/>
      <c r="MS181" s="43"/>
      <c r="MT181" s="43"/>
      <c r="MU181" s="43"/>
      <c r="MV181" s="43"/>
      <c r="MW181" s="43"/>
      <c r="MX181" s="43"/>
      <c r="MY181" s="43"/>
      <c r="MZ181" s="43"/>
      <c r="NA181" s="43"/>
      <c r="NB181" s="43"/>
      <c r="NC181" s="43"/>
      <c r="ND181" s="43"/>
      <c r="NE181" s="43"/>
      <c r="NF181" s="43"/>
      <c r="NG181" s="43"/>
      <c r="NH181" s="43"/>
      <c r="NI181" s="43"/>
      <c r="NJ181" s="43"/>
      <c r="NK181" s="43"/>
      <c r="NL181" s="43"/>
      <c r="NM181" s="43"/>
      <c r="NN181" s="43"/>
      <c r="NO181" s="43"/>
      <c r="NP181" s="43"/>
      <c r="NQ181" s="43"/>
      <c r="NR181" s="43"/>
      <c r="NS181" s="43"/>
      <c r="NT181" s="43"/>
      <c r="NU181" s="43"/>
      <c r="NV181" s="43"/>
      <c r="NW181" s="43"/>
      <c r="NX181" s="43"/>
      <c r="NY181" s="43"/>
      <c r="NZ181" s="43"/>
      <c r="OA181" s="43"/>
      <c r="OB181" s="43"/>
      <c r="OC181" s="43"/>
      <c r="OD181" s="43"/>
      <c r="OE181" s="43"/>
      <c r="OF181" s="43"/>
      <c r="OG181" s="43"/>
      <c r="OH181" s="43"/>
      <c r="OI181" s="43"/>
      <c r="OJ181" s="43"/>
      <c r="OK181" s="43"/>
      <c r="OL181" s="43"/>
      <c r="OM181" s="43"/>
      <c r="ON181" s="43"/>
      <c r="OO181" s="43"/>
      <c r="OP181" s="43"/>
      <c r="OQ181" s="43"/>
      <c r="OR181" s="43"/>
      <c r="OS181" s="43"/>
      <c r="OT181" s="43"/>
      <c r="OU181" s="43"/>
      <c r="OV181" s="43"/>
      <c r="OW181" s="43"/>
      <c r="OX181" s="43"/>
      <c r="OY181" s="43"/>
      <c r="OZ181" s="43"/>
      <c r="PA181" s="43"/>
      <c r="PB181" s="43"/>
      <c r="PC181" s="43"/>
      <c r="PD181" s="43"/>
      <c r="PE181" s="43"/>
      <c r="PF181" s="43"/>
      <c r="PG181" s="43"/>
      <c r="PH181" s="43"/>
      <c r="PI181" s="43"/>
      <c r="PJ181" s="43"/>
      <c r="PK181" s="43"/>
      <c r="PL181" s="43"/>
      <c r="PM181" s="43"/>
      <c r="PN181" s="43"/>
      <c r="PO181" s="43"/>
      <c r="PP181" s="43"/>
      <c r="PQ181" s="43"/>
      <c r="PR181" s="43"/>
      <c r="PS181" s="43"/>
      <c r="PT181" s="43"/>
      <c r="PU181" s="43"/>
      <c r="PV181" s="43"/>
      <c r="PW181" s="43"/>
      <c r="PX181" s="43"/>
      <c r="PY181" s="43"/>
      <c r="PZ181" s="43"/>
      <c r="QA181" s="43"/>
      <c r="QB181" s="43"/>
      <c r="QC181" s="43"/>
      <c r="QD181" s="43"/>
      <c r="QE181" s="43"/>
      <c r="QF181" s="43"/>
      <c r="QG181" s="43"/>
      <c r="QH181" s="43"/>
      <c r="QI181" s="43"/>
      <c r="QJ181" s="43"/>
      <c r="QK181" s="43"/>
      <c r="QL181" s="43"/>
      <c r="QM181" s="43"/>
      <c r="QN181" s="43"/>
      <c r="QO181" s="43"/>
      <c r="QP181" s="43"/>
      <c r="QQ181" s="43"/>
      <c r="QR181" s="43"/>
      <c r="QS181" s="43"/>
      <c r="QT181" s="43"/>
      <c r="QU181" s="43"/>
      <c r="QV181" s="43"/>
      <c r="QW181" s="43"/>
      <c r="QX181" s="43"/>
      <c r="QY181" s="43"/>
      <c r="QZ181" s="43"/>
      <c r="RA181" s="43"/>
      <c r="RB181" s="43"/>
      <c r="RC181" s="43"/>
      <c r="RD181" s="43"/>
      <c r="RE181" s="43"/>
      <c r="RF181" s="43"/>
      <c r="RG181" s="43"/>
      <c r="RH181" s="43"/>
      <c r="RI181" s="43"/>
      <c r="RJ181" s="43"/>
      <c r="RK181" s="43"/>
      <c r="RL181" s="43"/>
      <c r="RM181" s="43"/>
      <c r="RN181" s="43"/>
      <c r="RO181" s="43"/>
      <c r="RP181" s="43"/>
      <c r="RQ181" s="43"/>
      <c r="RR181" s="43"/>
      <c r="RS181" s="43"/>
      <c r="RT181" s="43"/>
      <c r="RU181" s="43"/>
      <c r="RV181" s="43"/>
      <c r="RW181" s="43"/>
      <c r="RX181" s="43"/>
      <c r="RY181" s="43"/>
      <c r="RZ181" s="43"/>
      <c r="SA181" s="43"/>
      <c r="SB181" s="43"/>
      <c r="SC181" s="43"/>
      <c r="SD181" s="43"/>
      <c r="SE181" s="43"/>
      <c r="SF181" s="43"/>
      <c r="SG181" s="43"/>
      <c r="SH181" s="43"/>
      <c r="SI181" s="43"/>
      <c r="SJ181" s="43"/>
      <c r="SK181" s="43"/>
      <c r="SL181" s="43"/>
      <c r="SM181" s="43"/>
      <c r="SN181" s="43"/>
      <c r="SO181" s="43"/>
      <c r="SP181" s="43"/>
      <c r="SQ181" s="43"/>
      <c r="SR181" s="43"/>
      <c r="SS181" s="43"/>
      <c r="ST181" s="43"/>
      <c r="SU181" s="43"/>
      <c r="SV181" s="43"/>
      <c r="SW181" s="43"/>
      <c r="SX181" s="43"/>
      <c r="SY181" s="43"/>
      <c r="SZ181" s="43"/>
      <c r="TA181" s="43"/>
      <c r="TB181" s="43"/>
      <c r="TC181" s="43"/>
      <c r="TD181" s="43"/>
      <c r="TE181" s="43"/>
      <c r="TF181" s="43"/>
      <c r="TG181" s="43"/>
      <c r="TH181" s="43"/>
      <c r="TI181" s="43"/>
      <c r="TJ181" s="43"/>
      <c r="TK181" s="43"/>
      <c r="TL181" s="43"/>
      <c r="TM181" s="43"/>
      <c r="TN181" s="43"/>
      <c r="TO181" s="43"/>
      <c r="TP181" s="43"/>
      <c r="TQ181" s="43"/>
      <c r="TR181" s="43"/>
      <c r="TS181" s="43"/>
      <c r="TT181" s="43"/>
      <c r="TU181" s="43"/>
      <c r="TV181" s="43"/>
      <c r="TW181" s="43"/>
      <c r="TX181" s="43"/>
      <c r="TY181" s="43"/>
      <c r="TZ181" s="43"/>
      <c r="UA181" s="43"/>
      <c r="UB181" s="43"/>
      <c r="UC181" s="43"/>
      <c r="UD181" s="43"/>
      <c r="UE181" s="43"/>
      <c r="UF181" s="43"/>
      <c r="UG181" s="43"/>
      <c r="UH181" s="43"/>
      <c r="UI181" s="43"/>
      <c r="UJ181" s="43"/>
      <c r="UK181" s="43"/>
      <c r="UL181" s="43"/>
      <c r="UM181" s="43"/>
      <c r="UN181" s="43"/>
      <c r="UO181" s="43"/>
      <c r="UP181" s="43"/>
      <c r="UQ181" s="43"/>
      <c r="UR181" s="43"/>
      <c r="US181" s="43"/>
      <c r="UT181" s="43"/>
      <c r="UU181" s="43"/>
      <c r="UV181" s="43"/>
      <c r="UW181" s="43"/>
      <c r="UX181" s="43"/>
      <c r="UY181" s="43"/>
      <c r="UZ181" s="43"/>
      <c r="VA181" s="43"/>
      <c r="VB181" s="43"/>
      <c r="VC181" s="43"/>
      <c r="VD181" s="43"/>
      <c r="VE181" s="43"/>
      <c r="VF181" s="43"/>
      <c r="VG181" s="43"/>
      <c r="VH181" s="43"/>
      <c r="VI181" s="43"/>
      <c r="VJ181" s="43"/>
      <c r="VK181" s="43"/>
      <c r="VL181" s="43"/>
      <c r="VM181" s="43"/>
      <c r="VN181" s="43"/>
      <c r="VO181" s="43"/>
      <c r="VP181" s="43"/>
      <c r="VQ181" s="43"/>
      <c r="VR181" s="43"/>
      <c r="VS181" s="43"/>
      <c r="VT181" s="43"/>
      <c r="VU181" s="43"/>
      <c r="VV181" s="43"/>
      <c r="VW181" s="43"/>
      <c r="VX181" s="43"/>
      <c r="VY181" s="43"/>
      <c r="VZ181" s="43"/>
      <c r="WA181" s="43"/>
      <c r="WB181" s="43"/>
      <c r="WC181" s="43"/>
      <c r="WD181" s="43"/>
      <c r="WE181" s="43"/>
      <c r="WF181" s="43"/>
      <c r="WG181" s="43"/>
      <c r="WH181" s="43"/>
      <c r="WI181" s="43"/>
      <c r="WJ181" s="43"/>
      <c r="WK181" s="43"/>
      <c r="WL181" s="43"/>
      <c r="WM181" s="43"/>
      <c r="WN181" s="43"/>
      <c r="WO181" s="43"/>
      <c r="WP181" s="43"/>
      <c r="WQ181" s="43"/>
      <c r="WR181" s="43"/>
      <c r="WS181" s="43"/>
      <c r="WT181" s="43"/>
      <c r="WU181" s="43"/>
      <c r="WV181" s="43"/>
      <c r="WW181" s="43"/>
      <c r="WX181" s="43"/>
      <c r="WY181" s="43"/>
      <c r="WZ181" s="43"/>
      <c r="XA181" s="43"/>
      <c r="XB181" s="43"/>
      <c r="XC181" s="43"/>
      <c r="XD181" s="43"/>
      <c r="XE181" s="43"/>
      <c r="XF181" s="43"/>
      <c r="XG181" s="43"/>
      <c r="XH181" s="43"/>
      <c r="XI181" s="43"/>
      <c r="XJ181" s="43"/>
      <c r="XK181" s="43"/>
      <c r="XL181" s="43"/>
      <c r="XM181" s="43"/>
      <c r="XN181" s="43"/>
      <c r="XO181" s="43"/>
      <c r="XP181" s="43"/>
      <c r="XQ181" s="43"/>
      <c r="XR181" s="43"/>
      <c r="XS181" s="43"/>
      <c r="XT181" s="43"/>
      <c r="XU181" s="43"/>
      <c r="XV181" s="43"/>
      <c r="XW181" s="43"/>
      <c r="XX181" s="43"/>
      <c r="XY181" s="43"/>
      <c r="XZ181" s="43"/>
      <c r="YA181" s="43"/>
      <c r="YB181" s="43"/>
      <c r="YC181" s="43"/>
      <c r="YD181" s="43"/>
      <c r="YE181" s="43"/>
      <c r="YF181" s="43"/>
      <c r="YG181" s="43"/>
      <c r="YH181" s="43"/>
      <c r="YI181" s="43"/>
      <c r="YJ181" s="43"/>
      <c r="YK181" s="43"/>
      <c r="YL181" s="43"/>
      <c r="YM181" s="43"/>
      <c r="YN181" s="43"/>
      <c r="YO181" s="43"/>
      <c r="YP181" s="43"/>
      <c r="YQ181" s="43"/>
      <c r="YR181" s="43"/>
    </row>
    <row r="182" spans="1:668" s="52" customFormat="1" ht="18" customHeight="1" x14ac:dyDescent="0.25">
      <c r="A182" s="52" t="s">
        <v>127</v>
      </c>
      <c r="B182" s="5" t="s">
        <v>16</v>
      </c>
      <c r="C182" s="22" t="s">
        <v>73</v>
      </c>
      <c r="D182" s="23">
        <v>44197</v>
      </c>
      <c r="E182" s="11" t="s">
        <v>116</v>
      </c>
      <c r="F182" s="22">
        <v>45000</v>
      </c>
      <c r="G182" s="68">
        <v>1291.5</v>
      </c>
      <c r="H182" s="22">
        <v>1148.33</v>
      </c>
      <c r="I182" s="22">
        <v>1368</v>
      </c>
      <c r="J182" s="22">
        <v>3884.75</v>
      </c>
      <c r="K182" s="22">
        <v>7692.58</v>
      </c>
      <c r="L182" s="68">
        <v>37307.42</v>
      </c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43"/>
      <c r="AS182" s="43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  <c r="GE182" s="51"/>
      <c r="GF182" s="51"/>
      <c r="GG182" s="51"/>
      <c r="GH182" s="51"/>
      <c r="GI182" s="51"/>
      <c r="GJ182" s="51"/>
      <c r="GK182" s="51"/>
      <c r="GL182" s="51"/>
      <c r="GM182" s="51"/>
      <c r="GN182" s="51"/>
      <c r="GO182" s="51"/>
      <c r="GP182" s="51"/>
      <c r="GQ182" s="51"/>
      <c r="GR182" s="51"/>
      <c r="GS182" s="51"/>
      <c r="GT182" s="51"/>
      <c r="GU182" s="51"/>
      <c r="GV182" s="51"/>
      <c r="GW182" s="51"/>
      <c r="GX182" s="51"/>
      <c r="GY182" s="51"/>
      <c r="GZ182" s="51"/>
      <c r="HA182" s="51"/>
      <c r="HB182" s="51"/>
      <c r="HC182" s="51"/>
      <c r="HD182" s="51"/>
      <c r="HE182" s="51"/>
      <c r="HF182" s="51"/>
      <c r="HG182" s="51"/>
      <c r="HH182" s="51"/>
      <c r="HI182" s="51"/>
      <c r="HJ182" s="51"/>
      <c r="HK182" s="51"/>
      <c r="HL182" s="51"/>
      <c r="HM182" s="51"/>
      <c r="HN182" s="51"/>
      <c r="HO182" s="51"/>
      <c r="HP182" s="51"/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6"/>
      <c r="IB182" s="56"/>
      <c r="IC182" s="43"/>
      <c r="ID182" s="43"/>
      <c r="IE182" s="43"/>
      <c r="IF182" s="43"/>
      <c r="IG182" s="43"/>
      <c r="IH182" s="43"/>
      <c r="II182" s="43"/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  <c r="IX182" s="43"/>
      <c r="IY182" s="43"/>
      <c r="IZ182" s="43"/>
      <c r="JA182" s="43"/>
      <c r="JB182" s="43"/>
      <c r="JC182" s="43"/>
      <c r="JD182" s="43"/>
      <c r="JE182" s="43"/>
      <c r="JF182" s="43"/>
      <c r="JG182" s="43"/>
      <c r="JH182" s="43"/>
      <c r="JI182" s="43"/>
      <c r="JJ182" s="43"/>
      <c r="JK182" s="43"/>
      <c r="JL182" s="43"/>
      <c r="JM182" s="43"/>
      <c r="JN182" s="43"/>
      <c r="JO182" s="43"/>
      <c r="JP182" s="43"/>
      <c r="JQ182" s="43"/>
      <c r="JR182" s="43"/>
      <c r="JS182" s="43"/>
      <c r="JT182" s="43"/>
      <c r="JU182" s="43"/>
      <c r="JV182" s="43"/>
      <c r="JW182" s="43"/>
      <c r="JX182" s="43"/>
      <c r="JY182" s="43"/>
      <c r="JZ182" s="43"/>
      <c r="KA182" s="43"/>
      <c r="KB182" s="43"/>
      <c r="KC182" s="43"/>
      <c r="KD182" s="43"/>
      <c r="KE182" s="43"/>
      <c r="KF182" s="43"/>
      <c r="KG182" s="43"/>
      <c r="KH182" s="43"/>
      <c r="KI182" s="43"/>
      <c r="KJ182" s="43"/>
      <c r="KK182" s="43"/>
      <c r="KL182" s="43"/>
      <c r="KM182" s="43"/>
      <c r="KN182" s="43"/>
      <c r="KO182" s="43"/>
      <c r="KP182" s="43"/>
      <c r="KQ182" s="43"/>
      <c r="KR182" s="43"/>
      <c r="KS182" s="43"/>
      <c r="KT182" s="43"/>
      <c r="KU182" s="43"/>
      <c r="KV182" s="43"/>
      <c r="KW182" s="43"/>
      <c r="KX182" s="43"/>
      <c r="KY182" s="43"/>
      <c r="KZ182" s="43"/>
      <c r="LA182" s="43"/>
      <c r="LB182" s="43"/>
      <c r="LC182" s="43"/>
      <c r="LD182" s="43"/>
      <c r="LE182" s="43"/>
      <c r="LF182" s="43"/>
      <c r="LG182" s="43"/>
      <c r="LH182" s="43"/>
      <c r="LI182" s="43"/>
      <c r="LJ182" s="43"/>
      <c r="LK182" s="43"/>
      <c r="LL182" s="43"/>
      <c r="LM182" s="43"/>
      <c r="LN182" s="43"/>
      <c r="LO182" s="43"/>
      <c r="LP182" s="43"/>
      <c r="LQ182" s="43"/>
      <c r="LR182" s="43"/>
      <c r="LS182" s="43"/>
      <c r="LT182" s="43"/>
      <c r="LU182" s="43"/>
      <c r="LV182" s="43"/>
      <c r="LW182" s="43"/>
      <c r="LX182" s="43"/>
      <c r="LY182" s="43"/>
      <c r="LZ182" s="43"/>
      <c r="MA182" s="43"/>
      <c r="MB182" s="43"/>
      <c r="MC182" s="43"/>
      <c r="MD182" s="43"/>
      <c r="ME182" s="43"/>
      <c r="MF182" s="43"/>
      <c r="MG182" s="43"/>
      <c r="MH182" s="43"/>
      <c r="MI182" s="43"/>
      <c r="MJ182" s="43"/>
      <c r="MK182" s="43"/>
      <c r="ML182" s="43"/>
      <c r="MM182" s="43"/>
      <c r="MN182" s="43"/>
      <c r="MO182" s="43"/>
      <c r="MP182" s="43"/>
      <c r="MQ182" s="43"/>
      <c r="MR182" s="43"/>
      <c r="MS182" s="43"/>
      <c r="MT182" s="43"/>
      <c r="MU182" s="43"/>
      <c r="MV182" s="43"/>
      <c r="MW182" s="43"/>
      <c r="MX182" s="43"/>
      <c r="MY182" s="43"/>
      <c r="MZ182" s="43"/>
      <c r="NA182" s="43"/>
      <c r="NB182" s="43"/>
      <c r="NC182" s="43"/>
      <c r="ND182" s="43"/>
      <c r="NE182" s="43"/>
      <c r="NF182" s="43"/>
      <c r="NG182" s="43"/>
      <c r="NH182" s="43"/>
      <c r="NI182" s="43"/>
      <c r="NJ182" s="43"/>
      <c r="NK182" s="43"/>
      <c r="NL182" s="43"/>
      <c r="NM182" s="43"/>
      <c r="NN182" s="43"/>
      <c r="NO182" s="43"/>
      <c r="NP182" s="43"/>
      <c r="NQ182" s="43"/>
      <c r="NR182" s="43"/>
      <c r="NS182" s="43"/>
      <c r="NT182" s="43"/>
      <c r="NU182" s="43"/>
      <c r="NV182" s="43"/>
      <c r="NW182" s="43"/>
      <c r="NX182" s="43"/>
      <c r="NY182" s="43"/>
      <c r="NZ182" s="43"/>
      <c r="OA182" s="43"/>
      <c r="OB182" s="43"/>
      <c r="OC182" s="43"/>
      <c r="OD182" s="43"/>
      <c r="OE182" s="43"/>
      <c r="OF182" s="43"/>
      <c r="OG182" s="43"/>
      <c r="OH182" s="43"/>
      <c r="OI182" s="43"/>
      <c r="OJ182" s="43"/>
      <c r="OK182" s="43"/>
      <c r="OL182" s="43"/>
      <c r="OM182" s="43"/>
      <c r="ON182" s="43"/>
      <c r="OO182" s="43"/>
      <c r="OP182" s="43"/>
      <c r="OQ182" s="43"/>
      <c r="OR182" s="43"/>
      <c r="OS182" s="43"/>
      <c r="OT182" s="43"/>
      <c r="OU182" s="43"/>
      <c r="OV182" s="43"/>
      <c r="OW182" s="43"/>
      <c r="OX182" s="43"/>
      <c r="OY182" s="43"/>
      <c r="OZ182" s="43"/>
      <c r="PA182" s="43"/>
      <c r="PB182" s="43"/>
      <c r="PC182" s="43"/>
      <c r="PD182" s="43"/>
      <c r="PE182" s="43"/>
      <c r="PF182" s="43"/>
      <c r="PG182" s="43"/>
      <c r="PH182" s="43"/>
      <c r="PI182" s="43"/>
      <c r="PJ182" s="43"/>
      <c r="PK182" s="43"/>
      <c r="PL182" s="43"/>
      <c r="PM182" s="43"/>
      <c r="PN182" s="43"/>
      <c r="PO182" s="43"/>
      <c r="PP182" s="43"/>
      <c r="PQ182" s="43"/>
      <c r="PR182" s="43"/>
      <c r="PS182" s="43"/>
      <c r="PT182" s="43"/>
      <c r="PU182" s="43"/>
      <c r="PV182" s="43"/>
      <c r="PW182" s="43"/>
      <c r="PX182" s="43"/>
      <c r="PY182" s="43"/>
      <c r="PZ182" s="43"/>
      <c r="QA182" s="43"/>
      <c r="QB182" s="43"/>
      <c r="QC182" s="43"/>
      <c r="QD182" s="43"/>
      <c r="QE182" s="43"/>
      <c r="QF182" s="43"/>
      <c r="QG182" s="43"/>
      <c r="QH182" s="43"/>
      <c r="QI182" s="43"/>
      <c r="QJ182" s="43"/>
      <c r="QK182" s="43"/>
      <c r="QL182" s="43"/>
      <c r="QM182" s="43"/>
      <c r="QN182" s="43"/>
      <c r="QO182" s="43"/>
      <c r="QP182" s="43"/>
      <c r="QQ182" s="43"/>
      <c r="QR182" s="43"/>
      <c r="QS182" s="43"/>
      <c r="QT182" s="43"/>
      <c r="QU182" s="43"/>
      <c r="QV182" s="43"/>
      <c r="QW182" s="43"/>
      <c r="QX182" s="43"/>
      <c r="QY182" s="43"/>
      <c r="QZ182" s="43"/>
      <c r="RA182" s="43"/>
      <c r="RB182" s="43"/>
      <c r="RC182" s="43"/>
      <c r="RD182" s="43"/>
      <c r="RE182" s="43"/>
      <c r="RF182" s="43"/>
      <c r="RG182" s="43"/>
      <c r="RH182" s="43"/>
      <c r="RI182" s="43"/>
      <c r="RJ182" s="43"/>
      <c r="RK182" s="43"/>
      <c r="RL182" s="43"/>
      <c r="RM182" s="43"/>
      <c r="RN182" s="43"/>
      <c r="RO182" s="43"/>
      <c r="RP182" s="43"/>
      <c r="RQ182" s="43"/>
      <c r="RR182" s="43"/>
      <c r="RS182" s="43"/>
      <c r="RT182" s="43"/>
      <c r="RU182" s="43"/>
      <c r="RV182" s="43"/>
      <c r="RW182" s="43"/>
      <c r="RX182" s="43"/>
      <c r="RY182" s="43"/>
      <c r="RZ182" s="43"/>
      <c r="SA182" s="43"/>
      <c r="SB182" s="43"/>
      <c r="SC182" s="43"/>
      <c r="SD182" s="43"/>
      <c r="SE182" s="43"/>
      <c r="SF182" s="43"/>
      <c r="SG182" s="43"/>
      <c r="SH182" s="43"/>
      <c r="SI182" s="43"/>
      <c r="SJ182" s="43"/>
      <c r="SK182" s="43"/>
      <c r="SL182" s="43"/>
      <c r="SM182" s="43"/>
      <c r="SN182" s="43"/>
      <c r="SO182" s="43"/>
      <c r="SP182" s="43"/>
      <c r="SQ182" s="43"/>
      <c r="SR182" s="43"/>
      <c r="SS182" s="43"/>
      <c r="ST182" s="43"/>
      <c r="SU182" s="43"/>
      <c r="SV182" s="43"/>
      <c r="SW182" s="43"/>
      <c r="SX182" s="43"/>
      <c r="SY182" s="43"/>
      <c r="SZ182" s="43"/>
      <c r="TA182" s="43"/>
      <c r="TB182" s="43"/>
      <c r="TC182" s="43"/>
      <c r="TD182" s="43"/>
      <c r="TE182" s="43"/>
      <c r="TF182" s="43"/>
      <c r="TG182" s="43"/>
      <c r="TH182" s="43"/>
      <c r="TI182" s="43"/>
      <c r="TJ182" s="43"/>
      <c r="TK182" s="43"/>
      <c r="TL182" s="43"/>
      <c r="TM182" s="43"/>
      <c r="TN182" s="43"/>
      <c r="TO182" s="43"/>
      <c r="TP182" s="43"/>
      <c r="TQ182" s="43"/>
      <c r="TR182" s="43"/>
      <c r="TS182" s="43"/>
      <c r="TT182" s="43"/>
      <c r="TU182" s="43"/>
      <c r="TV182" s="43"/>
      <c r="TW182" s="43"/>
      <c r="TX182" s="43"/>
      <c r="TY182" s="43"/>
      <c r="TZ182" s="43"/>
      <c r="UA182" s="43"/>
      <c r="UB182" s="43"/>
      <c r="UC182" s="43"/>
      <c r="UD182" s="43"/>
      <c r="UE182" s="43"/>
      <c r="UF182" s="43"/>
      <c r="UG182" s="43"/>
      <c r="UH182" s="43"/>
      <c r="UI182" s="43"/>
      <c r="UJ182" s="43"/>
      <c r="UK182" s="43"/>
      <c r="UL182" s="43"/>
      <c r="UM182" s="43"/>
      <c r="UN182" s="43"/>
      <c r="UO182" s="43"/>
      <c r="UP182" s="43"/>
      <c r="UQ182" s="43"/>
      <c r="UR182" s="43"/>
      <c r="US182" s="43"/>
      <c r="UT182" s="43"/>
      <c r="UU182" s="43"/>
      <c r="UV182" s="43"/>
      <c r="UW182" s="43"/>
      <c r="UX182" s="43"/>
      <c r="UY182" s="43"/>
      <c r="UZ182" s="43"/>
      <c r="VA182" s="43"/>
      <c r="VB182" s="43"/>
      <c r="VC182" s="43"/>
      <c r="VD182" s="43"/>
      <c r="VE182" s="43"/>
      <c r="VF182" s="43"/>
      <c r="VG182" s="43"/>
      <c r="VH182" s="43"/>
      <c r="VI182" s="43"/>
      <c r="VJ182" s="43"/>
      <c r="VK182" s="43"/>
      <c r="VL182" s="43"/>
      <c r="VM182" s="43"/>
      <c r="VN182" s="43"/>
      <c r="VO182" s="43"/>
      <c r="VP182" s="43"/>
      <c r="VQ182" s="43"/>
      <c r="VR182" s="43"/>
      <c r="VS182" s="43"/>
      <c r="VT182" s="43"/>
      <c r="VU182" s="43"/>
      <c r="VV182" s="43"/>
      <c r="VW182" s="43"/>
      <c r="VX182" s="43"/>
      <c r="VY182" s="43"/>
      <c r="VZ182" s="43"/>
      <c r="WA182" s="43"/>
      <c r="WB182" s="43"/>
      <c r="WC182" s="43"/>
      <c r="WD182" s="43"/>
      <c r="WE182" s="43"/>
      <c r="WF182" s="43"/>
      <c r="WG182" s="43"/>
      <c r="WH182" s="43"/>
      <c r="WI182" s="43"/>
      <c r="WJ182" s="43"/>
      <c r="WK182" s="43"/>
      <c r="WL182" s="43"/>
      <c r="WM182" s="43"/>
      <c r="WN182" s="43"/>
      <c r="WO182" s="43"/>
      <c r="WP182" s="43"/>
      <c r="WQ182" s="43"/>
      <c r="WR182" s="43"/>
      <c r="WS182" s="43"/>
      <c r="WT182" s="43"/>
      <c r="WU182" s="43"/>
      <c r="WV182" s="43"/>
      <c r="WW182" s="43"/>
      <c r="WX182" s="43"/>
      <c r="WY182" s="43"/>
      <c r="WZ182" s="43"/>
      <c r="XA182" s="43"/>
      <c r="XB182" s="43"/>
      <c r="XC182" s="43"/>
      <c r="XD182" s="43"/>
      <c r="XE182" s="43"/>
      <c r="XF182" s="43"/>
      <c r="XG182" s="43"/>
      <c r="XH182" s="43"/>
      <c r="XI182" s="43"/>
      <c r="XJ182" s="43"/>
      <c r="XK182" s="43"/>
      <c r="XL182" s="43"/>
      <c r="XM182" s="43"/>
      <c r="XN182" s="43"/>
      <c r="XO182" s="43"/>
      <c r="XP182" s="43"/>
      <c r="XQ182" s="43"/>
      <c r="XR182" s="43"/>
      <c r="XS182" s="43"/>
      <c r="XT182" s="43"/>
      <c r="XU182" s="43"/>
      <c r="XV182" s="43"/>
      <c r="XW182" s="43"/>
      <c r="XX182" s="43"/>
      <c r="XY182" s="43"/>
      <c r="XZ182" s="43"/>
      <c r="YA182" s="43"/>
      <c r="YB182" s="43"/>
      <c r="YC182" s="43"/>
      <c r="YD182" s="43"/>
      <c r="YE182" s="43"/>
      <c r="YF182" s="43"/>
      <c r="YG182" s="43"/>
      <c r="YH182" s="43"/>
      <c r="YI182" s="43"/>
      <c r="YJ182" s="43"/>
      <c r="YK182" s="43"/>
      <c r="YL182" s="43"/>
      <c r="YM182" s="43"/>
      <c r="YN182" s="43"/>
      <c r="YO182" s="43"/>
      <c r="YP182" s="43"/>
      <c r="YQ182" s="43"/>
      <c r="YR182" s="43"/>
    </row>
    <row r="183" spans="1:668" s="52" customFormat="1" ht="18" customHeight="1" x14ac:dyDescent="0.25">
      <c r="A183" s="52" t="s">
        <v>88</v>
      </c>
      <c r="B183" s="5" t="s">
        <v>91</v>
      </c>
      <c r="C183" s="22" t="s">
        <v>74</v>
      </c>
      <c r="D183" s="23">
        <v>44287</v>
      </c>
      <c r="E183" s="11" t="s">
        <v>116</v>
      </c>
      <c r="F183" s="22">
        <v>86000</v>
      </c>
      <c r="G183" s="68">
        <v>2468.1999999999998</v>
      </c>
      <c r="H183" s="22">
        <v>8812.2199999999993</v>
      </c>
      <c r="I183" s="22">
        <v>2614.4</v>
      </c>
      <c r="J183" s="22">
        <v>25</v>
      </c>
      <c r="K183" s="22">
        <v>13919.82</v>
      </c>
      <c r="L183" s="68">
        <v>72080.179999999993</v>
      </c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43"/>
      <c r="AS183" s="43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  <c r="GE183" s="51"/>
      <c r="GF183" s="51"/>
      <c r="GG183" s="51"/>
      <c r="GH183" s="51"/>
      <c r="GI183" s="51"/>
      <c r="GJ183" s="51"/>
      <c r="GK183" s="51"/>
      <c r="GL183" s="51"/>
      <c r="GM183" s="51"/>
      <c r="GN183" s="51"/>
      <c r="GO183" s="51"/>
      <c r="GP183" s="51"/>
      <c r="GQ183" s="51"/>
      <c r="GR183" s="51"/>
      <c r="GS183" s="51"/>
      <c r="GT183" s="51"/>
      <c r="GU183" s="51"/>
      <c r="GV183" s="51"/>
      <c r="GW183" s="51"/>
      <c r="GX183" s="51"/>
      <c r="GY183" s="51"/>
      <c r="GZ183" s="51"/>
      <c r="HA183" s="51"/>
      <c r="HB183" s="51"/>
      <c r="HC183" s="51"/>
      <c r="HD183" s="51"/>
      <c r="HE183" s="51"/>
      <c r="HF183" s="51"/>
      <c r="HG183" s="51"/>
      <c r="HH183" s="51"/>
      <c r="HI183" s="51"/>
      <c r="HJ183" s="51"/>
      <c r="HK183" s="51"/>
      <c r="HL183" s="51"/>
      <c r="HM183" s="51"/>
      <c r="HN183" s="51"/>
      <c r="HO183" s="51"/>
      <c r="HP183" s="51"/>
      <c r="HQ183" s="51"/>
      <c r="HR183" s="51"/>
      <c r="HS183" s="51"/>
      <c r="HT183" s="51"/>
      <c r="HU183" s="51"/>
      <c r="HV183" s="51"/>
      <c r="HW183" s="51"/>
      <c r="HX183" s="51"/>
      <c r="HY183" s="51"/>
      <c r="HZ183" s="51"/>
      <c r="IA183" s="56"/>
      <c r="IB183" s="56"/>
      <c r="IC183" s="43"/>
      <c r="ID183" s="43"/>
      <c r="IE183" s="43"/>
      <c r="IF183" s="43"/>
      <c r="IG183" s="43"/>
      <c r="IH183" s="43"/>
      <c r="II183" s="43"/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  <c r="IW183" s="43"/>
      <c r="IX183" s="43"/>
      <c r="IY183" s="43"/>
      <c r="IZ183" s="43"/>
      <c r="JA183" s="43"/>
      <c r="JB183" s="43"/>
      <c r="JC183" s="43"/>
      <c r="JD183" s="43"/>
      <c r="JE183" s="43"/>
      <c r="JF183" s="43"/>
      <c r="JG183" s="43"/>
      <c r="JH183" s="43"/>
      <c r="JI183" s="43"/>
      <c r="JJ183" s="43"/>
      <c r="JK183" s="43"/>
      <c r="JL183" s="43"/>
      <c r="JM183" s="43"/>
      <c r="JN183" s="43"/>
      <c r="JO183" s="43"/>
      <c r="JP183" s="43"/>
      <c r="JQ183" s="43"/>
      <c r="JR183" s="43"/>
      <c r="JS183" s="43"/>
      <c r="JT183" s="43"/>
      <c r="JU183" s="43"/>
      <c r="JV183" s="43"/>
      <c r="JW183" s="43"/>
      <c r="JX183" s="43"/>
      <c r="JY183" s="43"/>
      <c r="JZ183" s="43"/>
      <c r="KA183" s="43"/>
      <c r="KB183" s="43"/>
      <c r="KC183" s="43"/>
      <c r="KD183" s="43"/>
      <c r="KE183" s="43"/>
      <c r="KF183" s="43"/>
      <c r="KG183" s="43"/>
      <c r="KH183" s="43"/>
      <c r="KI183" s="43"/>
      <c r="KJ183" s="43"/>
      <c r="KK183" s="43"/>
      <c r="KL183" s="43"/>
      <c r="KM183" s="43"/>
      <c r="KN183" s="43"/>
      <c r="KO183" s="43"/>
      <c r="KP183" s="43"/>
      <c r="KQ183" s="43"/>
      <c r="KR183" s="43"/>
      <c r="KS183" s="43"/>
      <c r="KT183" s="43"/>
      <c r="KU183" s="43"/>
      <c r="KV183" s="43"/>
      <c r="KW183" s="43"/>
      <c r="KX183" s="43"/>
      <c r="KY183" s="43"/>
      <c r="KZ183" s="43"/>
      <c r="LA183" s="43"/>
      <c r="LB183" s="43"/>
      <c r="LC183" s="43"/>
      <c r="LD183" s="43"/>
      <c r="LE183" s="43"/>
      <c r="LF183" s="43"/>
      <c r="LG183" s="43"/>
      <c r="LH183" s="43"/>
      <c r="LI183" s="43"/>
      <c r="LJ183" s="43"/>
      <c r="LK183" s="43"/>
      <c r="LL183" s="43"/>
      <c r="LM183" s="43"/>
      <c r="LN183" s="43"/>
      <c r="LO183" s="43"/>
      <c r="LP183" s="43"/>
      <c r="LQ183" s="43"/>
      <c r="LR183" s="43"/>
      <c r="LS183" s="43"/>
      <c r="LT183" s="43"/>
      <c r="LU183" s="43"/>
      <c r="LV183" s="43"/>
      <c r="LW183" s="43"/>
      <c r="LX183" s="43"/>
      <c r="LY183" s="43"/>
      <c r="LZ183" s="43"/>
      <c r="MA183" s="43"/>
      <c r="MB183" s="43"/>
      <c r="MC183" s="43"/>
      <c r="MD183" s="43"/>
      <c r="ME183" s="43"/>
      <c r="MF183" s="43"/>
      <c r="MG183" s="43"/>
      <c r="MH183" s="43"/>
      <c r="MI183" s="43"/>
      <c r="MJ183" s="43"/>
      <c r="MK183" s="43"/>
      <c r="ML183" s="43"/>
      <c r="MM183" s="43"/>
      <c r="MN183" s="43"/>
      <c r="MO183" s="43"/>
      <c r="MP183" s="43"/>
      <c r="MQ183" s="43"/>
      <c r="MR183" s="43"/>
      <c r="MS183" s="43"/>
      <c r="MT183" s="43"/>
      <c r="MU183" s="43"/>
      <c r="MV183" s="43"/>
      <c r="MW183" s="43"/>
      <c r="MX183" s="43"/>
      <c r="MY183" s="43"/>
      <c r="MZ183" s="43"/>
      <c r="NA183" s="43"/>
      <c r="NB183" s="43"/>
      <c r="NC183" s="43"/>
      <c r="ND183" s="43"/>
      <c r="NE183" s="43"/>
      <c r="NF183" s="43"/>
      <c r="NG183" s="43"/>
      <c r="NH183" s="43"/>
      <c r="NI183" s="43"/>
      <c r="NJ183" s="43"/>
      <c r="NK183" s="43"/>
      <c r="NL183" s="43"/>
      <c r="NM183" s="43"/>
      <c r="NN183" s="43"/>
      <c r="NO183" s="43"/>
      <c r="NP183" s="43"/>
      <c r="NQ183" s="43"/>
      <c r="NR183" s="43"/>
      <c r="NS183" s="43"/>
      <c r="NT183" s="43"/>
      <c r="NU183" s="43"/>
      <c r="NV183" s="43"/>
      <c r="NW183" s="43"/>
      <c r="NX183" s="43"/>
      <c r="NY183" s="43"/>
      <c r="NZ183" s="43"/>
      <c r="OA183" s="43"/>
      <c r="OB183" s="43"/>
      <c r="OC183" s="43"/>
      <c r="OD183" s="43"/>
      <c r="OE183" s="43"/>
      <c r="OF183" s="43"/>
      <c r="OG183" s="43"/>
      <c r="OH183" s="43"/>
      <c r="OI183" s="43"/>
      <c r="OJ183" s="43"/>
      <c r="OK183" s="43"/>
      <c r="OL183" s="43"/>
      <c r="OM183" s="43"/>
      <c r="ON183" s="43"/>
      <c r="OO183" s="43"/>
      <c r="OP183" s="43"/>
      <c r="OQ183" s="43"/>
      <c r="OR183" s="43"/>
      <c r="OS183" s="43"/>
      <c r="OT183" s="43"/>
      <c r="OU183" s="43"/>
      <c r="OV183" s="43"/>
      <c r="OW183" s="43"/>
      <c r="OX183" s="43"/>
      <c r="OY183" s="43"/>
      <c r="OZ183" s="43"/>
      <c r="PA183" s="43"/>
      <c r="PB183" s="43"/>
      <c r="PC183" s="43"/>
      <c r="PD183" s="43"/>
      <c r="PE183" s="43"/>
      <c r="PF183" s="43"/>
      <c r="PG183" s="43"/>
      <c r="PH183" s="43"/>
      <c r="PI183" s="43"/>
      <c r="PJ183" s="43"/>
      <c r="PK183" s="43"/>
      <c r="PL183" s="43"/>
      <c r="PM183" s="43"/>
      <c r="PN183" s="43"/>
      <c r="PO183" s="43"/>
      <c r="PP183" s="43"/>
      <c r="PQ183" s="43"/>
      <c r="PR183" s="43"/>
      <c r="PS183" s="43"/>
      <c r="PT183" s="43"/>
      <c r="PU183" s="43"/>
      <c r="PV183" s="43"/>
      <c r="PW183" s="43"/>
      <c r="PX183" s="43"/>
      <c r="PY183" s="43"/>
      <c r="PZ183" s="43"/>
      <c r="QA183" s="43"/>
      <c r="QB183" s="43"/>
      <c r="QC183" s="43"/>
      <c r="QD183" s="43"/>
      <c r="QE183" s="43"/>
      <c r="QF183" s="43"/>
      <c r="QG183" s="43"/>
      <c r="QH183" s="43"/>
      <c r="QI183" s="43"/>
      <c r="QJ183" s="43"/>
      <c r="QK183" s="43"/>
      <c r="QL183" s="43"/>
      <c r="QM183" s="43"/>
      <c r="QN183" s="43"/>
      <c r="QO183" s="43"/>
      <c r="QP183" s="43"/>
      <c r="QQ183" s="43"/>
      <c r="QR183" s="43"/>
      <c r="QS183" s="43"/>
      <c r="QT183" s="43"/>
      <c r="QU183" s="43"/>
      <c r="QV183" s="43"/>
      <c r="QW183" s="43"/>
      <c r="QX183" s="43"/>
      <c r="QY183" s="43"/>
      <c r="QZ183" s="43"/>
      <c r="RA183" s="43"/>
      <c r="RB183" s="43"/>
      <c r="RC183" s="43"/>
      <c r="RD183" s="43"/>
      <c r="RE183" s="43"/>
      <c r="RF183" s="43"/>
      <c r="RG183" s="43"/>
      <c r="RH183" s="43"/>
      <c r="RI183" s="43"/>
      <c r="RJ183" s="43"/>
      <c r="RK183" s="43"/>
      <c r="RL183" s="43"/>
      <c r="RM183" s="43"/>
      <c r="RN183" s="43"/>
      <c r="RO183" s="43"/>
      <c r="RP183" s="43"/>
      <c r="RQ183" s="43"/>
      <c r="RR183" s="43"/>
      <c r="RS183" s="43"/>
      <c r="RT183" s="43"/>
      <c r="RU183" s="43"/>
      <c r="RV183" s="43"/>
      <c r="RW183" s="43"/>
      <c r="RX183" s="43"/>
      <c r="RY183" s="43"/>
      <c r="RZ183" s="43"/>
      <c r="SA183" s="43"/>
      <c r="SB183" s="43"/>
      <c r="SC183" s="43"/>
      <c r="SD183" s="43"/>
      <c r="SE183" s="43"/>
      <c r="SF183" s="43"/>
      <c r="SG183" s="43"/>
      <c r="SH183" s="43"/>
      <c r="SI183" s="43"/>
      <c r="SJ183" s="43"/>
      <c r="SK183" s="43"/>
      <c r="SL183" s="43"/>
      <c r="SM183" s="43"/>
      <c r="SN183" s="43"/>
      <c r="SO183" s="43"/>
      <c r="SP183" s="43"/>
      <c r="SQ183" s="43"/>
      <c r="SR183" s="43"/>
      <c r="SS183" s="43"/>
      <c r="ST183" s="43"/>
      <c r="SU183" s="43"/>
      <c r="SV183" s="43"/>
      <c r="SW183" s="43"/>
      <c r="SX183" s="43"/>
      <c r="SY183" s="43"/>
      <c r="SZ183" s="43"/>
      <c r="TA183" s="43"/>
      <c r="TB183" s="43"/>
      <c r="TC183" s="43"/>
      <c r="TD183" s="43"/>
      <c r="TE183" s="43"/>
      <c r="TF183" s="43"/>
      <c r="TG183" s="43"/>
      <c r="TH183" s="43"/>
      <c r="TI183" s="43"/>
      <c r="TJ183" s="43"/>
      <c r="TK183" s="43"/>
      <c r="TL183" s="43"/>
      <c r="TM183" s="43"/>
      <c r="TN183" s="43"/>
      <c r="TO183" s="43"/>
      <c r="TP183" s="43"/>
      <c r="TQ183" s="43"/>
      <c r="TR183" s="43"/>
      <c r="TS183" s="43"/>
      <c r="TT183" s="43"/>
      <c r="TU183" s="43"/>
      <c r="TV183" s="43"/>
      <c r="TW183" s="43"/>
      <c r="TX183" s="43"/>
      <c r="TY183" s="43"/>
      <c r="TZ183" s="43"/>
      <c r="UA183" s="43"/>
      <c r="UB183" s="43"/>
      <c r="UC183" s="43"/>
      <c r="UD183" s="43"/>
      <c r="UE183" s="43"/>
      <c r="UF183" s="43"/>
      <c r="UG183" s="43"/>
      <c r="UH183" s="43"/>
      <c r="UI183" s="43"/>
      <c r="UJ183" s="43"/>
      <c r="UK183" s="43"/>
      <c r="UL183" s="43"/>
      <c r="UM183" s="43"/>
      <c r="UN183" s="43"/>
      <c r="UO183" s="43"/>
      <c r="UP183" s="43"/>
      <c r="UQ183" s="43"/>
      <c r="UR183" s="43"/>
      <c r="US183" s="43"/>
      <c r="UT183" s="43"/>
      <c r="UU183" s="43"/>
      <c r="UV183" s="43"/>
      <c r="UW183" s="43"/>
      <c r="UX183" s="43"/>
      <c r="UY183" s="43"/>
      <c r="UZ183" s="43"/>
      <c r="VA183" s="43"/>
      <c r="VB183" s="43"/>
      <c r="VC183" s="43"/>
      <c r="VD183" s="43"/>
      <c r="VE183" s="43"/>
      <c r="VF183" s="43"/>
      <c r="VG183" s="43"/>
      <c r="VH183" s="43"/>
      <c r="VI183" s="43"/>
      <c r="VJ183" s="43"/>
      <c r="VK183" s="43"/>
      <c r="VL183" s="43"/>
      <c r="VM183" s="43"/>
      <c r="VN183" s="43"/>
      <c r="VO183" s="43"/>
      <c r="VP183" s="43"/>
      <c r="VQ183" s="43"/>
      <c r="VR183" s="43"/>
      <c r="VS183" s="43"/>
      <c r="VT183" s="43"/>
      <c r="VU183" s="43"/>
      <c r="VV183" s="43"/>
      <c r="VW183" s="43"/>
      <c r="VX183" s="43"/>
      <c r="VY183" s="43"/>
      <c r="VZ183" s="43"/>
      <c r="WA183" s="43"/>
      <c r="WB183" s="43"/>
      <c r="WC183" s="43"/>
      <c r="WD183" s="43"/>
      <c r="WE183" s="43"/>
      <c r="WF183" s="43"/>
      <c r="WG183" s="43"/>
      <c r="WH183" s="43"/>
      <c r="WI183" s="43"/>
      <c r="WJ183" s="43"/>
      <c r="WK183" s="43"/>
      <c r="WL183" s="43"/>
      <c r="WM183" s="43"/>
      <c r="WN183" s="43"/>
      <c r="WO183" s="43"/>
      <c r="WP183" s="43"/>
      <c r="WQ183" s="43"/>
      <c r="WR183" s="43"/>
      <c r="WS183" s="43"/>
      <c r="WT183" s="43"/>
      <c r="WU183" s="43"/>
      <c r="WV183" s="43"/>
      <c r="WW183" s="43"/>
      <c r="WX183" s="43"/>
      <c r="WY183" s="43"/>
      <c r="WZ183" s="43"/>
      <c r="XA183" s="43"/>
      <c r="XB183" s="43"/>
      <c r="XC183" s="43"/>
      <c r="XD183" s="43"/>
      <c r="XE183" s="43"/>
      <c r="XF183" s="43"/>
      <c r="XG183" s="43"/>
      <c r="XH183" s="43"/>
      <c r="XI183" s="43"/>
      <c r="XJ183" s="43"/>
      <c r="XK183" s="43"/>
      <c r="XL183" s="43"/>
      <c r="XM183" s="43"/>
      <c r="XN183" s="43"/>
      <c r="XO183" s="43"/>
      <c r="XP183" s="43"/>
      <c r="XQ183" s="43"/>
      <c r="XR183" s="43"/>
      <c r="XS183" s="43"/>
      <c r="XT183" s="43"/>
      <c r="XU183" s="43"/>
      <c r="XV183" s="43"/>
      <c r="XW183" s="43"/>
      <c r="XX183" s="43"/>
      <c r="XY183" s="43"/>
      <c r="XZ183" s="43"/>
      <c r="YA183" s="43"/>
      <c r="YB183" s="43"/>
      <c r="YC183" s="43"/>
      <c r="YD183" s="43"/>
      <c r="YE183" s="43"/>
      <c r="YF183" s="43"/>
      <c r="YG183" s="43"/>
      <c r="YH183" s="43"/>
      <c r="YI183" s="43"/>
      <c r="YJ183" s="43"/>
      <c r="YK183" s="43"/>
      <c r="YL183" s="43"/>
      <c r="YM183" s="43"/>
      <c r="YN183" s="43"/>
      <c r="YO183" s="43"/>
      <c r="YP183" s="43"/>
      <c r="YQ183" s="43"/>
      <c r="YR183" s="43"/>
    </row>
    <row r="184" spans="1:668" ht="18" customHeight="1" x14ac:dyDescent="0.25">
      <c r="A184" s="46" t="s">
        <v>14</v>
      </c>
      <c r="B184" s="13">
        <v>2</v>
      </c>
      <c r="C184" s="8"/>
      <c r="D184" s="46"/>
      <c r="E184" s="46"/>
      <c r="F184" s="8">
        <f t="shared" ref="F184:L184" si="28">SUM(F183:F183)+F182</f>
        <v>131000</v>
      </c>
      <c r="G184" s="64">
        <f t="shared" si="28"/>
        <v>3759.7</v>
      </c>
      <c r="H184" s="8">
        <f t="shared" si="28"/>
        <v>9960.5499999999993</v>
      </c>
      <c r="I184" s="8">
        <f t="shared" si="28"/>
        <v>3982.4</v>
      </c>
      <c r="J184" s="8">
        <f t="shared" si="28"/>
        <v>3909.75</v>
      </c>
      <c r="K184" s="8">
        <f t="shared" si="28"/>
        <v>21612.400000000001</v>
      </c>
      <c r="L184" s="64">
        <f t="shared" si="28"/>
        <v>109387.59999999999</v>
      </c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6"/>
      <c r="IB184" s="56"/>
    </row>
    <row r="186" spans="1:668" x14ac:dyDescent="0.25">
      <c r="A186" s="42" t="s">
        <v>67</v>
      </c>
      <c r="B186" s="3"/>
      <c r="C186" s="47"/>
      <c r="D186" s="43"/>
      <c r="E186" s="43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</row>
    <row r="187" spans="1:668" x14ac:dyDescent="0.25">
      <c r="A187" s="4" t="s">
        <v>51</v>
      </c>
      <c r="B187" s="5" t="s">
        <v>16</v>
      </c>
      <c r="C187" s="6" t="s">
        <v>74</v>
      </c>
      <c r="D187" s="11">
        <v>44197</v>
      </c>
      <c r="E187" s="11" t="s">
        <v>116</v>
      </c>
      <c r="F187" s="7">
        <v>86000</v>
      </c>
      <c r="G187" s="63">
        <f t="shared" ref="G187" si="29">F187*0.0287</f>
        <v>2468.1999999999998</v>
      </c>
      <c r="H187" s="6">
        <v>8812.2199999999993</v>
      </c>
      <c r="I187" s="6">
        <f t="shared" ref="I187" si="30">F187*0.0304</f>
        <v>2614.4</v>
      </c>
      <c r="J187" s="6">
        <v>25</v>
      </c>
      <c r="K187" s="6">
        <v>13919.82</v>
      </c>
      <c r="L187" s="63">
        <v>72080.179999999993</v>
      </c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  <c r="IW187" s="51"/>
      <c r="IX187" s="51"/>
      <c r="IY187" s="51"/>
      <c r="IZ187" s="51"/>
      <c r="JA187" s="51"/>
      <c r="JB187" s="51"/>
      <c r="JC187" s="51"/>
      <c r="JD187" s="51"/>
      <c r="JE187" s="51"/>
      <c r="JF187" s="51"/>
      <c r="JG187" s="51"/>
      <c r="JH187" s="51"/>
      <c r="JI187" s="51"/>
      <c r="JJ187" s="51"/>
      <c r="JK187" s="51"/>
      <c r="JL187" s="51"/>
      <c r="JM187" s="51"/>
      <c r="JN187" s="51"/>
      <c r="JO187" s="51"/>
      <c r="JP187" s="51"/>
      <c r="JQ187" s="51"/>
      <c r="JR187" s="51"/>
      <c r="JS187" s="51"/>
      <c r="JT187" s="51"/>
      <c r="JU187" s="51"/>
      <c r="JV187" s="51"/>
      <c r="JW187" s="51"/>
      <c r="JX187" s="51"/>
      <c r="JY187" s="51"/>
      <c r="JZ187" s="51"/>
      <c r="KA187" s="51"/>
      <c r="KB187" s="51"/>
      <c r="KC187" s="51"/>
      <c r="KD187" s="51"/>
      <c r="KE187" s="51"/>
      <c r="KF187" s="51"/>
      <c r="KG187" s="51"/>
      <c r="KH187" s="51"/>
      <c r="KI187" s="51"/>
      <c r="KJ187" s="51"/>
      <c r="KK187" s="51"/>
      <c r="KL187" s="51"/>
      <c r="KM187" s="51"/>
      <c r="KN187" s="51"/>
      <c r="KO187" s="51"/>
      <c r="KP187" s="51"/>
      <c r="KQ187" s="51"/>
      <c r="KR187" s="51"/>
      <c r="KS187" s="51"/>
      <c r="KT187" s="51"/>
      <c r="KU187" s="51"/>
      <c r="KV187" s="51"/>
      <c r="KW187" s="51"/>
      <c r="KX187" s="51"/>
      <c r="KY187" s="51"/>
      <c r="KZ187" s="51"/>
      <c r="LA187" s="51"/>
      <c r="LB187" s="51"/>
      <c r="LC187" s="51"/>
      <c r="LD187" s="51"/>
      <c r="LE187" s="51"/>
      <c r="LF187" s="51"/>
      <c r="LG187" s="51"/>
      <c r="LH187" s="51"/>
      <c r="LI187" s="51"/>
      <c r="LJ187" s="51"/>
      <c r="LK187" s="51"/>
      <c r="LL187" s="51"/>
      <c r="LM187" s="51"/>
      <c r="LN187" s="51"/>
      <c r="LO187" s="51"/>
      <c r="LP187" s="51"/>
      <c r="LQ187" s="51"/>
      <c r="LR187" s="51"/>
      <c r="LS187" s="51"/>
      <c r="LT187" s="51"/>
      <c r="LU187" s="51"/>
      <c r="LV187" s="51"/>
      <c r="LW187" s="51"/>
      <c r="LX187" s="51"/>
      <c r="LY187" s="51"/>
      <c r="LZ187" s="51"/>
      <c r="MA187" s="51"/>
      <c r="MB187" s="51"/>
      <c r="MC187" s="51"/>
      <c r="MD187" s="51"/>
      <c r="ME187" s="51"/>
      <c r="MF187" s="51"/>
      <c r="MG187" s="51"/>
      <c r="MH187" s="51"/>
      <c r="MI187" s="51"/>
      <c r="MJ187" s="51"/>
      <c r="MK187" s="51"/>
      <c r="ML187" s="51"/>
      <c r="MM187" s="51"/>
      <c r="MN187" s="51"/>
      <c r="MO187" s="51"/>
      <c r="MP187" s="51"/>
      <c r="MQ187" s="51"/>
      <c r="MR187" s="51"/>
      <c r="MS187" s="51"/>
      <c r="MT187" s="51"/>
      <c r="MU187" s="51"/>
      <c r="MV187" s="51"/>
      <c r="MW187" s="51"/>
      <c r="MX187" s="51"/>
      <c r="MY187" s="51"/>
      <c r="MZ187" s="51"/>
      <c r="NA187" s="51"/>
      <c r="NB187" s="51"/>
      <c r="NC187" s="51"/>
      <c r="ND187" s="51"/>
      <c r="NE187" s="51"/>
      <c r="NF187" s="51"/>
      <c r="NG187" s="51"/>
      <c r="NH187" s="51"/>
      <c r="NI187" s="51"/>
      <c r="NJ187" s="51"/>
      <c r="NK187" s="51"/>
      <c r="NL187" s="51"/>
      <c r="NM187" s="51"/>
      <c r="NN187" s="51"/>
      <c r="NO187" s="51"/>
      <c r="NP187" s="51"/>
      <c r="NQ187" s="51"/>
      <c r="NR187" s="51"/>
      <c r="NS187" s="51"/>
      <c r="NT187" s="51"/>
      <c r="NU187" s="51"/>
      <c r="NV187" s="51"/>
      <c r="NW187" s="51"/>
      <c r="NX187" s="51"/>
      <c r="NY187" s="51"/>
      <c r="NZ187" s="51"/>
      <c r="OA187" s="51"/>
      <c r="OB187" s="51"/>
      <c r="OC187" s="51"/>
      <c r="OD187" s="51"/>
      <c r="OE187" s="51"/>
      <c r="OF187" s="51"/>
      <c r="OG187" s="51"/>
      <c r="OH187" s="51"/>
      <c r="OI187" s="51"/>
      <c r="OJ187" s="51"/>
      <c r="OK187" s="51"/>
      <c r="OL187" s="51"/>
      <c r="OM187" s="51"/>
      <c r="ON187" s="51"/>
      <c r="OO187" s="51"/>
      <c r="OP187" s="51"/>
      <c r="OQ187" s="51"/>
      <c r="OR187" s="51"/>
      <c r="OS187" s="51"/>
      <c r="OT187" s="51"/>
      <c r="OU187" s="51"/>
      <c r="OV187" s="51"/>
      <c r="OW187" s="51"/>
      <c r="OX187" s="51"/>
      <c r="OY187" s="51"/>
      <c r="OZ187" s="51"/>
      <c r="PA187" s="51"/>
      <c r="PB187" s="51"/>
      <c r="PC187" s="51"/>
      <c r="PD187" s="51"/>
      <c r="PE187" s="51"/>
      <c r="PF187" s="51"/>
      <c r="PG187" s="51"/>
      <c r="PH187" s="51"/>
      <c r="PI187" s="51"/>
      <c r="PJ187" s="51"/>
      <c r="PK187" s="51"/>
      <c r="PL187" s="51"/>
      <c r="PM187" s="51"/>
      <c r="PN187" s="51"/>
      <c r="PO187" s="51"/>
      <c r="PP187" s="51"/>
      <c r="PQ187" s="51"/>
      <c r="PR187" s="51"/>
      <c r="PS187" s="51"/>
      <c r="PT187" s="51"/>
      <c r="PU187" s="51"/>
      <c r="PV187" s="51"/>
      <c r="PW187" s="51"/>
      <c r="PX187" s="51"/>
      <c r="PY187" s="51"/>
      <c r="PZ187" s="51"/>
      <c r="QA187" s="51"/>
      <c r="QB187" s="51"/>
      <c r="QC187" s="51"/>
      <c r="QD187" s="51"/>
      <c r="QE187" s="51"/>
      <c r="QF187" s="51"/>
      <c r="QG187" s="51"/>
      <c r="QH187" s="51"/>
      <c r="QI187" s="51"/>
      <c r="QJ187" s="51"/>
      <c r="QK187" s="51"/>
      <c r="QL187" s="51"/>
      <c r="QM187" s="51"/>
      <c r="QN187" s="51"/>
      <c r="QO187" s="51"/>
      <c r="QP187" s="51"/>
      <c r="QQ187" s="51"/>
      <c r="QR187" s="51"/>
      <c r="QS187" s="51"/>
      <c r="QT187" s="51"/>
      <c r="QU187" s="51"/>
      <c r="QV187" s="51"/>
      <c r="QW187" s="51"/>
      <c r="QX187" s="51"/>
      <c r="QY187" s="51"/>
      <c r="QZ187" s="51"/>
      <c r="RA187" s="51"/>
      <c r="RB187" s="51"/>
      <c r="RC187" s="51"/>
      <c r="RD187" s="51"/>
      <c r="RE187" s="51"/>
      <c r="RF187" s="51"/>
      <c r="RG187" s="51"/>
      <c r="RH187" s="51"/>
      <c r="RI187" s="51"/>
      <c r="RJ187" s="51"/>
      <c r="RK187" s="51"/>
      <c r="RL187" s="51"/>
      <c r="RM187" s="51"/>
      <c r="RN187" s="51"/>
      <c r="RO187" s="51"/>
      <c r="RP187" s="51"/>
      <c r="RQ187" s="51"/>
      <c r="RR187" s="51"/>
      <c r="RS187" s="51"/>
      <c r="RT187" s="51"/>
      <c r="RU187" s="51"/>
      <c r="RV187" s="51"/>
      <c r="RW187" s="51"/>
      <c r="RX187" s="51"/>
      <c r="RY187" s="51"/>
      <c r="RZ187" s="51"/>
      <c r="SA187" s="51"/>
      <c r="SB187" s="51"/>
      <c r="SC187" s="51"/>
      <c r="SD187" s="51"/>
      <c r="SE187" s="51"/>
      <c r="SF187" s="51"/>
      <c r="SG187" s="51"/>
      <c r="SH187" s="51"/>
      <c r="SI187" s="51"/>
      <c r="SJ187" s="51"/>
      <c r="SK187" s="51"/>
      <c r="SL187" s="51"/>
      <c r="SM187" s="51"/>
      <c r="SN187" s="51"/>
      <c r="SO187" s="51"/>
      <c r="SP187" s="51"/>
      <c r="SQ187" s="51"/>
      <c r="SR187" s="51"/>
      <c r="SS187" s="51"/>
      <c r="ST187" s="51"/>
      <c r="SU187" s="51"/>
      <c r="SV187" s="51"/>
      <c r="SW187" s="51"/>
      <c r="SX187" s="51"/>
      <c r="SY187" s="51"/>
      <c r="SZ187" s="51"/>
      <c r="TA187" s="51"/>
      <c r="TB187" s="51"/>
      <c r="TC187" s="51"/>
      <c r="TD187" s="51"/>
      <c r="TE187" s="51"/>
      <c r="TF187" s="51"/>
      <c r="TG187" s="51"/>
      <c r="TH187" s="51"/>
      <c r="TI187" s="51"/>
      <c r="TJ187" s="51"/>
      <c r="TK187" s="51"/>
      <c r="TL187" s="51"/>
      <c r="TM187" s="51"/>
      <c r="TN187" s="51"/>
      <c r="TO187" s="51"/>
      <c r="TP187" s="51"/>
      <c r="TQ187" s="51"/>
      <c r="TR187" s="51"/>
      <c r="TS187" s="51"/>
      <c r="TT187" s="51"/>
      <c r="TU187" s="51"/>
      <c r="TV187" s="51"/>
      <c r="TW187" s="51"/>
      <c r="TX187" s="51"/>
      <c r="TY187" s="51"/>
      <c r="TZ187" s="51"/>
      <c r="UA187" s="51"/>
      <c r="UB187" s="51"/>
      <c r="UC187" s="51"/>
      <c r="UD187" s="51"/>
      <c r="UE187" s="51"/>
      <c r="UF187" s="51"/>
      <c r="UG187" s="51"/>
      <c r="UH187" s="51"/>
      <c r="UI187" s="51"/>
      <c r="UJ187" s="51"/>
      <c r="UK187" s="51"/>
      <c r="UL187" s="51"/>
      <c r="UM187" s="51"/>
      <c r="UN187" s="51"/>
      <c r="UO187" s="51"/>
      <c r="UP187" s="51"/>
      <c r="UQ187" s="51"/>
      <c r="UR187" s="51"/>
      <c r="US187" s="51"/>
      <c r="UT187" s="51"/>
      <c r="UU187" s="51"/>
      <c r="UV187" s="51"/>
      <c r="UW187" s="51"/>
      <c r="UX187" s="51"/>
      <c r="UY187" s="51"/>
      <c r="UZ187" s="51"/>
      <c r="VA187" s="51"/>
      <c r="VB187" s="51"/>
      <c r="VC187" s="51"/>
      <c r="VD187" s="51"/>
      <c r="VE187" s="51"/>
      <c r="VF187" s="51"/>
      <c r="VG187" s="51"/>
      <c r="VH187" s="51"/>
      <c r="VI187" s="51"/>
      <c r="VJ187" s="51"/>
      <c r="VK187" s="51"/>
      <c r="VL187" s="51"/>
      <c r="VM187" s="51"/>
      <c r="VN187" s="51"/>
      <c r="VO187" s="51"/>
      <c r="VP187" s="51"/>
      <c r="VQ187" s="51"/>
      <c r="VR187" s="51"/>
      <c r="VS187" s="51"/>
      <c r="VT187" s="51"/>
      <c r="VU187" s="51"/>
      <c r="VV187" s="51"/>
      <c r="VW187" s="51"/>
      <c r="VX187" s="51"/>
      <c r="VY187" s="51"/>
      <c r="VZ187" s="51"/>
      <c r="WA187" s="51"/>
      <c r="WB187" s="51"/>
      <c r="WC187" s="51"/>
      <c r="WD187" s="51"/>
      <c r="WE187" s="51"/>
      <c r="WF187" s="51"/>
      <c r="WG187" s="51"/>
      <c r="WH187" s="51"/>
      <c r="WI187" s="51"/>
      <c r="WJ187" s="51"/>
      <c r="WK187" s="51"/>
      <c r="WL187" s="51"/>
      <c r="WM187" s="51"/>
      <c r="WN187" s="51"/>
      <c r="WO187" s="51"/>
      <c r="WP187" s="51"/>
      <c r="WQ187" s="51"/>
      <c r="WR187" s="51"/>
      <c r="WS187" s="51"/>
      <c r="WT187" s="51"/>
      <c r="WU187" s="51"/>
      <c r="WV187" s="51"/>
      <c r="WW187" s="51"/>
      <c r="WX187" s="51"/>
      <c r="WY187" s="51"/>
      <c r="WZ187" s="51"/>
      <c r="XA187" s="51"/>
      <c r="XB187" s="51"/>
      <c r="XC187" s="51"/>
      <c r="XD187" s="51"/>
      <c r="XE187" s="51"/>
      <c r="XF187" s="51"/>
      <c r="XG187" s="51"/>
      <c r="XH187" s="51"/>
      <c r="XI187" s="51"/>
      <c r="XJ187" s="51"/>
      <c r="XK187" s="51"/>
      <c r="XL187" s="51"/>
      <c r="XM187" s="51"/>
      <c r="XN187" s="51"/>
      <c r="XO187" s="51"/>
      <c r="XP187" s="51"/>
      <c r="XQ187" s="51"/>
      <c r="XR187" s="51"/>
      <c r="XS187" s="51"/>
      <c r="XT187" s="51"/>
      <c r="XU187" s="51"/>
      <c r="XV187" s="51"/>
      <c r="XW187" s="51"/>
      <c r="XX187" s="51"/>
      <c r="XY187" s="51"/>
      <c r="XZ187" s="51"/>
      <c r="YA187" s="51"/>
      <c r="YB187" s="51"/>
      <c r="YC187" s="51"/>
      <c r="YD187" s="51"/>
      <c r="YE187" s="51"/>
      <c r="YF187" s="51"/>
      <c r="YG187" s="51"/>
      <c r="YH187" s="51"/>
      <c r="YI187" s="51"/>
      <c r="YJ187" s="51"/>
      <c r="YK187" s="51"/>
      <c r="YL187" s="51"/>
      <c r="YM187" s="51"/>
      <c r="YN187" s="51"/>
      <c r="YO187" s="51"/>
      <c r="YP187" s="51"/>
      <c r="YQ187" s="51"/>
      <c r="YR187" s="51"/>
    </row>
    <row r="188" spans="1:668" x14ac:dyDescent="0.25">
      <c r="A188" s="4" t="s">
        <v>53</v>
      </c>
      <c r="B188" s="5" t="s">
        <v>16</v>
      </c>
      <c r="C188" s="6" t="s">
        <v>73</v>
      </c>
      <c r="D188" s="11">
        <v>44197</v>
      </c>
      <c r="E188" s="11" t="s">
        <v>116</v>
      </c>
      <c r="F188" s="7">
        <v>45000</v>
      </c>
      <c r="G188" s="63">
        <f t="shared" ref="G188:G194" si="31">F188*0.0287</f>
        <v>1291.5</v>
      </c>
      <c r="H188" s="6">
        <v>1148.33</v>
      </c>
      <c r="I188" s="6">
        <f t="shared" ref="I188:I194" si="32">F188*0.0304</f>
        <v>1368</v>
      </c>
      <c r="J188" s="6">
        <v>25</v>
      </c>
      <c r="K188" s="6">
        <v>3832.83</v>
      </c>
      <c r="L188" s="63">
        <f t="shared" ref="L188:L194" si="33">F188-K188</f>
        <v>41167.17</v>
      </c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</row>
    <row r="189" spans="1:668" x14ac:dyDescent="0.25">
      <c r="A189" s="4" t="s">
        <v>52</v>
      </c>
      <c r="B189" s="5" t="s">
        <v>16</v>
      </c>
      <c r="C189" s="6" t="s">
        <v>73</v>
      </c>
      <c r="D189" s="11">
        <v>44197</v>
      </c>
      <c r="E189" s="11" t="s">
        <v>116</v>
      </c>
      <c r="F189" s="7">
        <v>45000</v>
      </c>
      <c r="G189" s="63">
        <f t="shared" si="31"/>
        <v>1291.5</v>
      </c>
      <c r="H189" s="6">
        <v>945.81</v>
      </c>
      <c r="I189" s="6">
        <f t="shared" si="32"/>
        <v>1368</v>
      </c>
      <c r="J189" s="6">
        <v>1375.12</v>
      </c>
      <c r="K189" s="6">
        <v>4980.43</v>
      </c>
      <c r="L189" s="63">
        <f t="shared" si="33"/>
        <v>40019.57</v>
      </c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</row>
    <row r="190" spans="1:668" x14ac:dyDescent="0.25">
      <c r="A190" s="4" t="s">
        <v>50</v>
      </c>
      <c r="B190" s="5" t="s">
        <v>16</v>
      </c>
      <c r="C190" s="6" t="s">
        <v>74</v>
      </c>
      <c r="D190" s="11">
        <v>44197</v>
      </c>
      <c r="E190" s="11" t="s">
        <v>116</v>
      </c>
      <c r="F190" s="7">
        <v>45000</v>
      </c>
      <c r="G190" s="63">
        <f t="shared" si="31"/>
        <v>1291.5</v>
      </c>
      <c r="H190" s="6">
        <v>1148.33</v>
      </c>
      <c r="I190" s="6">
        <f t="shared" si="32"/>
        <v>1368</v>
      </c>
      <c r="J190" s="6">
        <v>25</v>
      </c>
      <c r="K190" s="6">
        <v>3832.83</v>
      </c>
      <c r="L190" s="63">
        <f t="shared" si="33"/>
        <v>41167.17</v>
      </c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7"/>
      <c r="AS190" s="57"/>
    </row>
    <row r="191" spans="1:668" x14ac:dyDescent="0.25">
      <c r="A191" s="4" t="s">
        <v>132</v>
      </c>
      <c r="B191" s="5" t="s">
        <v>16</v>
      </c>
      <c r="C191" s="6" t="s">
        <v>74</v>
      </c>
      <c r="D191" s="11">
        <v>44197</v>
      </c>
      <c r="E191" s="11" t="s">
        <v>116</v>
      </c>
      <c r="F191" s="7">
        <v>45000</v>
      </c>
      <c r="G191" s="63">
        <f t="shared" si="31"/>
        <v>1291.5</v>
      </c>
      <c r="H191" s="6">
        <v>1148.33</v>
      </c>
      <c r="I191" s="6">
        <f t="shared" si="32"/>
        <v>1368</v>
      </c>
      <c r="J191" s="6">
        <v>25</v>
      </c>
      <c r="K191" s="6">
        <v>3832.83</v>
      </c>
      <c r="L191" s="63">
        <f t="shared" si="33"/>
        <v>41167.17</v>
      </c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</row>
    <row r="192" spans="1:668" x14ac:dyDescent="0.25">
      <c r="A192" s="4" t="s">
        <v>49</v>
      </c>
      <c r="B192" s="5" t="s">
        <v>16</v>
      </c>
      <c r="C192" s="6" t="s">
        <v>73</v>
      </c>
      <c r="D192" s="11">
        <v>44197</v>
      </c>
      <c r="E192" s="11" t="s">
        <v>116</v>
      </c>
      <c r="F192" s="7">
        <v>66000</v>
      </c>
      <c r="G192" s="63">
        <f t="shared" si="31"/>
        <v>1894.2</v>
      </c>
      <c r="H192" s="6">
        <v>4615.76</v>
      </c>
      <c r="I192" s="6">
        <f t="shared" si="32"/>
        <v>2006.4</v>
      </c>
      <c r="J192" s="6">
        <v>25</v>
      </c>
      <c r="K192" s="6">
        <v>8541.36</v>
      </c>
      <c r="L192" s="63">
        <f t="shared" si="33"/>
        <v>57458.64</v>
      </c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</row>
    <row r="193" spans="1:668" x14ac:dyDescent="0.25">
      <c r="A193" s="4" t="s">
        <v>133</v>
      </c>
      <c r="B193" s="5" t="s">
        <v>17</v>
      </c>
      <c r="C193" s="6" t="s">
        <v>73</v>
      </c>
      <c r="D193" s="11">
        <v>44562</v>
      </c>
      <c r="E193" s="11" t="s">
        <v>116</v>
      </c>
      <c r="F193" s="7">
        <v>45000</v>
      </c>
      <c r="G193" s="63">
        <f t="shared" si="31"/>
        <v>1291.5</v>
      </c>
      <c r="H193" s="6">
        <v>1148.33</v>
      </c>
      <c r="I193" s="6">
        <f t="shared" si="32"/>
        <v>1368</v>
      </c>
      <c r="J193" s="6">
        <v>25</v>
      </c>
      <c r="K193" s="6">
        <v>3832.83</v>
      </c>
      <c r="L193" s="63">
        <v>41167.17</v>
      </c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</row>
    <row r="194" spans="1:668" x14ac:dyDescent="0.25">
      <c r="A194" s="4" t="s">
        <v>134</v>
      </c>
      <c r="B194" s="5" t="s">
        <v>17</v>
      </c>
      <c r="C194" s="6" t="s">
        <v>73</v>
      </c>
      <c r="D194" s="11">
        <v>44866</v>
      </c>
      <c r="E194" s="11" t="s">
        <v>116</v>
      </c>
      <c r="F194" s="7">
        <v>45000</v>
      </c>
      <c r="G194" s="63">
        <f t="shared" si="31"/>
        <v>1291.5</v>
      </c>
      <c r="H194" s="6">
        <v>1148.33</v>
      </c>
      <c r="I194" s="6">
        <f t="shared" si="32"/>
        <v>1368</v>
      </c>
      <c r="J194" s="6">
        <v>25</v>
      </c>
      <c r="K194" s="6">
        <v>3832.83</v>
      </c>
      <c r="L194" s="63">
        <f t="shared" si="33"/>
        <v>41167.17</v>
      </c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</row>
    <row r="195" spans="1:668" x14ac:dyDescent="0.25">
      <c r="A195" s="46" t="s">
        <v>14</v>
      </c>
      <c r="B195" s="13">
        <v>8</v>
      </c>
      <c r="C195" s="8"/>
      <c r="D195" s="46"/>
      <c r="E195" s="46"/>
      <c r="F195" s="8">
        <f>SUM(F187:F187)+F188+F189+F190+F191+F192+F193+F194</f>
        <v>422000</v>
      </c>
      <c r="G195" s="64">
        <f>SUM(G187:G194)</f>
        <v>12111.4</v>
      </c>
      <c r="H195" s="8">
        <f>SUM(H187:H194)</f>
        <v>20115.440000000002</v>
      </c>
      <c r="I195" s="8">
        <f t="shared" ref="I195:L195" si="34">SUM(I187:I194)</f>
        <v>12828.8</v>
      </c>
      <c r="J195" s="8">
        <f t="shared" si="34"/>
        <v>1550.12</v>
      </c>
      <c r="K195" s="8">
        <f t="shared" si="34"/>
        <v>46605.760000000009</v>
      </c>
      <c r="L195" s="8">
        <f t="shared" si="34"/>
        <v>375394.23999999993</v>
      </c>
      <c r="M195" s="53"/>
      <c r="N195" s="53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IC195" s="57"/>
      <c r="ID195" s="57"/>
      <c r="IE195" s="57"/>
      <c r="IF195" s="57"/>
      <c r="IG195" s="57"/>
      <c r="IH195" s="57"/>
      <c r="II195" s="57"/>
      <c r="IJ195" s="57"/>
      <c r="IK195" s="57"/>
      <c r="IL195" s="57"/>
      <c r="IM195" s="57"/>
      <c r="IN195" s="57"/>
      <c r="IO195" s="57"/>
      <c r="IP195" s="57"/>
      <c r="IQ195" s="57"/>
      <c r="IR195" s="57"/>
      <c r="IS195" s="57"/>
      <c r="IT195" s="57"/>
      <c r="IU195" s="57"/>
      <c r="IV195" s="57"/>
      <c r="IW195" s="57"/>
      <c r="IX195" s="57"/>
      <c r="IY195" s="57"/>
      <c r="IZ195" s="57"/>
      <c r="JA195" s="57"/>
      <c r="JB195" s="57"/>
      <c r="JC195" s="57"/>
      <c r="JD195" s="57"/>
      <c r="JE195" s="57"/>
      <c r="JF195" s="57"/>
      <c r="JG195" s="57"/>
      <c r="JH195" s="57"/>
      <c r="JI195" s="57"/>
      <c r="JJ195" s="57"/>
      <c r="JK195" s="57"/>
      <c r="JL195" s="57"/>
      <c r="JM195" s="57"/>
      <c r="JN195" s="57"/>
      <c r="JO195" s="57"/>
      <c r="JP195" s="57"/>
      <c r="JQ195" s="57"/>
      <c r="JR195" s="57"/>
      <c r="JS195" s="57"/>
      <c r="JT195" s="57"/>
      <c r="JU195" s="57"/>
      <c r="JV195" s="57"/>
      <c r="JW195" s="57"/>
      <c r="JX195" s="57"/>
      <c r="JY195" s="57"/>
      <c r="JZ195" s="57"/>
      <c r="KA195" s="57"/>
      <c r="KB195" s="57"/>
      <c r="KC195" s="57"/>
      <c r="KD195" s="57"/>
      <c r="KE195" s="57"/>
      <c r="KF195" s="57"/>
      <c r="KG195" s="57"/>
      <c r="KH195" s="57"/>
      <c r="KI195" s="57"/>
      <c r="KJ195" s="57"/>
      <c r="KK195" s="57"/>
      <c r="KL195" s="57"/>
      <c r="KM195" s="57"/>
      <c r="KN195" s="57"/>
      <c r="KO195" s="57"/>
      <c r="KP195" s="57"/>
      <c r="KQ195" s="57"/>
      <c r="KR195" s="57"/>
      <c r="KS195" s="57"/>
      <c r="KT195" s="57"/>
      <c r="KU195" s="57"/>
      <c r="KV195" s="57"/>
      <c r="KW195" s="57"/>
      <c r="KX195" s="57"/>
      <c r="KY195" s="57"/>
      <c r="KZ195" s="57"/>
      <c r="LA195" s="57"/>
      <c r="LB195" s="57"/>
      <c r="LC195" s="57"/>
      <c r="LD195" s="57"/>
      <c r="LE195" s="57"/>
      <c r="LF195" s="57"/>
      <c r="LG195" s="57"/>
      <c r="LH195" s="57"/>
      <c r="LI195" s="57"/>
      <c r="LJ195" s="57"/>
      <c r="LK195" s="57"/>
      <c r="LL195" s="57"/>
      <c r="LM195" s="57"/>
      <c r="LN195" s="57"/>
      <c r="LO195" s="57"/>
      <c r="LP195" s="57"/>
      <c r="LQ195" s="57"/>
      <c r="LR195" s="57"/>
      <c r="LS195" s="57"/>
      <c r="LT195" s="57"/>
      <c r="LU195" s="57"/>
      <c r="LV195" s="57"/>
      <c r="LW195" s="57"/>
      <c r="LX195" s="57"/>
      <c r="LY195" s="57"/>
      <c r="LZ195" s="57"/>
      <c r="MA195" s="57"/>
      <c r="MB195" s="57"/>
      <c r="MC195" s="57"/>
      <c r="MD195" s="57"/>
      <c r="ME195" s="57"/>
      <c r="MF195" s="57"/>
      <c r="MG195" s="57"/>
      <c r="MH195" s="57"/>
      <c r="MI195" s="57"/>
      <c r="MJ195" s="57"/>
      <c r="MK195" s="57"/>
      <c r="ML195" s="57"/>
      <c r="MM195" s="57"/>
      <c r="MN195" s="57"/>
      <c r="MO195" s="57"/>
      <c r="MP195" s="57"/>
      <c r="MQ195" s="57"/>
      <c r="MR195" s="57"/>
      <c r="MS195" s="57"/>
      <c r="MT195" s="57"/>
      <c r="MU195" s="57"/>
      <c r="MV195" s="57"/>
      <c r="MW195" s="57"/>
      <c r="MX195" s="57"/>
      <c r="MY195" s="57"/>
      <c r="MZ195" s="57"/>
      <c r="NA195" s="57"/>
      <c r="NB195" s="57"/>
      <c r="NC195" s="57"/>
      <c r="ND195" s="57"/>
      <c r="NE195" s="57"/>
      <c r="NF195" s="57"/>
      <c r="NG195" s="57"/>
      <c r="NH195" s="57"/>
      <c r="NI195" s="57"/>
      <c r="NJ195" s="57"/>
      <c r="NK195" s="57"/>
      <c r="NL195" s="57"/>
      <c r="NM195" s="57"/>
      <c r="NN195" s="57"/>
      <c r="NO195" s="57"/>
      <c r="NP195" s="57"/>
      <c r="NQ195" s="57"/>
      <c r="NR195" s="57"/>
      <c r="NS195" s="57"/>
      <c r="NT195" s="57"/>
      <c r="NU195" s="57"/>
      <c r="NV195" s="57"/>
      <c r="NW195" s="57"/>
      <c r="NX195" s="57"/>
      <c r="NY195" s="57"/>
      <c r="NZ195" s="57"/>
      <c r="OA195" s="57"/>
      <c r="OB195" s="57"/>
      <c r="OC195" s="57"/>
      <c r="OD195" s="57"/>
      <c r="OE195" s="57"/>
      <c r="OF195" s="57"/>
      <c r="OG195" s="57"/>
      <c r="OH195" s="57"/>
      <c r="OI195" s="57"/>
      <c r="OJ195" s="57"/>
      <c r="OK195" s="57"/>
      <c r="OL195" s="57"/>
      <c r="OM195" s="57"/>
      <c r="ON195" s="57"/>
      <c r="OO195" s="57"/>
      <c r="OP195" s="57"/>
      <c r="OQ195" s="57"/>
      <c r="OR195" s="57"/>
      <c r="OS195" s="57"/>
      <c r="OT195" s="57"/>
      <c r="OU195" s="57"/>
      <c r="OV195" s="57"/>
      <c r="OW195" s="57"/>
      <c r="OX195" s="57"/>
      <c r="OY195" s="57"/>
      <c r="OZ195" s="57"/>
      <c r="PA195" s="57"/>
      <c r="PB195" s="57"/>
      <c r="PC195" s="57"/>
      <c r="PD195" s="57"/>
      <c r="PE195" s="57"/>
      <c r="PF195" s="57"/>
      <c r="PG195" s="57"/>
      <c r="PH195" s="57"/>
      <c r="PI195" s="57"/>
      <c r="PJ195" s="57"/>
      <c r="PK195" s="57"/>
      <c r="PL195" s="57"/>
      <c r="PM195" s="57"/>
      <c r="PN195" s="57"/>
      <c r="PO195" s="57"/>
      <c r="PP195" s="57"/>
      <c r="PQ195" s="57"/>
      <c r="PR195" s="57"/>
      <c r="PS195" s="57"/>
      <c r="PT195" s="57"/>
      <c r="PU195" s="57"/>
      <c r="PV195" s="57"/>
      <c r="PW195" s="57"/>
      <c r="PX195" s="57"/>
      <c r="PY195" s="57"/>
      <c r="PZ195" s="57"/>
      <c r="QA195" s="57"/>
      <c r="QB195" s="57"/>
      <c r="QC195" s="57"/>
      <c r="QD195" s="57"/>
      <c r="QE195" s="57"/>
      <c r="QF195" s="57"/>
      <c r="QG195" s="57"/>
      <c r="QH195" s="57"/>
      <c r="QI195" s="57"/>
      <c r="QJ195" s="57"/>
      <c r="QK195" s="57"/>
      <c r="QL195" s="57"/>
      <c r="QM195" s="57"/>
      <c r="QN195" s="57"/>
      <c r="QO195" s="57"/>
      <c r="QP195" s="57"/>
      <c r="QQ195" s="57"/>
      <c r="QR195" s="57"/>
      <c r="QS195" s="57"/>
      <c r="QT195" s="57"/>
      <c r="QU195" s="57"/>
      <c r="QV195" s="57"/>
      <c r="QW195" s="57"/>
      <c r="QX195" s="57"/>
      <c r="QY195" s="57"/>
      <c r="QZ195" s="57"/>
      <c r="RA195" s="57"/>
      <c r="RB195" s="57"/>
      <c r="RC195" s="57"/>
      <c r="RD195" s="57"/>
      <c r="RE195" s="57"/>
      <c r="RF195" s="57"/>
      <c r="RG195" s="57"/>
      <c r="RH195" s="57"/>
      <c r="RI195" s="57"/>
      <c r="RJ195" s="57"/>
      <c r="RK195" s="57"/>
      <c r="RL195" s="57"/>
      <c r="RM195" s="57"/>
      <c r="RN195" s="57"/>
      <c r="RO195" s="57"/>
      <c r="RP195" s="57"/>
      <c r="RQ195" s="57"/>
      <c r="RR195" s="57"/>
      <c r="RS195" s="57"/>
      <c r="RT195" s="57"/>
      <c r="RU195" s="57"/>
      <c r="RV195" s="57"/>
      <c r="RW195" s="57"/>
      <c r="RX195" s="57"/>
      <c r="RY195" s="57"/>
      <c r="RZ195" s="57"/>
      <c r="SA195" s="57"/>
      <c r="SB195" s="57"/>
      <c r="SC195" s="57"/>
      <c r="SD195" s="57"/>
      <c r="SE195" s="57"/>
      <c r="SF195" s="57"/>
      <c r="SG195" s="57"/>
      <c r="SH195" s="57"/>
      <c r="SI195" s="57"/>
      <c r="SJ195" s="57"/>
      <c r="SK195" s="57"/>
      <c r="SL195" s="57"/>
      <c r="SM195" s="57"/>
      <c r="SN195" s="57"/>
      <c r="SO195" s="57"/>
      <c r="SP195" s="57"/>
      <c r="SQ195" s="57"/>
      <c r="SR195" s="57"/>
      <c r="SS195" s="57"/>
      <c r="ST195" s="57"/>
      <c r="SU195" s="57"/>
      <c r="SV195" s="57"/>
      <c r="SW195" s="57"/>
      <c r="SX195" s="57"/>
      <c r="SY195" s="57"/>
      <c r="SZ195" s="57"/>
      <c r="TA195" s="57"/>
      <c r="TB195" s="57"/>
      <c r="TC195" s="57"/>
      <c r="TD195" s="57"/>
      <c r="TE195" s="57"/>
      <c r="TF195" s="57"/>
      <c r="TG195" s="57"/>
      <c r="TH195" s="57"/>
      <c r="TI195" s="57"/>
      <c r="TJ195" s="57"/>
      <c r="TK195" s="57"/>
      <c r="TL195" s="57"/>
      <c r="TM195" s="57"/>
      <c r="TN195" s="57"/>
      <c r="TO195" s="57"/>
      <c r="TP195" s="57"/>
      <c r="TQ195" s="57"/>
      <c r="TR195" s="57"/>
      <c r="TS195" s="57"/>
      <c r="TT195" s="57"/>
      <c r="TU195" s="57"/>
      <c r="TV195" s="57"/>
      <c r="TW195" s="57"/>
      <c r="TX195" s="57"/>
      <c r="TY195" s="57"/>
      <c r="TZ195" s="57"/>
      <c r="UA195" s="57"/>
      <c r="UB195" s="57"/>
      <c r="UC195" s="57"/>
      <c r="UD195" s="57"/>
      <c r="UE195" s="57"/>
      <c r="UF195" s="57"/>
      <c r="UG195" s="57"/>
      <c r="UH195" s="57"/>
      <c r="UI195" s="57"/>
      <c r="UJ195" s="57"/>
      <c r="UK195" s="57"/>
      <c r="UL195" s="57"/>
      <c r="UM195" s="57"/>
      <c r="UN195" s="57"/>
      <c r="UO195" s="57"/>
      <c r="UP195" s="57"/>
      <c r="UQ195" s="57"/>
      <c r="UR195" s="57"/>
      <c r="US195" s="57"/>
      <c r="UT195" s="57"/>
      <c r="UU195" s="57"/>
      <c r="UV195" s="57"/>
      <c r="UW195" s="57"/>
      <c r="UX195" s="57"/>
      <c r="UY195" s="57"/>
      <c r="UZ195" s="57"/>
      <c r="VA195" s="57"/>
      <c r="VB195" s="57"/>
      <c r="VC195" s="57"/>
      <c r="VD195" s="57"/>
      <c r="VE195" s="57"/>
      <c r="VF195" s="57"/>
      <c r="VG195" s="57"/>
      <c r="VH195" s="57"/>
      <c r="VI195" s="57"/>
      <c r="VJ195" s="57"/>
      <c r="VK195" s="57"/>
      <c r="VL195" s="57"/>
      <c r="VM195" s="57"/>
      <c r="VN195" s="57"/>
      <c r="VO195" s="57"/>
      <c r="VP195" s="57"/>
      <c r="VQ195" s="57"/>
      <c r="VR195" s="57"/>
      <c r="VS195" s="57"/>
      <c r="VT195" s="57"/>
      <c r="VU195" s="57"/>
      <c r="VV195" s="57"/>
      <c r="VW195" s="57"/>
      <c r="VX195" s="57"/>
      <c r="VY195" s="57"/>
      <c r="VZ195" s="57"/>
      <c r="WA195" s="57"/>
      <c r="WB195" s="57"/>
      <c r="WC195" s="57"/>
      <c r="WD195" s="57"/>
      <c r="WE195" s="57"/>
      <c r="WF195" s="57"/>
      <c r="WG195" s="57"/>
      <c r="WH195" s="57"/>
      <c r="WI195" s="57"/>
      <c r="WJ195" s="57"/>
      <c r="WK195" s="57"/>
      <c r="WL195" s="57"/>
      <c r="WM195" s="57"/>
      <c r="WN195" s="57"/>
      <c r="WO195" s="57"/>
      <c r="WP195" s="57"/>
      <c r="WQ195" s="57"/>
      <c r="WR195" s="57"/>
      <c r="WS195" s="57"/>
      <c r="WT195" s="57"/>
      <c r="WU195" s="57"/>
      <c r="WV195" s="57"/>
      <c r="WW195" s="57"/>
      <c r="WX195" s="57"/>
      <c r="WY195" s="57"/>
      <c r="WZ195" s="57"/>
      <c r="XA195" s="57"/>
      <c r="XB195" s="57"/>
      <c r="XC195" s="57"/>
      <c r="XD195" s="57"/>
      <c r="XE195" s="57"/>
      <c r="XF195" s="57"/>
      <c r="XG195" s="57"/>
      <c r="XH195" s="57"/>
      <c r="XI195" s="57"/>
      <c r="XJ195" s="57"/>
      <c r="XK195" s="57"/>
      <c r="XL195" s="57"/>
      <c r="XM195" s="57"/>
      <c r="XN195" s="57"/>
      <c r="XO195" s="57"/>
      <c r="XP195" s="57"/>
      <c r="XQ195" s="57"/>
      <c r="XR195" s="57"/>
      <c r="XS195" s="57"/>
      <c r="XT195" s="57"/>
      <c r="XU195" s="57"/>
      <c r="XV195" s="57"/>
      <c r="XW195" s="57"/>
      <c r="XX195" s="57"/>
      <c r="XY195" s="57"/>
      <c r="XZ195" s="57"/>
      <c r="YA195" s="57"/>
      <c r="YB195" s="57"/>
      <c r="YC195" s="57"/>
      <c r="YD195" s="57"/>
      <c r="YE195" s="57"/>
      <c r="YF195" s="57"/>
      <c r="YG195" s="57"/>
      <c r="YH195" s="57"/>
      <c r="YI195" s="57"/>
      <c r="YJ195" s="57"/>
      <c r="YK195" s="57"/>
      <c r="YL195" s="57"/>
      <c r="YM195" s="57"/>
      <c r="YN195" s="57"/>
      <c r="YO195" s="57"/>
      <c r="YP195" s="57"/>
      <c r="YQ195" s="57"/>
      <c r="YR195" s="57"/>
    </row>
    <row r="196" spans="1:668" s="51" customFormat="1" x14ac:dyDescent="0.25">
      <c r="B196" s="19"/>
      <c r="C196" s="20"/>
      <c r="D196" s="45"/>
      <c r="E196" s="45"/>
      <c r="F196" s="20"/>
      <c r="G196" s="69"/>
      <c r="H196" s="20"/>
      <c r="I196" s="20"/>
      <c r="J196" s="20"/>
      <c r="K196" s="20"/>
      <c r="L196" s="69"/>
    </row>
    <row r="197" spans="1:668" s="51" customFormat="1" x14ac:dyDescent="0.25">
      <c r="A197" s="45" t="s">
        <v>135</v>
      </c>
      <c r="B197" s="19"/>
      <c r="C197" s="20"/>
      <c r="D197" s="45"/>
      <c r="E197" s="45"/>
      <c r="F197" s="20"/>
      <c r="G197" s="69"/>
      <c r="H197" s="20"/>
      <c r="I197" s="20"/>
      <c r="J197" s="20"/>
      <c r="K197" s="20"/>
      <c r="L197" s="69"/>
    </row>
    <row r="198" spans="1:668" s="52" customFormat="1" ht="13.5" customHeight="1" x14ac:dyDescent="0.25">
      <c r="A198" s="52" t="s">
        <v>136</v>
      </c>
      <c r="B198" s="21" t="s">
        <v>56</v>
      </c>
      <c r="C198" s="22" t="s">
        <v>74</v>
      </c>
      <c r="D198" s="161">
        <v>44197</v>
      </c>
      <c r="E198" s="162" t="s">
        <v>116</v>
      </c>
      <c r="F198" s="22">
        <v>125000</v>
      </c>
      <c r="G198" s="68">
        <v>3587.5</v>
      </c>
      <c r="H198" s="22">
        <v>17648.46</v>
      </c>
      <c r="I198" s="22">
        <v>3800</v>
      </c>
      <c r="J198" s="22">
        <v>1375.12</v>
      </c>
      <c r="K198" s="22">
        <v>26411.08</v>
      </c>
      <c r="L198" s="68">
        <v>98588.92</v>
      </c>
    </row>
    <row r="199" spans="1:668" s="52" customFormat="1" x14ac:dyDescent="0.25">
      <c r="A199" s="52" t="s">
        <v>101</v>
      </c>
      <c r="B199" s="21" t="s">
        <v>137</v>
      </c>
      <c r="C199" s="22" t="s">
        <v>73</v>
      </c>
      <c r="D199" s="23">
        <v>44197</v>
      </c>
      <c r="E199" s="21" t="s">
        <v>116</v>
      </c>
      <c r="F199" s="22">
        <v>60000</v>
      </c>
      <c r="G199" s="68">
        <v>1722</v>
      </c>
      <c r="H199" s="22">
        <v>3486.68</v>
      </c>
      <c r="I199" s="22">
        <v>1824</v>
      </c>
      <c r="J199" s="22">
        <v>125</v>
      </c>
      <c r="K199" s="22">
        <v>7157.68</v>
      </c>
      <c r="L199" s="68">
        <v>52842.32</v>
      </c>
    </row>
    <row r="200" spans="1:668" s="101" customFormat="1" x14ac:dyDescent="0.25">
      <c r="A200" s="101" t="s">
        <v>14</v>
      </c>
      <c r="B200" s="137">
        <v>2</v>
      </c>
      <c r="C200" s="107"/>
      <c r="F200" s="107">
        <f>SUM(F198:F199)</f>
        <v>185000</v>
      </c>
      <c r="G200" s="108">
        <f t="shared" ref="G200:L200" si="35">SUM(G198:G199)</f>
        <v>5309.5</v>
      </c>
      <c r="H200" s="107">
        <f t="shared" si="35"/>
        <v>21135.14</v>
      </c>
      <c r="I200" s="107">
        <f t="shared" si="35"/>
        <v>5624</v>
      </c>
      <c r="J200" s="107">
        <f t="shared" si="35"/>
        <v>1500.12</v>
      </c>
      <c r="K200" s="107">
        <f t="shared" si="35"/>
        <v>33568.76</v>
      </c>
      <c r="L200" s="107">
        <f t="shared" si="35"/>
        <v>151431.24</v>
      </c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</row>
    <row r="202" spans="1:668" s="51" customFormat="1" x14ac:dyDescent="0.25">
      <c r="A202" s="45" t="s">
        <v>194</v>
      </c>
      <c r="B202" s="19"/>
      <c r="C202" s="20"/>
      <c r="D202" s="45"/>
      <c r="E202" s="45"/>
      <c r="F202" s="20"/>
      <c r="G202" s="69"/>
      <c r="H202" s="20"/>
      <c r="I202" s="20"/>
      <c r="J202" s="20"/>
      <c r="K202" s="20"/>
      <c r="L202" s="69"/>
    </row>
    <row r="203" spans="1:668" s="52" customFormat="1" ht="13.5" customHeight="1" x14ac:dyDescent="0.25">
      <c r="A203" s="52" t="s">
        <v>114</v>
      </c>
      <c r="B203" s="21" t="s">
        <v>56</v>
      </c>
      <c r="C203" s="22" t="s">
        <v>73</v>
      </c>
      <c r="D203" s="161">
        <v>44593</v>
      </c>
      <c r="E203" s="162" t="s">
        <v>116</v>
      </c>
      <c r="F203" s="22">
        <v>100000</v>
      </c>
      <c r="G203" s="68">
        <v>2870</v>
      </c>
      <c r="H203" s="22">
        <v>12105.37</v>
      </c>
      <c r="I203" s="22">
        <v>3040</v>
      </c>
      <c r="J203" s="22">
        <v>25</v>
      </c>
      <c r="K203" s="22">
        <v>18040.37</v>
      </c>
      <c r="L203" s="68">
        <v>81959.63</v>
      </c>
    </row>
    <row r="204" spans="1:668" s="52" customFormat="1" x14ac:dyDescent="0.25">
      <c r="A204" s="52" t="s">
        <v>162</v>
      </c>
      <c r="B204" s="21" t="s">
        <v>163</v>
      </c>
      <c r="C204" s="22" t="s">
        <v>74</v>
      </c>
      <c r="D204" s="23">
        <v>44593</v>
      </c>
      <c r="E204" s="21" t="s">
        <v>116</v>
      </c>
      <c r="F204" s="22">
        <v>60000</v>
      </c>
      <c r="G204" s="68">
        <v>1722</v>
      </c>
      <c r="H204" s="22">
        <v>3486.68</v>
      </c>
      <c r="I204" s="22">
        <v>1824</v>
      </c>
      <c r="J204" s="22">
        <v>25</v>
      </c>
      <c r="K204" s="22">
        <v>7057.68</v>
      </c>
      <c r="L204" s="68">
        <v>52942.32</v>
      </c>
    </row>
    <row r="205" spans="1:668" s="101" customFormat="1" x14ac:dyDescent="0.25">
      <c r="A205" s="101" t="s">
        <v>14</v>
      </c>
      <c r="B205" s="137">
        <v>2</v>
      </c>
      <c r="C205" s="107"/>
      <c r="F205" s="107">
        <f>SUM(F203:F204)</f>
        <v>160000</v>
      </c>
      <c r="G205" s="108">
        <f t="shared" ref="G205:L205" si="36">SUM(G203:G204)</f>
        <v>4592</v>
      </c>
      <c r="H205" s="107">
        <f t="shared" si="36"/>
        <v>15592.050000000001</v>
      </c>
      <c r="I205" s="107">
        <f t="shared" si="36"/>
        <v>4864</v>
      </c>
      <c r="J205" s="107">
        <f t="shared" si="36"/>
        <v>50</v>
      </c>
      <c r="K205" s="107">
        <f t="shared" si="36"/>
        <v>25098.05</v>
      </c>
      <c r="L205" s="107">
        <f t="shared" si="36"/>
        <v>134901.95000000001</v>
      </c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</row>
    <row r="207" spans="1:668" s="52" customFormat="1" x14ac:dyDescent="0.25">
      <c r="A207" s="45" t="s">
        <v>164</v>
      </c>
      <c r="B207" s="19"/>
      <c r="C207" s="22"/>
      <c r="D207" s="23"/>
      <c r="E207" s="21"/>
      <c r="F207" s="22"/>
      <c r="G207" s="68"/>
      <c r="H207" s="22"/>
      <c r="I207" s="22"/>
      <c r="J207" s="22"/>
      <c r="K207" s="22"/>
      <c r="L207" s="68"/>
    </row>
    <row r="208" spans="1:668" s="52" customFormat="1" x14ac:dyDescent="0.25">
      <c r="A208" s="52" t="s">
        <v>165</v>
      </c>
      <c r="B208" s="162" t="s">
        <v>16</v>
      </c>
      <c r="C208" s="22" t="s">
        <v>73</v>
      </c>
      <c r="D208" s="23">
        <v>44593</v>
      </c>
      <c r="E208" s="21" t="s">
        <v>116</v>
      </c>
      <c r="F208" s="22">
        <v>60000</v>
      </c>
      <c r="G208" s="68">
        <v>1722</v>
      </c>
      <c r="H208" s="22">
        <v>3486.68</v>
      </c>
      <c r="I208" s="22">
        <v>1824</v>
      </c>
      <c r="J208" s="22">
        <v>25</v>
      </c>
      <c r="K208" s="22">
        <v>7057.68</v>
      </c>
      <c r="L208" s="68">
        <v>52942.32</v>
      </c>
    </row>
    <row r="209" spans="1:668" s="52" customFormat="1" x14ac:dyDescent="0.25">
      <c r="A209" s="52" t="s">
        <v>201</v>
      </c>
      <c r="B209" s="162" t="s">
        <v>16</v>
      </c>
      <c r="C209" s="22" t="s">
        <v>74</v>
      </c>
      <c r="D209" s="23">
        <v>44652</v>
      </c>
      <c r="E209" s="21" t="s">
        <v>116</v>
      </c>
      <c r="F209" s="22">
        <v>60000</v>
      </c>
      <c r="G209" s="68">
        <v>1722</v>
      </c>
      <c r="H209" s="22">
        <v>3486.68</v>
      </c>
      <c r="I209" s="22">
        <v>1824</v>
      </c>
      <c r="J209" s="22">
        <v>25</v>
      </c>
      <c r="K209" s="22">
        <v>7057.68</v>
      </c>
      <c r="L209" s="68">
        <v>52942.32</v>
      </c>
    </row>
    <row r="210" spans="1:668" s="101" customFormat="1" x14ac:dyDescent="0.25">
      <c r="A210" s="101" t="s">
        <v>14</v>
      </c>
      <c r="B210" s="172">
        <v>2</v>
      </c>
      <c r="C210" s="172"/>
      <c r="D210" s="173"/>
      <c r="E210" s="173"/>
      <c r="F210" s="107">
        <f t="shared" ref="F210:L210" si="37">F208+F209</f>
        <v>120000</v>
      </c>
      <c r="G210" s="108">
        <f t="shared" si="37"/>
        <v>3444</v>
      </c>
      <c r="H210" s="107">
        <f t="shared" si="37"/>
        <v>6973.36</v>
      </c>
      <c r="I210" s="107">
        <f t="shared" si="37"/>
        <v>3648</v>
      </c>
      <c r="J210" s="107">
        <f t="shared" si="37"/>
        <v>50</v>
      </c>
      <c r="K210" s="107">
        <f t="shared" si="37"/>
        <v>14115.36</v>
      </c>
      <c r="L210" s="108">
        <f t="shared" si="37"/>
        <v>105884.64</v>
      </c>
      <c r="M210" s="174"/>
      <c r="N210" s="17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</row>
    <row r="212" spans="1:668" s="53" customFormat="1" ht="15.75" x14ac:dyDescent="0.25">
      <c r="A212" s="114" t="s">
        <v>196</v>
      </c>
      <c r="B212" s="185"/>
      <c r="C212" s="77"/>
      <c r="D212" s="77"/>
      <c r="E212" s="77"/>
      <c r="F212" s="186"/>
      <c r="G212" s="186"/>
      <c r="H212" s="186"/>
      <c r="I212" s="186"/>
      <c r="J212" s="186"/>
      <c r="K212" s="186"/>
      <c r="L212" s="187"/>
      <c r="M212" s="51"/>
      <c r="N212" s="5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13"/>
      <c r="AR212" s="113"/>
      <c r="AS212" s="113"/>
    </row>
    <row r="213" spans="1:668" s="18" customFormat="1" ht="15.75" x14ac:dyDescent="0.25">
      <c r="A213" s="144" t="s">
        <v>197</v>
      </c>
      <c r="B213" s="145" t="s">
        <v>193</v>
      </c>
      <c r="C213" s="146" t="s">
        <v>73</v>
      </c>
      <c r="D213" s="147">
        <v>44470</v>
      </c>
      <c r="E213" s="148" t="s">
        <v>116</v>
      </c>
      <c r="F213" s="149">
        <v>60000</v>
      </c>
      <c r="G213" s="150">
        <v>1722</v>
      </c>
      <c r="H213" s="149">
        <v>3486.68</v>
      </c>
      <c r="I213" s="149">
        <v>1824</v>
      </c>
      <c r="J213" s="149">
        <v>237.4</v>
      </c>
      <c r="K213" s="149">
        <v>7270.08</v>
      </c>
      <c r="L213" s="170">
        <v>52729.919999999998</v>
      </c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51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51"/>
      <c r="BG213" s="51"/>
      <c r="BH213" s="51"/>
      <c r="BI213" s="51"/>
      <c r="BJ213" s="51"/>
      <c r="BK213" s="51"/>
      <c r="BL213" s="51"/>
      <c r="BM213" s="51"/>
      <c r="BN213" s="51"/>
      <c r="BO213" s="51"/>
      <c r="BP213" s="51"/>
      <c r="BQ213" s="51"/>
      <c r="BR213" s="51"/>
      <c r="BS213" s="51"/>
      <c r="BT213" s="51"/>
      <c r="BU213" s="51"/>
      <c r="BV213" s="51"/>
      <c r="BW213" s="51"/>
      <c r="BX213" s="51"/>
      <c r="BY213" s="51"/>
      <c r="BZ213" s="51"/>
      <c r="CA213" s="51"/>
      <c r="CB213" s="51"/>
      <c r="CC213" s="51"/>
      <c r="CD213" s="51"/>
      <c r="CE213" s="51"/>
      <c r="CF213" s="51"/>
      <c r="CG213" s="51"/>
      <c r="CH213" s="51"/>
      <c r="CI213" s="51"/>
      <c r="CJ213" s="51"/>
      <c r="CK213" s="51"/>
      <c r="CL213" s="51"/>
      <c r="CM213" s="51"/>
      <c r="CN213" s="51"/>
      <c r="CO213" s="51"/>
      <c r="CP213" s="51"/>
      <c r="CQ213" s="51"/>
      <c r="CR213" s="51"/>
      <c r="CS213" s="51"/>
      <c r="CT213" s="51"/>
      <c r="CU213" s="51"/>
      <c r="CV213" s="51"/>
      <c r="CW213" s="51"/>
      <c r="CX213" s="51"/>
      <c r="CY213" s="51"/>
      <c r="CZ213" s="51"/>
      <c r="DA213" s="51"/>
      <c r="DB213" s="51"/>
      <c r="DC213" s="51"/>
      <c r="DD213" s="51"/>
      <c r="DE213" s="51"/>
      <c r="DF213" s="51"/>
      <c r="DG213" s="51"/>
      <c r="DH213" s="51"/>
      <c r="DI213" s="51"/>
      <c r="DJ213" s="51"/>
      <c r="DK213" s="51"/>
      <c r="DL213" s="51"/>
      <c r="DM213" s="51"/>
      <c r="DN213" s="51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  <c r="EQ213" s="51"/>
      <c r="ER213" s="51"/>
      <c r="ES213" s="51"/>
      <c r="ET213" s="51"/>
      <c r="EU213" s="51"/>
      <c r="EV213" s="51"/>
      <c r="EW213" s="51"/>
      <c r="EX213" s="51"/>
      <c r="EY213" s="51"/>
      <c r="EZ213" s="51"/>
      <c r="FA213" s="51"/>
      <c r="FB213" s="51"/>
      <c r="FC213" s="51"/>
      <c r="FD213" s="51"/>
      <c r="FE213" s="51"/>
      <c r="FF213" s="51"/>
      <c r="FG213" s="51"/>
      <c r="FH213" s="51"/>
      <c r="FI213" s="51"/>
      <c r="FJ213" s="51"/>
      <c r="FK213" s="51"/>
      <c r="FL213" s="51"/>
      <c r="FM213" s="51"/>
      <c r="FN213" s="51"/>
      <c r="FO213" s="51"/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  <c r="IS213" s="51"/>
      <c r="IT213" s="51"/>
      <c r="IU213" s="51"/>
      <c r="IV213" s="51"/>
      <c r="IW213" s="51"/>
      <c r="IX213" s="51"/>
      <c r="IY213" s="51"/>
      <c r="IZ213" s="51"/>
      <c r="JA213" s="51"/>
      <c r="JB213" s="51"/>
      <c r="JC213" s="51"/>
      <c r="JD213" s="51"/>
      <c r="JE213" s="51"/>
      <c r="JF213" s="51"/>
      <c r="JG213" s="51"/>
      <c r="JH213" s="51"/>
      <c r="JI213" s="51"/>
      <c r="JJ213" s="51"/>
      <c r="JK213" s="51"/>
      <c r="JL213" s="51"/>
      <c r="JM213" s="51"/>
      <c r="JN213" s="51"/>
      <c r="JO213" s="51"/>
      <c r="JP213" s="51"/>
      <c r="JQ213" s="51"/>
      <c r="JR213" s="51"/>
      <c r="JS213" s="51"/>
      <c r="JT213" s="51"/>
      <c r="JU213" s="51"/>
      <c r="JV213" s="51"/>
      <c r="JW213" s="51"/>
      <c r="JX213" s="51"/>
      <c r="JY213" s="51"/>
      <c r="JZ213" s="51"/>
      <c r="KA213" s="51"/>
      <c r="KB213" s="51"/>
      <c r="KC213" s="51"/>
      <c r="KD213" s="51"/>
      <c r="KE213" s="51"/>
      <c r="KF213" s="51"/>
      <c r="KG213" s="51"/>
      <c r="KH213" s="51"/>
      <c r="KI213" s="51"/>
      <c r="KJ213" s="51"/>
      <c r="KK213" s="51"/>
      <c r="KL213" s="51"/>
      <c r="KM213" s="51"/>
      <c r="KN213" s="51"/>
      <c r="KO213" s="51"/>
      <c r="KP213" s="51"/>
      <c r="KQ213" s="51"/>
      <c r="KR213" s="51"/>
      <c r="KS213" s="51"/>
      <c r="KT213" s="51"/>
      <c r="KU213" s="51"/>
      <c r="KV213" s="51"/>
      <c r="KW213" s="51"/>
      <c r="KX213" s="51"/>
      <c r="KY213" s="51"/>
      <c r="KZ213" s="51"/>
      <c r="LA213" s="51"/>
      <c r="LB213" s="51"/>
      <c r="LC213" s="51"/>
      <c r="LD213" s="51"/>
      <c r="LE213" s="51"/>
      <c r="LF213" s="51"/>
      <c r="LG213" s="51"/>
      <c r="LH213" s="51"/>
      <c r="LI213" s="51"/>
      <c r="LJ213" s="51"/>
      <c r="LK213" s="51"/>
      <c r="LL213" s="51"/>
      <c r="LM213" s="51"/>
      <c r="LN213" s="51"/>
      <c r="LO213" s="51"/>
      <c r="LP213" s="51"/>
      <c r="LQ213" s="51"/>
      <c r="LR213" s="51"/>
      <c r="LS213" s="51"/>
      <c r="LT213" s="51"/>
      <c r="LU213" s="51"/>
      <c r="LV213" s="51"/>
      <c r="LW213" s="51"/>
      <c r="LX213" s="51"/>
      <c r="LY213" s="51"/>
      <c r="LZ213" s="51"/>
      <c r="MA213" s="51"/>
      <c r="MB213" s="51"/>
      <c r="MC213" s="51"/>
      <c r="MD213" s="51"/>
      <c r="ME213" s="51"/>
      <c r="MF213" s="51"/>
      <c r="MG213" s="51"/>
      <c r="MH213" s="51"/>
      <c r="MI213" s="51"/>
      <c r="MJ213" s="51"/>
      <c r="MK213" s="51"/>
      <c r="ML213" s="51"/>
      <c r="MM213" s="51"/>
      <c r="MN213" s="51"/>
      <c r="MO213" s="51"/>
      <c r="MP213" s="51"/>
      <c r="MQ213" s="51"/>
      <c r="MR213" s="51"/>
      <c r="MS213" s="51"/>
      <c r="MT213" s="51"/>
      <c r="MU213" s="51"/>
      <c r="MV213" s="51"/>
      <c r="MW213" s="51"/>
      <c r="MX213" s="51"/>
      <c r="MY213" s="51"/>
      <c r="MZ213" s="51"/>
      <c r="NA213" s="51"/>
      <c r="NB213" s="51"/>
      <c r="NC213" s="51"/>
      <c r="ND213" s="51"/>
      <c r="NE213" s="51"/>
      <c r="NF213" s="51"/>
      <c r="NG213" s="51"/>
      <c r="NH213" s="51"/>
      <c r="NI213" s="51"/>
      <c r="NJ213" s="51"/>
      <c r="NK213" s="51"/>
      <c r="NL213" s="51"/>
      <c r="NM213" s="51"/>
      <c r="NN213" s="51"/>
      <c r="NO213" s="51"/>
      <c r="NP213" s="51"/>
      <c r="NQ213" s="51"/>
      <c r="NR213" s="51"/>
      <c r="NS213" s="51"/>
      <c r="NT213" s="51"/>
      <c r="NU213" s="51"/>
      <c r="NV213" s="51"/>
      <c r="NW213" s="51"/>
      <c r="NX213" s="51"/>
      <c r="NY213" s="51"/>
      <c r="NZ213" s="51"/>
      <c r="OA213" s="51"/>
      <c r="OB213" s="51"/>
      <c r="OC213" s="51"/>
      <c r="OD213" s="51"/>
      <c r="OE213" s="51"/>
      <c r="OF213" s="51"/>
      <c r="OG213" s="51"/>
      <c r="OH213" s="51"/>
      <c r="OI213" s="51"/>
      <c r="OJ213" s="51"/>
      <c r="OK213" s="51"/>
      <c r="OL213" s="51"/>
      <c r="OM213" s="51"/>
      <c r="ON213" s="51"/>
      <c r="OO213" s="51"/>
      <c r="OP213" s="51"/>
      <c r="OQ213" s="51"/>
      <c r="OR213" s="51"/>
      <c r="OS213" s="51"/>
      <c r="OT213" s="51"/>
      <c r="OU213" s="51"/>
      <c r="OV213" s="51"/>
      <c r="OW213" s="51"/>
      <c r="OX213" s="51"/>
      <c r="OY213" s="51"/>
      <c r="OZ213" s="51"/>
      <c r="PA213" s="51"/>
      <c r="PB213" s="51"/>
      <c r="PC213" s="51"/>
      <c r="PD213" s="51"/>
      <c r="PE213" s="51"/>
      <c r="PF213" s="51"/>
      <c r="PG213" s="51"/>
      <c r="PH213" s="51"/>
      <c r="PI213" s="51"/>
      <c r="PJ213" s="51"/>
      <c r="PK213" s="51"/>
      <c r="PL213" s="51"/>
      <c r="PM213" s="51"/>
      <c r="PN213" s="51"/>
      <c r="PO213" s="51"/>
      <c r="PP213" s="51"/>
      <c r="PQ213" s="51"/>
      <c r="PR213" s="51"/>
      <c r="PS213" s="51"/>
      <c r="PT213" s="51"/>
      <c r="PU213" s="51"/>
      <c r="PV213" s="51"/>
      <c r="PW213" s="51"/>
      <c r="PX213" s="51"/>
      <c r="PY213" s="51"/>
      <c r="PZ213" s="51"/>
      <c r="QA213" s="51"/>
      <c r="QB213" s="51"/>
      <c r="QC213" s="51"/>
      <c r="QD213" s="51"/>
      <c r="QE213" s="51"/>
      <c r="QF213" s="51"/>
      <c r="QG213" s="51"/>
      <c r="QH213" s="51"/>
      <c r="QI213" s="51"/>
      <c r="QJ213" s="51"/>
      <c r="QK213" s="51"/>
      <c r="QL213" s="51"/>
      <c r="QM213" s="51"/>
      <c r="QN213" s="51"/>
      <c r="QO213" s="51"/>
      <c r="QP213" s="51"/>
      <c r="QQ213" s="51"/>
      <c r="QR213" s="51"/>
      <c r="QS213" s="51"/>
      <c r="QT213" s="51"/>
      <c r="QU213" s="51"/>
      <c r="QV213" s="51"/>
      <c r="QW213" s="51"/>
      <c r="QX213" s="51"/>
      <c r="QY213" s="51"/>
      <c r="QZ213" s="51"/>
      <c r="RA213" s="51"/>
      <c r="RB213" s="51"/>
      <c r="RC213" s="51"/>
      <c r="RD213" s="51"/>
      <c r="RE213" s="51"/>
      <c r="RF213" s="51"/>
      <c r="RG213" s="51"/>
      <c r="RH213" s="51"/>
      <c r="RI213" s="51"/>
      <c r="RJ213" s="51"/>
      <c r="RK213" s="51"/>
      <c r="RL213" s="51"/>
      <c r="RM213" s="51"/>
      <c r="RN213" s="51"/>
      <c r="RO213" s="51"/>
      <c r="RP213" s="51"/>
      <c r="RQ213" s="51"/>
      <c r="RR213" s="51"/>
      <c r="RS213" s="51"/>
      <c r="RT213" s="51"/>
      <c r="RU213" s="51"/>
      <c r="RV213" s="51"/>
      <c r="RW213" s="51"/>
      <c r="RX213" s="51"/>
      <c r="RY213" s="51"/>
      <c r="RZ213" s="51"/>
      <c r="SA213" s="51"/>
      <c r="SB213" s="51"/>
      <c r="SC213" s="51"/>
      <c r="SD213" s="51"/>
      <c r="SE213" s="51"/>
      <c r="SF213" s="51"/>
      <c r="SG213" s="51"/>
      <c r="SH213" s="51"/>
      <c r="SI213" s="51"/>
      <c r="SJ213" s="51"/>
      <c r="SK213" s="51"/>
      <c r="SL213" s="51"/>
      <c r="SM213" s="51"/>
      <c r="SN213" s="51"/>
      <c r="SO213" s="51"/>
      <c r="SP213" s="51"/>
      <c r="SQ213" s="51"/>
      <c r="SR213" s="51"/>
      <c r="SS213" s="51"/>
      <c r="ST213" s="51"/>
      <c r="SU213" s="51"/>
      <c r="SV213" s="51"/>
      <c r="SW213" s="51"/>
      <c r="SX213" s="51"/>
      <c r="SY213" s="51"/>
      <c r="SZ213" s="51"/>
      <c r="TA213" s="51"/>
      <c r="TB213" s="51"/>
      <c r="TC213" s="51"/>
      <c r="TD213" s="51"/>
      <c r="TE213" s="51"/>
      <c r="TF213" s="51"/>
      <c r="TG213" s="51"/>
      <c r="TH213" s="51"/>
      <c r="TI213" s="51"/>
      <c r="TJ213" s="51"/>
      <c r="TK213" s="51"/>
      <c r="TL213" s="51"/>
      <c r="TM213" s="51"/>
      <c r="TN213" s="51"/>
      <c r="TO213" s="51"/>
      <c r="TP213" s="51"/>
      <c r="TQ213" s="51"/>
      <c r="TR213" s="51"/>
      <c r="TS213" s="51"/>
      <c r="TT213" s="51"/>
      <c r="TU213" s="51"/>
      <c r="TV213" s="51"/>
      <c r="TW213" s="51"/>
      <c r="TX213" s="51"/>
      <c r="TY213" s="51"/>
      <c r="TZ213" s="51"/>
      <c r="UA213" s="51"/>
      <c r="UB213" s="51"/>
      <c r="UC213" s="51"/>
      <c r="UD213" s="51"/>
      <c r="UE213" s="51"/>
      <c r="UF213" s="51"/>
      <c r="UG213" s="51"/>
      <c r="UH213" s="51"/>
      <c r="UI213" s="51"/>
      <c r="UJ213" s="51"/>
      <c r="UK213" s="51"/>
      <c r="UL213" s="51"/>
      <c r="UM213" s="51"/>
      <c r="UN213" s="51"/>
      <c r="UO213" s="51"/>
      <c r="UP213" s="51"/>
      <c r="UQ213" s="51"/>
      <c r="UR213" s="51"/>
      <c r="US213" s="51"/>
      <c r="UT213" s="51"/>
      <c r="UU213" s="51"/>
      <c r="UV213" s="51"/>
      <c r="UW213" s="51"/>
      <c r="UX213" s="51"/>
      <c r="UY213" s="51"/>
      <c r="UZ213" s="51"/>
      <c r="VA213" s="51"/>
      <c r="VB213" s="51"/>
      <c r="VC213" s="51"/>
      <c r="VD213" s="51"/>
      <c r="VE213" s="51"/>
      <c r="VF213" s="51"/>
      <c r="VG213" s="51"/>
      <c r="VH213" s="51"/>
      <c r="VI213" s="51"/>
      <c r="VJ213" s="51"/>
      <c r="VK213" s="51"/>
      <c r="VL213" s="51"/>
      <c r="VM213" s="51"/>
      <c r="VN213" s="51"/>
      <c r="VO213" s="51"/>
      <c r="VP213" s="51"/>
      <c r="VQ213" s="51"/>
      <c r="VR213" s="51"/>
      <c r="VS213" s="51"/>
      <c r="VT213" s="51"/>
      <c r="VU213" s="51"/>
      <c r="VV213" s="51"/>
      <c r="VW213" s="51"/>
      <c r="VX213" s="51"/>
      <c r="VY213" s="51"/>
      <c r="VZ213" s="51"/>
      <c r="WA213" s="51"/>
      <c r="WB213" s="51"/>
      <c r="WC213" s="51"/>
      <c r="WD213" s="51"/>
      <c r="WE213" s="51"/>
      <c r="WF213" s="51"/>
      <c r="WG213" s="51"/>
      <c r="WH213" s="51"/>
      <c r="WI213" s="51"/>
      <c r="WJ213" s="51"/>
      <c r="WK213" s="51"/>
      <c r="WL213" s="51"/>
      <c r="WM213" s="51"/>
      <c r="WN213" s="51"/>
      <c r="WO213" s="51"/>
      <c r="WP213" s="51"/>
      <c r="WQ213" s="51"/>
      <c r="WR213" s="51"/>
      <c r="WS213" s="51"/>
      <c r="WT213" s="51"/>
      <c r="WU213" s="51"/>
      <c r="WV213" s="51"/>
      <c r="WW213" s="51"/>
      <c r="WX213" s="51"/>
      <c r="WY213" s="51"/>
      <c r="WZ213" s="51"/>
      <c r="XA213" s="51"/>
      <c r="XB213" s="51"/>
      <c r="XC213" s="51"/>
      <c r="XD213" s="51"/>
      <c r="XE213" s="51"/>
      <c r="XF213" s="51"/>
      <c r="XG213" s="51"/>
      <c r="XH213" s="51"/>
      <c r="XI213" s="51"/>
      <c r="XJ213" s="51"/>
      <c r="XK213" s="51"/>
      <c r="XL213" s="51"/>
      <c r="XM213" s="51"/>
      <c r="XN213" s="51"/>
      <c r="XO213" s="51"/>
      <c r="XP213" s="51"/>
      <c r="XQ213" s="51"/>
      <c r="XR213" s="51"/>
      <c r="XS213" s="51"/>
      <c r="XT213" s="51"/>
      <c r="XU213" s="51"/>
      <c r="XV213" s="51"/>
      <c r="XW213" s="51"/>
      <c r="XX213" s="51"/>
      <c r="XY213" s="51"/>
      <c r="XZ213" s="51"/>
      <c r="YA213" s="51"/>
      <c r="YB213" s="51"/>
      <c r="YC213" s="51"/>
      <c r="YD213" s="51"/>
      <c r="YE213" s="51"/>
      <c r="YF213" s="51"/>
      <c r="YG213" s="51"/>
      <c r="YH213" s="51"/>
      <c r="YI213" s="51"/>
      <c r="YJ213" s="51"/>
      <c r="YK213" s="51"/>
      <c r="YL213" s="51"/>
      <c r="YM213" s="51"/>
      <c r="YN213" s="51"/>
      <c r="YO213" s="51"/>
      <c r="YP213" s="51"/>
      <c r="YQ213" s="51"/>
      <c r="YR213" s="51"/>
    </row>
    <row r="214" spans="1:668" s="18" customFormat="1" ht="15.75" x14ac:dyDescent="0.25">
      <c r="A214" s="144" t="s">
        <v>198</v>
      </c>
      <c r="B214" s="145" t="s">
        <v>193</v>
      </c>
      <c r="C214" s="146" t="s">
        <v>74</v>
      </c>
      <c r="D214" s="147">
        <v>44593</v>
      </c>
      <c r="E214" s="148" t="s">
        <v>116</v>
      </c>
      <c r="F214" s="149">
        <v>76000</v>
      </c>
      <c r="G214" s="150">
        <v>2181.1999999999998</v>
      </c>
      <c r="H214" s="149">
        <v>6497.56</v>
      </c>
      <c r="I214" s="149">
        <v>2310.4</v>
      </c>
      <c r="J214" s="149">
        <v>25</v>
      </c>
      <c r="K214" s="149">
        <v>11014.16</v>
      </c>
      <c r="L214" s="170">
        <v>64985.84</v>
      </c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51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51"/>
      <c r="BG214" s="51"/>
      <c r="BH214" s="51"/>
      <c r="BI214" s="51"/>
      <c r="BJ214" s="51"/>
      <c r="BK214" s="51"/>
      <c r="BL214" s="51"/>
      <c r="BM214" s="51"/>
      <c r="BN214" s="51"/>
      <c r="BO214" s="51"/>
      <c r="BP214" s="51"/>
      <c r="BQ214" s="51"/>
      <c r="BR214" s="51"/>
      <c r="BS214" s="51"/>
      <c r="BT214" s="51"/>
      <c r="BU214" s="51"/>
      <c r="BV214" s="51"/>
      <c r="BW214" s="51"/>
      <c r="BX214" s="51"/>
      <c r="BY214" s="51"/>
      <c r="BZ214" s="51"/>
      <c r="CA214" s="51"/>
      <c r="CB214" s="51"/>
      <c r="CC214" s="51"/>
      <c r="CD214" s="51"/>
      <c r="CE214" s="51"/>
      <c r="CF214" s="51"/>
      <c r="CG214" s="51"/>
      <c r="CH214" s="51"/>
      <c r="CI214" s="51"/>
      <c r="CJ214" s="51"/>
      <c r="CK214" s="51"/>
      <c r="CL214" s="51"/>
      <c r="CM214" s="51"/>
      <c r="CN214" s="51"/>
      <c r="CO214" s="51"/>
      <c r="CP214" s="51"/>
      <c r="CQ214" s="51"/>
      <c r="CR214" s="51"/>
      <c r="CS214" s="51"/>
      <c r="CT214" s="51"/>
      <c r="CU214" s="51"/>
      <c r="CV214" s="51"/>
      <c r="CW214" s="51"/>
      <c r="CX214" s="51"/>
      <c r="CY214" s="51"/>
      <c r="CZ214" s="51"/>
      <c r="DA214" s="51"/>
      <c r="DB214" s="51"/>
      <c r="DC214" s="51"/>
      <c r="DD214" s="51"/>
      <c r="DE214" s="51"/>
      <c r="DF214" s="51"/>
      <c r="DG214" s="51"/>
      <c r="DH214" s="51"/>
      <c r="DI214" s="51"/>
      <c r="DJ214" s="51"/>
      <c r="DK214" s="51"/>
      <c r="DL214" s="51"/>
      <c r="DM214" s="51"/>
      <c r="DN214" s="51"/>
      <c r="DO214" s="51"/>
      <c r="DP214" s="51"/>
      <c r="DQ214" s="51"/>
      <c r="DR214" s="51"/>
      <c r="DS214" s="51"/>
      <c r="DT214" s="51"/>
      <c r="DU214" s="51"/>
      <c r="DV214" s="51"/>
      <c r="DW214" s="51"/>
      <c r="DX214" s="51"/>
      <c r="DY214" s="51"/>
      <c r="DZ214" s="51"/>
      <c r="EA214" s="51"/>
      <c r="EB214" s="51"/>
      <c r="EC214" s="51"/>
      <c r="ED214" s="51"/>
      <c r="EE214" s="51"/>
      <c r="EF214" s="51"/>
      <c r="EG214" s="51"/>
      <c r="EH214" s="51"/>
      <c r="EI214" s="51"/>
      <c r="EJ214" s="51"/>
      <c r="EK214" s="51"/>
      <c r="EL214" s="51"/>
      <c r="EM214" s="51"/>
      <c r="EN214" s="51"/>
      <c r="EO214" s="51"/>
      <c r="EP214" s="51"/>
      <c r="EQ214" s="51"/>
      <c r="ER214" s="51"/>
      <c r="ES214" s="51"/>
      <c r="ET214" s="51"/>
      <c r="EU214" s="51"/>
      <c r="EV214" s="51"/>
      <c r="EW214" s="51"/>
      <c r="EX214" s="51"/>
      <c r="EY214" s="51"/>
      <c r="EZ214" s="51"/>
      <c r="FA214" s="51"/>
      <c r="FB214" s="51"/>
      <c r="FC214" s="51"/>
      <c r="FD214" s="51"/>
      <c r="FE214" s="51"/>
      <c r="FF214" s="51"/>
      <c r="FG214" s="51"/>
      <c r="FH214" s="51"/>
      <c r="FI214" s="51"/>
      <c r="FJ214" s="51"/>
      <c r="FK214" s="51"/>
      <c r="FL214" s="51"/>
      <c r="FM214" s="51"/>
      <c r="FN214" s="51"/>
      <c r="FO214" s="51"/>
      <c r="FP214" s="51"/>
      <c r="FQ214" s="51"/>
      <c r="FR214" s="51"/>
      <c r="FS214" s="51"/>
      <c r="FT214" s="51"/>
      <c r="FU214" s="51"/>
      <c r="FV214" s="51"/>
      <c r="FW214" s="51"/>
      <c r="FX214" s="51"/>
      <c r="FY214" s="51"/>
      <c r="FZ214" s="51"/>
      <c r="GA214" s="51"/>
      <c r="GB214" s="51"/>
      <c r="GC214" s="51"/>
      <c r="GD214" s="51"/>
      <c r="GE214" s="51"/>
      <c r="GF214" s="51"/>
      <c r="GG214" s="51"/>
      <c r="GH214" s="51"/>
      <c r="GI214" s="51"/>
      <c r="GJ214" s="51"/>
      <c r="GK214" s="51"/>
      <c r="GL214" s="51"/>
      <c r="GM214" s="51"/>
      <c r="GN214" s="51"/>
      <c r="GO214" s="51"/>
      <c r="GP214" s="51"/>
      <c r="GQ214" s="51"/>
      <c r="GR214" s="51"/>
      <c r="GS214" s="51"/>
      <c r="GT214" s="51"/>
      <c r="GU214" s="51"/>
      <c r="GV214" s="51"/>
      <c r="GW214" s="51"/>
      <c r="GX214" s="51"/>
      <c r="GY214" s="51"/>
      <c r="GZ214" s="51"/>
      <c r="HA214" s="51"/>
      <c r="HB214" s="51"/>
      <c r="HC214" s="51"/>
      <c r="HD214" s="51"/>
      <c r="HE214" s="51"/>
      <c r="HF214" s="51"/>
      <c r="HG214" s="51"/>
      <c r="HH214" s="51"/>
      <c r="HI214" s="51"/>
      <c r="HJ214" s="51"/>
      <c r="HK214" s="51"/>
      <c r="HL214" s="51"/>
      <c r="HM214" s="51"/>
      <c r="HN214" s="51"/>
      <c r="HO214" s="51"/>
      <c r="HP214" s="51"/>
      <c r="HQ214" s="51"/>
      <c r="HR214" s="51"/>
      <c r="HS214" s="51"/>
      <c r="HT214" s="51"/>
      <c r="HU214" s="51"/>
      <c r="HV214" s="51"/>
      <c r="HW214" s="51"/>
      <c r="HX214" s="51"/>
      <c r="HY214" s="51"/>
      <c r="HZ214" s="51"/>
      <c r="IA214" s="51"/>
      <c r="IB214" s="51"/>
      <c r="IC214" s="51"/>
      <c r="ID214" s="51"/>
      <c r="IE214" s="51"/>
      <c r="IF214" s="51"/>
      <c r="IG214" s="51"/>
      <c r="IH214" s="51"/>
      <c r="II214" s="51"/>
      <c r="IJ214" s="51"/>
      <c r="IK214" s="51"/>
      <c r="IL214" s="51"/>
      <c r="IM214" s="51"/>
      <c r="IN214" s="51"/>
      <c r="IO214" s="51"/>
      <c r="IP214" s="51"/>
      <c r="IQ214" s="51"/>
      <c r="IR214" s="51"/>
      <c r="IS214" s="51"/>
      <c r="IT214" s="51"/>
      <c r="IU214" s="51"/>
      <c r="IV214" s="51"/>
      <c r="IW214" s="51"/>
      <c r="IX214" s="51"/>
      <c r="IY214" s="51"/>
      <c r="IZ214" s="51"/>
      <c r="JA214" s="51"/>
      <c r="JB214" s="51"/>
      <c r="JC214" s="51"/>
      <c r="JD214" s="51"/>
      <c r="JE214" s="51"/>
      <c r="JF214" s="51"/>
      <c r="JG214" s="51"/>
      <c r="JH214" s="51"/>
      <c r="JI214" s="51"/>
      <c r="JJ214" s="51"/>
      <c r="JK214" s="51"/>
      <c r="JL214" s="51"/>
      <c r="JM214" s="51"/>
      <c r="JN214" s="51"/>
      <c r="JO214" s="51"/>
      <c r="JP214" s="51"/>
      <c r="JQ214" s="51"/>
      <c r="JR214" s="51"/>
      <c r="JS214" s="51"/>
      <c r="JT214" s="51"/>
      <c r="JU214" s="51"/>
      <c r="JV214" s="51"/>
      <c r="JW214" s="51"/>
      <c r="JX214" s="51"/>
      <c r="JY214" s="51"/>
      <c r="JZ214" s="51"/>
      <c r="KA214" s="51"/>
      <c r="KB214" s="51"/>
      <c r="KC214" s="51"/>
      <c r="KD214" s="51"/>
      <c r="KE214" s="51"/>
      <c r="KF214" s="51"/>
      <c r="KG214" s="51"/>
      <c r="KH214" s="51"/>
      <c r="KI214" s="51"/>
      <c r="KJ214" s="51"/>
      <c r="KK214" s="51"/>
      <c r="KL214" s="51"/>
      <c r="KM214" s="51"/>
      <c r="KN214" s="51"/>
      <c r="KO214" s="51"/>
      <c r="KP214" s="51"/>
      <c r="KQ214" s="51"/>
      <c r="KR214" s="51"/>
      <c r="KS214" s="51"/>
      <c r="KT214" s="51"/>
      <c r="KU214" s="51"/>
      <c r="KV214" s="51"/>
      <c r="KW214" s="51"/>
      <c r="KX214" s="51"/>
      <c r="KY214" s="51"/>
      <c r="KZ214" s="51"/>
      <c r="LA214" s="51"/>
      <c r="LB214" s="51"/>
      <c r="LC214" s="51"/>
      <c r="LD214" s="51"/>
      <c r="LE214" s="51"/>
      <c r="LF214" s="51"/>
      <c r="LG214" s="51"/>
      <c r="LH214" s="51"/>
      <c r="LI214" s="51"/>
      <c r="LJ214" s="51"/>
      <c r="LK214" s="51"/>
      <c r="LL214" s="51"/>
      <c r="LM214" s="51"/>
      <c r="LN214" s="51"/>
      <c r="LO214" s="51"/>
      <c r="LP214" s="51"/>
      <c r="LQ214" s="51"/>
      <c r="LR214" s="51"/>
      <c r="LS214" s="51"/>
      <c r="LT214" s="51"/>
      <c r="LU214" s="51"/>
      <c r="LV214" s="51"/>
      <c r="LW214" s="51"/>
      <c r="LX214" s="51"/>
      <c r="LY214" s="51"/>
      <c r="LZ214" s="51"/>
      <c r="MA214" s="51"/>
      <c r="MB214" s="51"/>
      <c r="MC214" s="51"/>
      <c r="MD214" s="51"/>
      <c r="ME214" s="51"/>
      <c r="MF214" s="51"/>
      <c r="MG214" s="51"/>
      <c r="MH214" s="51"/>
      <c r="MI214" s="51"/>
      <c r="MJ214" s="51"/>
      <c r="MK214" s="51"/>
      <c r="ML214" s="51"/>
      <c r="MM214" s="51"/>
      <c r="MN214" s="51"/>
      <c r="MO214" s="51"/>
      <c r="MP214" s="51"/>
      <c r="MQ214" s="51"/>
      <c r="MR214" s="51"/>
      <c r="MS214" s="51"/>
      <c r="MT214" s="51"/>
      <c r="MU214" s="51"/>
      <c r="MV214" s="51"/>
      <c r="MW214" s="51"/>
      <c r="MX214" s="51"/>
      <c r="MY214" s="51"/>
      <c r="MZ214" s="51"/>
      <c r="NA214" s="51"/>
      <c r="NB214" s="51"/>
      <c r="NC214" s="51"/>
      <c r="ND214" s="51"/>
      <c r="NE214" s="51"/>
      <c r="NF214" s="51"/>
      <c r="NG214" s="51"/>
      <c r="NH214" s="51"/>
      <c r="NI214" s="51"/>
      <c r="NJ214" s="51"/>
      <c r="NK214" s="51"/>
      <c r="NL214" s="51"/>
      <c r="NM214" s="51"/>
      <c r="NN214" s="51"/>
      <c r="NO214" s="51"/>
      <c r="NP214" s="51"/>
      <c r="NQ214" s="51"/>
      <c r="NR214" s="51"/>
      <c r="NS214" s="51"/>
      <c r="NT214" s="51"/>
      <c r="NU214" s="51"/>
      <c r="NV214" s="51"/>
      <c r="NW214" s="51"/>
      <c r="NX214" s="51"/>
      <c r="NY214" s="51"/>
      <c r="NZ214" s="51"/>
      <c r="OA214" s="51"/>
      <c r="OB214" s="51"/>
      <c r="OC214" s="51"/>
      <c r="OD214" s="51"/>
      <c r="OE214" s="51"/>
      <c r="OF214" s="51"/>
      <c r="OG214" s="51"/>
      <c r="OH214" s="51"/>
      <c r="OI214" s="51"/>
      <c r="OJ214" s="51"/>
      <c r="OK214" s="51"/>
      <c r="OL214" s="51"/>
      <c r="OM214" s="51"/>
      <c r="ON214" s="51"/>
      <c r="OO214" s="51"/>
      <c r="OP214" s="51"/>
      <c r="OQ214" s="51"/>
      <c r="OR214" s="51"/>
      <c r="OS214" s="51"/>
      <c r="OT214" s="51"/>
      <c r="OU214" s="51"/>
      <c r="OV214" s="51"/>
      <c r="OW214" s="51"/>
      <c r="OX214" s="51"/>
      <c r="OY214" s="51"/>
      <c r="OZ214" s="51"/>
      <c r="PA214" s="51"/>
      <c r="PB214" s="51"/>
      <c r="PC214" s="51"/>
      <c r="PD214" s="51"/>
      <c r="PE214" s="51"/>
      <c r="PF214" s="51"/>
      <c r="PG214" s="51"/>
      <c r="PH214" s="51"/>
      <c r="PI214" s="51"/>
      <c r="PJ214" s="51"/>
      <c r="PK214" s="51"/>
      <c r="PL214" s="51"/>
      <c r="PM214" s="51"/>
      <c r="PN214" s="51"/>
      <c r="PO214" s="51"/>
      <c r="PP214" s="51"/>
      <c r="PQ214" s="51"/>
      <c r="PR214" s="51"/>
      <c r="PS214" s="51"/>
      <c r="PT214" s="51"/>
      <c r="PU214" s="51"/>
      <c r="PV214" s="51"/>
      <c r="PW214" s="51"/>
      <c r="PX214" s="51"/>
      <c r="PY214" s="51"/>
      <c r="PZ214" s="51"/>
      <c r="QA214" s="51"/>
      <c r="QB214" s="51"/>
      <c r="QC214" s="51"/>
      <c r="QD214" s="51"/>
      <c r="QE214" s="51"/>
      <c r="QF214" s="51"/>
      <c r="QG214" s="51"/>
      <c r="QH214" s="51"/>
      <c r="QI214" s="51"/>
      <c r="QJ214" s="51"/>
      <c r="QK214" s="51"/>
      <c r="QL214" s="51"/>
      <c r="QM214" s="51"/>
      <c r="QN214" s="51"/>
      <c r="QO214" s="51"/>
      <c r="QP214" s="51"/>
      <c r="QQ214" s="51"/>
      <c r="QR214" s="51"/>
      <c r="QS214" s="51"/>
      <c r="QT214" s="51"/>
      <c r="QU214" s="51"/>
      <c r="QV214" s="51"/>
      <c r="QW214" s="51"/>
      <c r="QX214" s="51"/>
      <c r="QY214" s="51"/>
      <c r="QZ214" s="51"/>
      <c r="RA214" s="51"/>
      <c r="RB214" s="51"/>
      <c r="RC214" s="51"/>
      <c r="RD214" s="51"/>
      <c r="RE214" s="51"/>
      <c r="RF214" s="51"/>
      <c r="RG214" s="51"/>
      <c r="RH214" s="51"/>
      <c r="RI214" s="51"/>
      <c r="RJ214" s="51"/>
      <c r="RK214" s="51"/>
      <c r="RL214" s="51"/>
      <c r="RM214" s="51"/>
      <c r="RN214" s="51"/>
      <c r="RO214" s="51"/>
      <c r="RP214" s="51"/>
      <c r="RQ214" s="51"/>
      <c r="RR214" s="51"/>
      <c r="RS214" s="51"/>
      <c r="RT214" s="51"/>
      <c r="RU214" s="51"/>
      <c r="RV214" s="51"/>
      <c r="RW214" s="51"/>
      <c r="RX214" s="51"/>
      <c r="RY214" s="51"/>
      <c r="RZ214" s="51"/>
      <c r="SA214" s="51"/>
      <c r="SB214" s="51"/>
      <c r="SC214" s="51"/>
      <c r="SD214" s="51"/>
      <c r="SE214" s="51"/>
      <c r="SF214" s="51"/>
      <c r="SG214" s="51"/>
      <c r="SH214" s="51"/>
      <c r="SI214" s="51"/>
      <c r="SJ214" s="51"/>
      <c r="SK214" s="51"/>
      <c r="SL214" s="51"/>
      <c r="SM214" s="51"/>
      <c r="SN214" s="51"/>
      <c r="SO214" s="51"/>
      <c r="SP214" s="51"/>
      <c r="SQ214" s="51"/>
      <c r="SR214" s="51"/>
      <c r="SS214" s="51"/>
      <c r="ST214" s="51"/>
      <c r="SU214" s="51"/>
      <c r="SV214" s="51"/>
      <c r="SW214" s="51"/>
      <c r="SX214" s="51"/>
      <c r="SY214" s="51"/>
      <c r="SZ214" s="51"/>
      <c r="TA214" s="51"/>
      <c r="TB214" s="51"/>
      <c r="TC214" s="51"/>
      <c r="TD214" s="51"/>
      <c r="TE214" s="51"/>
      <c r="TF214" s="51"/>
      <c r="TG214" s="51"/>
      <c r="TH214" s="51"/>
      <c r="TI214" s="51"/>
      <c r="TJ214" s="51"/>
      <c r="TK214" s="51"/>
      <c r="TL214" s="51"/>
      <c r="TM214" s="51"/>
      <c r="TN214" s="51"/>
      <c r="TO214" s="51"/>
      <c r="TP214" s="51"/>
      <c r="TQ214" s="51"/>
      <c r="TR214" s="51"/>
      <c r="TS214" s="51"/>
      <c r="TT214" s="51"/>
      <c r="TU214" s="51"/>
      <c r="TV214" s="51"/>
      <c r="TW214" s="51"/>
      <c r="TX214" s="51"/>
      <c r="TY214" s="51"/>
      <c r="TZ214" s="51"/>
      <c r="UA214" s="51"/>
      <c r="UB214" s="51"/>
      <c r="UC214" s="51"/>
      <c r="UD214" s="51"/>
      <c r="UE214" s="51"/>
      <c r="UF214" s="51"/>
      <c r="UG214" s="51"/>
      <c r="UH214" s="51"/>
      <c r="UI214" s="51"/>
      <c r="UJ214" s="51"/>
      <c r="UK214" s="51"/>
      <c r="UL214" s="51"/>
      <c r="UM214" s="51"/>
      <c r="UN214" s="51"/>
      <c r="UO214" s="51"/>
      <c r="UP214" s="51"/>
      <c r="UQ214" s="51"/>
      <c r="UR214" s="51"/>
      <c r="US214" s="51"/>
      <c r="UT214" s="51"/>
      <c r="UU214" s="51"/>
      <c r="UV214" s="51"/>
      <c r="UW214" s="51"/>
      <c r="UX214" s="51"/>
      <c r="UY214" s="51"/>
      <c r="UZ214" s="51"/>
      <c r="VA214" s="51"/>
      <c r="VB214" s="51"/>
      <c r="VC214" s="51"/>
      <c r="VD214" s="51"/>
      <c r="VE214" s="51"/>
      <c r="VF214" s="51"/>
      <c r="VG214" s="51"/>
      <c r="VH214" s="51"/>
      <c r="VI214" s="51"/>
      <c r="VJ214" s="51"/>
      <c r="VK214" s="51"/>
      <c r="VL214" s="51"/>
      <c r="VM214" s="51"/>
      <c r="VN214" s="51"/>
      <c r="VO214" s="51"/>
      <c r="VP214" s="51"/>
      <c r="VQ214" s="51"/>
      <c r="VR214" s="51"/>
      <c r="VS214" s="51"/>
      <c r="VT214" s="51"/>
      <c r="VU214" s="51"/>
      <c r="VV214" s="51"/>
      <c r="VW214" s="51"/>
      <c r="VX214" s="51"/>
      <c r="VY214" s="51"/>
      <c r="VZ214" s="51"/>
      <c r="WA214" s="51"/>
      <c r="WB214" s="51"/>
      <c r="WC214" s="51"/>
      <c r="WD214" s="51"/>
      <c r="WE214" s="51"/>
      <c r="WF214" s="51"/>
      <c r="WG214" s="51"/>
      <c r="WH214" s="51"/>
      <c r="WI214" s="51"/>
      <c r="WJ214" s="51"/>
      <c r="WK214" s="51"/>
      <c r="WL214" s="51"/>
      <c r="WM214" s="51"/>
      <c r="WN214" s="51"/>
      <c r="WO214" s="51"/>
      <c r="WP214" s="51"/>
      <c r="WQ214" s="51"/>
      <c r="WR214" s="51"/>
      <c r="WS214" s="51"/>
      <c r="WT214" s="51"/>
      <c r="WU214" s="51"/>
      <c r="WV214" s="51"/>
      <c r="WW214" s="51"/>
      <c r="WX214" s="51"/>
      <c r="WY214" s="51"/>
      <c r="WZ214" s="51"/>
      <c r="XA214" s="51"/>
      <c r="XB214" s="51"/>
      <c r="XC214" s="51"/>
      <c r="XD214" s="51"/>
      <c r="XE214" s="51"/>
      <c r="XF214" s="51"/>
      <c r="XG214" s="51"/>
      <c r="XH214" s="51"/>
      <c r="XI214" s="51"/>
      <c r="XJ214" s="51"/>
      <c r="XK214" s="51"/>
      <c r="XL214" s="51"/>
      <c r="XM214" s="51"/>
      <c r="XN214" s="51"/>
      <c r="XO214" s="51"/>
      <c r="XP214" s="51"/>
      <c r="XQ214" s="51"/>
      <c r="XR214" s="51"/>
      <c r="XS214" s="51"/>
      <c r="XT214" s="51"/>
      <c r="XU214" s="51"/>
      <c r="XV214" s="51"/>
      <c r="XW214" s="51"/>
      <c r="XX214" s="51"/>
      <c r="XY214" s="51"/>
      <c r="XZ214" s="51"/>
      <c r="YA214" s="51"/>
      <c r="YB214" s="51"/>
      <c r="YC214" s="51"/>
      <c r="YD214" s="51"/>
      <c r="YE214" s="51"/>
      <c r="YF214" s="51"/>
      <c r="YG214" s="51"/>
      <c r="YH214" s="51"/>
      <c r="YI214" s="51"/>
      <c r="YJ214" s="51"/>
      <c r="YK214" s="51"/>
      <c r="YL214" s="51"/>
      <c r="YM214" s="51"/>
      <c r="YN214" s="51"/>
      <c r="YO214" s="51"/>
      <c r="YP214" s="51"/>
      <c r="YQ214" s="51"/>
      <c r="YR214" s="51"/>
    </row>
    <row r="215" spans="1:668" s="18" customFormat="1" ht="15.75" x14ac:dyDescent="0.25">
      <c r="A215" s="144" t="s">
        <v>202</v>
      </c>
      <c r="B215" s="145" t="s">
        <v>86</v>
      </c>
      <c r="C215" s="146" t="s">
        <v>73</v>
      </c>
      <c r="D215" s="147">
        <v>44662</v>
      </c>
      <c r="E215" s="148" t="s">
        <v>116</v>
      </c>
      <c r="F215" s="149">
        <v>115000</v>
      </c>
      <c r="G215" s="150">
        <v>3300.5</v>
      </c>
      <c r="H215" s="149">
        <v>15633.74</v>
      </c>
      <c r="I215" s="149">
        <v>3496</v>
      </c>
      <c r="J215" s="149">
        <v>25</v>
      </c>
      <c r="K215" s="149">
        <v>22455.24</v>
      </c>
      <c r="L215" s="170">
        <v>92544.76</v>
      </c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5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51"/>
      <c r="BG215" s="51"/>
      <c r="BH215" s="51"/>
      <c r="BI215" s="51"/>
      <c r="BJ215" s="51"/>
      <c r="BK215" s="51"/>
      <c r="BL215" s="51"/>
      <c r="BM215" s="51"/>
      <c r="BN215" s="51"/>
      <c r="BO215" s="51"/>
      <c r="BP215" s="51"/>
      <c r="BQ215" s="51"/>
      <c r="BR215" s="51"/>
      <c r="BS215" s="51"/>
      <c r="BT215" s="51"/>
      <c r="BU215" s="51"/>
      <c r="BV215" s="51"/>
      <c r="BW215" s="51"/>
      <c r="BX215" s="51"/>
      <c r="BY215" s="51"/>
      <c r="BZ215" s="51"/>
      <c r="CA215" s="51"/>
      <c r="CB215" s="51"/>
      <c r="CC215" s="51"/>
      <c r="CD215" s="51"/>
      <c r="CE215" s="51"/>
      <c r="CF215" s="51"/>
      <c r="CG215" s="51"/>
      <c r="CH215" s="51"/>
      <c r="CI215" s="51"/>
      <c r="CJ215" s="51"/>
      <c r="CK215" s="51"/>
      <c r="CL215" s="51"/>
      <c r="CM215" s="51"/>
      <c r="CN215" s="51"/>
      <c r="CO215" s="51"/>
      <c r="CP215" s="51"/>
      <c r="CQ215" s="51"/>
      <c r="CR215" s="51"/>
      <c r="CS215" s="51"/>
      <c r="CT215" s="51"/>
      <c r="CU215" s="51"/>
      <c r="CV215" s="51"/>
      <c r="CW215" s="51"/>
      <c r="CX215" s="51"/>
      <c r="CY215" s="51"/>
      <c r="CZ215" s="51"/>
      <c r="DA215" s="51"/>
      <c r="DB215" s="51"/>
      <c r="DC215" s="51"/>
      <c r="DD215" s="51"/>
      <c r="DE215" s="51"/>
      <c r="DF215" s="51"/>
      <c r="DG215" s="51"/>
      <c r="DH215" s="51"/>
      <c r="DI215" s="51"/>
      <c r="DJ215" s="51"/>
      <c r="DK215" s="51"/>
      <c r="DL215" s="51"/>
      <c r="DM215" s="51"/>
      <c r="DN215" s="51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  <c r="EQ215" s="51"/>
      <c r="ER215" s="51"/>
      <c r="ES215" s="51"/>
      <c r="ET215" s="51"/>
      <c r="EU215" s="51"/>
      <c r="EV215" s="51"/>
      <c r="EW215" s="51"/>
      <c r="EX215" s="51"/>
      <c r="EY215" s="51"/>
      <c r="EZ215" s="51"/>
      <c r="FA215" s="51"/>
      <c r="FB215" s="51"/>
      <c r="FC215" s="51"/>
      <c r="FD215" s="51"/>
      <c r="FE215" s="51"/>
      <c r="FF215" s="51"/>
      <c r="FG215" s="51"/>
      <c r="FH215" s="51"/>
      <c r="FI215" s="51"/>
      <c r="FJ215" s="51"/>
      <c r="FK215" s="51"/>
      <c r="FL215" s="51"/>
      <c r="FM215" s="51"/>
      <c r="FN215" s="51"/>
      <c r="FO215" s="51"/>
      <c r="FP215" s="51"/>
      <c r="FQ215" s="51"/>
      <c r="FR215" s="51"/>
      <c r="FS215" s="51"/>
      <c r="FT215" s="51"/>
      <c r="FU215" s="51"/>
      <c r="FV215" s="51"/>
      <c r="FW215" s="51"/>
      <c r="FX215" s="51"/>
      <c r="FY215" s="51"/>
      <c r="FZ215" s="51"/>
      <c r="GA215" s="51"/>
      <c r="GB215" s="51"/>
      <c r="GC215" s="51"/>
      <c r="GD215" s="51"/>
      <c r="GE215" s="51"/>
      <c r="GF215" s="51"/>
      <c r="GG215" s="51"/>
      <c r="GH215" s="51"/>
      <c r="GI215" s="51"/>
      <c r="GJ215" s="51"/>
      <c r="GK215" s="51"/>
      <c r="GL215" s="51"/>
      <c r="GM215" s="51"/>
      <c r="GN215" s="51"/>
      <c r="GO215" s="51"/>
      <c r="GP215" s="51"/>
      <c r="GQ215" s="51"/>
      <c r="GR215" s="51"/>
      <c r="GS215" s="51"/>
      <c r="GT215" s="51"/>
      <c r="GU215" s="51"/>
      <c r="GV215" s="51"/>
      <c r="GW215" s="51"/>
      <c r="GX215" s="51"/>
      <c r="GY215" s="51"/>
      <c r="GZ215" s="51"/>
      <c r="HA215" s="51"/>
      <c r="HB215" s="51"/>
      <c r="HC215" s="51"/>
      <c r="HD215" s="51"/>
      <c r="HE215" s="51"/>
      <c r="HF215" s="51"/>
      <c r="HG215" s="51"/>
      <c r="HH215" s="51"/>
      <c r="HI215" s="51"/>
      <c r="HJ215" s="51"/>
      <c r="HK215" s="51"/>
      <c r="HL215" s="51"/>
      <c r="HM215" s="51"/>
      <c r="HN215" s="51"/>
      <c r="HO215" s="51"/>
      <c r="HP215" s="51"/>
      <c r="HQ215" s="51"/>
      <c r="HR215" s="51"/>
      <c r="HS215" s="51"/>
      <c r="HT215" s="51"/>
      <c r="HU215" s="51"/>
      <c r="HV215" s="51"/>
      <c r="HW215" s="51"/>
      <c r="HX215" s="51"/>
      <c r="HY215" s="51"/>
      <c r="HZ215" s="51"/>
      <c r="IA215" s="51"/>
      <c r="IB215" s="51"/>
      <c r="IC215" s="51"/>
      <c r="ID215" s="51"/>
      <c r="IE215" s="51"/>
      <c r="IF215" s="51"/>
      <c r="IG215" s="51"/>
      <c r="IH215" s="51"/>
      <c r="II215" s="51"/>
      <c r="IJ215" s="51"/>
      <c r="IK215" s="51"/>
      <c r="IL215" s="51"/>
      <c r="IM215" s="51"/>
      <c r="IN215" s="51"/>
      <c r="IO215" s="51"/>
      <c r="IP215" s="51"/>
      <c r="IQ215" s="51"/>
      <c r="IR215" s="51"/>
      <c r="IS215" s="51"/>
      <c r="IT215" s="51"/>
      <c r="IU215" s="51"/>
      <c r="IV215" s="51"/>
      <c r="IW215" s="51"/>
      <c r="IX215" s="51"/>
      <c r="IY215" s="51"/>
      <c r="IZ215" s="51"/>
      <c r="JA215" s="51"/>
      <c r="JB215" s="51"/>
      <c r="JC215" s="51"/>
      <c r="JD215" s="51"/>
      <c r="JE215" s="51"/>
      <c r="JF215" s="51"/>
      <c r="JG215" s="51"/>
      <c r="JH215" s="51"/>
      <c r="JI215" s="51"/>
      <c r="JJ215" s="51"/>
      <c r="JK215" s="51"/>
      <c r="JL215" s="51"/>
      <c r="JM215" s="51"/>
      <c r="JN215" s="51"/>
      <c r="JO215" s="51"/>
      <c r="JP215" s="51"/>
      <c r="JQ215" s="51"/>
      <c r="JR215" s="51"/>
      <c r="JS215" s="51"/>
      <c r="JT215" s="51"/>
      <c r="JU215" s="51"/>
      <c r="JV215" s="51"/>
      <c r="JW215" s="51"/>
      <c r="JX215" s="51"/>
      <c r="JY215" s="51"/>
      <c r="JZ215" s="51"/>
      <c r="KA215" s="51"/>
      <c r="KB215" s="51"/>
      <c r="KC215" s="51"/>
      <c r="KD215" s="51"/>
      <c r="KE215" s="51"/>
      <c r="KF215" s="51"/>
      <c r="KG215" s="51"/>
      <c r="KH215" s="51"/>
      <c r="KI215" s="51"/>
      <c r="KJ215" s="51"/>
      <c r="KK215" s="51"/>
      <c r="KL215" s="51"/>
      <c r="KM215" s="51"/>
      <c r="KN215" s="51"/>
      <c r="KO215" s="51"/>
      <c r="KP215" s="51"/>
      <c r="KQ215" s="51"/>
      <c r="KR215" s="51"/>
      <c r="KS215" s="51"/>
      <c r="KT215" s="51"/>
      <c r="KU215" s="51"/>
      <c r="KV215" s="51"/>
      <c r="KW215" s="51"/>
      <c r="KX215" s="51"/>
      <c r="KY215" s="51"/>
      <c r="KZ215" s="51"/>
      <c r="LA215" s="51"/>
      <c r="LB215" s="51"/>
      <c r="LC215" s="51"/>
      <c r="LD215" s="51"/>
      <c r="LE215" s="51"/>
      <c r="LF215" s="51"/>
      <c r="LG215" s="51"/>
      <c r="LH215" s="51"/>
      <c r="LI215" s="51"/>
      <c r="LJ215" s="51"/>
      <c r="LK215" s="51"/>
      <c r="LL215" s="51"/>
      <c r="LM215" s="51"/>
      <c r="LN215" s="51"/>
      <c r="LO215" s="51"/>
      <c r="LP215" s="51"/>
      <c r="LQ215" s="51"/>
      <c r="LR215" s="51"/>
      <c r="LS215" s="51"/>
      <c r="LT215" s="51"/>
      <c r="LU215" s="51"/>
      <c r="LV215" s="51"/>
      <c r="LW215" s="51"/>
      <c r="LX215" s="51"/>
      <c r="LY215" s="51"/>
      <c r="LZ215" s="51"/>
      <c r="MA215" s="51"/>
      <c r="MB215" s="51"/>
      <c r="MC215" s="51"/>
      <c r="MD215" s="51"/>
      <c r="ME215" s="51"/>
      <c r="MF215" s="51"/>
      <c r="MG215" s="51"/>
      <c r="MH215" s="51"/>
      <c r="MI215" s="51"/>
      <c r="MJ215" s="51"/>
      <c r="MK215" s="51"/>
      <c r="ML215" s="51"/>
      <c r="MM215" s="51"/>
      <c r="MN215" s="51"/>
      <c r="MO215" s="51"/>
      <c r="MP215" s="51"/>
      <c r="MQ215" s="51"/>
      <c r="MR215" s="51"/>
      <c r="MS215" s="51"/>
      <c r="MT215" s="51"/>
      <c r="MU215" s="51"/>
      <c r="MV215" s="51"/>
      <c r="MW215" s="51"/>
      <c r="MX215" s="51"/>
      <c r="MY215" s="51"/>
      <c r="MZ215" s="51"/>
      <c r="NA215" s="51"/>
      <c r="NB215" s="51"/>
      <c r="NC215" s="51"/>
      <c r="ND215" s="51"/>
      <c r="NE215" s="51"/>
      <c r="NF215" s="51"/>
      <c r="NG215" s="51"/>
      <c r="NH215" s="51"/>
      <c r="NI215" s="51"/>
      <c r="NJ215" s="51"/>
      <c r="NK215" s="51"/>
      <c r="NL215" s="51"/>
      <c r="NM215" s="51"/>
      <c r="NN215" s="51"/>
      <c r="NO215" s="51"/>
      <c r="NP215" s="51"/>
      <c r="NQ215" s="51"/>
      <c r="NR215" s="51"/>
      <c r="NS215" s="51"/>
      <c r="NT215" s="51"/>
      <c r="NU215" s="51"/>
      <c r="NV215" s="51"/>
      <c r="NW215" s="51"/>
      <c r="NX215" s="51"/>
      <c r="NY215" s="51"/>
      <c r="NZ215" s="51"/>
      <c r="OA215" s="51"/>
      <c r="OB215" s="51"/>
      <c r="OC215" s="51"/>
      <c r="OD215" s="51"/>
      <c r="OE215" s="51"/>
      <c r="OF215" s="51"/>
      <c r="OG215" s="51"/>
      <c r="OH215" s="51"/>
      <c r="OI215" s="51"/>
      <c r="OJ215" s="51"/>
      <c r="OK215" s="51"/>
      <c r="OL215" s="51"/>
      <c r="OM215" s="51"/>
      <c r="ON215" s="51"/>
      <c r="OO215" s="51"/>
      <c r="OP215" s="51"/>
      <c r="OQ215" s="51"/>
      <c r="OR215" s="51"/>
      <c r="OS215" s="51"/>
      <c r="OT215" s="51"/>
      <c r="OU215" s="51"/>
      <c r="OV215" s="51"/>
      <c r="OW215" s="51"/>
      <c r="OX215" s="51"/>
      <c r="OY215" s="51"/>
      <c r="OZ215" s="51"/>
      <c r="PA215" s="51"/>
      <c r="PB215" s="51"/>
      <c r="PC215" s="51"/>
      <c r="PD215" s="51"/>
      <c r="PE215" s="51"/>
      <c r="PF215" s="51"/>
      <c r="PG215" s="51"/>
      <c r="PH215" s="51"/>
      <c r="PI215" s="51"/>
      <c r="PJ215" s="51"/>
      <c r="PK215" s="51"/>
      <c r="PL215" s="51"/>
      <c r="PM215" s="51"/>
      <c r="PN215" s="51"/>
      <c r="PO215" s="51"/>
      <c r="PP215" s="51"/>
      <c r="PQ215" s="51"/>
      <c r="PR215" s="51"/>
      <c r="PS215" s="51"/>
      <c r="PT215" s="51"/>
      <c r="PU215" s="51"/>
      <c r="PV215" s="51"/>
      <c r="PW215" s="51"/>
      <c r="PX215" s="51"/>
      <c r="PY215" s="51"/>
      <c r="PZ215" s="51"/>
      <c r="QA215" s="51"/>
      <c r="QB215" s="51"/>
      <c r="QC215" s="51"/>
      <c r="QD215" s="51"/>
      <c r="QE215" s="51"/>
      <c r="QF215" s="51"/>
      <c r="QG215" s="51"/>
      <c r="QH215" s="51"/>
      <c r="QI215" s="51"/>
      <c r="QJ215" s="51"/>
      <c r="QK215" s="51"/>
      <c r="QL215" s="51"/>
      <c r="QM215" s="51"/>
      <c r="QN215" s="51"/>
      <c r="QO215" s="51"/>
      <c r="QP215" s="51"/>
      <c r="QQ215" s="51"/>
      <c r="QR215" s="51"/>
      <c r="QS215" s="51"/>
      <c r="QT215" s="51"/>
      <c r="QU215" s="51"/>
      <c r="QV215" s="51"/>
      <c r="QW215" s="51"/>
      <c r="QX215" s="51"/>
      <c r="QY215" s="51"/>
      <c r="QZ215" s="51"/>
      <c r="RA215" s="51"/>
      <c r="RB215" s="51"/>
      <c r="RC215" s="51"/>
      <c r="RD215" s="51"/>
      <c r="RE215" s="51"/>
      <c r="RF215" s="51"/>
      <c r="RG215" s="51"/>
      <c r="RH215" s="51"/>
      <c r="RI215" s="51"/>
      <c r="RJ215" s="51"/>
      <c r="RK215" s="51"/>
      <c r="RL215" s="51"/>
      <c r="RM215" s="51"/>
      <c r="RN215" s="51"/>
      <c r="RO215" s="51"/>
      <c r="RP215" s="51"/>
      <c r="RQ215" s="51"/>
      <c r="RR215" s="51"/>
      <c r="RS215" s="51"/>
      <c r="RT215" s="51"/>
      <c r="RU215" s="51"/>
      <c r="RV215" s="51"/>
      <c r="RW215" s="51"/>
      <c r="RX215" s="51"/>
      <c r="RY215" s="51"/>
      <c r="RZ215" s="51"/>
      <c r="SA215" s="51"/>
      <c r="SB215" s="51"/>
      <c r="SC215" s="51"/>
      <c r="SD215" s="51"/>
      <c r="SE215" s="51"/>
      <c r="SF215" s="51"/>
      <c r="SG215" s="51"/>
      <c r="SH215" s="51"/>
      <c r="SI215" s="51"/>
      <c r="SJ215" s="51"/>
      <c r="SK215" s="51"/>
      <c r="SL215" s="51"/>
      <c r="SM215" s="51"/>
      <c r="SN215" s="51"/>
      <c r="SO215" s="51"/>
      <c r="SP215" s="51"/>
      <c r="SQ215" s="51"/>
      <c r="SR215" s="51"/>
      <c r="SS215" s="51"/>
      <c r="ST215" s="51"/>
      <c r="SU215" s="51"/>
      <c r="SV215" s="51"/>
      <c r="SW215" s="51"/>
      <c r="SX215" s="51"/>
      <c r="SY215" s="51"/>
      <c r="SZ215" s="51"/>
      <c r="TA215" s="51"/>
      <c r="TB215" s="51"/>
      <c r="TC215" s="51"/>
      <c r="TD215" s="51"/>
      <c r="TE215" s="51"/>
      <c r="TF215" s="51"/>
      <c r="TG215" s="51"/>
      <c r="TH215" s="51"/>
      <c r="TI215" s="51"/>
      <c r="TJ215" s="51"/>
      <c r="TK215" s="51"/>
      <c r="TL215" s="51"/>
      <c r="TM215" s="51"/>
      <c r="TN215" s="51"/>
      <c r="TO215" s="51"/>
      <c r="TP215" s="51"/>
      <c r="TQ215" s="51"/>
      <c r="TR215" s="51"/>
      <c r="TS215" s="51"/>
      <c r="TT215" s="51"/>
      <c r="TU215" s="51"/>
      <c r="TV215" s="51"/>
      <c r="TW215" s="51"/>
      <c r="TX215" s="51"/>
      <c r="TY215" s="51"/>
      <c r="TZ215" s="51"/>
      <c r="UA215" s="51"/>
      <c r="UB215" s="51"/>
      <c r="UC215" s="51"/>
      <c r="UD215" s="51"/>
      <c r="UE215" s="51"/>
      <c r="UF215" s="51"/>
      <c r="UG215" s="51"/>
      <c r="UH215" s="51"/>
      <c r="UI215" s="51"/>
      <c r="UJ215" s="51"/>
      <c r="UK215" s="51"/>
      <c r="UL215" s="51"/>
      <c r="UM215" s="51"/>
      <c r="UN215" s="51"/>
      <c r="UO215" s="51"/>
      <c r="UP215" s="51"/>
      <c r="UQ215" s="51"/>
      <c r="UR215" s="51"/>
      <c r="US215" s="51"/>
      <c r="UT215" s="51"/>
      <c r="UU215" s="51"/>
      <c r="UV215" s="51"/>
      <c r="UW215" s="51"/>
      <c r="UX215" s="51"/>
      <c r="UY215" s="51"/>
      <c r="UZ215" s="51"/>
      <c r="VA215" s="51"/>
      <c r="VB215" s="51"/>
      <c r="VC215" s="51"/>
      <c r="VD215" s="51"/>
      <c r="VE215" s="51"/>
      <c r="VF215" s="51"/>
      <c r="VG215" s="51"/>
      <c r="VH215" s="51"/>
      <c r="VI215" s="51"/>
      <c r="VJ215" s="51"/>
      <c r="VK215" s="51"/>
      <c r="VL215" s="51"/>
      <c r="VM215" s="51"/>
      <c r="VN215" s="51"/>
      <c r="VO215" s="51"/>
      <c r="VP215" s="51"/>
      <c r="VQ215" s="51"/>
      <c r="VR215" s="51"/>
      <c r="VS215" s="51"/>
      <c r="VT215" s="51"/>
      <c r="VU215" s="51"/>
      <c r="VV215" s="51"/>
      <c r="VW215" s="51"/>
      <c r="VX215" s="51"/>
      <c r="VY215" s="51"/>
      <c r="VZ215" s="51"/>
      <c r="WA215" s="51"/>
      <c r="WB215" s="51"/>
      <c r="WC215" s="51"/>
      <c r="WD215" s="51"/>
      <c r="WE215" s="51"/>
      <c r="WF215" s="51"/>
      <c r="WG215" s="51"/>
      <c r="WH215" s="51"/>
      <c r="WI215" s="51"/>
      <c r="WJ215" s="51"/>
      <c r="WK215" s="51"/>
      <c r="WL215" s="51"/>
      <c r="WM215" s="51"/>
      <c r="WN215" s="51"/>
      <c r="WO215" s="51"/>
      <c r="WP215" s="51"/>
      <c r="WQ215" s="51"/>
      <c r="WR215" s="51"/>
      <c r="WS215" s="51"/>
      <c r="WT215" s="51"/>
      <c r="WU215" s="51"/>
      <c r="WV215" s="51"/>
      <c r="WW215" s="51"/>
      <c r="WX215" s="51"/>
      <c r="WY215" s="51"/>
      <c r="WZ215" s="51"/>
      <c r="XA215" s="51"/>
      <c r="XB215" s="51"/>
      <c r="XC215" s="51"/>
      <c r="XD215" s="51"/>
      <c r="XE215" s="51"/>
      <c r="XF215" s="51"/>
      <c r="XG215" s="51"/>
      <c r="XH215" s="51"/>
      <c r="XI215" s="51"/>
      <c r="XJ215" s="51"/>
      <c r="XK215" s="51"/>
      <c r="XL215" s="51"/>
      <c r="XM215" s="51"/>
      <c r="XN215" s="51"/>
      <c r="XO215" s="51"/>
      <c r="XP215" s="51"/>
      <c r="XQ215" s="51"/>
      <c r="XR215" s="51"/>
      <c r="XS215" s="51"/>
      <c r="XT215" s="51"/>
      <c r="XU215" s="51"/>
      <c r="XV215" s="51"/>
      <c r="XW215" s="51"/>
      <c r="XX215" s="51"/>
      <c r="XY215" s="51"/>
      <c r="XZ215" s="51"/>
      <c r="YA215" s="51"/>
      <c r="YB215" s="51"/>
      <c r="YC215" s="51"/>
      <c r="YD215" s="51"/>
      <c r="YE215" s="51"/>
      <c r="YF215" s="51"/>
      <c r="YG215" s="51"/>
      <c r="YH215" s="51"/>
      <c r="YI215" s="51"/>
      <c r="YJ215" s="51"/>
      <c r="YK215" s="51"/>
      <c r="YL215" s="51"/>
      <c r="YM215" s="51"/>
      <c r="YN215" s="51"/>
      <c r="YO215" s="51"/>
      <c r="YP215" s="51"/>
      <c r="YQ215" s="51"/>
      <c r="YR215" s="51"/>
    </row>
    <row r="216" spans="1:668" s="118" customFormat="1" ht="15.75" x14ac:dyDescent="0.25">
      <c r="A216" s="142" t="s">
        <v>14</v>
      </c>
      <c r="B216" s="41">
        <v>3</v>
      </c>
      <c r="C216" s="93"/>
      <c r="D216" s="93"/>
      <c r="E216" s="143"/>
      <c r="F216" s="85">
        <f t="shared" ref="F216:L216" si="38">SUM(F213:F215)</f>
        <v>251000</v>
      </c>
      <c r="G216" s="85">
        <f t="shared" si="38"/>
        <v>7203.7</v>
      </c>
      <c r="H216" s="85">
        <f t="shared" si="38"/>
        <v>25617.98</v>
      </c>
      <c r="I216" s="85">
        <f t="shared" si="38"/>
        <v>7630.4</v>
      </c>
      <c r="J216" s="85">
        <f t="shared" si="38"/>
        <v>287.39999999999998</v>
      </c>
      <c r="K216" s="85">
        <f t="shared" si="38"/>
        <v>40739.479999999996</v>
      </c>
      <c r="L216" s="167">
        <f t="shared" si="38"/>
        <v>210260.52</v>
      </c>
      <c r="M216" s="18"/>
      <c r="N216" s="18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19"/>
      <c r="AR216" s="119"/>
      <c r="AS216" s="119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  <c r="CE216" s="106"/>
      <c r="CF216" s="106"/>
      <c r="CG216" s="106"/>
      <c r="CH216" s="106"/>
      <c r="CI216" s="106"/>
      <c r="CJ216" s="106"/>
      <c r="CK216" s="106"/>
      <c r="CL216" s="106"/>
      <c r="CM216" s="106"/>
      <c r="CN216" s="106"/>
      <c r="CO216" s="106"/>
      <c r="CP216" s="106"/>
      <c r="CQ216" s="106"/>
      <c r="CR216" s="106"/>
      <c r="CS216" s="106"/>
      <c r="CT216" s="106"/>
      <c r="CU216" s="106"/>
      <c r="CV216" s="106"/>
      <c r="CW216" s="106"/>
      <c r="CX216" s="106"/>
      <c r="CY216" s="106"/>
      <c r="CZ216" s="106"/>
      <c r="DA216" s="106"/>
      <c r="DB216" s="106"/>
      <c r="DC216" s="106"/>
      <c r="DD216" s="106"/>
      <c r="DE216" s="106"/>
      <c r="DF216" s="106"/>
      <c r="DG216" s="106"/>
      <c r="DH216" s="106"/>
      <c r="DI216" s="106"/>
      <c r="DJ216" s="106"/>
      <c r="DK216" s="106"/>
      <c r="DL216" s="106"/>
      <c r="DM216" s="106"/>
      <c r="DN216" s="106"/>
      <c r="DO216" s="106"/>
      <c r="DP216" s="106"/>
      <c r="DQ216" s="106"/>
      <c r="DR216" s="106"/>
      <c r="DS216" s="106"/>
      <c r="DT216" s="106"/>
      <c r="DU216" s="106"/>
      <c r="DV216" s="106"/>
      <c r="DW216" s="106"/>
      <c r="DX216" s="106"/>
      <c r="DY216" s="106"/>
      <c r="DZ216" s="106"/>
      <c r="EA216" s="106"/>
      <c r="EB216" s="106"/>
      <c r="EC216" s="106"/>
      <c r="ED216" s="106"/>
      <c r="EE216" s="106"/>
      <c r="EF216" s="106"/>
      <c r="EG216" s="106"/>
      <c r="EH216" s="106"/>
      <c r="EI216" s="106"/>
      <c r="EJ216" s="106"/>
      <c r="EK216" s="106"/>
      <c r="EL216" s="106"/>
      <c r="EM216" s="106"/>
      <c r="EN216" s="106"/>
      <c r="EO216" s="106"/>
      <c r="EP216" s="106"/>
      <c r="EQ216" s="106"/>
      <c r="ER216" s="106"/>
      <c r="ES216" s="106"/>
      <c r="ET216" s="106"/>
      <c r="EU216" s="106"/>
      <c r="EV216" s="106"/>
      <c r="EW216" s="106"/>
      <c r="EX216" s="106"/>
      <c r="EY216" s="106"/>
      <c r="EZ216" s="106"/>
      <c r="FA216" s="106"/>
      <c r="FB216" s="106"/>
      <c r="FC216" s="106"/>
      <c r="FD216" s="106"/>
      <c r="FE216" s="106"/>
      <c r="FF216" s="106"/>
      <c r="FG216" s="106"/>
      <c r="FH216" s="106"/>
      <c r="FI216" s="106"/>
      <c r="FJ216" s="106"/>
      <c r="FK216" s="106"/>
      <c r="FL216" s="106"/>
      <c r="FM216" s="106"/>
      <c r="FN216" s="106"/>
      <c r="FO216" s="106"/>
      <c r="FP216" s="106"/>
      <c r="FQ216" s="106"/>
      <c r="FR216" s="106"/>
      <c r="FS216" s="106"/>
      <c r="FT216" s="106"/>
      <c r="FU216" s="106"/>
      <c r="FV216" s="106"/>
      <c r="FW216" s="106"/>
      <c r="FX216" s="106"/>
      <c r="FY216" s="106"/>
      <c r="FZ216" s="106"/>
      <c r="GA216" s="106"/>
      <c r="GB216" s="106"/>
      <c r="GC216" s="106"/>
      <c r="GD216" s="106"/>
      <c r="GE216" s="106"/>
      <c r="GF216" s="106"/>
      <c r="GG216" s="106"/>
      <c r="GH216" s="106"/>
      <c r="GI216" s="106"/>
      <c r="GJ216" s="106"/>
      <c r="GK216" s="106"/>
      <c r="GL216" s="106"/>
      <c r="GM216" s="106"/>
      <c r="GN216" s="106"/>
      <c r="GO216" s="106"/>
      <c r="GP216" s="106"/>
      <c r="GQ216" s="106"/>
      <c r="GR216" s="106"/>
      <c r="GS216" s="106"/>
      <c r="GT216" s="106"/>
      <c r="GU216" s="106"/>
      <c r="GV216" s="106"/>
      <c r="GW216" s="106"/>
      <c r="GX216" s="106"/>
      <c r="GY216" s="106"/>
      <c r="GZ216" s="106"/>
      <c r="HA216" s="106"/>
      <c r="HB216" s="106"/>
      <c r="HC216" s="106"/>
      <c r="HD216" s="106"/>
      <c r="HE216" s="106"/>
      <c r="HF216" s="106"/>
      <c r="HG216" s="106"/>
      <c r="HH216" s="106"/>
      <c r="HI216" s="106"/>
      <c r="HJ216" s="106"/>
      <c r="HK216" s="106"/>
      <c r="HL216" s="106"/>
      <c r="HM216" s="106"/>
      <c r="HN216" s="106"/>
      <c r="HO216" s="106"/>
      <c r="HP216" s="106"/>
      <c r="HQ216" s="106"/>
      <c r="HR216" s="106"/>
      <c r="HS216" s="106"/>
      <c r="HT216" s="106"/>
      <c r="HU216" s="106"/>
      <c r="HV216" s="106"/>
      <c r="HW216" s="106"/>
      <c r="HX216" s="106"/>
      <c r="HY216" s="106"/>
      <c r="HZ216" s="106"/>
      <c r="IA216" s="106"/>
      <c r="IB216" s="106"/>
      <c r="IC216" s="106"/>
      <c r="ID216" s="106"/>
      <c r="IE216" s="106"/>
      <c r="IF216" s="106"/>
      <c r="IG216" s="106"/>
      <c r="IH216" s="106"/>
      <c r="II216" s="106"/>
      <c r="IJ216" s="106"/>
      <c r="IK216" s="106"/>
      <c r="IL216" s="106"/>
      <c r="IM216" s="106"/>
      <c r="IN216" s="106"/>
      <c r="IO216" s="106"/>
      <c r="IP216" s="106"/>
      <c r="IQ216" s="106"/>
      <c r="IR216" s="106"/>
      <c r="IS216" s="106"/>
      <c r="IT216" s="106"/>
      <c r="IU216" s="106"/>
      <c r="IV216" s="106"/>
      <c r="IW216" s="106"/>
      <c r="IX216" s="106"/>
      <c r="IY216" s="106"/>
      <c r="IZ216" s="106"/>
      <c r="JA216" s="106"/>
      <c r="JB216" s="106"/>
      <c r="JC216" s="106"/>
      <c r="JD216" s="106"/>
      <c r="JE216" s="106"/>
      <c r="JF216" s="106"/>
      <c r="JG216" s="106"/>
      <c r="JH216" s="106"/>
      <c r="JI216" s="106"/>
      <c r="JJ216" s="106"/>
      <c r="JK216" s="106"/>
      <c r="JL216" s="106"/>
      <c r="JM216" s="106"/>
      <c r="JN216" s="106"/>
      <c r="JO216" s="106"/>
      <c r="JP216" s="106"/>
      <c r="JQ216" s="106"/>
      <c r="JR216" s="106"/>
      <c r="JS216" s="106"/>
      <c r="JT216" s="106"/>
      <c r="JU216" s="106"/>
      <c r="JV216" s="106"/>
      <c r="JW216" s="106"/>
      <c r="JX216" s="106"/>
      <c r="JY216" s="106"/>
      <c r="JZ216" s="106"/>
      <c r="KA216" s="106"/>
      <c r="KB216" s="106"/>
      <c r="KC216" s="106"/>
      <c r="KD216" s="106"/>
      <c r="KE216" s="106"/>
      <c r="KF216" s="106"/>
      <c r="KG216" s="106"/>
      <c r="KH216" s="106"/>
      <c r="KI216" s="106"/>
      <c r="KJ216" s="106"/>
      <c r="KK216" s="106"/>
      <c r="KL216" s="106"/>
      <c r="KM216" s="106"/>
      <c r="KN216" s="106"/>
      <c r="KO216" s="106"/>
      <c r="KP216" s="106"/>
      <c r="KQ216" s="106"/>
      <c r="KR216" s="106"/>
      <c r="KS216" s="106"/>
      <c r="KT216" s="106"/>
      <c r="KU216" s="106"/>
      <c r="KV216" s="106"/>
      <c r="KW216" s="106"/>
      <c r="KX216" s="106"/>
      <c r="KY216" s="106"/>
      <c r="KZ216" s="106"/>
      <c r="LA216" s="106"/>
      <c r="LB216" s="106"/>
      <c r="LC216" s="106"/>
      <c r="LD216" s="106"/>
      <c r="LE216" s="106"/>
      <c r="LF216" s="106"/>
      <c r="LG216" s="106"/>
      <c r="LH216" s="106"/>
      <c r="LI216" s="106"/>
      <c r="LJ216" s="106"/>
      <c r="LK216" s="106"/>
      <c r="LL216" s="106"/>
      <c r="LM216" s="106"/>
      <c r="LN216" s="106"/>
      <c r="LO216" s="106"/>
      <c r="LP216" s="106"/>
      <c r="LQ216" s="106"/>
      <c r="LR216" s="106"/>
      <c r="LS216" s="106"/>
      <c r="LT216" s="106"/>
      <c r="LU216" s="106"/>
      <c r="LV216" s="106"/>
      <c r="LW216" s="106"/>
      <c r="LX216" s="106"/>
      <c r="LY216" s="106"/>
      <c r="LZ216" s="106"/>
      <c r="MA216" s="106"/>
      <c r="MB216" s="106"/>
      <c r="MC216" s="106"/>
      <c r="MD216" s="106"/>
      <c r="ME216" s="106"/>
      <c r="MF216" s="106"/>
      <c r="MG216" s="106"/>
      <c r="MH216" s="106"/>
      <c r="MI216" s="106"/>
      <c r="MJ216" s="106"/>
      <c r="MK216" s="106"/>
      <c r="ML216" s="106"/>
      <c r="MM216" s="106"/>
      <c r="MN216" s="106"/>
      <c r="MO216" s="106"/>
      <c r="MP216" s="106"/>
      <c r="MQ216" s="106"/>
      <c r="MR216" s="106"/>
      <c r="MS216" s="106"/>
      <c r="MT216" s="106"/>
      <c r="MU216" s="106"/>
      <c r="MV216" s="106"/>
      <c r="MW216" s="106"/>
      <c r="MX216" s="106"/>
      <c r="MY216" s="106"/>
      <c r="MZ216" s="106"/>
      <c r="NA216" s="106"/>
      <c r="NB216" s="106"/>
      <c r="NC216" s="106"/>
      <c r="ND216" s="106"/>
      <c r="NE216" s="106"/>
      <c r="NF216" s="106"/>
      <c r="NG216" s="106"/>
      <c r="NH216" s="106"/>
      <c r="NI216" s="106"/>
      <c r="NJ216" s="106"/>
      <c r="NK216" s="106"/>
      <c r="NL216" s="106"/>
      <c r="NM216" s="106"/>
      <c r="NN216" s="106"/>
      <c r="NO216" s="106"/>
      <c r="NP216" s="106"/>
      <c r="NQ216" s="106"/>
      <c r="NR216" s="106"/>
      <c r="NS216" s="106"/>
      <c r="NT216" s="106"/>
      <c r="NU216" s="106"/>
      <c r="NV216" s="106"/>
      <c r="NW216" s="106"/>
      <c r="NX216" s="106"/>
      <c r="NY216" s="106"/>
      <c r="NZ216" s="106"/>
      <c r="OA216" s="106"/>
      <c r="OB216" s="106"/>
      <c r="OC216" s="106"/>
      <c r="OD216" s="106"/>
      <c r="OE216" s="106"/>
      <c r="OF216" s="106"/>
      <c r="OG216" s="106"/>
      <c r="OH216" s="106"/>
      <c r="OI216" s="106"/>
      <c r="OJ216" s="106"/>
      <c r="OK216" s="106"/>
      <c r="OL216" s="106"/>
      <c r="OM216" s="106"/>
      <c r="ON216" s="106"/>
      <c r="OO216" s="106"/>
      <c r="OP216" s="106"/>
      <c r="OQ216" s="106"/>
      <c r="OR216" s="106"/>
      <c r="OS216" s="106"/>
      <c r="OT216" s="106"/>
      <c r="OU216" s="106"/>
      <c r="OV216" s="106"/>
      <c r="OW216" s="106"/>
      <c r="OX216" s="106"/>
      <c r="OY216" s="106"/>
      <c r="OZ216" s="106"/>
      <c r="PA216" s="106"/>
      <c r="PB216" s="106"/>
      <c r="PC216" s="106"/>
      <c r="PD216" s="106"/>
      <c r="PE216" s="106"/>
      <c r="PF216" s="106"/>
      <c r="PG216" s="106"/>
      <c r="PH216" s="106"/>
      <c r="PI216" s="106"/>
      <c r="PJ216" s="106"/>
      <c r="PK216" s="106"/>
      <c r="PL216" s="106"/>
      <c r="PM216" s="106"/>
      <c r="PN216" s="106"/>
      <c r="PO216" s="106"/>
      <c r="PP216" s="106"/>
      <c r="PQ216" s="106"/>
      <c r="PR216" s="106"/>
      <c r="PS216" s="106"/>
      <c r="PT216" s="106"/>
      <c r="PU216" s="106"/>
      <c r="PV216" s="106"/>
      <c r="PW216" s="106"/>
      <c r="PX216" s="106"/>
      <c r="PY216" s="106"/>
      <c r="PZ216" s="106"/>
      <c r="QA216" s="106"/>
      <c r="QB216" s="106"/>
      <c r="QC216" s="106"/>
      <c r="QD216" s="106"/>
      <c r="QE216" s="106"/>
      <c r="QF216" s="106"/>
      <c r="QG216" s="106"/>
      <c r="QH216" s="106"/>
      <c r="QI216" s="106"/>
      <c r="QJ216" s="106"/>
      <c r="QK216" s="106"/>
      <c r="QL216" s="106"/>
      <c r="QM216" s="106"/>
      <c r="QN216" s="106"/>
      <c r="QO216" s="106"/>
      <c r="QP216" s="106"/>
      <c r="QQ216" s="106"/>
      <c r="QR216" s="106"/>
      <c r="QS216" s="106"/>
      <c r="QT216" s="106"/>
      <c r="QU216" s="106"/>
      <c r="QV216" s="106"/>
      <c r="QW216" s="106"/>
      <c r="QX216" s="106"/>
      <c r="QY216" s="106"/>
      <c r="QZ216" s="106"/>
      <c r="RA216" s="106"/>
      <c r="RB216" s="106"/>
      <c r="RC216" s="106"/>
      <c r="RD216" s="106"/>
      <c r="RE216" s="106"/>
      <c r="RF216" s="106"/>
      <c r="RG216" s="106"/>
      <c r="RH216" s="106"/>
      <c r="RI216" s="106"/>
      <c r="RJ216" s="106"/>
      <c r="RK216" s="106"/>
      <c r="RL216" s="106"/>
      <c r="RM216" s="106"/>
      <c r="RN216" s="106"/>
      <c r="RO216" s="106"/>
      <c r="RP216" s="106"/>
      <c r="RQ216" s="106"/>
      <c r="RR216" s="106"/>
      <c r="RS216" s="106"/>
      <c r="RT216" s="106"/>
      <c r="RU216" s="106"/>
      <c r="RV216" s="106"/>
      <c r="RW216" s="106"/>
      <c r="RX216" s="106"/>
      <c r="RY216" s="106"/>
      <c r="RZ216" s="106"/>
      <c r="SA216" s="106"/>
      <c r="SB216" s="106"/>
      <c r="SC216" s="106"/>
      <c r="SD216" s="106"/>
      <c r="SE216" s="106"/>
      <c r="SF216" s="106"/>
      <c r="SG216" s="106"/>
      <c r="SH216" s="106"/>
      <c r="SI216" s="106"/>
      <c r="SJ216" s="106"/>
      <c r="SK216" s="106"/>
      <c r="SL216" s="106"/>
      <c r="SM216" s="106"/>
      <c r="SN216" s="106"/>
      <c r="SO216" s="106"/>
      <c r="SP216" s="106"/>
      <c r="SQ216" s="106"/>
      <c r="SR216" s="106"/>
      <c r="SS216" s="106"/>
      <c r="ST216" s="106"/>
      <c r="SU216" s="106"/>
      <c r="SV216" s="106"/>
      <c r="SW216" s="106"/>
      <c r="SX216" s="106"/>
      <c r="SY216" s="106"/>
      <c r="SZ216" s="106"/>
      <c r="TA216" s="106"/>
      <c r="TB216" s="106"/>
      <c r="TC216" s="106"/>
      <c r="TD216" s="106"/>
      <c r="TE216" s="106"/>
      <c r="TF216" s="106"/>
      <c r="TG216" s="106"/>
      <c r="TH216" s="106"/>
      <c r="TI216" s="106"/>
      <c r="TJ216" s="106"/>
      <c r="TK216" s="106"/>
      <c r="TL216" s="106"/>
      <c r="TM216" s="106"/>
      <c r="TN216" s="106"/>
      <c r="TO216" s="106"/>
      <c r="TP216" s="106"/>
      <c r="TQ216" s="106"/>
      <c r="TR216" s="106"/>
      <c r="TS216" s="106"/>
      <c r="TT216" s="106"/>
      <c r="TU216" s="106"/>
      <c r="TV216" s="106"/>
      <c r="TW216" s="106"/>
      <c r="TX216" s="106"/>
      <c r="TY216" s="106"/>
      <c r="TZ216" s="106"/>
      <c r="UA216" s="106"/>
      <c r="UB216" s="106"/>
      <c r="UC216" s="106"/>
      <c r="UD216" s="106"/>
      <c r="UE216" s="106"/>
      <c r="UF216" s="106"/>
      <c r="UG216" s="106"/>
      <c r="UH216" s="106"/>
      <c r="UI216" s="106"/>
      <c r="UJ216" s="106"/>
      <c r="UK216" s="106"/>
      <c r="UL216" s="106"/>
      <c r="UM216" s="106"/>
      <c r="UN216" s="106"/>
      <c r="UO216" s="106"/>
      <c r="UP216" s="106"/>
      <c r="UQ216" s="106"/>
      <c r="UR216" s="106"/>
      <c r="US216" s="106"/>
      <c r="UT216" s="106"/>
      <c r="UU216" s="106"/>
      <c r="UV216" s="106"/>
      <c r="UW216" s="106"/>
      <c r="UX216" s="106"/>
      <c r="UY216" s="106"/>
      <c r="UZ216" s="106"/>
      <c r="VA216" s="106"/>
      <c r="VB216" s="106"/>
      <c r="VC216" s="106"/>
      <c r="VD216" s="106"/>
      <c r="VE216" s="106"/>
      <c r="VF216" s="106"/>
      <c r="VG216" s="106"/>
      <c r="VH216" s="106"/>
      <c r="VI216" s="106"/>
      <c r="VJ216" s="106"/>
      <c r="VK216" s="106"/>
      <c r="VL216" s="106"/>
      <c r="VM216" s="106"/>
      <c r="VN216" s="106"/>
      <c r="VO216" s="106"/>
      <c r="VP216" s="106"/>
      <c r="VQ216" s="106"/>
      <c r="VR216" s="106"/>
      <c r="VS216" s="106"/>
      <c r="VT216" s="106"/>
      <c r="VU216" s="106"/>
      <c r="VV216" s="106"/>
      <c r="VW216" s="106"/>
      <c r="VX216" s="106"/>
      <c r="VY216" s="106"/>
      <c r="VZ216" s="106"/>
      <c r="WA216" s="106"/>
      <c r="WB216" s="106"/>
      <c r="WC216" s="106"/>
      <c r="WD216" s="106"/>
      <c r="WE216" s="106"/>
      <c r="WF216" s="106"/>
      <c r="WG216" s="106"/>
      <c r="WH216" s="106"/>
      <c r="WI216" s="106"/>
      <c r="WJ216" s="106"/>
      <c r="WK216" s="106"/>
      <c r="WL216" s="106"/>
      <c r="WM216" s="106"/>
      <c r="WN216" s="106"/>
      <c r="WO216" s="106"/>
      <c r="WP216" s="106"/>
      <c r="WQ216" s="106"/>
      <c r="WR216" s="106"/>
      <c r="WS216" s="106"/>
      <c r="WT216" s="106"/>
      <c r="WU216" s="106"/>
      <c r="WV216" s="106"/>
      <c r="WW216" s="106"/>
      <c r="WX216" s="106"/>
      <c r="WY216" s="106"/>
      <c r="WZ216" s="106"/>
      <c r="XA216" s="106"/>
      <c r="XB216" s="106"/>
      <c r="XC216" s="106"/>
      <c r="XD216" s="106"/>
      <c r="XE216" s="106"/>
      <c r="XF216" s="106"/>
      <c r="XG216" s="106"/>
      <c r="XH216" s="106"/>
      <c r="XI216" s="106"/>
      <c r="XJ216" s="106"/>
      <c r="XK216" s="106"/>
      <c r="XL216" s="106"/>
      <c r="XM216" s="106"/>
      <c r="XN216" s="106"/>
      <c r="XO216" s="106"/>
      <c r="XP216" s="106"/>
      <c r="XQ216" s="106"/>
      <c r="XR216" s="106"/>
      <c r="XS216" s="106"/>
      <c r="XT216" s="106"/>
      <c r="XU216" s="106"/>
      <c r="XV216" s="106"/>
      <c r="XW216" s="106"/>
      <c r="XX216" s="106"/>
      <c r="XY216" s="106"/>
      <c r="XZ216" s="106"/>
      <c r="YA216" s="106"/>
      <c r="YB216" s="106"/>
      <c r="YC216" s="106"/>
      <c r="YD216" s="106"/>
      <c r="YE216" s="106"/>
      <c r="YF216" s="106"/>
      <c r="YG216" s="106"/>
      <c r="YH216" s="106"/>
      <c r="YI216" s="106"/>
      <c r="YJ216" s="106"/>
      <c r="YK216" s="106"/>
      <c r="YL216" s="106"/>
      <c r="YM216" s="106"/>
      <c r="YN216" s="106"/>
      <c r="YO216" s="106"/>
      <c r="YP216" s="106"/>
      <c r="YQ216" s="106"/>
      <c r="YR216" s="106"/>
    </row>
    <row r="218" spans="1:668" s="9" customFormat="1" ht="15.75" x14ac:dyDescent="0.25">
      <c r="A218" s="114" t="s">
        <v>195</v>
      </c>
      <c r="B218" s="109"/>
      <c r="C218" s="110"/>
      <c r="D218" s="110"/>
      <c r="E218" s="77"/>
      <c r="F218" s="111"/>
      <c r="G218" s="112"/>
      <c r="H218" s="111"/>
      <c r="I218" s="111"/>
      <c r="J218" s="111"/>
      <c r="K218" s="111"/>
      <c r="L218" s="160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  <c r="VM218" s="53"/>
      <c r="VN218" s="53"/>
      <c r="VO218" s="53"/>
      <c r="VP218" s="53"/>
      <c r="VQ218" s="53"/>
      <c r="VR218" s="53"/>
      <c r="VS218" s="53"/>
      <c r="VT218" s="53"/>
      <c r="VU218" s="53"/>
      <c r="VV218" s="53"/>
      <c r="VW218" s="53"/>
      <c r="VX218" s="53"/>
      <c r="VY218" s="53"/>
      <c r="VZ218" s="53"/>
      <c r="WA218" s="53"/>
      <c r="WB218" s="53"/>
      <c r="WC218" s="53"/>
      <c r="WD218" s="53"/>
      <c r="WE218" s="53"/>
      <c r="WF218" s="53"/>
      <c r="WG218" s="53"/>
      <c r="WH218" s="53"/>
      <c r="WI218" s="53"/>
      <c r="WJ218" s="53"/>
      <c r="WK218" s="53"/>
      <c r="WL218" s="53"/>
      <c r="WM218" s="53"/>
      <c r="WN218" s="53"/>
      <c r="WO218" s="53"/>
      <c r="WP218" s="53"/>
      <c r="WQ218" s="53"/>
      <c r="WR218" s="53"/>
      <c r="WS218" s="53"/>
      <c r="WT218" s="53"/>
      <c r="WU218" s="53"/>
      <c r="WV218" s="53"/>
      <c r="WW218" s="53"/>
      <c r="WX218" s="53"/>
      <c r="WY218" s="53"/>
      <c r="WZ218" s="53"/>
      <c r="XA218" s="53"/>
      <c r="XB218" s="53"/>
      <c r="XC218" s="53"/>
      <c r="XD218" s="53"/>
      <c r="XE218" s="53"/>
      <c r="XF218" s="53"/>
      <c r="XG218" s="53"/>
      <c r="XH218" s="53"/>
      <c r="XI218" s="53"/>
      <c r="XJ218" s="53"/>
      <c r="XK218" s="53"/>
      <c r="XL218" s="53"/>
      <c r="XM218" s="53"/>
      <c r="XN218" s="53"/>
      <c r="XO218" s="53"/>
      <c r="XP218" s="53"/>
      <c r="XQ218" s="53"/>
      <c r="XR218" s="53"/>
      <c r="XS218" s="53"/>
      <c r="XT218" s="53"/>
      <c r="XU218" s="53"/>
      <c r="XV218" s="53"/>
      <c r="XW218" s="53"/>
      <c r="XX218" s="53"/>
      <c r="XY218" s="53"/>
      <c r="XZ218" s="53"/>
      <c r="YA218" s="53"/>
      <c r="YB218" s="53"/>
      <c r="YC218" s="53"/>
      <c r="YD218" s="53"/>
      <c r="YE218" s="53"/>
      <c r="YF218" s="53"/>
      <c r="YG218" s="53"/>
      <c r="YH218" s="53"/>
      <c r="YI218" s="53"/>
      <c r="YJ218" s="53"/>
      <c r="YK218" s="53"/>
      <c r="YL218" s="53"/>
      <c r="YM218" s="53"/>
      <c r="YN218" s="53"/>
      <c r="YO218" s="53"/>
      <c r="YP218" s="53"/>
      <c r="YQ218" s="53"/>
      <c r="YR218" s="53"/>
    </row>
    <row r="219" spans="1:668" s="9" customFormat="1" ht="15.75" x14ac:dyDescent="0.25">
      <c r="A219" s="33" t="s">
        <v>113</v>
      </c>
      <c r="B219" s="109" t="s">
        <v>86</v>
      </c>
      <c r="C219" s="110" t="s">
        <v>74</v>
      </c>
      <c r="D219" s="115">
        <v>44470</v>
      </c>
      <c r="E219" s="11" t="s">
        <v>116</v>
      </c>
      <c r="F219" s="116">
        <v>89500</v>
      </c>
      <c r="G219" s="117">
        <v>2568.65</v>
      </c>
      <c r="H219" s="116">
        <v>9635.51</v>
      </c>
      <c r="I219" s="116">
        <v>2720.8</v>
      </c>
      <c r="J219" s="116">
        <v>25</v>
      </c>
      <c r="K219" s="116">
        <v>14949.96</v>
      </c>
      <c r="L219" s="166">
        <v>74550.039999999994</v>
      </c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  <c r="VM219" s="53"/>
      <c r="VN219" s="53"/>
      <c r="VO219" s="53"/>
      <c r="VP219" s="53"/>
      <c r="VQ219" s="53"/>
      <c r="VR219" s="53"/>
      <c r="VS219" s="53"/>
      <c r="VT219" s="53"/>
      <c r="VU219" s="53"/>
      <c r="VV219" s="53"/>
      <c r="VW219" s="53"/>
      <c r="VX219" s="53"/>
      <c r="VY219" s="53"/>
      <c r="VZ219" s="53"/>
      <c r="WA219" s="53"/>
      <c r="WB219" s="53"/>
      <c r="WC219" s="53"/>
      <c r="WD219" s="53"/>
      <c r="WE219" s="53"/>
      <c r="WF219" s="53"/>
      <c r="WG219" s="53"/>
      <c r="WH219" s="53"/>
      <c r="WI219" s="53"/>
      <c r="WJ219" s="53"/>
      <c r="WK219" s="53"/>
      <c r="WL219" s="53"/>
      <c r="WM219" s="53"/>
      <c r="WN219" s="53"/>
      <c r="WO219" s="53"/>
      <c r="WP219" s="53"/>
      <c r="WQ219" s="53"/>
      <c r="WR219" s="53"/>
      <c r="WS219" s="53"/>
      <c r="WT219" s="53"/>
      <c r="WU219" s="53"/>
      <c r="WV219" s="53"/>
      <c r="WW219" s="53"/>
      <c r="WX219" s="53"/>
      <c r="WY219" s="53"/>
      <c r="WZ219" s="53"/>
      <c r="XA219" s="53"/>
      <c r="XB219" s="53"/>
      <c r="XC219" s="53"/>
      <c r="XD219" s="53"/>
      <c r="XE219" s="53"/>
      <c r="XF219" s="53"/>
      <c r="XG219" s="53"/>
      <c r="XH219" s="53"/>
      <c r="XI219" s="53"/>
      <c r="XJ219" s="53"/>
      <c r="XK219" s="53"/>
      <c r="XL219" s="53"/>
      <c r="XM219" s="53"/>
      <c r="XN219" s="53"/>
      <c r="XO219" s="53"/>
      <c r="XP219" s="53"/>
      <c r="XQ219" s="53"/>
      <c r="XR219" s="53"/>
      <c r="XS219" s="53"/>
      <c r="XT219" s="53"/>
      <c r="XU219" s="53"/>
      <c r="XV219" s="53"/>
      <c r="XW219" s="53"/>
      <c r="XX219" s="53"/>
      <c r="XY219" s="53"/>
      <c r="XZ219" s="53"/>
      <c r="YA219" s="53"/>
      <c r="YB219" s="53"/>
      <c r="YC219" s="53"/>
      <c r="YD219" s="53"/>
      <c r="YE219" s="53"/>
      <c r="YF219" s="53"/>
      <c r="YG219" s="53"/>
      <c r="YH219" s="53"/>
      <c r="YI219" s="53"/>
      <c r="YJ219" s="53"/>
      <c r="YK219" s="53"/>
      <c r="YL219" s="53"/>
      <c r="YM219" s="53"/>
      <c r="YN219" s="53"/>
      <c r="YO219" s="53"/>
      <c r="YP219" s="53"/>
      <c r="YQ219" s="53"/>
      <c r="YR219" s="53"/>
    </row>
    <row r="220" spans="1:668" s="9" customFormat="1" ht="15.75" x14ac:dyDescent="0.25">
      <c r="A220" s="33" t="s">
        <v>166</v>
      </c>
      <c r="B220" s="109" t="s">
        <v>167</v>
      </c>
      <c r="C220" s="110" t="s">
        <v>74</v>
      </c>
      <c r="D220" s="115">
        <v>44593</v>
      </c>
      <c r="E220" s="11" t="s">
        <v>116</v>
      </c>
      <c r="F220" s="116">
        <v>35000</v>
      </c>
      <c r="G220" s="117">
        <v>1004.5</v>
      </c>
      <c r="H220" s="116">
        <v>0</v>
      </c>
      <c r="I220" s="116">
        <v>1064</v>
      </c>
      <c r="J220" s="116">
        <v>25</v>
      </c>
      <c r="K220" s="116">
        <v>2093.5</v>
      </c>
      <c r="L220" s="166">
        <v>32906.5</v>
      </c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  <c r="VM220" s="53"/>
      <c r="VN220" s="53"/>
      <c r="VO220" s="53"/>
      <c r="VP220" s="53"/>
      <c r="VQ220" s="53"/>
      <c r="VR220" s="53"/>
      <c r="VS220" s="53"/>
      <c r="VT220" s="53"/>
      <c r="VU220" s="53"/>
      <c r="VV220" s="53"/>
      <c r="VW220" s="53"/>
      <c r="VX220" s="53"/>
      <c r="VY220" s="53"/>
      <c r="VZ220" s="53"/>
      <c r="WA220" s="53"/>
      <c r="WB220" s="53"/>
      <c r="WC220" s="53"/>
      <c r="WD220" s="53"/>
      <c r="WE220" s="53"/>
      <c r="WF220" s="53"/>
      <c r="WG220" s="53"/>
      <c r="WH220" s="53"/>
      <c r="WI220" s="53"/>
      <c r="WJ220" s="53"/>
      <c r="WK220" s="53"/>
      <c r="WL220" s="53"/>
      <c r="WM220" s="53"/>
      <c r="WN220" s="53"/>
      <c r="WO220" s="53"/>
      <c r="WP220" s="53"/>
      <c r="WQ220" s="53"/>
      <c r="WR220" s="53"/>
      <c r="WS220" s="53"/>
      <c r="WT220" s="53"/>
      <c r="WU220" s="53"/>
      <c r="WV220" s="53"/>
      <c r="WW220" s="53"/>
      <c r="WX220" s="53"/>
      <c r="WY220" s="53"/>
      <c r="WZ220" s="53"/>
      <c r="XA220" s="53"/>
      <c r="XB220" s="53"/>
      <c r="XC220" s="53"/>
      <c r="XD220" s="53"/>
      <c r="XE220" s="53"/>
      <c r="XF220" s="53"/>
      <c r="XG220" s="53"/>
      <c r="XH220" s="53"/>
      <c r="XI220" s="53"/>
      <c r="XJ220" s="53"/>
      <c r="XK220" s="53"/>
      <c r="XL220" s="53"/>
      <c r="XM220" s="53"/>
      <c r="XN220" s="53"/>
      <c r="XO220" s="53"/>
      <c r="XP220" s="53"/>
      <c r="XQ220" s="53"/>
      <c r="XR220" s="53"/>
      <c r="XS220" s="53"/>
      <c r="XT220" s="53"/>
      <c r="XU220" s="53"/>
      <c r="XV220" s="53"/>
      <c r="XW220" s="53"/>
      <c r="XX220" s="53"/>
      <c r="XY220" s="53"/>
      <c r="XZ220" s="53"/>
      <c r="YA220" s="53"/>
      <c r="YB220" s="53"/>
      <c r="YC220" s="53"/>
      <c r="YD220" s="53"/>
      <c r="YE220" s="53"/>
      <c r="YF220" s="53"/>
      <c r="YG220" s="53"/>
      <c r="YH220" s="53"/>
      <c r="YI220" s="53"/>
      <c r="YJ220" s="53"/>
      <c r="YK220" s="53"/>
      <c r="YL220" s="53"/>
      <c r="YM220" s="53"/>
      <c r="YN220" s="53"/>
      <c r="YO220" s="53"/>
      <c r="YP220" s="53"/>
      <c r="YQ220" s="53"/>
      <c r="YR220" s="53"/>
    </row>
    <row r="221" spans="1:668" s="9" customFormat="1" ht="15.75" x14ac:dyDescent="0.25">
      <c r="A221" s="33" t="s">
        <v>168</v>
      </c>
      <c r="B221" s="109" t="s">
        <v>17</v>
      </c>
      <c r="C221" s="110" t="s">
        <v>73</v>
      </c>
      <c r="D221" s="115">
        <v>44593</v>
      </c>
      <c r="E221" s="11" t="s">
        <v>116</v>
      </c>
      <c r="F221" s="116">
        <v>35000</v>
      </c>
      <c r="G221" s="117">
        <v>1004.5</v>
      </c>
      <c r="H221" s="116">
        <v>0</v>
      </c>
      <c r="I221" s="116">
        <v>1064</v>
      </c>
      <c r="J221" s="116">
        <v>25</v>
      </c>
      <c r="K221" s="116">
        <v>2093.5</v>
      </c>
      <c r="L221" s="166">
        <v>32906.5</v>
      </c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  <c r="VM221" s="53"/>
      <c r="VN221" s="53"/>
      <c r="VO221" s="53"/>
      <c r="VP221" s="53"/>
      <c r="VQ221" s="53"/>
      <c r="VR221" s="53"/>
      <c r="VS221" s="53"/>
      <c r="VT221" s="53"/>
      <c r="VU221" s="53"/>
      <c r="VV221" s="53"/>
      <c r="VW221" s="53"/>
      <c r="VX221" s="53"/>
      <c r="VY221" s="53"/>
      <c r="VZ221" s="53"/>
      <c r="WA221" s="53"/>
      <c r="WB221" s="53"/>
      <c r="WC221" s="53"/>
      <c r="WD221" s="53"/>
      <c r="WE221" s="53"/>
      <c r="WF221" s="53"/>
      <c r="WG221" s="53"/>
      <c r="WH221" s="53"/>
      <c r="WI221" s="53"/>
      <c r="WJ221" s="53"/>
      <c r="WK221" s="53"/>
      <c r="WL221" s="53"/>
      <c r="WM221" s="53"/>
      <c r="WN221" s="53"/>
      <c r="WO221" s="53"/>
      <c r="WP221" s="53"/>
      <c r="WQ221" s="53"/>
      <c r="WR221" s="53"/>
      <c r="WS221" s="53"/>
      <c r="WT221" s="53"/>
      <c r="WU221" s="53"/>
      <c r="WV221" s="53"/>
      <c r="WW221" s="53"/>
      <c r="WX221" s="53"/>
      <c r="WY221" s="53"/>
      <c r="WZ221" s="53"/>
      <c r="XA221" s="53"/>
      <c r="XB221" s="53"/>
      <c r="XC221" s="53"/>
      <c r="XD221" s="53"/>
      <c r="XE221" s="53"/>
      <c r="XF221" s="53"/>
      <c r="XG221" s="53"/>
      <c r="XH221" s="53"/>
      <c r="XI221" s="53"/>
      <c r="XJ221" s="53"/>
      <c r="XK221" s="53"/>
      <c r="XL221" s="53"/>
      <c r="XM221" s="53"/>
      <c r="XN221" s="53"/>
      <c r="XO221" s="53"/>
      <c r="XP221" s="53"/>
      <c r="XQ221" s="53"/>
      <c r="XR221" s="53"/>
      <c r="XS221" s="53"/>
      <c r="XT221" s="53"/>
      <c r="XU221" s="53"/>
      <c r="XV221" s="53"/>
      <c r="XW221" s="53"/>
      <c r="XX221" s="53"/>
      <c r="XY221" s="53"/>
      <c r="XZ221" s="53"/>
      <c r="YA221" s="53"/>
      <c r="YB221" s="53"/>
      <c r="YC221" s="53"/>
      <c r="YD221" s="53"/>
      <c r="YE221" s="53"/>
      <c r="YF221" s="53"/>
      <c r="YG221" s="53"/>
      <c r="YH221" s="53"/>
      <c r="YI221" s="53"/>
      <c r="YJ221" s="53"/>
      <c r="YK221" s="53"/>
      <c r="YL221" s="53"/>
      <c r="YM221" s="53"/>
      <c r="YN221" s="53"/>
      <c r="YO221" s="53"/>
      <c r="YP221" s="53"/>
      <c r="YQ221" s="53"/>
      <c r="YR221" s="53"/>
    </row>
    <row r="222" spans="1:668" s="9" customFormat="1" ht="15.75" x14ac:dyDescent="0.25">
      <c r="A222" s="33" t="s">
        <v>169</v>
      </c>
      <c r="B222" s="109" t="s">
        <v>17</v>
      </c>
      <c r="C222" s="110" t="s">
        <v>73</v>
      </c>
      <c r="D222" s="115">
        <v>44593</v>
      </c>
      <c r="E222" s="11" t="s">
        <v>116</v>
      </c>
      <c r="F222" s="116">
        <v>50000</v>
      </c>
      <c r="G222" s="117">
        <v>1435</v>
      </c>
      <c r="H222" s="116">
        <v>1854</v>
      </c>
      <c r="I222" s="116">
        <v>1520</v>
      </c>
      <c r="J222" s="116">
        <v>25</v>
      </c>
      <c r="K222" s="116">
        <v>4834</v>
      </c>
      <c r="L222" s="166">
        <v>45166</v>
      </c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53"/>
      <c r="IZ222" s="53"/>
      <c r="JA222" s="53"/>
      <c r="JB222" s="53"/>
      <c r="JC222" s="53"/>
      <c r="JD222" s="53"/>
      <c r="JE222" s="53"/>
      <c r="JF222" s="53"/>
      <c r="JG222" s="53"/>
      <c r="JH222" s="53"/>
      <c r="JI222" s="53"/>
      <c r="JJ222" s="53"/>
      <c r="JK222" s="53"/>
      <c r="JL222" s="53"/>
      <c r="JM222" s="53"/>
      <c r="JN222" s="53"/>
      <c r="JO222" s="53"/>
      <c r="JP222" s="53"/>
      <c r="JQ222" s="53"/>
      <c r="JR222" s="53"/>
      <c r="JS222" s="53"/>
      <c r="JT222" s="53"/>
      <c r="JU222" s="53"/>
      <c r="JV222" s="53"/>
      <c r="JW222" s="53"/>
      <c r="JX222" s="53"/>
      <c r="JY222" s="53"/>
      <c r="JZ222" s="53"/>
      <c r="KA222" s="53"/>
      <c r="KB222" s="53"/>
      <c r="KC222" s="53"/>
      <c r="KD222" s="53"/>
      <c r="KE222" s="53"/>
      <c r="KF222" s="53"/>
      <c r="KG222" s="53"/>
      <c r="KH222" s="53"/>
      <c r="KI222" s="53"/>
      <c r="KJ222" s="53"/>
      <c r="KK222" s="53"/>
      <c r="KL222" s="53"/>
      <c r="KM222" s="53"/>
      <c r="KN222" s="53"/>
      <c r="KO222" s="53"/>
      <c r="KP222" s="53"/>
      <c r="KQ222" s="53"/>
      <c r="KR222" s="53"/>
      <c r="KS222" s="53"/>
      <c r="KT222" s="53"/>
      <c r="KU222" s="53"/>
      <c r="KV222" s="53"/>
      <c r="KW222" s="53"/>
      <c r="KX222" s="53"/>
      <c r="KY222" s="53"/>
      <c r="KZ222" s="53"/>
      <c r="LA222" s="53"/>
      <c r="LB222" s="53"/>
      <c r="LC222" s="53"/>
      <c r="LD222" s="53"/>
      <c r="LE222" s="53"/>
      <c r="LF222" s="53"/>
      <c r="LG222" s="53"/>
      <c r="LH222" s="53"/>
      <c r="LI222" s="53"/>
      <c r="LJ222" s="53"/>
      <c r="LK222" s="53"/>
      <c r="LL222" s="53"/>
      <c r="LM222" s="53"/>
      <c r="LN222" s="53"/>
      <c r="LO222" s="53"/>
      <c r="LP222" s="53"/>
      <c r="LQ222" s="53"/>
      <c r="LR222" s="53"/>
      <c r="LS222" s="53"/>
      <c r="LT222" s="53"/>
      <c r="LU222" s="53"/>
      <c r="LV222" s="53"/>
      <c r="LW222" s="53"/>
      <c r="LX222" s="53"/>
      <c r="LY222" s="53"/>
      <c r="LZ222" s="53"/>
      <c r="MA222" s="53"/>
      <c r="MB222" s="53"/>
      <c r="MC222" s="53"/>
      <c r="MD222" s="53"/>
      <c r="ME222" s="53"/>
      <c r="MF222" s="53"/>
      <c r="MG222" s="53"/>
      <c r="MH222" s="53"/>
      <c r="MI222" s="53"/>
      <c r="MJ222" s="53"/>
      <c r="MK222" s="53"/>
      <c r="ML222" s="53"/>
      <c r="MM222" s="53"/>
      <c r="MN222" s="53"/>
      <c r="MO222" s="53"/>
      <c r="MP222" s="53"/>
      <c r="MQ222" s="53"/>
      <c r="MR222" s="53"/>
      <c r="MS222" s="53"/>
      <c r="MT222" s="53"/>
      <c r="MU222" s="53"/>
      <c r="MV222" s="53"/>
      <c r="MW222" s="53"/>
      <c r="MX222" s="53"/>
      <c r="MY222" s="53"/>
      <c r="MZ222" s="53"/>
      <c r="NA222" s="53"/>
      <c r="NB222" s="53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53"/>
      <c r="OC222" s="53"/>
      <c r="OD222" s="53"/>
      <c r="OE222" s="53"/>
      <c r="OF222" s="53"/>
      <c r="OG222" s="53"/>
      <c r="OH222" s="53"/>
      <c r="OI222" s="53"/>
      <c r="OJ222" s="53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3"/>
      <c r="PI222" s="53"/>
      <c r="PJ222" s="53"/>
      <c r="PK222" s="53"/>
      <c r="PL222" s="53"/>
      <c r="PM222" s="53"/>
      <c r="PN222" s="53"/>
      <c r="PO222" s="53"/>
      <c r="PP222" s="53"/>
      <c r="PQ222" s="53"/>
      <c r="PR222" s="53"/>
      <c r="PS222" s="53"/>
      <c r="PT222" s="53"/>
      <c r="PU222" s="53"/>
      <c r="PV222" s="53"/>
      <c r="PW222" s="53"/>
      <c r="PX222" s="53"/>
      <c r="PY222" s="53"/>
      <c r="PZ222" s="53"/>
      <c r="QA222" s="53"/>
      <c r="QB222" s="53"/>
      <c r="QC222" s="53"/>
      <c r="QD222" s="53"/>
      <c r="QE222" s="53"/>
      <c r="QF222" s="53"/>
      <c r="QG222" s="53"/>
      <c r="QH222" s="53"/>
      <c r="QI222" s="53"/>
      <c r="QJ222" s="53"/>
      <c r="QK222" s="53"/>
      <c r="QL222" s="53"/>
      <c r="QM222" s="53"/>
      <c r="QN222" s="53"/>
      <c r="QO222" s="53"/>
      <c r="QP222" s="53"/>
      <c r="QQ222" s="53"/>
      <c r="QR222" s="53"/>
      <c r="QS222" s="53"/>
      <c r="QT222" s="53"/>
      <c r="QU222" s="53"/>
      <c r="QV222" s="53"/>
      <c r="QW222" s="53"/>
      <c r="QX222" s="53"/>
      <c r="QY222" s="53"/>
      <c r="QZ222" s="53"/>
      <c r="RA222" s="53"/>
      <c r="RB222" s="53"/>
      <c r="RC222" s="53"/>
      <c r="RD222" s="53"/>
      <c r="RE222" s="53"/>
      <c r="RF222" s="53"/>
      <c r="RG222" s="53"/>
      <c r="RH222" s="53"/>
      <c r="RI222" s="53"/>
      <c r="RJ222" s="53"/>
      <c r="RK222" s="53"/>
      <c r="RL222" s="53"/>
      <c r="RM222" s="53"/>
      <c r="RN222" s="53"/>
      <c r="RO222" s="53"/>
      <c r="RP222" s="53"/>
      <c r="RQ222" s="53"/>
      <c r="RR222" s="53"/>
      <c r="RS222" s="53"/>
      <c r="RT222" s="53"/>
      <c r="RU222" s="53"/>
      <c r="RV222" s="53"/>
      <c r="RW222" s="53"/>
      <c r="RX222" s="53"/>
      <c r="RY222" s="53"/>
      <c r="RZ222" s="53"/>
      <c r="SA222" s="53"/>
      <c r="SB222" s="53"/>
      <c r="SC222" s="53"/>
      <c r="SD222" s="53"/>
      <c r="SE222" s="53"/>
      <c r="SF222" s="53"/>
      <c r="SG222" s="53"/>
      <c r="SH222" s="53"/>
      <c r="SI222" s="53"/>
      <c r="SJ222" s="53"/>
      <c r="SK222" s="53"/>
      <c r="SL222" s="53"/>
      <c r="SM222" s="53"/>
      <c r="SN222" s="53"/>
      <c r="SO222" s="53"/>
      <c r="SP222" s="53"/>
      <c r="SQ222" s="53"/>
      <c r="SR222" s="53"/>
      <c r="SS222" s="53"/>
      <c r="ST222" s="53"/>
      <c r="SU222" s="53"/>
      <c r="SV222" s="53"/>
      <c r="SW222" s="53"/>
      <c r="SX222" s="53"/>
      <c r="SY222" s="53"/>
      <c r="SZ222" s="53"/>
      <c r="TA222" s="53"/>
      <c r="TB222" s="53"/>
      <c r="TC222" s="53"/>
      <c r="TD222" s="53"/>
      <c r="TE222" s="53"/>
      <c r="TF222" s="53"/>
      <c r="TG222" s="53"/>
      <c r="TH222" s="53"/>
      <c r="TI222" s="53"/>
      <c r="TJ222" s="53"/>
      <c r="TK222" s="53"/>
      <c r="TL222" s="53"/>
      <c r="TM222" s="53"/>
      <c r="TN222" s="53"/>
      <c r="TO222" s="53"/>
      <c r="TP222" s="53"/>
      <c r="TQ222" s="53"/>
      <c r="TR222" s="53"/>
      <c r="TS222" s="53"/>
      <c r="TT222" s="53"/>
      <c r="TU222" s="53"/>
      <c r="TV222" s="53"/>
      <c r="TW222" s="53"/>
      <c r="TX222" s="53"/>
      <c r="TY222" s="53"/>
      <c r="TZ222" s="53"/>
      <c r="UA222" s="53"/>
      <c r="UB222" s="53"/>
      <c r="UC222" s="53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3"/>
      <c r="VB222" s="53"/>
      <c r="VC222" s="53"/>
      <c r="VD222" s="53"/>
      <c r="VE222" s="53"/>
      <c r="VF222" s="53"/>
      <c r="VG222" s="53"/>
      <c r="VH222" s="53"/>
      <c r="VI222" s="53"/>
      <c r="VJ222" s="53"/>
      <c r="VK222" s="53"/>
      <c r="VL222" s="53"/>
      <c r="VM222" s="53"/>
      <c r="VN222" s="53"/>
      <c r="VO222" s="53"/>
      <c r="VP222" s="53"/>
      <c r="VQ222" s="53"/>
      <c r="VR222" s="53"/>
      <c r="VS222" s="53"/>
      <c r="VT222" s="53"/>
      <c r="VU222" s="53"/>
      <c r="VV222" s="53"/>
      <c r="VW222" s="53"/>
      <c r="VX222" s="53"/>
      <c r="VY222" s="53"/>
      <c r="VZ222" s="53"/>
      <c r="WA222" s="53"/>
      <c r="WB222" s="53"/>
      <c r="WC222" s="53"/>
      <c r="WD222" s="53"/>
      <c r="WE222" s="53"/>
      <c r="WF222" s="53"/>
      <c r="WG222" s="53"/>
      <c r="WH222" s="53"/>
      <c r="WI222" s="53"/>
      <c r="WJ222" s="53"/>
      <c r="WK222" s="53"/>
      <c r="WL222" s="53"/>
      <c r="WM222" s="53"/>
      <c r="WN222" s="53"/>
      <c r="WO222" s="53"/>
      <c r="WP222" s="53"/>
      <c r="WQ222" s="53"/>
      <c r="WR222" s="53"/>
      <c r="WS222" s="53"/>
      <c r="WT222" s="53"/>
      <c r="WU222" s="53"/>
      <c r="WV222" s="53"/>
      <c r="WW222" s="53"/>
      <c r="WX222" s="53"/>
      <c r="WY222" s="53"/>
      <c r="WZ222" s="53"/>
      <c r="XA222" s="53"/>
      <c r="XB222" s="53"/>
      <c r="XC222" s="53"/>
      <c r="XD222" s="53"/>
      <c r="XE222" s="53"/>
      <c r="XF222" s="53"/>
      <c r="XG222" s="53"/>
      <c r="XH222" s="53"/>
      <c r="XI222" s="53"/>
      <c r="XJ222" s="53"/>
      <c r="XK222" s="53"/>
      <c r="XL222" s="53"/>
      <c r="XM222" s="53"/>
      <c r="XN222" s="53"/>
      <c r="XO222" s="53"/>
      <c r="XP222" s="53"/>
      <c r="XQ222" s="53"/>
      <c r="XR222" s="53"/>
      <c r="XS222" s="53"/>
      <c r="XT222" s="53"/>
      <c r="XU222" s="53"/>
      <c r="XV222" s="53"/>
      <c r="XW222" s="53"/>
      <c r="XX222" s="53"/>
      <c r="XY222" s="53"/>
      <c r="XZ222" s="53"/>
      <c r="YA222" s="53"/>
      <c r="YB222" s="53"/>
      <c r="YC222" s="53"/>
      <c r="YD222" s="53"/>
      <c r="YE222" s="53"/>
      <c r="YF222" s="53"/>
      <c r="YG222" s="53"/>
      <c r="YH222" s="53"/>
      <c r="YI222" s="53"/>
      <c r="YJ222" s="53"/>
      <c r="YK222" s="53"/>
      <c r="YL222" s="53"/>
      <c r="YM222" s="53"/>
      <c r="YN222" s="53"/>
      <c r="YO222" s="53"/>
      <c r="YP222" s="53"/>
      <c r="YQ222" s="53"/>
      <c r="YR222" s="53"/>
    </row>
    <row r="223" spans="1:668" s="9" customFormat="1" ht="15.75" x14ac:dyDescent="0.25">
      <c r="A223" s="33" t="s">
        <v>170</v>
      </c>
      <c r="B223" s="109" t="s">
        <v>17</v>
      </c>
      <c r="C223" s="110" t="s">
        <v>74</v>
      </c>
      <c r="D223" s="115">
        <v>44593</v>
      </c>
      <c r="E223" s="11" t="s">
        <v>116</v>
      </c>
      <c r="F223" s="116">
        <v>35000</v>
      </c>
      <c r="G223" s="117">
        <v>1004.5</v>
      </c>
      <c r="H223" s="116">
        <v>0</v>
      </c>
      <c r="I223" s="116">
        <v>1064</v>
      </c>
      <c r="J223" s="116">
        <v>25</v>
      </c>
      <c r="K223" s="116">
        <v>2093.5</v>
      </c>
      <c r="L223" s="166">
        <v>32906.5</v>
      </c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  <c r="VM223" s="53"/>
      <c r="VN223" s="53"/>
      <c r="VO223" s="53"/>
      <c r="VP223" s="53"/>
      <c r="VQ223" s="53"/>
      <c r="VR223" s="53"/>
      <c r="VS223" s="53"/>
      <c r="VT223" s="53"/>
      <c r="VU223" s="53"/>
      <c r="VV223" s="53"/>
      <c r="VW223" s="53"/>
      <c r="VX223" s="53"/>
      <c r="VY223" s="53"/>
      <c r="VZ223" s="53"/>
      <c r="WA223" s="53"/>
      <c r="WB223" s="53"/>
      <c r="WC223" s="53"/>
      <c r="WD223" s="53"/>
      <c r="WE223" s="53"/>
      <c r="WF223" s="53"/>
      <c r="WG223" s="53"/>
      <c r="WH223" s="53"/>
      <c r="WI223" s="53"/>
      <c r="WJ223" s="53"/>
      <c r="WK223" s="53"/>
      <c r="WL223" s="53"/>
      <c r="WM223" s="53"/>
      <c r="WN223" s="53"/>
      <c r="WO223" s="53"/>
      <c r="WP223" s="53"/>
      <c r="WQ223" s="53"/>
      <c r="WR223" s="53"/>
      <c r="WS223" s="53"/>
      <c r="WT223" s="53"/>
      <c r="WU223" s="53"/>
      <c r="WV223" s="53"/>
      <c r="WW223" s="53"/>
      <c r="WX223" s="53"/>
      <c r="WY223" s="53"/>
      <c r="WZ223" s="53"/>
      <c r="XA223" s="53"/>
      <c r="XB223" s="53"/>
      <c r="XC223" s="53"/>
      <c r="XD223" s="53"/>
      <c r="XE223" s="53"/>
      <c r="XF223" s="53"/>
      <c r="XG223" s="53"/>
      <c r="XH223" s="53"/>
      <c r="XI223" s="53"/>
      <c r="XJ223" s="53"/>
      <c r="XK223" s="53"/>
      <c r="XL223" s="53"/>
      <c r="XM223" s="53"/>
      <c r="XN223" s="53"/>
      <c r="XO223" s="53"/>
      <c r="XP223" s="53"/>
      <c r="XQ223" s="53"/>
      <c r="XR223" s="53"/>
      <c r="XS223" s="53"/>
      <c r="XT223" s="53"/>
      <c r="XU223" s="53"/>
      <c r="XV223" s="53"/>
      <c r="XW223" s="53"/>
      <c r="XX223" s="53"/>
      <c r="XY223" s="53"/>
      <c r="XZ223" s="53"/>
      <c r="YA223" s="53"/>
      <c r="YB223" s="53"/>
      <c r="YC223" s="53"/>
      <c r="YD223" s="53"/>
      <c r="YE223" s="53"/>
      <c r="YF223" s="53"/>
      <c r="YG223" s="53"/>
      <c r="YH223" s="53"/>
      <c r="YI223" s="53"/>
      <c r="YJ223" s="53"/>
      <c r="YK223" s="53"/>
      <c r="YL223" s="53"/>
      <c r="YM223" s="53"/>
      <c r="YN223" s="53"/>
      <c r="YO223" s="53"/>
      <c r="YP223" s="53"/>
      <c r="YQ223" s="53"/>
      <c r="YR223" s="53"/>
    </row>
    <row r="224" spans="1:668" s="9" customFormat="1" ht="15.75" x14ac:dyDescent="0.25">
      <c r="A224" s="33" t="s">
        <v>171</v>
      </c>
      <c r="B224" s="109" t="s">
        <v>172</v>
      </c>
      <c r="C224" s="110" t="s">
        <v>73</v>
      </c>
      <c r="D224" s="115">
        <v>44593</v>
      </c>
      <c r="E224" s="11" t="s">
        <v>116</v>
      </c>
      <c r="F224" s="116">
        <v>35000</v>
      </c>
      <c r="G224" s="117">
        <v>1004.5</v>
      </c>
      <c r="H224" s="116">
        <v>0</v>
      </c>
      <c r="I224" s="116">
        <v>1064</v>
      </c>
      <c r="J224" s="116">
        <v>25</v>
      </c>
      <c r="K224" s="116">
        <v>2093.5</v>
      </c>
      <c r="L224" s="166">
        <v>32906.5</v>
      </c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  <c r="VM224" s="53"/>
      <c r="VN224" s="53"/>
      <c r="VO224" s="53"/>
      <c r="VP224" s="53"/>
      <c r="VQ224" s="53"/>
      <c r="VR224" s="53"/>
      <c r="VS224" s="53"/>
      <c r="VT224" s="53"/>
      <c r="VU224" s="53"/>
      <c r="VV224" s="53"/>
      <c r="VW224" s="53"/>
      <c r="VX224" s="53"/>
      <c r="VY224" s="53"/>
      <c r="VZ224" s="53"/>
      <c r="WA224" s="53"/>
      <c r="WB224" s="53"/>
      <c r="WC224" s="53"/>
      <c r="WD224" s="53"/>
      <c r="WE224" s="53"/>
      <c r="WF224" s="53"/>
      <c r="WG224" s="53"/>
      <c r="WH224" s="53"/>
      <c r="WI224" s="53"/>
      <c r="WJ224" s="53"/>
      <c r="WK224" s="53"/>
      <c r="WL224" s="53"/>
      <c r="WM224" s="53"/>
      <c r="WN224" s="53"/>
      <c r="WO224" s="53"/>
      <c r="WP224" s="53"/>
      <c r="WQ224" s="53"/>
      <c r="WR224" s="53"/>
      <c r="WS224" s="53"/>
      <c r="WT224" s="53"/>
      <c r="WU224" s="53"/>
      <c r="WV224" s="53"/>
      <c r="WW224" s="53"/>
      <c r="WX224" s="53"/>
      <c r="WY224" s="53"/>
      <c r="WZ224" s="53"/>
      <c r="XA224" s="53"/>
      <c r="XB224" s="53"/>
      <c r="XC224" s="53"/>
      <c r="XD224" s="53"/>
      <c r="XE224" s="53"/>
      <c r="XF224" s="53"/>
      <c r="XG224" s="53"/>
      <c r="XH224" s="53"/>
      <c r="XI224" s="53"/>
      <c r="XJ224" s="53"/>
      <c r="XK224" s="53"/>
      <c r="XL224" s="53"/>
      <c r="XM224" s="53"/>
      <c r="XN224" s="53"/>
      <c r="XO224" s="53"/>
      <c r="XP224" s="53"/>
      <c r="XQ224" s="53"/>
      <c r="XR224" s="53"/>
      <c r="XS224" s="53"/>
      <c r="XT224" s="53"/>
      <c r="XU224" s="53"/>
      <c r="XV224" s="53"/>
      <c r="XW224" s="53"/>
      <c r="XX224" s="53"/>
      <c r="XY224" s="53"/>
      <c r="XZ224" s="53"/>
      <c r="YA224" s="53"/>
      <c r="YB224" s="53"/>
      <c r="YC224" s="53"/>
      <c r="YD224" s="53"/>
      <c r="YE224" s="53"/>
      <c r="YF224" s="53"/>
      <c r="YG224" s="53"/>
      <c r="YH224" s="53"/>
      <c r="YI224" s="53"/>
      <c r="YJ224" s="53"/>
      <c r="YK224" s="53"/>
      <c r="YL224" s="53"/>
      <c r="YM224" s="53"/>
      <c r="YN224" s="53"/>
      <c r="YO224" s="53"/>
      <c r="YP224" s="53"/>
      <c r="YQ224" s="53"/>
      <c r="YR224" s="53"/>
    </row>
    <row r="225" spans="1:668" s="9" customFormat="1" ht="15.75" x14ac:dyDescent="0.25">
      <c r="A225" s="33" t="s">
        <v>203</v>
      </c>
      <c r="B225" s="109" t="s">
        <v>172</v>
      </c>
      <c r="C225" s="110" t="s">
        <v>73</v>
      </c>
      <c r="D225" s="115">
        <v>44627</v>
      </c>
      <c r="E225" s="11" t="s">
        <v>116</v>
      </c>
      <c r="F225" s="116">
        <v>35000</v>
      </c>
      <c r="G225" s="117">
        <v>1004.5</v>
      </c>
      <c r="H225" s="116">
        <v>0</v>
      </c>
      <c r="I225" s="116">
        <v>1064</v>
      </c>
      <c r="J225" s="116">
        <v>25</v>
      </c>
      <c r="K225" s="116">
        <v>2093.5</v>
      </c>
      <c r="L225" s="166">
        <v>32906.5</v>
      </c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  <c r="JO225" s="53"/>
      <c r="JP225" s="53"/>
      <c r="JQ225" s="53"/>
      <c r="JR225" s="53"/>
      <c r="JS225" s="53"/>
      <c r="JT225" s="53"/>
      <c r="JU225" s="53"/>
      <c r="JV225" s="53"/>
      <c r="JW225" s="53"/>
      <c r="JX225" s="53"/>
      <c r="JY225" s="53"/>
      <c r="JZ225" s="53"/>
      <c r="KA225" s="53"/>
      <c r="KB225" s="53"/>
      <c r="KC225" s="53"/>
      <c r="KD225" s="53"/>
      <c r="KE225" s="53"/>
      <c r="KF225" s="53"/>
      <c r="KG225" s="53"/>
      <c r="KH225" s="53"/>
      <c r="KI225" s="53"/>
      <c r="KJ225" s="53"/>
      <c r="KK225" s="53"/>
      <c r="KL225" s="53"/>
      <c r="KM225" s="53"/>
      <c r="KN225" s="53"/>
      <c r="KO225" s="53"/>
      <c r="KP225" s="53"/>
      <c r="KQ225" s="53"/>
      <c r="KR225" s="53"/>
      <c r="KS225" s="53"/>
      <c r="KT225" s="53"/>
      <c r="KU225" s="53"/>
      <c r="KV225" s="53"/>
      <c r="KW225" s="53"/>
      <c r="KX225" s="53"/>
      <c r="KY225" s="53"/>
      <c r="KZ225" s="53"/>
      <c r="LA225" s="53"/>
      <c r="LB225" s="53"/>
      <c r="LC225" s="53"/>
      <c r="LD225" s="53"/>
      <c r="LE225" s="53"/>
      <c r="LF225" s="53"/>
      <c r="LG225" s="53"/>
      <c r="LH225" s="53"/>
      <c r="LI225" s="53"/>
      <c r="LJ225" s="53"/>
      <c r="LK225" s="53"/>
      <c r="LL225" s="53"/>
      <c r="LM225" s="53"/>
      <c r="LN225" s="53"/>
      <c r="LO225" s="53"/>
      <c r="LP225" s="53"/>
      <c r="LQ225" s="53"/>
      <c r="LR225" s="53"/>
      <c r="LS225" s="53"/>
      <c r="LT225" s="53"/>
      <c r="LU225" s="53"/>
      <c r="LV225" s="53"/>
      <c r="LW225" s="53"/>
      <c r="LX225" s="53"/>
      <c r="LY225" s="53"/>
      <c r="LZ225" s="53"/>
      <c r="MA225" s="53"/>
      <c r="MB225" s="53"/>
      <c r="MC225" s="53"/>
      <c r="MD225" s="53"/>
      <c r="ME225" s="53"/>
      <c r="MF225" s="53"/>
      <c r="MG225" s="53"/>
      <c r="MH225" s="53"/>
      <c r="MI225" s="53"/>
      <c r="MJ225" s="53"/>
      <c r="MK225" s="53"/>
      <c r="ML225" s="53"/>
      <c r="MM225" s="53"/>
      <c r="MN225" s="53"/>
      <c r="MO225" s="53"/>
      <c r="MP225" s="53"/>
      <c r="MQ225" s="53"/>
      <c r="MR225" s="53"/>
      <c r="MS225" s="53"/>
      <c r="MT225" s="53"/>
      <c r="MU225" s="53"/>
      <c r="MV225" s="53"/>
      <c r="MW225" s="53"/>
      <c r="MX225" s="53"/>
      <c r="MY225" s="53"/>
      <c r="MZ225" s="53"/>
      <c r="NA225" s="53"/>
      <c r="NB225" s="53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53"/>
      <c r="OC225" s="53"/>
      <c r="OD225" s="53"/>
      <c r="OE225" s="53"/>
      <c r="OF225" s="53"/>
      <c r="OG225" s="53"/>
      <c r="OH225" s="53"/>
      <c r="OI225" s="53"/>
      <c r="OJ225" s="53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3"/>
      <c r="PI225" s="53"/>
      <c r="PJ225" s="53"/>
      <c r="PK225" s="53"/>
      <c r="PL225" s="53"/>
      <c r="PM225" s="53"/>
      <c r="PN225" s="53"/>
      <c r="PO225" s="53"/>
      <c r="PP225" s="53"/>
      <c r="PQ225" s="53"/>
      <c r="PR225" s="53"/>
      <c r="PS225" s="53"/>
      <c r="PT225" s="53"/>
      <c r="PU225" s="53"/>
      <c r="PV225" s="53"/>
      <c r="PW225" s="53"/>
      <c r="PX225" s="53"/>
      <c r="PY225" s="53"/>
      <c r="PZ225" s="53"/>
      <c r="QA225" s="53"/>
      <c r="QB225" s="53"/>
      <c r="QC225" s="53"/>
      <c r="QD225" s="53"/>
      <c r="QE225" s="53"/>
      <c r="QF225" s="53"/>
      <c r="QG225" s="53"/>
      <c r="QH225" s="53"/>
      <c r="QI225" s="53"/>
      <c r="QJ225" s="53"/>
      <c r="QK225" s="53"/>
      <c r="QL225" s="53"/>
      <c r="QM225" s="53"/>
      <c r="QN225" s="53"/>
      <c r="QO225" s="53"/>
      <c r="QP225" s="53"/>
      <c r="QQ225" s="53"/>
      <c r="QR225" s="53"/>
      <c r="QS225" s="53"/>
      <c r="QT225" s="53"/>
      <c r="QU225" s="53"/>
      <c r="QV225" s="53"/>
      <c r="QW225" s="53"/>
      <c r="QX225" s="53"/>
      <c r="QY225" s="53"/>
      <c r="QZ225" s="53"/>
      <c r="RA225" s="53"/>
      <c r="RB225" s="53"/>
      <c r="RC225" s="53"/>
      <c r="RD225" s="53"/>
      <c r="RE225" s="53"/>
      <c r="RF225" s="53"/>
      <c r="RG225" s="53"/>
      <c r="RH225" s="53"/>
      <c r="RI225" s="53"/>
      <c r="RJ225" s="53"/>
      <c r="RK225" s="53"/>
      <c r="RL225" s="53"/>
      <c r="RM225" s="53"/>
      <c r="RN225" s="53"/>
      <c r="RO225" s="53"/>
      <c r="RP225" s="53"/>
      <c r="RQ225" s="53"/>
      <c r="RR225" s="53"/>
      <c r="RS225" s="53"/>
      <c r="RT225" s="53"/>
      <c r="RU225" s="53"/>
      <c r="RV225" s="53"/>
      <c r="RW225" s="53"/>
      <c r="RX225" s="53"/>
      <c r="RY225" s="53"/>
      <c r="RZ225" s="53"/>
      <c r="SA225" s="53"/>
      <c r="SB225" s="53"/>
      <c r="SC225" s="53"/>
      <c r="SD225" s="53"/>
      <c r="SE225" s="53"/>
      <c r="SF225" s="53"/>
      <c r="SG225" s="53"/>
      <c r="SH225" s="53"/>
      <c r="SI225" s="53"/>
      <c r="SJ225" s="53"/>
      <c r="SK225" s="53"/>
      <c r="SL225" s="53"/>
      <c r="SM225" s="53"/>
      <c r="SN225" s="53"/>
      <c r="SO225" s="53"/>
      <c r="SP225" s="53"/>
      <c r="SQ225" s="53"/>
      <c r="SR225" s="53"/>
      <c r="SS225" s="53"/>
      <c r="ST225" s="53"/>
      <c r="SU225" s="53"/>
      <c r="SV225" s="53"/>
      <c r="SW225" s="53"/>
      <c r="SX225" s="53"/>
      <c r="SY225" s="53"/>
      <c r="SZ225" s="53"/>
      <c r="TA225" s="53"/>
      <c r="TB225" s="53"/>
      <c r="TC225" s="53"/>
      <c r="TD225" s="53"/>
      <c r="TE225" s="53"/>
      <c r="TF225" s="53"/>
      <c r="TG225" s="53"/>
      <c r="TH225" s="53"/>
      <c r="TI225" s="53"/>
      <c r="TJ225" s="53"/>
      <c r="TK225" s="53"/>
      <c r="TL225" s="53"/>
      <c r="TM225" s="53"/>
      <c r="TN225" s="53"/>
      <c r="TO225" s="53"/>
      <c r="TP225" s="53"/>
      <c r="TQ225" s="53"/>
      <c r="TR225" s="53"/>
      <c r="TS225" s="53"/>
      <c r="TT225" s="53"/>
      <c r="TU225" s="53"/>
      <c r="TV225" s="53"/>
      <c r="TW225" s="53"/>
      <c r="TX225" s="53"/>
      <c r="TY225" s="53"/>
      <c r="TZ225" s="53"/>
      <c r="UA225" s="53"/>
      <c r="UB225" s="53"/>
      <c r="UC225" s="53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3"/>
      <c r="VB225" s="53"/>
      <c r="VC225" s="53"/>
      <c r="VD225" s="53"/>
      <c r="VE225" s="53"/>
      <c r="VF225" s="53"/>
      <c r="VG225" s="53"/>
      <c r="VH225" s="53"/>
      <c r="VI225" s="53"/>
      <c r="VJ225" s="53"/>
      <c r="VK225" s="53"/>
      <c r="VL225" s="53"/>
      <c r="VM225" s="53"/>
      <c r="VN225" s="53"/>
      <c r="VO225" s="53"/>
      <c r="VP225" s="53"/>
      <c r="VQ225" s="53"/>
      <c r="VR225" s="53"/>
      <c r="VS225" s="53"/>
      <c r="VT225" s="53"/>
      <c r="VU225" s="53"/>
      <c r="VV225" s="53"/>
      <c r="VW225" s="53"/>
      <c r="VX225" s="53"/>
      <c r="VY225" s="53"/>
      <c r="VZ225" s="53"/>
      <c r="WA225" s="53"/>
      <c r="WB225" s="53"/>
      <c r="WC225" s="53"/>
      <c r="WD225" s="53"/>
      <c r="WE225" s="53"/>
      <c r="WF225" s="53"/>
      <c r="WG225" s="53"/>
      <c r="WH225" s="53"/>
      <c r="WI225" s="53"/>
      <c r="WJ225" s="53"/>
      <c r="WK225" s="53"/>
      <c r="WL225" s="53"/>
      <c r="WM225" s="53"/>
      <c r="WN225" s="53"/>
      <c r="WO225" s="53"/>
      <c r="WP225" s="53"/>
      <c r="WQ225" s="53"/>
      <c r="WR225" s="53"/>
      <c r="WS225" s="53"/>
      <c r="WT225" s="53"/>
      <c r="WU225" s="53"/>
      <c r="WV225" s="53"/>
      <c r="WW225" s="53"/>
      <c r="WX225" s="53"/>
      <c r="WY225" s="53"/>
      <c r="WZ225" s="53"/>
      <c r="XA225" s="53"/>
      <c r="XB225" s="53"/>
      <c r="XC225" s="53"/>
      <c r="XD225" s="53"/>
      <c r="XE225" s="53"/>
      <c r="XF225" s="53"/>
      <c r="XG225" s="53"/>
      <c r="XH225" s="53"/>
      <c r="XI225" s="53"/>
      <c r="XJ225" s="53"/>
      <c r="XK225" s="53"/>
      <c r="XL225" s="53"/>
      <c r="XM225" s="53"/>
      <c r="XN225" s="53"/>
      <c r="XO225" s="53"/>
      <c r="XP225" s="53"/>
      <c r="XQ225" s="53"/>
      <c r="XR225" s="53"/>
      <c r="XS225" s="53"/>
      <c r="XT225" s="53"/>
      <c r="XU225" s="53"/>
      <c r="XV225" s="53"/>
      <c r="XW225" s="53"/>
      <c r="XX225" s="53"/>
      <c r="XY225" s="53"/>
      <c r="XZ225" s="53"/>
      <c r="YA225" s="53"/>
      <c r="YB225" s="53"/>
      <c r="YC225" s="53"/>
      <c r="YD225" s="53"/>
      <c r="YE225" s="53"/>
      <c r="YF225" s="53"/>
      <c r="YG225" s="53"/>
      <c r="YH225" s="53"/>
      <c r="YI225" s="53"/>
      <c r="YJ225" s="53"/>
      <c r="YK225" s="53"/>
      <c r="YL225" s="53"/>
      <c r="YM225" s="53"/>
      <c r="YN225" s="53"/>
      <c r="YO225" s="53"/>
      <c r="YP225" s="53"/>
      <c r="YQ225" s="53"/>
      <c r="YR225" s="53"/>
    </row>
    <row r="226" spans="1:668" s="9" customFormat="1" ht="15.75" x14ac:dyDescent="0.25">
      <c r="A226" s="33" t="s">
        <v>204</v>
      </c>
      <c r="B226" s="109" t="s">
        <v>172</v>
      </c>
      <c r="C226" s="110" t="s">
        <v>74</v>
      </c>
      <c r="D226" s="115">
        <v>44627</v>
      </c>
      <c r="E226" s="11" t="s">
        <v>116</v>
      </c>
      <c r="F226" s="116">
        <v>35000</v>
      </c>
      <c r="G226" s="117">
        <v>1004.5</v>
      </c>
      <c r="H226" s="116">
        <v>0</v>
      </c>
      <c r="I226" s="116">
        <v>1064</v>
      </c>
      <c r="J226" s="116">
        <v>25</v>
      </c>
      <c r="K226" s="116">
        <v>2093.5</v>
      </c>
      <c r="L226" s="166">
        <v>32906.5</v>
      </c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  <c r="JO226" s="53"/>
      <c r="JP226" s="53"/>
      <c r="JQ226" s="53"/>
      <c r="JR226" s="53"/>
      <c r="JS226" s="53"/>
      <c r="JT226" s="53"/>
      <c r="JU226" s="53"/>
      <c r="JV226" s="53"/>
      <c r="JW226" s="53"/>
      <c r="JX226" s="53"/>
      <c r="JY226" s="53"/>
      <c r="JZ226" s="53"/>
      <c r="KA226" s="53"/>
      <c r="KB226" s="53"/>
      <c r="KC226" s="53"/>
      <c r="KD226" s="53"/>
      <c r="KE226" s="53"/>
      <c r="KF226" s="53"/>
      <c r="KG226" s="53"/>
      <c r="KH226" s="53"/>
      <c r="KI226" s="53"/>
      <c r="KJ226" s="53"/>
      <c r="KK226" s="53"/>
      <c r="KL226" s="53"/>
      <c r="KM226" s="53"/>
      <c r="KN226" s="53"/>
      <c r="KO226" s="53"/>
      <c r="KP226" s="53"/>
      <c r="KQ226" s="53"/>
      <c r="KR226" s="53"/>
      <c r="KS226" s="53"/>
      <c r="KT226" s="53"/>
      <c r="KU226" s="53"/>
      <c r="KV226" s="53"/>
      <c r="KW226" s="53"/>
      <c r="KX226" s="53"/>
      <c r="KY226" s="53"/>
      <c r="KZ226" s="53"/>
      <c r="LA226" s="53"/>
      <c r="LB226" s="53"/>
      <c r="LC226" s="53"/>
      <c r="LD226" s="53"/>
      <c r="LE226" s="53"/>
      <c r="LF226" s="53"/>
      <c r="LG226" s="53"/>
      <c r="LH226" s="53"/>
      <c r="LI226" s="53"/>
      <c r="LJ226" s="53"/>
      <c r="LK226" s="53"/>
      <c r="LL226" s="53"/>
      <c r="LM226" s="53"/>
      <c r="LN226" s="53"/>
      <c r="LO226" s="53"/>
      <c r="LP226" s="53"/>
      <c r="LQ226" s="53"/>
      <c r="LR226" s="53"/>
      <c r="LS226" s="53"/>
      <c r="LT226" s="53"/>
      <c r="LU226" s="53"/>
      <c r="LV226" s="53"/>
      <c r="LW226" s="53"/>
      <c r="LX226" s="53"/>
      <c r="LY226" s="53"/>
      <c r="LZ226" s="53"/>
      <c r="MA226" s="53"/>
      <c r="MB226" s="53"/>
      <c r="MC226" s="53"/>
      <c r="MD226" s="53"/>
      <c r="ME226" s="53"/>
      <c r="MF226" s="53"/>
      <c r="MG226" s="53"/>
      <c r="MH226" s="53"/>
      <c r="MI226" s="53"/>
      <c r="MJ226" s="53"/>
      <c r="MK226" s="53"/>
      <c r="ML226" s="53"/>
      <c r="MM226" s="53"/>
      <c r="MN226" s="53"/>
      <c r="MO226" s="53"/>
      <c r="MP226" s="53"/>
      <c r="MQ226" s="53"/>
      <c r="MR226" s="53"/>
      <c r="MS226" s="53"/>
      <c r="MT226" s="53"/>
      <c r="MU226" s="53"/>
      <c r="MV226" s="53"/>
      <c r="MW226" s="53"/>
      <c r="MX226" s="53"/>
      <c r="MY226" s="53"/>
      <c r="MZ226" s="53"/>
      <c r="NA226" s="53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  <c r="VM226" s="53"/>
      <c r="VN226" s="53"/>
      <c r="VO226" s="53"/>
      <c r="VP226" s="53"/>
      <c r="VQ226" s="53"/>
      <c r="VR226" s="53"/>
      <c r="VS226" s="53"/>
      <c r="VT226" s="53"/>
      <c r="VU226" s="53"/>
      <c r="VV226" s="53"/>
      <c r="VW226" s="53"/>
      <c r="VX226" s="53"/>
      <c r="VY226" s="53"/>
      <c r="VZ226" s="53"/>
      <c r="WA226" s="53"/>
      <c r="WB226" s="53"/>
      <c r="WC226" s="53"/>
      <c r="WD226" s="53"/>
      <c r="WE226" s="53"/>
      <c r="WF226" s="53"/>
      <c r="WG226" s="53"/>
      <c r="WH226" s="53"/>
      <c r="WI226" s="53"/>
      <c r="WJ226" s="53"/>
      <c r="WK226" s="53"/>
      <c r="WL226" s="53"/>
      <c r="WM226" s="53"/>
      <c r="WN226" s="53"/>
      <c r="WO226" s="53"/>
      <c r="WP226" s="53"/>
      <c r="WQ226" s="53"/>
      <c r="WR226" s="53"/>
      <c r="WS226" s="53"/>
      <c r="WT226" s="53"/>
      <c r="WU226" s="53"/>
      <c r="WV226" s="53"/>
      <c r="WW226" s="53"/>
      <c r="WX226" s="53"/>
      <c r="WY226" s="53"/>
      <c r="WZ226" s="53"/>
      <c r="XA226" s="53"/>
      <c r="XB226" s="53"/>
      <c r="XC226" s="53"/>
      <c r="XD226" s="53"/>
      <c r="XE226" s="53"/>
      <c r="XF226" s="53"/>
      <c r="XG226" s="53"/>
      <c r="XH226" s="53"/>
      <c r="XI226" s="53"/>
      <c r="XJ226" s="53"/>
      <c r="XK226" s="53"/>
      <c r="XL226" s="53"/>
      <c r="XM226" s="53"/>
      <c r="XN226" s="53"/>
      <c r="XO226" s="53"/>
      <c r="XP226" s="53"/>
      <c r="XQ226" s="53"/>
      <c r="XR226" s="53"/>
      <c r="XS226" s="53"/>
      <c r="XT226" s="53"/>
      <c r="XU226" s="53"/>
      <c r="XV226" s="53"/>
      <c r="XW226" s="53"/>
      <c r="XX226" s="53"/>
      <c r="XY226" s="53"/>
      <c r="XZ226" s="53"/>
      <c r="YA226" s="53"/>
      <c r="YB226" s="53"/>
      <c r="YC226" s="53"/>
      <c r="YD226" s="53"/>
      <c r="YE226" s="53"/>
      <c r="YF226" s="53"/>
      <c r="YG226" s="53"/>
      <c r="YH226" s="53"/>
      <c r="YI226" s="53"/>
      <c r="YJ226" s="53"/>
      <c r="YK226" s="53"/>
      <c r="YL226" s="53"/>
      <c r="YM226" s="53"/>
      <c r="YN226" s="53"/>
      <c r="YO226" s="53"/>
      <c r="YP226" s="53"/>
      <c r="YQ226" s="53"/>
      <c r="YR226" s="53"/>
    </row>
    <row r="227" spans="1:668" s="9" customFormat="1" ht="15.75" x14ac:dyDescent="0.25">
      <c r="A227" s="33" t="s">
        <v>205</v>
      </c>
      <c r="B227" s="109" t="s">
        <v>172</v>
      </c>
      <c r="C227" s="110" t="s">
        <v>74</v>
      </c>
      <c r="D227" s="115">
        <v>44652</v>
      </c>
      <c r="E227" s="11" t="s">
        <v>116</v>
      </c>
      <c r="F227" s="116">
        <v>35000</v>
      </c>
      <c r="G227" s="117">
        <v>1004.5</v>
      </c>
      <c r="H227" s="116">
        <v>0</v>
      </c>
      <c r="I227" s="116">
        <v>1064</v>
      </c>
      <c r="J227" s="116">
        <v>25</v>
      </c>
      <c r="K227" s="116">
        <v>2093.5</v>
      </c>
      <c r="L227" s="166">
        <v>32906.5</v>
      </c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53"/>
      <c r="IZ227" s="53"/>
      <c r="JA227" s="53"/>
      <c r="JB227" s="53"/>
      <c r="JC227" s="53"/>
      <c r="JD227" s="53"/>
      <c r="JE227" s="53"/>
      <c r="JF227" s="53"/>
      <c r="JG227" s="53"/>
      <c r="JH227" s="53"/>
      <c r="JI227" s="53"/>
      <c r="JJ227" s="53"/>
      <c r="JK227" s="53"/>
      <c r="JL227" s="53"/>
      <c r="JM227" s="53"/>
      <c r="JN227" s="53"/>
      <c r="JO227" s="53"/>
      <c r="JP227" s="53"/>
      <c r="JQ227" s="53"/>
      <c r="JR227" s="53"/>
      <c r="JS227" s="53"/>
      <c r="JT227" s="53"/>
      <c r="JU227" s="53"/>
      <c r="JV227" s="53"/>
      <c r="JW227" s="53"/>
      <c r="JX227" s="53"/>
      <c r="JY227" s="53"/>
      <c r="JZ227" s="53"/>
      <c r="KA227" s="53"/>
      <c r="KB227" s="53"/>
      <c r="KC227" s="53"/>
      <c r="KD227" s="53"/>
      <c r="KE227" s="53"/>
      <c r="KF227" s="53"/>
      <c r="KG227" s="53"/>
      <c r="KH227" s="53"/>
      <c r="KI227" s="53"/>
      <c r="KJ227" s="53"/>
      <c r="KK227" s="53"/>
      <c r="KL227" s="53"/>
      <c r="KM227" s="53"/>
      <c r="KN227" s="53"/>
      <c r="KO227" s="53"/>
      <c r="KP227" s="53"/>
      <c r="KQ227" s="53"/>
      <c r="KR227" s="53"/>
      <c r="KS227" s="53"/>
      <c r="KT227" s="53"/>
      <c r="KU227" s="53"/>
      <c r="KV227" s="53"/>
      <c r="KW227" s="53"/>
      <c r="KX227" s="53"/>
      <c r="KY227" s="53"/>
      <c r="KZ227" s="53"/>
      <c r="LA227" s="53"/>
      <c r="LB227" s="53"/>
      <c r="LC227" s="53"/>
      <c r="LD227" s="53"/>
      <c r="LE227" s="53"/>
      <c r="LF227" s="53"/>
      <c r="LG227" s="53"/>
      <c r="LH227" s="53"/>
      <c r="LI227" s="53"/>
      <c r="LJ227" s="53"/>
      <c r="LK227" s="53"/>
      <c r="LL227" s="53"/>
      <c r="LM227" s="53"/>
      <c r="LN227" s="53"/>
      <c r="LO227" s="53"/>
      <c r="LP227" s="53"/>
      <c r="LQ227" s="53"/>
      <c r="LR227" s="53"/>
      <c r="LS227" s="53"/>
      <c r="LT227" s="53"/>
      <c r="LU227" s="53"/>
      <c r="LV227" s="53"/>
      <c r="LW227" s="53"/>
      <c r="LX227" s="53"/>
      <c r="LY227" s="53"/>
      <c r="LZ227" s="53"/>
      <c r="MA227" s="53"/>
      <c r="MB227" s="53"/>
      <c r="MC227" s="53"/>
      <c r="MD227" s="53"/>
      <c r="ME227" s="53"/>
      <c r="MF227" s="53"/>
      <c r="MG227" s="53"/>
      <c r="MH227" s="53"/>
      <c r="MI227" s="53"/>
      <c r="MJ227" s="53"/>
      <c r="MK227" s="53"/>
      <c r="ML227" s="53"/>
      <c r="MM227" s="53"/>
      <c r="MN227" s="53"/>
      <c r="MO227" s="53"/>
      <c r="MP227" s="53"/>
      <c r="MQ227" s="53"/>
      <c r="MR227" s="53"/>
      <c r="MS227" s="53"/>
      <c r="MT227" s="53"/>
      <c r="MU227" s="53"/>
      <c r="MV227" s="53"/>
      <c r="MW227" s="53"/>
      <c r="MX227" s="53"/>
      <c r="MY227" s="53"/>
      <c r="MZ227" s="53"/>
      <c r="NA227" s="53"/>
      <c r="NB227" s="53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53"/>
      <c r="OC227" s="53"/>
      <c r="OD227" s="53"/>
      <c r="OE227" s="53"/>
      <c r="OF227" s="53"/>
      <c r="OG227" s="53"/>
      <c r="OH227" s="53"/>
      <c r="OI227" s="53"/>
      <c r="OJ227" s="53"/>
      <c r="OK227" s="53"/>
      <c r="OL227" s="53"/>
      <c r="OM227" s="53"/>
      <c r="ON227" s="53"/>
      <c r="OO227" s="53"/>
      <c r="OP227" s="53"/>
      <c r="OQ227" s="53"/>
      <c r="OR227" s="53"/>
      <c r="OS227" s="53"/>
      <c r="OT227" s="53"/>
      <c r="OU227" s="53"/>
      <c r="OV227" s="53"/>
      <c r="OW227" s="53"/>
      <c r="OX227" s="53"/>
      <c r="OY227" s="53"/>
      <c r="OZ227" s="53"/>
      <c r="PA227" s="53"/>
      <c r="PB227" s="53"/>
      <c r="PC227" s="53"/>
      <c r="PD227" s="53"/>
      <c r="PE227" s="53"/>
      <c r="PF227" s="53"/>
      <c r="PG227" s="53"/>
      <c r="PH227" s="53"/>
      <c r="PI227" s="53"/>
      <c r="PJ227" s="53"/>
      <c r="PK227" s="53"/>
      <c r="PL227" s="53"/>
      <c r="PM227" s="53"/>
      <c r="PN227" s="53"/>
      <c r="PO227" s="53"/>
      <c r="PP227" s="53"/>
      <c r="PQ227" s="53"/>
      <c r="PR227" s="53"/>
      <c r="PS227" s="53"/>
      <c r="PT227" s="53"/>
      <c r="PU227" s="53"/>
      <c r="PV227" s="53"/>
      <c r="PW227" s="53"/>
      <c r="PX227" s="53"/>
      <c r="PY227" s="53"/>
      <c r="PZ227" s="53"/>
      <c r="QA227" s="53"/>
      <c r="QB227" s="53"/>
      <c r="QC227" s="53"/>
      <c r="QD227" s="53"/>
      <c r="QE227" s="53"/>
      <c r="QF227" s="53"/>
      <c r="QG227" s="53"/>
      <c r="QH227" s="53"/>
      <c r="QI227" s="53"/>
      <c r="QJ227" s="53"/>
      <c r="QK227" s="53"/>
      <c r="QL227" s="53"/>
      <c r="QM227" s="53"/>
      <c r="QN227" s="53"/>
      <c r="QO227" s="53"/>
      <c r="QP227" s="53"/>
      <c r="QQ227" s="53"/>
      <c r="QR227" s="53"/>
      <c r="QS227" s="53"/>
      <c r="QT227" s="53"/>
      <c r="QU227" s="53"/>
      <c r="QV227" s="53"/>
      <c r="QW227" s="53"/>
      <c r="QX227" s="53"/>
      <c r="QY227" s="53"/>
      <c r="QZ227" s="53"/>
      <c r="RA227" s="53"/>
      <c r="RB227" s="53"/>
      <c r="RC227" s="53"/>
      <c r="RD227" s="53"/>
      <c r="RE227" s="53"/>
      <c r="RF227" s="53"/>
      <c r="RG227" s="53"/>
      <c r="RH227" s="53"/>
      <c r="RI227" s="53"/>
      <c r="RJ227" s="53"/>
      <c r="RK227" s="53"/>
      <c r="RL227" s="53"/>
      <c r="RM227" s="53"/>
      <c r="RN227" s="53"/>
      <c r="RO227" s="53"/>
      <c r="RP227" s="53"/>
      <c r="RQ227" s="53"/>
      <c r="RR227" s="53"/>
      <c r="RS227" s="53"/>
      <c r="RT227" s="53"/>
      <c r="RU227" s="53"/>
      <c r="RV227" s="53"/>
      <c r="RW227" s="53"/>
      <c r="RX227" s="53"/>
      <c r="RY227" s="53"/>
      <c r="RZ227" s="53"/>
      <c r="SA227" s="53"/>
      <c r="SB227" s="53"/>
      <c r="SC227" s="53"/>
      <c r="SD227" s="53"/>
      <c r="SE227" s="53"/>
      <c r="SF227" s="53"/>
      <c r="SG227" s="53"/>
      <c r="SH227" s="53"/>
      <c r="SI227" s="53"/>
      <c r="SJ227" s="53"/>
      <c r="SK227" s="53"/>
      <c r="SL227" s="53"/>
      <c r="SM227" s="53"/>
      <c r="SN227" s="53"/>
      <c r="SO227" s="53"/>
      <c r="SP227" s="53"/>
      <c r="SQ227" s="53"/>
      <c r="SR227" s="53"/>
      <c r="SS227" s="53"/>
      <c r="ST227" s="53"/>
      <c r="SU227" s="53"/>
      <c r="SV227" s="53"/>
      <c r="SW227" s="53"/>
      <c r="SX227" s="53"/>
      <c r="SY227" s="53"/>
      <c r="SZ227" s="53"/>
      <c r="TA227" s="53"/>
      <c r="TB227" s="53"/>
      <c r="TC227" s="53"/>
      <c r="TD227" s="53"/>
      <c r="TE227" s="53"/>
      <c r="TF227" s="53"/>
      <c r="TG227" s="53"/>
      <c r="TH227" s="53"/>
      <c r="TI227" s="53"/>
      <c r="TJ227" s="53"/>
      <c r="TK227" s="53"/>
      <c r="TL227" s="53"/>
      <c r="TM227" s="53"/>
      <c r="TN227" s="53"/>
      <c r="TO227" s="53"/>
      <c r="TP227" s="53"/>
      <c r="TQ227" s="53"/>
      <c r="TR227" s="53"/>
      <c r="TS227" s="53"/>
      <c r="TT227" s="53"/>
      <c r="TU227" s="53"/>
      <c r="TV227" s="53"/>
      <c r="TW227" s="53"/>
      <c r="TX227" s="53"/>
      <c r="TY227" s="53"/>
      <c r="TZ227" s="53"/>
      <c r="UA227" s="53"/>
      <c r="UB227" s="53"/>
      <c r="UC227" s="53"/>
      <c r="UD227" s="53"/>
      <c r="UE227" s="53"/>
      <c r="UF227" s="53"/>
      <c r="UG227" s="53"/>
      <c r="UH227" s="53"/>
      <c r="UI227" s="53"/>
      <c r="UJ227" s="53"/>
      <c r="UK227" s="53"/>
      <c r="UL227" s="53"/>
      <c r="UM227" s="53"/>
      <c r="UN227" s="53"/>
      <c r="UO227" s="53"/>
      <c r="UP227" s="53"/>
      <c r="UQ227" s="53"/>
      <c r="UR227" s="53"/>
      <c r="US227" s="53"/>
      <c r="UT227" s="53"/>
      <c r="UU227" s="53"/>
      <c r="UV227" s="53"/>
      <c r="UW227" s="53"/>
      <c r="UX227" s="53"/>
      <c r="UY227" s="53"/>
      <c r="UZ227" s="53"/>
      <c r="VA227" s="53"/>
      <c r="VB227" s="53"/>
      <c r="VC227" s="53"/>
      <c r="VD227" s="53"/>
      <c r="VE227" s="53"/>
      <c r="VF227" s="53"/>
      <c r="VG227" s="53"/>
      <c r="VH227" s="53"/>
      <c r="VI227" s="53"/>
      <c r="VJ227" s="53"/>
      <c r="VK227" s="53"/>
      <c r="VL227" s="53"/>
      <c r="VM227" s="53"/>
      <c r="VN227" s="53"/>
      <c r="VO227" s="53"/>
      <c r="VP227" s="53"/>
      <c r="VQ227" s="53"/>
      <c r="VR227" s="53"/>
      <c r="VS227" s="53"/>
      <c r="VT227" s="53"/>
      <c r="VU227" s="53"/>
      <c r="VV227" s="53"/>
      <c r="VW227" s="53"/>
      <c r="VX227" s="53"/>
      <c r="VY227" s="53"/>
      <c r="VZ227" s="53"/>
      <c r="WA227" s="53"/>
      <c r="WB227" s="53"/>
      <c r="WC227" s="53"/>
      <c r="WD227" s="53"/>
      <c r="WE227" s="53"/>
      <c r="WF227" s="53"/>
      <c r="WG227" s="53"/>
      <c r="WH227" s="53"/>
      <c r="WI227" s="53"/>
      <c r="WJ227" s="53"/>
      <c r="WK227" s="53"/>
      <c r="WL227" s="53"/>
      <c r="WM227" s="53"/>
      <c r="WN227" s="53"/>
      <c r="WO227" s="53"/>
      <c r="WP227" s="53"/>
      <c r="WQ227" s="53"/>
      <c r="WR227" s="53"/>
      <c r="WS227" s="53"/>
      <c r="WT227" s="53"/>
      <c r="WU227" s="53"/>
      <c r="WV227" s="53"/>
      <c r="WW227" s="53"/>
      <c r="WX227" s="53"/>
      <c r="WY227" s="53"/>
      <c r="WZ227" s="53"/>
      <c r="XA227" s="53"/>
      <c r="XB227" s="53"/>
      <c r="XC227" s="53"/>
      <c r="XD227" s="53"/>
      <c r="XE227" s="53"/>
      <c r="XF227" s="53"/>
      <c r="XG227" s="53"/>
      <c r="XH227" s="53"/>
      <c r="XI227" s="53"/>
      <c r="XJ227" s="53"/>
      <c r="XK227" s="53"/>
      <c r="XL227" s="53"/>
      <c r="XM227" s="53"/>
      <c r="XN227" s="53"/>
      <c r="XO227" s="53"/>
      <c r="XP227" s="53"/>
      <c r="XQ227" s="53"/>
      <c r="XR227" s="53"/>
      <c r="XS227" s="53"/>
      <c r="XT227" s="53"/>
      <c r="XU227" s="53"/>
      <c r="XV227" s="53"/>
      <c r="XW227" s="53"/>
      <c r="XX227" s="53"/>
      <c r="XY227" s="53"/>
      <c r="XZ227" s="53"/>
      <c r="YA227" s="53"/>
      <c r="YB227" s="53"/>
      <c r="YC227" s="53"/>
      <c r="YD227" s="53"/>
      <c r="YE227" s="53"/>
      <c r="YF227" s="53"/>
      <c r="YG227" s="53"/>
      <c r="YH227" s="53"/>
      <c r="YI227" s="53"/>
      <c r="YJ227" s="53"/>
      <c r="YK227" s="53"/>
      <c r="YL227" s="53"/>
      <c r="YM227" s="53"/>
      <c r="YN227" s="53"/>
      <c r="YO227" s="53"/>
      <c r="YP227" s="53"/>
      <c r="YQ227" s="53"/>
      <c r="YR227" s="53"/>
    </row>
    <row r="228" spans="1:668" s="118" customFormat="1" ht="15.75" x14ac:dyDescent="0.25">
      <c r="A228" s="142" t="s">
        <v>14</v>
      </c>
      <c r="B228" s="41">
        <v>9</v>
      </c>
      <c r="C228" s="83"/>
      <c r="D228" s="120"/>
      <c r="E228" s="121"/>
      <c r="F228" s="85">
        <f>F219+F220+F221+F222+F223+F224+F225+F226+F227</f>
        <v>384500</v>
      </c>
      <c r="G228" s="93">
        <f>G219+G220+G221+G222+G223+G224+G225+G226+G227</f>
        <v>11035.15</v>
      </c>
      <c r="H228" s="85">
        <f>H219+H222</f>
        <v>11489.51</v>
      </c>
      <c r="I228" s="85">
        <f>I219+I220+I221+I222+I223+I224+I225+I226+I227</f>
        <v>11688.8</v>
      </c>
      <c r="J228" s="85">
        <f>J219+J220+J221+J222+J223+J224+J225+J226+J227</f>
        <v>225</v>
      </c>
      <c r="K228" s="85">
        <f>K219+K220+K221+K222+K223+K224+K225+K226+K227</f>
        <v>34438.46</v>
      </c>
      <c r="L228" s="175">
        <f>L219+L220+L221+L222+L223+L224+L225+L226+L227</f>
        <v>350061.54</v>
      </c>
      <c r="M228" s="9"/>
      <c r="N228" s="9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Q228" s="119"/>
      <c r="AR228" s="119"/>
      <c r="AS228" s="119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  <c r="CE228" s="106"/>
      <c r="CF228" s="106"/>
      <c r="CG228" s="106"/>
      <c r="CH228" s="106"/>
      <c r="CI228" s="106"/>
      <c r="CJ228" s="106"/>
      <c r="CK228" s="106"/>
      <c r="CL228" s="106"/>
      <c r="CM228" s="106"/>
      <c r="CN228" s="106"/>
      <c r="CO228" s="106"/>
      <c r="CP228" s="106"/>
      <c r="CQ228" s="106"/>
      <c r="CR228" s="106"/>
      <c r="CS228" s="106"/>
      <c r="CT228" s="106"/>
      <c r="CU228" s="106"/>
      <c r="CV228" s="106"/>
      <c r="CW228" s="106"/>
      <c r="CX228" s="106"/>
      <c r="CY228" s="106"/>
      <c r="CZ228" s="106"/>
      <c r="DA228" s="106"/>
      <c r="DB228" s="106"/>
      <c r="DC228" s="106"/>
      <c r="DD228" s="106"/>
      <c r="DE228" s="106"/>
      <c r="DF228" s="106"/>
      <c r="DG228" s="106"/>
      <c r="DH228" s="106"/>
      <c r="DI228" s="106"/>
      <c r="DJ228" s="106"/>
      <c r="DK228" s="106"/>
      <c r="DL228" s="106"/>
      <c r="DM228" s="106"/>
      <c r="DN228" s="106"/>
      <c r="DO228" s="106"/>
      <c r="DP228" s="106"/>
      <c r="DQ228" s="106"/>
      <c r="DR228" s="106"/>
      <c r="DS228" s="106"/>
      <c r="DT228" s="106"/>
      <c r="DU228" s="106"/>
      <c r="DV228" s="106"/>
      <c r="DW228" s="106"/>
      <c r="DX228" s="106"/>
      <c r="DY228" s="106"/>
      <c r="DZ228" s="106"/>
      <c r="EA228" s="106"/>
      <c r="EB228" s="106"/>
      <c r="EC228" s="106"/>
      <c r="ED228" s="106"/>
      <c r="EE228" s="106"/>
      <c r="EF228" s="106"/>
      <c r="EG228" s="106"/>
      <c r="EH228" s="106"/>
      <c r="EI228" s="106"/>
      <c r="EJ228" s="106"/>
      <c r="EK228" s="106"/>
      <c r="EL228" s="106"/>
      <c r="EM228" s="106"/>
      <c r="EN228" s="106"/>
      <c r="EO228" s="106"/>
      <c r="EP228" s="106"/>
      <c r="EQ228" s="106"/>
      <c r="ER228" s="106"/>
      <c r="ES228" s="106"/>
      <c r="ET228" s="106"/>
      <c r="EU228" s="106"/>
      <c r="EV228" s="106"/>
      <c r="EW228" s="106"/>
      <c r="EX228" s="106"/>
      <c r="EY228" s="106"/>
      <c r="EZ228" s="106"/>
      <c r="FA228" s="106"/>
      <c r="FB228" s="106"/>
      <c r="FC228" s="106"/>
      <c r="FD228" s="106"/>
      <c r="FE228" s="106"/>
      <c r="FF228" s="106"/>
      <c r="FG228" s="106"/>
      <c r="FH228" s="106"/>
      <c r="FI228" s="106"/>
      <c r="FJ228" s="106"/>
      <c r="FK228" s="106"/>
      <c r="FL228" s="106"/>
      <c r="FM228" s="106"/>
      <c r="FN228" s="106"/>
      <c r="FO228" s="106"/>
      <c r="FP228" s="106"/>
      <c r="FQ228" s="106"/>
      <c r="FR228" s="106"/>
      <c r="FS228" s="106"/>
      <c r="FT228" s="106"/>
      <c r="FU228" s="106"/>
      <c r="FV228" s="106"/>
      <c r="FW228" s="106"/>
      <c r="FX228" s="106"/>
      <c r="FY228" s="106"/>
      <c r="FZ228" s="106"/>
      <c r="GA228" s="106"/>
      <c r="GB228" s="106"/>
      <c r="GC228" s="106"/>
      <c r="GD228" s="106"/>
      <c r="GE228" s="106"/>
      <c r="GF228" s="106"/>
      <c r="GG228" s="106"/>
      <c r="GH228" s="106"/>
      <c r="GI228" s="106"/>
      <c r="GJ228" s="106"/>
      <c r="GK228" s="106"/>
      <c r="GL228" s="106"/>
      <c r="GM228" s="106"/>
      <c r="GN228" s="106"/>
      <c r="GO228" s="106"/>
      <c r="GP228" s="106"/>
      <c r="GQ228" s="106"/>
      <c r="GR228" s="106"/>
      <c r="GS228" s="106"/>
      <c r="GT228" s="106"/>
      <c r="GU228" s="106"/>
      <c r="GV228" s="106"/>
      <c r="GW228" s="106"/>
      <c r="GX228" s="106"/>
      <c r="GY228" s="106"/>
      <c r="GZ228" s="106"/>
      <c r="HA228" s="106"/>
      <c r="HB228" s="106"/>
      <c r="HC228" s="106"/>
      <c r="HD228" s="106"/>
      <c r="HE228" s="106"/>
      <c r="HF228" s="106"/>
      <c r="HG228" s="106"/>
      <c r="HH228" s="106"/>
      <c r="HI228" s="106"/>
      <c r="HJ228" s="106"/>
      <c r="HK228" s="106"/>
      <c r="HL228" s="106"/>
      <c r="HM228" s="106"/>
      <c r="HN228" s="106"/>
      <c r="HO228" s="106"/>
      <c r="HP228" s="106"/>
      <c r="HQ228" s="106"/>
      <c r="HR228" s="106"/>
      <c r="HS228" s="106"/>
      <c r="HT228" s="106"/>
      <c r="HU228" s="106"/>
      <c r="HV228" s="106"/>
      <c r="HW228" s="106"/>
      <c r="HX228" s="106"/>
      <c r="HY228" s="106"/>
      <c r="HZ228" s="106"/>
      <c r="IA228" s="106"/>
      <c r="IB228" s="106"/>
      <c r="IC228" s="106"/>
      <c r="ID228" s="106"/>
      <c r="IE228" s="106"/>
      <c r="IF228" s="106"/>
      <c r="IG228" s="106"/>
      <c r="IH228" s="106"/>
      <c r="II228" s="106"/>
      <c r="IJ228" s="106"/>
      <c r="IK228" s="106"/>
      <c r="IL228" s="106"/>
      <c r="IM228" s="106"/>
      <c r="IN228" s="106"/>
      <c r="IO228" s="106"/>
      <c r="IP228" s="106"/>
      <c r="IQ228" s="106"/>
      <c r="IR228" s="106"/>
      <c r="IS228" s="106"/>
      <c r="IT228" s="106"/>
      <c r="IU228" s="106"/>
      <c r="IV228" s="106"/>
      <c r="IW228" s="106"/>
      <c r="IX228" s="106"/>
      <c r="IY228" s="106"/>
      <c r="IZ228" s="106"/>
      <c r="JA228" s="106"/>
      <c r="JB228" s="106"/>
      <c r="JC228" s="106"/>
      <c r="JD228" s="106"/>
      <c r="JE228" s="106"/>
      <c r="JF228" s="106"/>
      <c r="JG228" s="106"/>
      <c r="JH228" s="106"/>
      <c r="JI228" s="106"/>
      <c r="JJ228" s="106"/>
      <c r="JK228" s="106"/>
      <c r="JL228" s="106"/>
      <c r="JM228" s="106"/>
      <c r="JN228" s="106"/>
      <c r="JO228" s="106"/>
      <c r="JP228" s="106"/>
      <c r="JQ228" s="106"/>
      <c r="JR228" s="106"/>
      <c r="JS228" s="106"/>
      <c r="JT228" s="106"/>
      <c r="JU228" s="106"/>
      <c r="JV228" s="106"/>
      <c r="JW228" s="106"/>
      <c r="JX228" s="106"/>
      <c r="JY228" s="106"/>
      <c r="JZ228" s="106"/>
      <c r="KA228" s="106"/>
      <c r="KB228" s="106"/>
      <c r="KC228" s="106"/>
      <c r="KD228" s="106"/>
      <c r="KE228" s="106"/>
      <c r="KF228" s="106"/>
      <c r="KG228" s="106"/>
      <c r="KH228" s="106"/>
      <c r="KI228" s="106"/>
      <c r="KJ228" s="106"/>
      <c r="KK228" s="106"/>
      <c r="KL228" s="106"/>
      <c r="KM228" s="106"/>
      <c r="KN228" s="106"/>
      <c r="KO228" s="106"/>
      <c r="KP228" s="106"/>
      <c r="KQ228" s="106"/>
      <c r="KR228" s="106"/>
      <c r="KS228" s="106"/>
      <c r="KT228" s="106"/>
      <c r="KU228" s="106"/>
      <c r="KV228" s="106"/>
      <c r="KW228" s="106"/>
      <c r="KX228" s="106"/>
      <c r="KY228" s="106"/>
      <c r="KZ228" s="106"/>
      <c r="LA228" s="106"/>
      <c r="LB228" s="106"/>
      <c r="LC228" s="106"/>
      <c r="LD228" s="106"/>
      <c r="LE228" s="106"/>
      <c r="LF228" s="106"/>
      <c r="LG228" s="106"/>
      <c r="LH228" s="106"/>
      <c r="LI228" s="106"/>
      <c r="LJ228" s="106"/>
      <c r="LK228" s="106"/>
      <c r="LL228" s="106"/>
      <c r="LM228" s="106"/>
      <c r="LN228" s="106"/>
      <c r="LO228" s="106"/>
      <c r="LP228" s="106"/>
      <c r="LQ228" s="106"/>
      <c r="LR228" s="106"/>
      <c r="LS228" s="106"/>
      <c r="LT228" s="106"/>
      <c r="LU228" s="106"/>
      <c r="LV228" s="106"/>
      <c r="LW228" s="106"/>
      <c r="LX228" s="106"/>
      <c r="LY228" s="106"/>
      <c r="LZ228" s="106"/>
      <c r="MA228" s="106"/>
      <c r="MB228" s="106"/>
      <c r="MC228" s="106"/>
      <c r="MD228" s="106"/>
      <c r="ME228" s="106"/>
      <c r="MF228" s="106"/>
      <c r="MG228" s="106"/>
      <c r="MH228" s="106"/>
      <c r="MI228" s="106"/>
      <c r="MJ228" s="106"/>
      <c r="MK228" s="106"/>
      <c r="ML228" s="106"/>
      <c r="MM228" s="106"/>
      <c r="MN228" s="106"/>
      <c r="MO228" s="106"/>
      <c r="MP228" s="106"/>
      <c r="MQ228" s="106"/>
      <c r="MR228" s="106"/>
      <c r="MS228" s="106"/>
      <c r="MT228" s="106"/>
      <c r="MU228" s="106"/>
      <c r="MV228" s="106"/>
      <c r="MW228" s="106"/>
      <c r="MX228" s="106"/>
      <c r="MY228" s="106"/>
      <c r="MZ228" s="106"/>
      <c r="NA228" s="106"/>
      <c r="NB228" s="106"/>
      <c r="NC228" s="106"/>
      <c r="ND228" s="106"/>
      <c r="NE228" s="106"/>
      <c r="NF228" s="106"/>
      <c r="NG228" s="106"/>
      <c r="NH228" s="106"/>
      <c r="NI228" s="106"/>
      <c r="NJ228" s="106"/>
      <c r="NK228" s="106"/>
      <c r="NL228" s="106"/>
      <c r="NM228" s="106"/>
      <c r="NN228" s="106"/>
      <c r="NO228" s="106"/>
      <c r="NP228" s="106"/>
      <c r="NQ228" s="106"/>
      <c r="NR228" s="106"/>
      <c r="NS228" s="106"/>
      <c r="NT228" s="106"/>
      <c r="NU228" s="106"/>
      <c r="NV228" s="106"/>
      <c r="NW228" s="106"/>
      <c r="NX228" s="106"/>
      <c r="NY228" s="106"/>
      <c r="NZ228" s="106"/>
      <c r="OA228" s="106"/>
      <c r="OB228" s="106"/>
      <c r="OC228" s="106"/>
      <c r="OD228" s="106"/>
      <c r="OE228" s="106"/>
      <c r="OF228" s="106"/>
      <c r="OG228" s="106"/>
      <c r="OH228" s="106"/>
      <c r="OI228" s="106"/>
      <c r="OJ228" s="106"/>
      <c r="OK228" s="106"/>
      <c r="OL228" s="106"/>
      <c r="OM228" s="106"/>
      <c r="ON228" s="106"/>
      <c r="OO228" s="106"/>
      <c r="OP228" s="106"/>
      <c r="OQ228" s="106"/>
      <c r="OR228" s="106"/>
      <c r="OS228" s="106"/>
      <c r="OT228" s="106"/>
      <c r="OU228" s="106"/>
      <c r="OV228" s="106"/>
      <c r="OW228" s="106"/>
      <c r="OX228" s="106"/>
      <c r="OY228" s="106"/>
      <c r="OZ228" s="106"/>
      <c r="PA228" s="106"/>
      <c r="PB228" s="106"/>
      <c r="PC228" s="106"/>
      <c r="PD228" s="106"/>
      <c r="PE228" s="106"/>
      <c r="PF228" s="106"/>
      <c r="PG228" s="106"/>
      <c r="PH228" s="106"/>
      <c r="PI228" s="106"/>
      <c r="PJ228" s="106"/>
      <c r="PK228" s="106"/>
      <c r="PL228" s="106"/>
      <c r="PM228" s="106"/>
      <c r="PN228" s="106"/>
      <c r="PO228" s="106"/>
      <c r="PP228" s="106"/>
      <c r="PQ228" s="106"/>
      <c r="PR228" s="106"/>
      <c r="PS228" s="106"/>
      <c r="PT228" s="106"/>
      <c r="PU228" s="106"/>
      <c r="PV228" s="106"/>
      <c r="PW228" s="106"/>
      <c r="PX228" s="106"/>
      <c r="PY228" s="106"/>
      <c r="PZ228" s="106"/>
      <c r="QA228" s="106"/>
      <c r="QB228" s="106"/>
      <c r="QC228" s="106"/>
      <c r="QD228" s="106"/>
      <c r="QE228" s="106"/>
      <c r="QF228" s="106"/>
      <c r="QG228" s="106"/>
      <c r="QH228" s="106"/>
      <c r="QI228" s="106"/>
      <c r="QJ228" s="106"/>
      <c r="QK228" s="106"/>
      <c r="QL228" s="106"/>
      <c r="QM228" s="106"/>
      <c r="QN228" s="106"/>
      <c r="QO228" s="106"/>
      <c r="QP228" s="106"/>
      <c r="QQ228" s="106"/>
      <c r="QR228" s="106"/>
      <c r="QS228" s="106"/>
      <c r="QT228" s="106"/>
      <c r="QU228" s="106"/>
      <c r="QV228" s="106"/>
      <c r="QW228" s="106"/>
      <c r="QX228" s="106"/>
      <c r="QY228" s="106"/>
      <c r="QZ228" s="106"/>
      <c r="RA228" s="106"/>
      <c r="RB228" s="106"/>
      <c r="RC228" s="106"/>
      <c r="RD228" s="106"/>
      <c r="RE228" s="106"/>
      <c r="RF228" s="106"/>
      <c r="RG228" s="106"/>
      <c r="RH228" s="106"/>
      <c r="RI228" s="106"/>
      <c r="RJ228" s="106"/>
      <c r="RK228" s="106"/>
      <c r="RL228" s="106"/>
      <c r="RM228" s="106"/>
      <c r="RN228" s="106"/>
      <c r="RO228" s="106"/>
      <c r="RP228" s="106"/>
      <c r="RQ228" s="106"/>
      <c r="RR228" s="106"/>
      <c r="RS228" s="106"/>
      <c r="RT228" s="106"/>
      <c r="RU228" s="106"/>
      <c r="RV228" s="106"/>
      <c r="RW228" s="106"/>
      <c r="RX228" s="106"/>
      <c r="RY228" s="106"/>
      <c r="RZ228" s="106"/>
      <c r="SA228" s="106"/>
      <c r="SB228" s="106"/>
      <c r="SC228" s="106"/>
      <c r="SD228" s="106"/>
      <c r="SE228" s="106"/>
      <c r="SF228" s="106"/>
      <c r="SG228" s="106"/>
      <c r="SH228" s="106"/>
      <c r="SI228" s="106"/>
      <c r="SJ228" s="106"/>
      <c r="SK228" s="106"/>
      <c r="SL228" s="106"/>
      <c r="SM228" s="106"/>
      <c r="SN228" s="106"/>
      <c r="SO228" s="106"/>
      <c r="SP228" s="106"/>
      <c r="SQ228" s="106"/>
      <c r="SR228" s="106"/>
      <c r="SS228" s="106"/>
      <c r="ST228" s="106"/>
      <c r="SU228" s="106"/>
      <c r="SV228" s="106"/>
      <c r="SW228" s="106"/>
      <c r="SX228" s="106"/>
      <c r="SY228" s="106"/>
      <c r="SZ228" s="106"/>
      <c r="TA228" s="106"/>
      <c r="TB228" s="106"/>
      <c r="TC228" s="106"/>
      <c r="TD228" s="106"/>
      <c r="TE228" s="106"/>
      <c r="TF228" s="106"/>
      <c r="TG228" s="106"/>
      <c r="TH228" s="106"/>
      <c r="TI228" s="106"/>
      <c r="TJ228" s="106"/>
      <c r="TK228" s="106"/>
      <c r="TL228" s="106"/>
      <c r="TM228" s="106"/>
      <c r="TN228" s="106"/>
      <c r="TO228" s="106"/>
      <c r="TP228" s="106"/>
      <c r="TQ228" s="106"/>
      <c r="TR228" s="106"/>
      <c r="TS228" s="106"/>
      <c r="TT228" s="106"/>
      <c r="TU228" s="106"/>
      <c r="TV228" s="106"/>
      <c r="TW228" s="106"/>
      <c r="TX228" s="106"/>
      <c r="TY228" s="106"/>
      <c r="TZ228" s="106"/>
      <c r="UA228" s="106"/>
      <c r="UB228" s="106"/>
      <c r="UC228" s="106"/>
      <c r="UD228" s="106"/>
      <c r="UE228" s="106"/>
      <c r="UF228" s="106"/>
      <c r="UG228" s="106"/>
      <c r="UH228" s="106"/>
      <c r="UI228" s="106"/>
      <c r="UJ228" s="106"/>
      <c r="UK228" s="106"/>
      <c r="UL228" s="106"/>
      <c r="UM228" s="106"/>
      <c r="UN228" s="106"/>
      <c r="UO228" s="106"/>
      <c r="UP228" s="106"/>
      <c r="UQ228" s="106"/>
      <c r="UR228" s="106"/>
      <c r="US228" s="106"/>
      <c r="UT228" s="106"/>
      <c r="UU228" s="106"/>
      <c r="UV228" s="106"/>
      <c r="UW228" s="106"/>
      <c r="UX228" s="106"/>
      <c r="UY228" s="106"/>
      <c r="UZ228" s="106"/>
      <c r="VA228" s="106"/>
      <c r="VB228" s="106"/>
      <c r="VC228" s="106"/>
      <c r="VD228" s="106"/>
      <c r="VE228" s="106"/>
      <c r="VF228" s="106"/>
      <c r="VG228" s="106"/>
      <c r="VH228" s="106"/>
      <c r="VI228" s="106"/>
      <c r="VJ228" s="106"/>
      <c r="VK228" s="106"/>
      <c r="VL228" s="106"/>
      <c r="VM228" s="106"/>
      <c r="VN228" s="106"/>
      <c r="VO228" s="106"/>
      <c r="VP228" s="106"/>
      <c r="VQ228" s="106"/>
      <c r="VR228" s="106"/>
      <c r="VS228" s="106"/>
      <c r="VT228" s="106"/>
      <c r="VU228" s="106"/>
      <c r="VV228" s="106"/>
      <c r="VW228" s="106"/>
      <c r="VX228" s="106"/>
      <c r="VY228" s="106"/>
      <c r="VZ228" s="106"/>
      <c r="WA228" s="106"/>
      <c r="WB228" s="106"/>
      <c r="WC228" s="106"/>
      <c r="WD228" s="106"/>
      <c r="WE228" s="106"/>
      <c r="WF228" s="106"/>
      <c r="WG228" s="106"/>
      <c r="WH228" s="106"/>
      <c r="WI228" s="106"/>
      <c r="WJ228" s="106"/>
      <c r="WK228" s="106"/>
      <c r="WL228" s="106"/>
      <c r="WM228" s="106"/>
      <c r="WN228" s="106"/>
      <c r="WO228" s="106"/>
      <c r="WP228" s="106"/>
      <c r="WQ228" s="106"/>
      <c r="WR228" s="106"/>
      <c r="WS228" s="106"/>
      <c r="WT228" s="106"/>
      <c r="WU228" s="106"/>
      <c r="WV228" s="106"/>
      <c r="WW228" s="106"/>
      <c r="WX228" s="106"/>
      <c r="WY228" s="106"/>
      <c r="WZ228" s="106"/>
      <c r="XA228" s="106"/>
      <c r="XB228" s="106"/>
      <c r="XC228" s="106"/>
      <c r="XD228" s="106"/>
      <c r="XE228" s="106"/>
      <c r="XF228" s="106"/>
      <c r="XG228" s="106"/>
      <c r="XH228" s="106"/>
      <c r="XI228" s="106"/>
      <c r="XJ228" s="106"/>
      <c r="XK228" s="106"/>
      <c r="XL228" s="106"/>
      <c r="XM228" s="106"/>
      <c r="XN228" s="106"/>
      <c r="XO228" s="106"/>
      <c r="XP228" s="106"/>
      <c r="XQ228" s="106"/>
      <c r="XR228" s="106"/>
      <c r="XS228" s="106"/>
      <c r="XT228" s="106"/>
      <c r="XU228" s="106"/>
      <c r="XV228" s="106"/>
      <c r="XW228" s="106"/>
      <c r="XX228" s="106"/>
      <c r="XY228" s="106"/>
      <c r="XZ228" s="106"/>
      <c r="YA228" s="106"/>
      <c r="YB228" s="106"/>
      <c r="YC228" s="106"/>
      <c r="YD228" s="106"/>
      <c r="YE228" s="106"/>
      <c r="YF228" s="106"/>
      <c r="YG228" s="106"/>
      <c r="YH228" s="106"/>
      <c r="YI228" s="106"/>
      <c r="YJ228" s="106"/>
      <c r="YK228" s="106"/>
      <c r="YL228" s="106"/>
      <c r="YM228" s="106"/>
      <c r="YN228" s="106"/>
      <c r="YO228" s="106"/>
      <c r="YP228" s="106"/>
      <c r="YQ228" s="106"/>
      <c r="YR228" s="106"/>
    </row>
    <row r="229" spans="1:668" s="9" customFormat="1" ht="15.75" x14ac:dyDescent="0.25">
      <c r="B229" s="109"/>
      <c r="C229" s="110"/>
      <c r="D229" s="110"/>
      <c r="E229" s="77"/>
      <c r="F229" s="111"/>
      <c r="G229" s="112"/>
      <c r="H229" s="111"/>
      <c r="I229" s="111"/>
      <c r="J229" s="111"/>
      <c r="K229" s="111"/>
      <c r="L229" s="168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  <c r="JN229" s="53"/>
      <c r="JO229" s="53"/>
      <c r="JP229" s="53"/>
      <c r="JQ229" s="53"/>
      <c r="JR229" s="53"/>
      <c r="JS229" s="53"/>
      <c r="JT229" s="53"/>
      <c r="JU229" s="53"/>
      <c r="JV229" s="53"/>
      <c r="JW229" s="53"/>
      <c r="JX229" s="53"/>
      <c r="JY229" s="53"/>
      <c r="JZ229" s="53"/>
      <c r="KA229" s="53"/>
      <c r="KB229" s="53"/>
      <c r="KC229" s="53"/>
      <c r="KD229" s="53"/>
      <c r="KE229" s="53"/>
      <c r="KF229" s="53"/>
      <c r="KG229" s="53"/>
      <c r="KH229" s="53"/>
      <c r="KI229" s="53"/>
      <c r="KJ229" s="53"/>
      <c r="KK229" s="53"/>
      <c r="KL229" s="53"/>
      <c r="KM229" s="53"/>
      <c r="KN229" s="53"/>
      <c r="KO229" s="53"/>
      <c r="KP229" s="53"/>
      <c r="KQ229" s="53"/>
      <c r="KR229" s="53"/>
      <c r="KS229" s="53"/>
      <c r="KT229" s="53"/>
      <c r="KU229" s="53"/>
      <c r="KV229" s="53"/>
      <c r="KW229" s="53"/>
      <c r="KX229" s="53"/>
      <c r="KY229" s="53"/>
      <c r="KZ229" s="53"/>
      <c r="LA229" s="53"/>
      <c r="LB229" s="53"/>
      <c r="LC229" s="53"/>
      <c r="LD229" s="53"/>
      <c r="LE229" s="53"/>
      <c r="LF229" s="53"/>
      <c r="LG229" s="53"/>
      <c r="LH229" s="53"/>
      <c r="LI229" s="53"/>
      <c r="LJ229" s="53"/>
      <c r="LK229" s="53"/>
      <c r="LL229" s="53"/>
      <c r="LM229" s="53"/>
      <c r="LN229" s="53"/>
      <c r="LO229" s="53"/>
      <c r="LP229" s="53"/>
      <c r="LQ229" s="53"/>
      <c r="LR229" s="53"/>
      <c r="LS229" s="53"/>
      <c r="LT229" s="53"/>
      <c r="LU229" s="53"/>
      <c r="LV229" s="53"/>
      <c r="LW229" s="53"/>
      <c r="LX229" s="53"/>
      <c r="LY229" s="53"/>
      <c r="LZ229" s="53"/>
      <c r="MA229" s="53"/>
      <c r="MB229" s="53"/>
      <c r="MC229" s="53"/>
      <c r="MD229" s="53"/>
      <c r="ME229" s="53"/>
      <c r="MF229" s="53"/>
      <c r="MG229" s="53"/>
      <c r="MH229" s="53"/>
      <c r="MI229" s="53"/>
      <c r="MJ229" s="53"/>
      <c r="MK229" s="53"/>
      <c r="ML229" s="53"/>
      <c r="MM229" s="53"/>
      <c r="MN229" s="53"/>
      <c r="MO229" s="53"/>
      <c r="MP229" s="53"/>
      <c r="MQ229" s="53"/>
      <c r="MR229" s="53"/>
      <c r="MS229" s="53"/>
      <c r="MT229" s="53"/>
      <c r="MU229" s="53"/>
      <c r="MV229" s="53"/>
      <c r="MW229" s="53"/>
      <c r="MX229" s="53"/>
      <c r="MY229" s="53"/>
      <c r="MZ229" s="53"/>
      <c r="NA229" s="53"/>
      <c r="NB229" s="53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53"/>
      <c r="OC229" s="53"/>
      <c r="OD229" s="53"/>
      <c r="OE229" s="53"/>
      <c r="OF229" s="53"/>
      <c r="OG229" s="53"/>
      <c r="OH229" s="53"/>
      <c r="OI229" s="53"/>
      <c r="OJ229" s="53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3"/>
      <c r="PX229" s="53"/>
      <c r="PY229" s="53"/>
      <c r="PZ229" s="53"/>
      <c r="QA229" s="53"/>
      <c r="QB229" s="53"/>
      <c r="QC229" s="53"/>
      <c r="QD229" s="53"/>
      <c r="QE229" s="53"/>
      <c r="QF229" s="53"/>
      <c r="QG229" s="53"/>
      <c r="QH229" s="53"/>
      <c r="QI229" s="53"/>
      <c r="QJ229" s="53"/>
      <c r="QK229" s="53"/>
      <c r="QL229" s="53"/>
      <c r="QM229" s="53"/>
      <c r="QN229" s="53"/>
      <c r="QO229" s="53"/>
      <c r="QP229" s="53"/>
      <c r="QQ229" s="53"/>
      <c r="QR229" s="53"/>
      <c r="QS229" s="53"/>
      <c r="QT229" s="53"/>
      <c r="QU229" s="53"/>
      <c r="QV229" s="53"/>
      <c r="QW229" s="53"/>
      <c r="QX229" s="53"/>
      <c r="QY229" s="53"/>
      <c r="QZ229" s="53"/>
      <c r="RA229" s="53"/>
      <c r="RB229" s="53"/>
      <c r="RC229" s="53"/>
      <c r="RD229" s="53"/>
      <c r="RE229" s="53"/>
      <c r="RF229" s="53"/>
      <c r="RG229" s="53"/>
      <c r="RH229" s="53"/>
      <c r="RI229" s="53"/>
      <c r="RJ229" s="53"/>
      <c r="RK229" s="53"/>
      <c r="RL229" s="53"/>
      <c r="RM229" s="53"/>
      <c r="RN229" s="53"/>
      <c r="RO229" s="53"/>
      <c r="RP229" s="53"/>
      <c r="RQ229" s="53"/>
      <c r="RR229" s="53"/>
      <c r="RS229" s="53"/>
      <c r="RT229" s="53"/>
      <c r="RU229" s="53"/>
      <c r="RV229" s="53"/>
      <c r="RW229" s="53"/>
      <c r="RX229" s="53"/>
      <c r="RY229" s="53"/>
      <c r="RZ229" s="53"/>
      <c r="SA229" s="53"/>
      <c r="SB229" s="53"/>
      <c r="SC229" s="53"/>
      <c r="SD229" s="53"/>
      <c r="SE229" s="53"/>
      <c r="SF229" s="53"/>
      <c r="SG229" s="53"/>
      <c r="SH229" s="53"/>
      <c r="SI229" s="53"/>
      <c r="SJ229" s="53"/>
      <c r="SK229" s="53"/>
      <c r="SL229" s="53"/>
      <c r="SM229" s="53"/>
      <c r="SN229" s="53"/>
      <c r="SO229" s="53"/>
      <c r="SP229" s="53"/>
      <c r="SQ229" s="53"/>
      <c r="SR229" s="53"/>
      <c r="SS229" s="53"/>
      <c r="ST229" s="53"/>
      <c r="SU229" s="53"/>
      <c r="SV229" s="53"/>
      <c r="SW229" s="53"/>
      <c r="SX229" s="53"/>
      <c r="SY229" s="53"/>
      <c r="SZ229" s="53"/>
      <c r="TA229" s="53"/>
      <c r="TB229" s="53"/>
      <c r="TC229" s="53"/>
      <c r="TD229" s="53"/>
      <c r="TE229" s="53"/>
      <c r="TF229" s="53"/>
      <c r="TG229" s="53"/>
      <c r="TH229" s="53"/>
      <c r="TI229" s="53"/>
      <c r="TJ229" s="53"/>
      <c r="TK229" s="53"/>
      <c r="TL229" s="53"/>
      <c r="TM229" s="53"/>
      <c r="TN229" s="53"/>
      <c r="TO229" s="53"/>
      <c r="TP229" s="53"/>
      <c r="TQ229" s="53"/>
      <c r="TR229" s="53"/>
      <c r="TS229" s="53"/>
      <c r="TT229" s="53"/>
      <c r="TU229" s="53"/>
      <c r="TV229" s="53"/>
      <c r="TW229" s="53"/>
      <c r="TX229" s="53"/>
      <c r="TY229" s="53"/>
      <c r="TZ229" s="53"/>
      <c r="UA229" s="53"/>
      <c r="UB229" s="53"/>
      <c r="UC229" s="53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  <c r="VM229" s="53"/>
      <c r="VN229" s="53"/>
      <c r="VO229" s="53"/>
      <c r="VP229" s="53"/>
      <c r="VQ229" s="53"/>
      <c r="VR229" s="53"/>
      <c r="VS229" s="53"/>
      <c r="VT229" s="53"/>
      <c r="VU229" s="53"/>
      <c r="VV229" s="53"/>
      <c r="VW229" s="53"/>
      <c r="VX229" s="53"/>
      <c r="VY229" s="53"/>
      <c r="VZ229" s="53"/>
      <c r="WA229" s="53"/>
      <c r="WB229" s="53"/>
      <c r="WC229" s="53"/>
      <c r="WD229" s="53"/>
      <c r="WE229" s="53"/>
      <c r="WF229" s="53"/>
      <c r="WG229" s="53"/>
      <c r="WH229" s="53"/>
      <c r="WI229" s="53"/>
      <c r="WJ229" s="53"/>
      <c r="WK229" s="53"/>
      <c r="WL229" s="53"/>
      <c r="WM229" s="53"/>
      <c r="WN229" s="53"/>
      <c r="WO229" s="53"/>
      <c r="WP229" s="53"/>
      <c r="WQ229" s="53"/>
      <c r="WR229" s="53"/>
      <c r="WS229" s="53"/>
      <c r="WT229" s="53"/>
      <c r="WU229" s="53"/>
      <c r="WV229" s="53"/>
      <c r="WW229" s="53"/>
      <c r="WX229" s="53"/>
      <c r="WY229" s="53"/>
      <c r="WZ229" s="53"/>
      <c r="XA229" s="53"/>
      <c r="XB229" s="53"/>
      <c r="XC229" s="53"/>
      <c r="XD229" s="53"/>
      <c r="XE229" s="53"/>
      <c r="XF229" s="53"/>
      <c r="XG229" s="53"/>
      <c r="XH229" s="53"/>
      <c r="XI229" s="53"/>
      <c r="XJ229" s="53"/>
      <c r="XK229" s="53"/>
      <c r="XL229" s="53"/>
      <c r="XM229" s="53"/>
      <c r="XN229" s="53"/>
      <c r="XO229" s="53"/>
      <c r="XP229" s="53"/>
      <c r="XQ229" s="53"/>
      <c r="XR229" s="53"/>
      <c r="XS229" s="53"/>
      <c r="XT229" s="53"/>
      <c r="XU229" s="53"/>
      <c r="XV229" s="53"/>
      <c r="XW229" s="53"/>
      <c r="XX229" s="53"/>
      <c r="XY229" s="53"/>
      <c r="XZ229" s="53"/>
      <c r="YA229" s="53"/>
      <c r="YB229" s="53"/>
      <c r="YC229" s="53"/>
      <c r="YD229" s="53"/>
      <c r="YE229" s="53"/>
      <c r="YF229" s="53"/>
      <c r="YG229" s="53"/>
      <c r="YH229" s="53"/>
      <c r="YI229" s="53"/>
      <c r="YJ229" s="53"/>
      <c r="YK229" s="53"/>
      <c r="YL229" s="53"/>
      <c r="YM229" s="53"/>
      <c r="YN229" s="53"/>
      <c r="YO229" s="53"/>
      <c r="YP229" s="53"/>
      <c r="YQ229" s="53"/>
      <c r="YR229" s="53"/>
    </row>
    <row r="230" spans="1:668" s="9" customFormat="1" ht="15.75" x14ac:dyDescent="0.25">
      <c r="A230" s="114" t="s">
        <v>92</v>
      </c>
      <c r="B230" s="109"/>
      <c r="C230" s="110"/>
      <c r="D230" s="110"/>
      <c r="E230" s="77"/>
      <c r="F230" s="111"/>
      <c r="G230" s="112"/>
      <c r="H230" s="111"/>
      <c r="I230" s="111"/>
      <c r="J230" s="111"/>
      <c r="K230" s="111"/>
      <c r="L230" s="168"/>
      <c r="M230" s="18"/>
      <c r="N230" s="18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13"/>
      <c r="AR230" s="113"/>
      <c r="AS230" s="11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53"/>
      <c r="IZ230" s="53"/>
      <c r="JA230" s="53"/>
      <c r="JB230" s="53"/>
      <c r="JC230" s="53"/>
      <c r="JD230" s="53"/>
      <c r="JE230" s="53"/>
      <c r="JF230" s="53"/>
      <c r="JG230" s="53"/>
      <c r="JH230" s="53"/>
      <c r="JI230" s="53"/>
      <c r="JJ230" s="53"/>
      <c r="JK230" s="53"/>
      <c r="JL230" s="53"/>
      <c r="JM230" s="53"/>
      <c r="JN230" s="53"/>
      <c r="JO230" s="53"/>
      <c r="JP230" s="53"/>
      <c r="JQ230" s="53"/>
      <c r="JR230" s="53"/>
      <c r="JS230" s="53"/>
      <c r="JT230" s="53"/>
      <c r="JU230" s="53"/>
      <c r="JV230" s="53"/>
      <c r="JW230" s="53"/>
      <c r="JX230" s="53"/>
      <c r="JY230" s="53"/>
      <c r="JZ230" s="53"/>
      <c r="KA230" s="53"/>
      <c r="KB230" s="53"/>
      <c r="KC230" s="53"/>
      <c r="KD230" s="53"/>
      <c r="KE230" s="53"/>
      <c r="KF230" s="53"/>
      <c r="KG230" s="53"/>
      <c r="KH230" s="53"/>
      <c r="KI230" s="53"/>
      <c r="KJ230" s="53"/>
      <c r="KK230" s="53"/>
      <c r="KL230" s="53"/>
      <c r="KM230" s="53"/>
      <c r="KN230" s="53"/>
      <c r="KO230" s="53"/>
      <c r="KP230" s="53"/>
      <c r="KQ230" s="53"/>
      <c r="KR230" s="53"/>
      <c r="KS230" s="53"/>
      <c r="KT230" s="53"/>
      <c r="KU230" s="53"/>
      <c r="KV230" s="53"/>
      <c r="KW230" s="53"/>
      <c r="KX230" s="53"/>
      <c r="KY230" s="53"/>
      <c r="KZ230" s="53"/>
      <c r="LA230" s="53"/>
      <c r="LB230" s="53"/>
      <c r="LC230" s="53"/>
      <c r="LD230" s="53"/>
      <c r="LE230" s="53"/>
      <c r="LF230" s="53"/>
      <c r="LG230" s="53"/>
      <c r="LH230" s="53"/>
      <c r="LI230" s="53"/>
      <c r="LJ230" s="53"/>
      <c r="LK230" s="53"/>
      <c r="LL230" s="53"/>
      <c r="LM230" s="53"/>
      <c r="LN230" s="53"/>
      <c r="LO230" s="53"/>
      <c r="LP230" s="53"/>
      <c r="LQ230" s="53"/>
      <c r="LR230" s="53"/>
      <c r="LS230" s="53"/>
      <c r="LT230" s="53"/>
      <c r="LU230" s="53"/>
      <c r="LV230" s="53"/>
      <c r="LW230" s="53"/>
      <c r="LX230" s="53"/>
      <c r="LY230" s="53"/>
      <c r="LZ230" s="53"/>
      <c r="MA230" s="53"/>
      <c r="MB230" s="53"/>
      <c r="MC230" s="53"/>
      <c r="MD230" s="53"/>
      <c r="ME230" s="53"/>
      <c r="MF230" s="53"/>
      <c r="MG230" s="53"/>
      <c r="MH230" s="53"/>
      <c r="MI230" s="53"/>
      <c r="MJ230" s="53"/>
      <c r="MK230" s="53"/>
      <c r="ML230" s="53"/>
      <c r="MM230" s="53"/>
      <c r="MN230" s="53"/>
      <c r="MO230" s="53"/>
      <c r="MP230" s="53"/>
      <c r="MQ230" s="53"/>
      <c r="MR230" s="53"/>
      <c r="MS230" s="53"/>
      <c r="MT230" s="53"/>
      <c r="MU230" s="53"/>
      <c r="MV230" s="53"/>
      <c r="MW230" s="53"/>
      <c r="MX230" s="53"/>
      <c r="MY230" s="53"/>
      <c r="MZ230" s="53"/>
      <c r="NA230" s="53"/>
      <c r="NB230" s="53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53"/>
      <c r="OC230" s="53"/>
      <c r="OD230" s="53"/>
      <c r="OE230" s="53"/>
      <c r="OF230" s="53"/>
      <c r="OG230" s="53"/>
      <c r="OH230" s="53"/>
      <c r="OI230" s="53"/>
      <c r="OJ230" s="53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3"/>
      <c r="PX230" s="53"/>
      <c r="PY230" s="53"/>
      <c r="PZ230" s="53"/>
      <c r="QA230" s="53"/>
      <c r="QB230" s="53"/>
      <c r="QC230" s="53"/>
      <c r="QD230" s="53"/>
      <c r="QE230" s="53"/>
      <c r="QF230" s="53"/>
      <c r="QG230" s="53"/>
      <c r="QH230" s="53"/>
      <c r="QI230" s="53"/>
      <c r="QJ230" s="53"/>
      <c r="QK230" s="53"/>
      <c r="QL230" s="53"/>
      <c r="QM230" s="53"/>
      <c r="QN230" s="53"/>
      <c r="QO230" s="53"/>
      <c r="QP230" s="53"/>
      <c r="QQ230" s="53"/>
      <c r="QR230" s="53"/>
      <c r="QS230" s="53"/>
      <c r="QT230" s="53"/>
      <c r="QU230" s="53"/>
      <c r="QV230" s="53"/>
      <c r="QW230" s="53"/>
      <c r="QX230" s="53"/>
      <c r="QY230" s="53"/>
      <c r="QZ230" s="53"/>
      <c r="RA230" s="53"/>
      <c r="RB230" s="53"/>
      <c r="RC230" s="53"/>
      <c r="RD230" s="53"/>
      <c r="RE230" s="53"/>
      <c r="RF230" s="53"/>
      <c r="RG230" s="53"/>
      <c r="RH230" s="53"/>
      <c r="RI230" s="53"/>
      <c r="RJ230" s="53"/>
      <c r="RK230" s="53"/>
      <c r="RL230" s="53"/>
      <c r="RM230" s="53"/>
      <c r="RN230" s="53"/>
      <c r="RO230" s="53"/>
      <c r="RP230" s="53"/>
      <c r="RQ230" s="53"/>
      <c r="RR230" s="53"/>
      <c r="RS230" s="53"/>
      <c r="RT230" s="53"/>
      <c r="RU230" s="53"/>
      <c r="RV230" s="53"/>
      <c r="RW230" s="53"/>
      <c r="RX230" s="53"/>
      <c r="RY230" s="53"/>
      <c r="RZ230" s="53"/>
      <c r="SA230" s="53"/>
      <c r="SB230" s="53"/>
      <c r="SC230" s="53"/>
      <c r="SD230" s="53"/>
      <c r="SE230" s="53"/>
      <c r="SF230" s="53"/>
      <c r="SG230" s="53"/>
      <c r="SH230" s="53"/>
      <c r="SI230" s="53"/>
      <c r="SJ230" s="53"/>
      <c r="SK230" s="53"/>
      <c r="SL230" s="53"/>
      <c r="SM230" s="53"/>
      <c r="SN230" s="53"/>
      <c r="SO230" s="53"/>
      <c r="SP230" s="53"/>
      <c r="SQ230" s="53"/>
      <c r="SR230" s="53"/>
      <c r="SS230" s="53"/>
      <c r="ST230" s="53"/>
      <c r="SU230" s="53"/>
      <c r="SV230" s="53"/>
      <c r="SW230" s="53"/>
      <c r="SX230" s="53"/>
      <c r="SY230" s="53"/>
      <c r="SZ230" s="53"/>
      <c r="TA230" s="53"/>
      <c r="TB230" s="53"/>
      <c r="TC230" s="53"/>
      <c r="TD230" s="53"/>
      <c r="TE230" s="53"/>
      <c r="TF230" s="53"/>
      <c r="TG230" s="53"/>
      <c r="TH230" s="53"/>
      <c r="TI230" s="53"/>
      <c r="TJ230" s="53"/>
      <c r="TK230" s="53"/>
      <c r="TL230" s="53"/>
      <c r="TM230" s="53"/>
      <c r="TN230" s="53"/>
      <c r="TO230" s="53"/>
      <c r="TP230" s="53"/>
      <c r="TQ230" s="53"/>
      <c r="TR230" s="53"/>
      <c r="TS230" s="53"/>
      <c r="TT230" s="53"/>
      <c r="TU230" s="53"/>
      <c r="TV230" s="53"/>
      <c r="TW230" s="53"/>
      <c r="TX230" s="53"/>
      <c r="TY230" s="53"/>
      <c r="TZ230" s="53"/>
      <c r="UA230" s="53"/>
      <c r="UB230" s="53"/>
      <c r="UC230" s="53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  <c r="VM230" s="53"/>
      <c r="VN230" s="53"/>
      <c r="VO230" s="53"/>
      <c r="VP230" s="53"/>
      <c r="VQ230" s="53"/>
      <c r="VR230" s="53"/>
      <c r="VS230" s="53"/>
      <c r="VT230" s="53"/>
      <c r="VU230" s="53"/>
      <c r="VV230" s="53"/>
      <c r="VW230" s="53"/>
      <c r="VX230" s="53"/>
      <c r="VY230" s="53"/>
      <c r="VZ230" s="53"/>
      <c r="WA230" s="53"/>
      <c r="WB230" s="53"/>
      <c r="WC230" s="53"/>
      <c r="WD230" s="53"/>
      <c r="WE230" s="53"/>
      <c r="WF230" s="53"/>
      <c r="WG230" s="53"/>
      <c r="WH230" s="53"/>
      <c r="WI230" s="53"/>
      <c r="WJ230" s="53"/>
      <c r="WK230" s="53"/>
      <c r="WL230" s="53"/>
      <c r="WM230" s="53"/>
      <c r="WN230" s="53"/>
      <c r="WO230" s="53"/>
      <c r="WP230" s="53"/>
      <c r="WQ230" s="53"/>
      <c r="WR230" s="53"/>
      <c r="WS230" s="53"/>
      <c r="WT230" s="53"/>
      <c r="WU230" s="53"/>
      <c r="WV230" s="53"/>
      <c r="WW230" s="53"/>
      <c r="WX230" s="53"/>
      <c r="WY230" s="53"/>
      <c r="WZ230" s="53"/>
      <c r="XA230" s="53"/>
      <c r="XB230" s="53"/>
      <c r="XC230" s="53"/>
      <c r="XD230" s="53"/>
      <c r="XE230" s="53"/>
      <c r="XF230" s="53"/>
      <c r="XG230" s="53"/>
      <c r="XH230" s="53"/>
      <c r="XI230" s="53"/>
      <c r="XJ230" s="53"/>
      <c r="XK230" s="53"/>
      <c r="XL230" s="53"/>
      <c r="XM230" s="53"/>
      <c r="XN230" s="53"/>
      <c r="XO230" s="53"/>
      <c r="XP230" s="53"/>
      <c r="XQ230" s="53"/>
      <c r="XR230" s="53"/>
      <c r="XS230" s="53"/>
      <c r="XT230" s="53"/>
      <c r="XU230" s="53"/>
      <c r="XV230" s="53"/>
      <c r="XW230" s="53"/>
      <c r="XX230" s="53"/>
      <c r="XY230" s="53"/>
      <c r="XZ230" s="53"/>
      <c r="YA230" s="53"/>
      <c r="YB230" s="53"/>
      <c r="YC230" s="53"/>
      <c r="YD230" s="53"/>
      <c r="YE230" s="53"/>
      <c r="YF230" s="53"/>
      <c r="YG230" s="53"/>
      <c r="YH230" s="53"/>
      <c r="YI230" s="53"/>
      <c r="YJ230" s="53"/>
      <c r="YK230" s="53"/>
      <c r="YL230" s="53"/>
      <c r="YM230" s="53"/>
      <c r="YN230" s="53"/>
      <c r="YO230" s="53"/>
      <c r="YP230" s="53"/>
      <c r="YQ230" s="53"/>
      <c r="YR230" s="53"/>
    </row>
    <row r="231" spans="1:668" s="18" customFormat="1" ht="15.75" x14ac:dyDescent="0.25">
      <c r="A231" s="144" t="s">
        <v>115</v>
      </c>
      <c r="B231" s="145" t="s">
        <v>86</v>
      </c>
      <c r="C231" s="146" t="s">
        <v>74</v>
      </c>
      <c r="D231" s="147">
        <v>44470</v>
      </c>
      <c r="E231" s="148" t="s">
        <v>116</v>
      </c>
      <c r="F231" s="149">
        <v>89500</v>
      </c>
      <c r="G231" s="150">
        <v>2568.65</v>
      </c>
      <c r="H231" s="149">
        <v>9635.51</v>
      </c>
      <c r="I231" s="149">
        <v>2720.8</v>
      </c>
      <c r="J231" s="149">
        <v>25</v>
      </c>
      <c r="K231" s="149">
        <v>14949.96</v>
      </c>
      <c r="L231" s="170">
        <f>F231-K231</f>
        <v>74550.040000000008</v>
      </c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51"/>
      <c r="AU231" s="51"/>
      <c r="AV231" s="51"/>
      <c r="AW231" s="51"/>
      <c r="AX231" s="51"/>
      <c r="AY231" s="51"/>
      <c r="AZ231" s="51"/>
      <c r="BA231" s="51"/>
      <c r="BB231" s="51"/>
      <c r="BC231" s="51"/>
      <c r="BD231" s="51"/>
      <c r="BE231" s="51"/>
      <c r="BF231" s="51"/>
      <c r="BG231" s="51"/>
      <c r="BH231" s="51"/>
      <c r="BI231" s="51"/>
      <c r="BJ231" s="51"/>
      <c r="BK231" s="51"/>
      <c r="BL231" s="51"/>
      <c r="BM231" s="51"/>
      <c r="BN231" s="51"/>
      <c r="BO231" s="51"/>
      <c r="BP231" s="51"/>
      <c r="BQ231" s="51"/>
      <c r="BR231" s="51"/>
      <c r="BS231" s="51"/>
      <c r="BT231" s="51"/>
      <c r="BU231" s="51"/>
      <c r="BV231" s="51"/>
      <c r="BW231" s="51"/>
      <c r="BX231" s="51"/>
      <c r="BY231" s="51"/>
      <c r="BZ231" s="51"/>
      <c r="CA231" s="51"/>
      <c r="CB231" s="51"/>
      <c r="CC231" s="51"/>
      <c r="CD231" s="51"/>
      <c r="CE231" s="51"/>
      <c r="CF231" s="51"/>
      <c r="CG231" s="51"/>
      <c r="CH231" s="51"/>
      <c r="CI231" s="51"/>
      <c r="CJ231" s="51"/>
      <c r="CK231" s="51"/>
      <c r="CL231" s="51"/>
      <c r="CM231" s="51"/>
      <c r="CN231" s="51"/>
      <c r="CO231" s="51"/>
      <c r="CP231" s="51"/>
      <c r="CQ231" s="51"/>
      <c r="CR231" s="51"/>
      <c r="CS231" s="51"/>
      <c r="CT231" s="51"/>
      <c r="CU231" s="51"/>
      <c r="CV231" s="51"/>
      <c r="CW231" s="51"/>
      <c r="CX231" s="51"/>
      <c r="CY231" s="51"/>
      <c r="CZ231" s="51"/>
      <c r="DA231" s="51"/>
      <c r="DB231" s="51"/>
      <c r="DC231" s="51"/>
      <c r="DD231" s="51"/>
      <c r="DE231" s="51"/>
      <c r="DF231" s="51"/>
      <c r="DG231" s="51"/>
      <c r="DH231" s="51"/>
      <c r="DI231" s="51"/>
      <c r="DJ231" s="51"/>
      <c r="DK231" s="51"/>
      <c r="DL231" s="51"/>
      <c r="DM231" s="51"/>
      <c r="DN231" s="51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  <c r="EQ231" s="51"/>
      <c r="ER231" s="51"/>
      <c r="ES231" s="51"/>
      <c r="ET231" s="51"/>
      <c r="EU231" s="51"/>
      <c r="EV231" s="51"/>
      <c r="EW231" s="51"/>
      <c r="EX231" s="51"/>
      <c r="EY231" s="51"/>
      <c r="EZ231" s="51"/>
      <c r="FA231" s="51"/>
      <c r="FB231" s="51"/>
      <c r="FC231" s="51"/>
      <c r="FD231" s="51"/>
      <c r="FE231" s="51"/>
      <c r="FF231" s="51"/>
      <c r="FG231" s="51"/>
      <c r="FH231" s="51"/>
      <c r="FI231" s="51"/>
      <c r="FJ231" s="51"/>
      <c r="FK231" s="51"/>
      <c r="FL231" s="51"/>
      <c r="FM231" s="51"/>
      <c r="FN231" s="51"/>
      <c r="FO231" s="51"/>
      <c r="FP231" s="51"/>
      <c r="FQ231" s="51"/>
      <c r="FR231" s="51"/>
      <c r="FS231" s="51"/>
      <c r="FT231" s="51"/>
      <c r="FU231" s="51"/>
      <c r="FV231" s="51"/>
      <c r="FW231" s="51"/>
      <c r="FX231" s="51"/>
      <c r="FY231" s="51"/>
      <c r="FZ231" s="51"/>
      <c r="GA231" s="51"/>
      <c r="GB231" s="51"/>
      <c r="GC231" s="51"/>
      <c r="GD231" s="51"/>
      <c r="GE231" s="51"/>
      <c r="GF231" s="51"/>
      <c r="GG231" s="51"/>
      <c r="GH231" s="51"/>
      <c r="GI231" s="51"/>
      <c r="GJ231" s="51"/>
      <c r="GK231" s="51"/>
      <c r="GL231" s="51"/>
      <c r="GM231" s="51"/>
      <c r="GN231" s="51"/>
      <c r="GO231" s="51"/>
      <c r="GP231" s="51"/>
      <c r="GQ231" s="51"/>
      <c r="GR231" s="51"/>
      <c r="GS231" s="51"/>
      <c r="GT231" s="51"/>
      <c r="GU231" s="51"/>
      <c r="GV231" s="51"/>
      <c r="GW231" s="51"/>
      <c r="GX231" s="51"/>
      <c r="GY231" s="51"/>
      <c r="GZ231" s="51"/>
      <c r="HA231" s="51"/>
      <c r="HB231" s="51"/>
      <c r="HC231" s="51"/>
      <c r="HD231" s="51"/>
      <c r="HE231" s="51"/>
      <c r="HF231" s="51"/>
      <c r="HG231" s="51"/>
      <c r="HH231" s="51"/>
      <c r="HI231" s="51"/>
      <c r="HJ231" s="51"/>
      <c r="HK231" s="51"/>
      <c r="HL231" s="51"/>
      <c r="HM231" s="51"/>
      <c r="HN231" s="51"/>
      <c r="HO231" s="51"/>
      <c r="HP231" s="51"/>
      <c r="HQ231" s="51"/>
      <c r="HR231" s="51"/>
      <c r="HS231" s="51"/>
      <c r="HT231" s="51"/>
      <c r="HU231" s="51"/>
      <c r="HV231" s="51"/>
      <c r="HW231" s="51"/>
      <c r="HX231" s="51"/>
      <c r="HY231" s="51"/>
      <c r="HZ231" s="51"/>
      <c r="IA231" s="51"/>
      <c r="IB231" s="51"/>
      <c r="IC231" s="51"/>
      <c r="ID231" s="51"/>
      <c r="IE231" s="51"/>
      <c r="IF231" s="51"/>
      <c r="IG231" s="51"/>
      <c r="IH231" s="51"/>
      <c r="II231" s="51"/>
      <c r="IJ231" s="51"/>
      <c r="IK231" s="51"/>
      <c r="IL231" s="51"/>
      <c r="IM231" s="51"/>
      <c r="IN231" s="51"/>
      <c r="IO231" s="51"/>
      <c r="IP231" s="51"/>
      <c r="IQ231" s="51"/>
      <c r="IR231" s="51"/>
      <c r="IS231" s="51"/>
      <c r="IT231" s="51"/>
      <c r="IU231" s="51"/>
      <c r="IV231" s="51"/>
      <c r="IW231" s="51"/>
      <c r="IX231" s="51"/>
      <c r="IY231" s="51"/>
      <c r="IZ231" s="51"/>
      <c r="JA231" s="51"/>
      <c r="JB231" s="51"/>
      <c r="JC231" s="51"/>
      <c r="JD231" s="51"/>
      <c r="JE231" s="51"/>
      <c r="JF231" s="51"/>
      <c r="JG231" s="51"/>
      <c r="JH231" s="51"/>
      <c r="JI231" s="51"/>
      <c r="JJ231" s="51"/>
      <c r="JK231" s="51"/>
      <c r="JL231" s="51"/>
      <c r="JM231" s="51"/>
      <c r="JN231" s="51"/>
      <c r="JO231" s="51"/>
      <c r="JP231" s="51"/>
      <c r="JQ231" s="51"/>
      <c r="JR231" s="51"/>
      <c r="JS231" s="51"/>
      <c r="JT231" s="51"/>
      <c r="JU231" s="51"/>
      <c r="JV231" s="51"/>
      <c r="JW231" s="51"/>
      <c r="JX231" s="51"/>
      <c r="JY231" s="51"/>
      <c r="JZ231" s="51"/>
      <c r="KA231" s="51"/>
      <c r="KB231" s="51"/>
      <c r="KC231" s="51"/>
      <c r="KD231" s="51"/>
      <c r="KE231" s="51"/>
      <c r="KF231" s="51"/>
      <c r="KG231" s="51"/>
      <c r="KH231" s="51"/>
      <c r="KI231" s="51"/>
      <c r="KJ231" s="51"/>
      <c r="KK231" s="51"/>
      <c r="KL231" s="51"/>
      <c r="KM231" s="51"/>
      <c r="KN231" s="51"/>
      <c r="KO231" s="51"/>
      <c r="KP231" s="51"/>
      <c r="KQ231" s="51"/>
      <c r="KR231" s="51"/>
      <c r="KS231" s="51"/>
      <c r="KT231" s="51"/>
      <c r="KU231" s="51"/>
      <c r="KV231" s="51"/>
      <c r="KW231" s="51"/>
      <c r="KX231" s="51"/>
      <c r="KY231" s="51"/>
      <c r="KZ231" s="51"/>
      <c r="LA231" s="51"/>
      <c r="LB231" s="51"/>
      <c r="LC231" s="51"/>
      <c r="LD231" s="51"/>
      <c r="LE231" s="51"/>
      <c r="LF231" s="51"/>
      <c r="LG231" s="51"/>
      <c r="LH231" s="51"/>
      <c r="LI231" s="51"/>
      <c r="LJ231" s="51"/>
      <c r="LK231" s="51"/>
      <c r="LL231" s="51"/>
      <c r="LM231" s="51"/>
      <c r="LN231" s="51"/>
      <c r="LO231" s="51"/>
      <c r="LP231" s="51"/>
      <c r="LQ231" s="51"/>
      <c r="LR231" s="51"/>
      <c r="LS231" s="51"/>
      <c r="LT231" s="51"/>
      <c r="LU231" s="51"/>
      <c r="LV231" s="51"/>
      <c r="LW231" s="51"/>
      <c r="LX231" s="51"/>
      <c r="LY231" s="51"/>
      <c r="LZ231" s="51"/>
      <c r="MA231" s="51"/>
      <c r="MB231" s="51"/>
      <c r="MC231" s="51"/>
      <c r="MD231" s="51"/>
      <c r="ME231" s="51"/>
      <c r="MF231" s="51"/>
      <c r="MG231" s="51"/>
      <c r="MH231" s="51"/>
      <c r="MI231" s="51"/>
      <c r="MJ231" s="51"/>
      <c r="MK231" s="51"/>
      <c r="ML231" s="51"/>
      <c r="MM231" s="51"/>
      <c r="MN231" s="51"/>
      <c r="MO231" s="51"/>
      <c r="MP231" s="51"/>
      <c r="MQ231" s="51"/>
      <c r="MR231" s="51"/>
      <c r="MS231" s="51"/>
      <c r="MT231" s="51"/>
      <c r="MU231" s="51"/>
      <c r="MV231" s="51"/>
      <c r="MW231" s="51"/>
      <c r="MX231" s="51"/>
      <c r="MY231" s="51"/>
      <c r="MZ231" s="51"/>
      <c r="NA231" s="51"/>
      <c r="NB231" s="51"/>
      <c r="NC231" s="51"/>
      <c r="ND231" s="51"/>
      <c r="NE231" s="51"/>
      <c r="NF231" s="51"/>
      <c r="NG231" s="51"/>
      <c r="NH231" s="51"/>
      <c r="NI231" s="51"/>
      <c r="NJ231" s="51"/>
      <c r="NK231" s="51"/>
      <c r="NL231" s="51"/>
      <c r="NM231" s="51"/>
      <c r="NN231" s="51"/>
      <c r="NO231" s="51"/>
      <c r="NP231" s="51"/>
      <c r="NQ231" s="51"/>
      <c r="NR231" s="51"/>
      <c r="NS231" s="51"/>
      <c r="NT231" s="51"/>
      <c r="NU231" s="51"/>
      <c r="NV231" s="51"/>
      <c r="NW231" s="51"/>
      <c r="NX231" s="51"/>
      <c r="NY231" s="51"/>
      <c r="NZ231" s="51"/>
      <c r="OA231" s="51"/>
      <c r="OB231" s="51"/>
      <c r="OC231" s="51"/>
      <c r="OD231" s="51"/>
      <c r="OE231" s="51"/>
      <c r="OF231" s="51"/>
      <c r="OG231" s="51"/>
      <c r="OH231" s="51"/>
      <c r="OI231" s="51"/>
      <c r="OJ231" s="51"/>
      <c r="OK231" s="51"/>
      <c r="OL231" s="51"/>
      <c r="OM231" s="51"/>
      <c r="ON231" s="51"/>
      <c r="OO231" s="51"/>
      <c r="OP231" s="51"/>
      <c r="OQ231" s="51"/>
      <c r="OR231" s="51"/>
      <c r="OS231" s="51"/>
      <c r="OT231" s="51"/>
      <c r="OU231" s="51"/>
      <c r="OV231" s="51"/>
      <c r="OW231" s="51"/>
      <c r="OX231" s="51"/>
      <c r="OY231" s="51"/>
      <c r="OZ231" s="51"/>
      <c r="PA231" s="51"/>
      <c r="PB231" s="51"/>
      <c r="PC231" s="51"/>
      <c r="PD231" s="51"/>
      <c r="PE231" s="51"/>
      <c r="PF231" s="51"/>
      <c r="PG231" s="51"/>
      <c r="PH231" s="51"/>
      <c r="PI231" s="51"/>
      <c r="PJ231" s="51"/>
      <c r="PK231" s="51"/>
      <c r="PL231" s="51"/>
      <c r="PM231" s="51"/>
      <c r="PN231" s="51"/>
      <c r="PO231" s="51"/>
      <c r="PP231" s="51"/>
      <c r="PQ231" s="51"/>
      <c r="PR231" s="51"/>
      <c r="PS231" s="51"/>
      <c r="PT231" s="51"/>
      <c r="PU231" s="51"/>
      <c r="PV231" s="51"/>
      <c r="PW231" s="51"/>
      <c r="PX231" s="51"/>
      <c r="PY231" s="51"/>
      <c r="PZ231" s="51"/>
      <c r="QA231" s="51"/>
      <c r="QB231" s="51"/>
      <c r="QC231" s="51"/>
      <c r="QD231" s="51"/>
      <c r="QE231" s="51"/>
      <c r="QF231" s="51"/>
      <c r="QG231" s="51"/>
      <c r="QH231" s="51"/>
      <c r="QI231" s="51"/>
      <c r="QJ231" s="51"/>
      <c r="QK231" s="51"/>
      <c r="QL231" s="51"/>
      <c r="QM231" s="51"/>
      <c r="QN231" s="51"/>
      <c r="QO231" s="51"/>
      <c r="QP231" s="51"/>
      <c r="QQ231" s="51"/>
      <c r="QR231" s="51"/>
      <c r="QS231" s="51"/>
      <c r="QT231" s="51"/>
      <c r="QU231" s="51"/>
      <c r="QV231" s="51"/>
      <c r="QW231" s="51"/>
      <c r="QX231" s="51"/>
      <c r="QY231" s="51"/>
      <c r="QZ231" s="51"/>
      <c r="RA231" s="51"/>
      <c r="RB231" s="51"/>
      <c r="RC231" s="51"/>
      <c r="RD231" s="51"/>
      <c r="RE231" s="51"/>
      <c r="RF231" s="51"/>
      <c r="RG231" s="51"/>
      <c r="RH231" s="51"/>
      <c r="RI231" s="51"/>
      <c r="RJ231" s="51"/>
      <c r="RK231" s="51"/>
      <c r="RL231" s="51"/>
      <c r="RM231" s="51"/>
      <c r="RN231" s="51"/>
      <c r="RO231" s="51"/>
      <c r="RP231" s="51"/>
      <c r="RQ231" s="51"/>
      <c r="RR231" s="51"/>
      <c r="RS231" s="51"/>
      <c r="RT231" s="51"/>
      <c r="RU231" s="51"/>
      <c r="RV231" s="51"/>
      <c r="RW231" s="51"/>
      <c r="RX231" s="51"/>
      <c r="RY231" s="51"/>
      <c r="RZ231" s="51"/>
      <c r="SA231" s="51"/>
      <c r="SB231" s="51"/>
      <c r="SC231" s="51"/>
      <c r="SD231" s="51"/>
      <c r="SE231" s="51"/>
      <c r="SF231" s="51"/>
      <c r="SG231" s="51"/>
      <c r="SH231" s="51"/>
      <c r="SI231" s="51"/>
      <c r="SJ231" s="51"/>
      <c r="SK231" s="51"/>
      <c r="SL231" s="51"/>
      <c r="SM231" s="51"/>
      <c r="SN231" s="51"/>
      <c r="SO231" s="51"/>
      <c r="SP231" s="51"/>
      <c r="SQ231" s="51"/>
      <c r="SR231" s="51"/>
      <c r="SS231" s="51"/>
      <c r="ST231" s="51"/>
      <c r="SU231" s="51"/>
      <c r="SV231" s="51"/>
      <c r="SW231" s="51"/>
      <c r="SX231" s="51"/>
      <c r="SY231" s="51"/>
      <c r="SZ231" s="51"/>
      <c r="TA231" s="51"/>
      <c r="TB231" s="51"/>
      <c r="TC231" s="51"/>
      <c r="TD231" s="51"/>
      <c r="TE231" s="51"/>
      <c r="TF231" s="51"/>
      <c r="TG231" s="51"/>
      <c r="TH231" s="51"/>
      <c r="TI231" s="51"/>
      <c r="TJ231" s="51"/>
      <c r="TK231" s="51"/>
      <c r="TL231" s="51"/>
      <c r="TM231" s="51"/>
      <c r="TN231" s="51"/>
      <c r="TO231" s="51"/>
      <c r="TP231" s="51"/>
      <c r="TQ231" s="51"/>
      <c r="TR231" s="51"/>
      <c r="TS231" s="51"/>
      <c r="TT231" s="51"/>
      <c r="TU231" s="51"/>
      <c r="TV231" s="51"/>
      <c r="TW231" s="51"/>
      <c r="TX231" s="51"/>
      <c r="TY231" s="51"/>
      <c r="TZ231" s="51"/>
      <c r="UA231" s="51"/>
      <c r="UB231" s="51"/>
      <c r="UC231" s="51"/>
      <c r="UD231" s="51"/>
      <c r="UE231" s="51"/>
      <c r="UF231" s="51"/>
      <c r="UG231" s="51"/>
      <c r="UH231" s="51"/>
      <c r="UI231" s="51"/>
      <c r="UJ231" s="51"/>
      <c r="UK231" s="51"/>
      <c r="UL231" s="51"/>
      <c r="UM231" s="51"/>
      <c r="UN231" s="51"/>
      <c r="UO231" s="51"/>
      <c r="UP231" s="51"/>
      <c r="UQ231" s="51"/>
      <c r="UR231" s="51"/>
      <c r="US231" s="51"/>
      <c r="UT231" s="51"/>
      <c r="UU231" s="51"/>
      <c r="UV231" s="51"/>
      <c r="UW231" s="51"/>
      <c r="UX231" s="51"/>
      <c r="UY231" s="51"/>
      <c r="UZ231" s="51"/>
      <c r="VA231" s="51"/>
      <c r="VB231" s="51"/>
      <c r="VC231" s="51"/>
      <c r="VD231" s="51"/>
      <c r="VE231" s="51"/>
      <c r="VF231" s="51"/>
      <c r="VG231" s="51"/>
      <c r="VH231" s="51"/>
      <c r="VI231" s="51"/>
      <c r="VJ231" s="51"/>
      <c r="VK231" s="51"/>
      <c r="VL231" s="51"/>
      <c r="VM231" s="51"/>
      <c r="VN231" s="51"/>
      <c r="VO231" s="51"/>
      <c r="VP231" s="51"/>
      <c r="VQ231" s="51"/>
      <c r="VR231" s="51"/>
      <c r="VS231" s="51"/>
      <c r="VT231" s="51"/>
      <c r="VU231" s="51"/>
      <c r="VV231" s="51"/>
      <c r="VW231" s="51"/>
      <c r="VX231" s="51"/>
      <c r="VY231" s="51"/>
      <c r="VZ231" s="51"/>
      <c r="WA231" s="51"/>
      <c r="WB231" s="51"/>
      <c r="WC231" s="51"/>
      <c r="WD231" s="51"/>
      <c r="WE231" s="51"/>
      <c r="WF231" s="51"/>
      <c r="WG231" s="51"/>
      <c r="WH231" s="51"/>
      <c r="WI231" s="51"/>
      <c r="WJ231" s="51"/>
      <c r="WK231" s="51"/>
      <c r="WL231" s="51"/>
      <c r="WM231" s="51"/>
      <c r="WN231" s="51"/>
      <c r="WO231" s="51"/>
      <c r="WP231" s="51"/>
      <c r="WQ231" s="51"/>
      <c r="WR231" s="51"/>
      <c r="WS231" s="51"/>
      <c r="WT231" s="51"/>
      <c r="WU231" s="51"/>
      <c r="WV231" s="51"/>
      <c r="WW231" s="51"/>
      <c r="WX231" s="51"/>
      <c r="WY231" s="51"/>
      <c r="WZ231" s="51"/>
      <c r="XA231" s="51"/>
      <c r="XB231" s="51"/>
      <c r="XC231" s="51"/>
      <c r="XD231" s="51"/>
      <c r="XE231" s="51"/>
      <c r="XF231" s="51"/>
      <c r="XG231" s="51"/>
      <c r="XH231" s="51"/>
      <c r="XI231" s="51"/>
      <c r="XJ231" s="51"/>
      <c r="XK231" s="51"/>
      <c r="XL231" s="51"/>
      <c r="XM231" s="51"/>
      <c r="XN231" s="51"/>
      <c r="XO231" s="51"/>
      <c r="XP231" s="51"/>
      <c r="XQ231" s="51"/>
      <c r="XR231" s="51"/>
      <c r="XS231" s="51"/>
      <c r="XT231" s="51"/>
      <c r="XU231" s="51"/>
      <c r="XV231" s="51"/>
      <c r="XW231" s="51"/>
      <c r="XX231" s="51"/>
      <c r="XY231" s="51"/>
      <c r="XZ231" s="51"/>
      <c r="YA231" s="51"/>
      <c r="YB231" s="51"/>
      <c r="YC231" s="51"/>
      <c r="YD231" s="51"/>
      <c r="YE231" s="51"/>
      <c r="YF231" s="51"/>
      <c r="YG231" s="51"/>
      <c r="YH231" s="51"/>
      <c r="YI231" s="51"/>
      <c r="YJ231" s="51"/>
      <c r="YK231" s="51"/>
      <c r="YL231" s="51"/>
      <c r="YM231" s="51"/>
      <c r="YN231" s="51"/>
      <c r="YO231" s="51"/>
      <c r="YP231" s="51"/>
      <c r="YQ231" s="51"/>
      <c r="YR231" s="51"/>
    </row>
    <row r="232" spans="1:668" s="18" customFormat="1" ht="15.75" x14ac:dyDescent="0.25">
      <c r="A232" s="144" t="s">
        <v>173</v>
      </c>
      <c r="B232" s="145" t="s">
        <v>16</v>
      </c>
      <c r="C232" s="146" t="s">
        <v>74</v>
      </c>
      <c r="D232" s="147">
        <v>44593</v>
      </c>
      <c r="E232" s="148" t="s">
        <v>116</v>
      </c>
      <c r="F232" s="149">
        <v>50000</v>
      </c>
      <c r="G232" s="150">
        <v>1435</v>
      </c>
      <c r="H232" s="149">
        <v>1854</v>
      </c>
      <c r="I232" s="149">
        <v>1520</v>
      </c>
      <c r="J232" s="149">
        <v>25</v>
      </c>
      <c r="K232" s="149">
        <v>4834</v>
      </c>
      <c r="L232" s="170">
        <v>45166</v>
      </c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1"/>
      <c r="CO232" s="51"/>
      <c r="CP232" s="51"/>
      <c r="CQ232" s="51"/>
      <c r="CR232" s="51"/>
      <c r="CS232" s="51"/>
      <c r="CT232" s="51"/>
      <c r="CU232" s="51"/>
      <c r="CV232" s="51"/>
      <c r="CW232" s="51"/>
      <c r="CX232" s="51"/>
      <c r="CY232" s="51"/>
      <c r="CZ232" s="51"/>
      <c r="DA232" s="51"/>
      <c r="DB232" s="51"/>
      <c r="DC232" s="51"/>
      <c r="DD232" s="51"/>
      <c r="DE232" s="51"/>
      <c r="DF232" s="51"/>
      <c r="DG232" s="51"/>
      <c r="DH232" s="51"/>
      <c r="DI232" s="51"/>
      <c r="DJ232" s="51"/>
      <c r="DK232" s="51"/>
      <c r="DL232" s="51"/>
      <c r="DM232" s="51"/>
      <c r="DN232" s="51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  <c r="EQ232" s="51"/>
      <c r="ER232" s="51"/>
      <c r="ES232" s="51"/>
      <c r="ET232" s="51"/>
      <c r="EU232" s="51"/>
      <c r="EV232" s="51"/>
      <c r="EW232" s="51"/>
      <c r="EX232" s="51"/>
      <c r="EY232" s="51"/>
      <c r="EZ232" s="51"/>
      <c r="FA232" s="51"/>
      <c r="FB232" s="51"/>
      <c r="FC232" s="51"/>
      <c r="FD232" s="51"/>
      <c r="FE232" s="51"/>
      <c r="FF232" s="51"/>
      <c r="FG232" s="51"/>
      <c r="FH232" s="51"/>
      <c r="FI232" s="51"/>
      <c r="FJ232" s="51"/>
      <c r="FK232" s="51"/>
      <c r="FL232" s="51"/>
      <c r="FM232" s="51"/>
      <c r="FN232" s="51"/>
      <c r="FO232" s="51"/>
      <c r="FP232" s="51"/>
      <c r="FQ232" s="51"/>
      <c r="FR232" s="51"/>
      <c r="FS232" s="51"/>
      <c r="FT232" s="51"/>
      <c r="FU232" s="51"/>
      <c r="FV232" s="51"/>
      <c r="FW232" s="51"/>
      <c r="FX232" s="51"/>
      <c r="FY232" s="51"/>
      <c r="FZ232" s="51"/>
      <c r="GA232" s="51"/>
      <c r="GB232" s="51"/>
      <c r="GC232" s="51"/>
      <c r="GD232" s="51"/>
      <c r="GE232" s="51"/>
      <c r="GF232" s="51"/>
      <c r="GG232" s="51"/>
      <c r="GH232" s="51"/>
      <c r="GI232" s="51"/>
      <c r="GJ232" s="51"/>
      <c r="GK232" s="51"/>
      <c r="GL232" s="51"/>
      <c r="GM232" s="51"/>
      <c r="GN232" s="51"/>
      <c r="GO232" s="51"/>
      <c r="GP232" s="51"/>
      <c r="GQ232" s="51"/>
      <c r="GR232" s="51"/>
      <c r="GS232" s="51"/>
      <c r="GT232" s="51"/>
      <c r="GU232" s="51"/>
      <c r="GV232" s="51"/>
      <c r="GW232" s="51"/>
      <c r="GX232" s="51"/>
      <c r="GY232" s="51"/>
      <c r="GZ232" s="51"/>
      <c r="HA232" s="51"/>
      <c r="HB232" s="51"/>
      <c r="HC232" s="51"/>
      <c r="HD232" s="51"/>
      <c r="HE232" s="51"/>
      <c r="HF232" s="51"/>
      <c r="HG232" s="51"/>
      <c r="HH232" s="51"/>
      <c r="HI232" s="51"/>
      <c r="HJ232" s="51"/>
      <c r="HK232" s="51"/>
      <c r="HL232" s="51"/>
      <c r="HM232" s="51"/>
      <c r="HN232" s="51"/>
      <c r="HO232" s="51"/>
      <c r="HP232" s="51"/>
      <c r="HQ232" s="51"/>
      <c r="HR232" s="51"/>
      <c r="HS232" s="51"/>
      <c r="HT232" s="51"/>
      <c r="HU232" s="51"/>
      <c r="HV232" s="51"/>
      <c r="HW232" s="51"/>
      <c r="HX232" s="51"/>
      <c r="HY232" s="51"/>
      <c r="HZ232" s="51"/>
      <c r="IA232" s="51"/>
      <c r="IB232" s="51"/>
      <c r="IC232" s="51"/>
      <c r="ID232" s="51"/>
      <c r="IE232" s="51"/>
      <c r="IF232" s="51"/>
      <c r="IG232" s="51"/>
      <c r="IH232" s="51"/>
      <c r="II232" s="51"/>
      <c r="IJ232" s="51"/>
      <c r="IK232" s="51"/>
      <c r="IL232" s="51"/>
      <c r="IM232" s="51"/>
      <c r="IN232" s="51"/>
      <c r="IO232" s="51"/>
      <c r="IP232" s="51"/>
      <c r="IQ232" s="51"/>
      <c r="IR232" s="51"/>
      <c r="IS232" s="51"/>
      <c r="IT232" s="51"/>
      <c r="IU232" s="51"/>
      <c r="IV232" s="51"/>
      <c r="IW232" s="51"/>
      <c r="IX232" s="51"/>
      <c r="IY232" s="51"/>
      <c r="IZ232" s="51"/>
      <c r="JA232" s="51"/>
      <c r="JB232" s="51"/>
      <c r="JC232" s="51"/>
      <c r="JD232" s="51"/>
      <c r="JE232" s="51"/>
      <c r="JF232" s="51"/>
      <c r="JG232" s="51"/>
      <c r="JH232" s="51"/>
      <c r="JI232" s="51"/>
      <c r="JJ232" s="51"/>
      <c r="JK232" s="51"/>
      <c r="JL232" s="51"/>
      <c r="JM232" s="51"/>
      <c r="JN232" s="51"/>
      <c r="JO232" s="51"/>
      <c r="JP232" s="51"/>
      <c r="JQ232" s="51"/>
      <c r="JR232" s="51"/>
      <c r="JS232" s="51"/>
      <c r="JT232" s="51"/>
      <c r="JU232" s="51"/>
      <c r="JV232" s="51"/>
      <c r="JW232" s="51"/>
      <c r="JX232" s="51"/>
      <c r="JY232" s="51"/>
      <c r="JZ232" s="51"/>
      <c r="KA232" s="51"/>
      <c r="KB232" s="51"/>
      <c r="KC232" s="51"/>
      <c r="KD232" s="51"/>
      <c r="KE232" s="51"/>
      <c r="KF232" s="51"/>
      <c r="KG232" s="51"/>
      <c r="KH232" s="51"/>
      <c r="KI232" s="51"/>
      <c r="KJ232" s="51"/>
      <c r="KK232" s="51"/>
      <c r="KL232" s="51"/>
      <c r="KM232" s="51"/>
      <c r="KN232" s="51"/>
      <c r="KO232" s="51"/>
      <c r="KP232" s="51"/>
      <c r="KQ232" s="51"/>
      <c r="KR232" s="51"/>
      <c r="KS232" s="51"/>
      <c r="KT232" s="51"/>
      <c r="KU232" s="51"/>
      <c r="KV232" s="51"/>
      <c r="KW232" s="51"/>
      <c r="KX232" s="51"/>
      <c r="KY232" s="51"/>
      <c r="KZ232" s="51"/>
      <c r="LA232" s="51"/>
      <c r="LB232" s="51"/>
      <c r="LC232" s="51"/>
      <c r="LD232" s="51"/>
      <c r="LE232" s="51"/>
      <c r="LF232" s="51"/>
      <c r="LG232" s="51"/>
      <c r="LH232" s="51"/>
      <c r="LI232" s="51"/>
      <c r="LJ232" s="51"/>
      <c r="LK232" s="51"/>
      <c r="LL232" s="51"/>
      <c r="LM232" s="51"/>
      <c r="LN232" s="51"/>
      <c r="LO232" s="51"/>
      <c r="LP232" s="51"/>
      <c r="LQ232" s="51"/>
      <c r="LR232" s="51"/>
      <c r="LS232" s="51"/>
      <c r="LT232" s="51"/>
      <c r="LU232" s="51"/>
      <c r="LV232" s="51"/>
      <c r="LW232" s="51"/>
      <c r="LX232" s="51"/>
      <c r="LY232" s="51"/>
      <c r="LZ232" s="51"/>
      <c r="MA232" s="51"/>
      <c r="MB232" s="51"/>
      <c r="MC232" s="51"/>
      <c r="MD232" s="51"/>
      <c r="ME232" s="51"/>
      <c r="MF232" s="51"/>
      <c r="MG232" s="51"/>
      <c r="MH232" s="51"/>
      <c r="MI232" s="51"/>
      <c r="MJ232" s="51"/>
      <c r="MK232" s="51"/>
      <c r="ML232" s="51"/>
      <c r="MM232" s="51"/>
      <c r="MN232" s="51"/>
      <c r="MO232" s="51"/>
      <c r="MP232" s="51"/>
      <c r="MQ232" s="51"/>
      <c r="MR232" s="51"/>
      <c r="MS232" s="51"/>
      <c r="MT232" s="51"/>
      <c r="MU232" s="51"/>
      <c r="MV232" s="51"/>
      <c r="MW232" s="51"/>
      <c r="MX232" s="51"/>
      <c r="MY232" s="51"/>
      <c r="MZ232" s="51"/>
      <c r="NA232" s="51"/>
      <c r="NB232" s="51"/>
      <c r="NC232" s="51"/>
      <c r="ND232" s="51"/>
      <c r="NE232" s="51"/>
      <c r="NF232" s="51"/>
      <c r="NG232" s="51"/>
      <c r="NH232" s="51"/>
      <c r="NI232" s="51"/>
      <c r="NJ232" s="51"/>
      <c r="NK232" s="51"/>
      <c r="NL232" s="51"/>
      <c r="NM232" s="51"/>
      <c r="NN232" s="51"/>
      <c r="NO232" s="51"/>
      <c r="NP232" s="51"/>
      <c r="NQ232" s="51"/>
      <c r="NR232" s="51"/>
      <c r="NS232" s="51"/>
      <c r="NT232" s="51"/>
      <c r="NU232" s="51"/>
      <c r="NV232" s="51"/>
      <c r="NW232" s="51"/>
      <c r="NX232" s="51"/>
      <c r="NY232" s="51"/>
      <c r="NZ232" s="51"/>
      <c r="OA232" s="51"/>
      <c r="OB232" s="51"/>
      <c r="OC232" s="51"/>
      <c r="OD232" s="51"/>
      <c r="OE232" s="51"/>
      <c r="OF232" s="51"/>
      <c r="OG232" s="51"/>
      <c r="OH232" s="51"/>
      <c r="OI232" s="51"/>
      <c r="OJ232" s="51"/>
      <c r="OK232" s="51"/>
      <c r="OL232" s="51"/>
      <c r="OM232" s="51"/>
      <c r="ON232" s="51"/>
      <c r="OO232" s="51"/>
      <c r="OP232" s="51"/>
      <c r="OQ232" s="51"/>
      <c r="OR232" s="51"/>
      <c r="OS232" s="51"/>
      <c r="OT232" s="51"/>
      <c r="OU232" s="51"/>
      <c r="OV232" s="51"/>
      <c r="OW232" s="51"/>
      <c r="OX232" s="51"/>
      <c r="OY232" s="51"/>
      <c r="OZ232" s="51"/>
      <c r="PA232" s="51"/>
      <c r="PB232" s="51"/>
      <c r="PC232" s="51"/>
      <c r="PD232" s="51"/>
      <c r="PE232" s="51"/>
      <c r="PF232" s="51"/>
      <c r="PG232" s="51"/>
      <c r="PH232" s="51"/>
      <c r="PI232" s="51"/>
      <c r="PJ232" s="51"/>
      <c r="PK232" s="51"/>
      <c r="PL232" s="51"/>
      <c r="PM232" s="51"/>
      <c r="PN232" s="51"/>
      <c r="PO232" s="51"/>
      <c r="PP232" s="51"/>
      <c r="PQ232" s="51"/>
      <c r="PR232" s="51"/>
      <c r="PS232" s="51"/>
      <c r="PT232" s="51"/>
      <c r="PU232" s="51"/>
      <c r="PV232" s="51"/>
      <c r="PW232" s="51"/>
      <c r="PX232" s="51"/>
      <c r="PY232" s="51"/>
      <c r="PZ232" s="51"/>
      <c r="QA232" s="51"/>
      <c r="QB232" s="51"/>
      <c r="QC232" s="51"/>
      <c r="QD232" s="51"/>
      <c r="QE232" s="51"/>
      <c r="QF232" s="51"/>
      <c r="QG232" s="51"/>
      <c r="QH232" s="51"/>
      <c r="QI232" s="51"/>
      <c r="QJ232" s="51"/>
      <c r="QK232" s="51"/>
      <c r="QL232" s="51"/>
      <c r="QM232" s="51"/>
      <c r="QN232" s="51"/>
      <c r="QO232" s="51"/>
      <c r="QP232" s="51"/>
      <c r="QQ232" s="51"/>
      <c r="QR232" s="51"/>
      <c r="QS232" s="51"/>
      <c r="QT232" s="51"/>
      <c r="QU232" s="51"/>
      <c r="QV232" s="51"/>
      <c r="QW232" s="51"/>
      <c r="QX232" s="51"/>
      <c r="QY232" s="51"/>
      <c r="QZ232" s="51"/>
      <c r="RA232" s="51"/>
      <c r="RB232" s="51"/>
      <c r="RC232" s="51"/>
      <c r="RD232" s="51"/>
      <c r="RE232" s="51"/>
      <c r="RF232" s="51"/>
      <c r="RG232" s="51"/>
      <c r="RH232" s="51"/>
      <c r="RI232" s="51"/>
      <c r="RJ232" s="51"/>
      <c r="RK232" s="51"/>
      <c r="RL232" s="51"/>
      <c r="RM232" s="51"/>
      <c r="RN232" s="51"/>
      <c r="RO232" s="51"/>
      <c r="RP232" s="51"/>
      <c r="RQ232" s="51"/>
      <c r="RR232" s="51"/>
      <c r="RS232" s="51"/>
      <c r="RT232" s="51"/>
      <c r="RU232" s="51"/>
      <c r="RV232" s="51"/>
      <c r="RW232" s="51"/>
      <c r="RX232" s="51"/>
      <c r="RY232" s="51"/>
      <c r="RZ232" s="51"/>
      <c r="SA232" s="51"/>
      <c r="SB232" s="51"/>
      <c r="SC232" s="51"/>
      <c r="SD232" s="51"/>
      <c r="SE232" s="51"/>
      <c r="SF232" s="51"/>
      <c r="SG232" s="51"/>
      <c r="SH232" s="51"/>
      <c r="SI232" s="51"/>
      <c r="SJ232" s="51"/>
      <c r="SK232" s="51"/>
      <c r="SL232" s="51"/>
      <c r="SM232" s="51"/>
      <c r="SN232" s="51"/>
      <c r="SO232" s="51"/>
      <c r="SP232" s="51"/>
      <c r="SQ232" s="51"/>
      <c r="SR232" s="51"/>
      <c r="SS232" s="51"/>
      <c r="ST232" s="51"/>
      <c r="SU232" s="51"/>
      <c r="SV232" s="51"/>
      <c r="SW232" s="51"/>
      <c r="SX232" s="51"/>
      <c r="SY232" s="51"/>
      <c r="SZ232" s="51"/>
      <c r="TA232" s="51"/>
      <c r="TB232" s="51"/>
      <c r="TC232" s="51"/>
      <c r="TD232" s="51"/>
      <c r="TE232" s="51"/>
      <c r="TF232" s="51"/>
      <c r="TG232" s="51"/>
      <c r="TH232" s="51"/>
      <c r="TI232" s="51"/>
      <c r="TJ232" s="51"/>
      <c r="TK232" s="51"/>
      <c r="TL232" s="51"/>
      <c r="TM232" s="51"/>
      <c r="TN232" s="51"/>
      <c r="TO232" s="51"/>
      <c r="TP232" s="51"/>
      <c r="TQ232" s="51"/>
      <c r="TR232" s="51"/>
      <c r="TS232" s="51"/>
      <c r="TT232" s="51"/>
      <c r="TU232" s="51"/>
      <c r="TV232" s="51"/>
      <c r="TW232" s="51"/>
      <c r="TX232" s="51"/>
      <c r="TY232" s="51"/>
      <c r="TZ232" s="51"/>
      <c r="UA232" s="51"/>
      <c r="UB232" s="51"/>
      <c r="UC232" s="51"/>
      <c r="UD232" s="51"/>
      <c r="UE232" s="51"/>
      <c r="UF232" s="51"/>
      <c r="UG232" s="51"/>
      <c r="UH232" s="51"/>
      <c r="UI232" s="51"/>
      <c r="UJ232" s="51"/>
      <c r="UK232" s="51"/>
      <c r="UL232" s="51"/>
      <c r="UM232" s="51"/>
      <c r="UN232" s="51"/>
      <c r="UO232" s="51"/>
      <c r="UP232" s="51"/>
      <c r="UQ232" s="51"/>
      <c r="UR232" s="51"/>
      <c r="US232" s="51"/>
      <c r="UT232" s="51"/>
      <c r="UU232" s="51"/>
      <c r="UV232" s="51"/>
      <c r="UW232" s="51"/>
      <c r="UX232" s="51"/>
      <c r="UY232" s="51"/>
      <c r="UZ232" s="51"/>
      <c r="VA232" s="51"/>
      <c r="VB232" s="51"/>
      <c r="VC232" s="51"/>
      <c r="VD232" s="51"/>
      <c r="VE232" s="51"/>
      <c r="VF232" s="51"/>
      <c r="VG232" s="51"/>
      <c r="VH232" s="51"/>
      <c r="VI232" s="51"/>
      <c r="VJ232" s="51"/>
      <c r="VK232" s="51"/>
      <c r="VL232" s="51"/>
      <c r="VM232" s="51"/>
      <c r="VN232" s="51"/>
      <c r="VO232" s="51"/>
      <c r="VP232" s="51"/>
      <c r="VQ232" s="51"/>
      <c r="VR232" s="51"/>
      <c r="VS232" s="51"/>
      <c r="VT232" s="51"/>
      <c r="VU232" s="51"/>
      <c r="VV232" s="51"/>
      <c r="VW232" s="51"/>
      <c r="VX232" s="51"/>
      <c r="VY232" s="51"/>
      <c r="VZ232" s="51"/>
      <c r="WA232" s="51"/>
      <c r="WB232" s="51"/>
      <c r="WC232" s="51"/>
      <c r="WD232" s="51"/>
      <c r="WE232" s="51"/>
      <c r="WF232" s="51"/>
      <c r="WG232" s="51"/>
      <c r="WH232" s="51"/>
      <c r="WI232" s="51"/>
      <c r="WJ232" s="51"/>
      <c r="WK232" s="51"/>
      <c r="WL232" s="51"/>
      <c r="WM232" s="51"/>
      <c r="WN232" s="51"/>
      <c r="WO232" s="51"/>
      <c r="WP232" s="51"/>
      <c r="WQ232" s="51"/>
      <c r="WR232" s="51"/>
      <c r="WS232" s="51"/>
      <c r="WT232" s="51"/>
      <c r="WU232" s="51"/>
      <c r="WV232" s="51"/>
      <c r="WW232" s="51"/>
      <c r="WX232" s="51"/>
      <c r="WY232" s="51"/>
      <c r="WZ232" s="51"/>
      <c r="XA232" s="51"/>
      <c r="XB232" s="51"/>
      <c r="XC232" s="51"/>
      <c r="XD232" s="51"/>
      <c r="XE232" s="51"/>
      <c r="XF232" s="51"/>
      <c r="XG232" s="51"/>
      <c r="XH232" s="51"/>
      <c r="XI232" s="51"/>
      <c r="XJ232" s="51"/>
      <c r="XK232" s="51"/>
      <c r="XL232" s="51"/>
      <c r="XM232" s="51"/>
      <c r="XN232" s="51"/>
      <c r="XO232" s="51"/>
      <c r="XP232" s="51"/>
      <c r="XQ232" s="51"/>
      <c r="XR232" s="51"/>
      <c r="XS232" s="51"/>
      <c r="XT232" s="51"/>
      <c r="XU232" s="51"/>
      <c r="XV232" s="51"/>
      <c r="XW232" s="51"/>
      <c r="XX232" s="51"/>
      <c r="XY232" s="51"/>
      <c r="XZ232" s="51"/>
      <c r="YA232" s="51"/>
      <c r="YB232" s="51"/>
      <c r="YC232" s="51"/>
      <c r="YD232" s="51"/>
      <c r="YE232" s="51"/>
      <c r="YF232" s="51"/>
      <c r="YG232" s="51"/>
      <c r="YH232" s="51"/>
      <c r="YI232" s="51"/>
      <c r="YJ232" s="51"/>
      <c r="YK232" s="51"/>
      <c r="YL232" s="51"/>
      <c r="YM232" s="51"/>
      <c r="YN232" s="51"/>
      <c r="YO232" s="51"/>
      <c r="YP232" s="51"/>
      <c r="YQ232" s="51"/>
      <c r="YR232" s="51"/>
    </row>
    <row r="233" spans="1:668" s="118" customFormat="1" ht="15.75" x14ac:dyDescent="0.25">
      <c r="A233" s="142" t="s">
        <v>14</v>
      </c>
      <c r="B233" s="41">
        <v>2</v>
      </c>
      <c r="C233" s="93"/>
      <c r="D233" s="93"/>
      <c r="E233" s="143"/>
      <c r="F233" s="85">
        <f>SUM(F231:F232)</f>
        <v>139500</v>
      </c>
      <c r="G233" s="85">
        <f t="shared" ref="G233:L233" si="39">SUM(G231:G232)</f>
        <v>4003.65</v>
      </c>
      <c r="H233" s="85">
        <f t="shared" si="39"/>
        <v>11489.51</v>
      </c>
      <c r="I233" s="85">
        <f t="shared" si="39"/>
        <v>4240.8</v>
      </c>
      <c r="J233" s="85">
        <f t="shared" si="39"/>
        <v>50</v>
      </c>
      <c r="K233" s="85">
        <f t="shared" si="39"/>
        <v>19783.96</v>
      </c>
      <c r="L233" s="167">
        <f t="shared" si="39"/>
        <v>119716.04000000001</v>
      </c>
      <c r="M233" s="18"/>
      <c r="N233" s="18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19"/>
      <c r="AR233" s="119"/>
      <c r="AS233" s="119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  <c r="CE233" s="106"/>
      <c r="CF233" s="106"/>
      <c r="CG233" s="106"/>
      <c r="CH233" s="106"/>
      <c r="CI233" s="106"/>
      <c r="CJ233" s="106"/>
      <c r="CK233" s="106"/>
      <c r="CL233" s="106"/>
      <c r="CM233" s="106"/>
      <c r="CN233" s="106"/>
      <c r="CO233" s="106"/>
      <c r="CP233" s="106"/>
      <c r="CQ233" s="106"/>
      <c r="CR233" s="106"/>
      <c r="CS233" s="106"/>
      <c r="CT233" s="106"/>
      <c r="CU233" s="106"/>
      <c r="CV233" s="106"/>
      <c r="CW233" s="106"/>
      <c r="CX233" s="106"/>
      <c r="CY233" s="106"/>
      <c r="CZ233" s="106"/>
      <c r="DA233" s="106"/>
      <c r="DB233" s="106"/>
      <c r="DC233" s="106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6"/>
      <c r="DR233" s="106"/>
      <c r="DS233" s="106"/>
      <c r="DT233" s="106"/>
      <c r="DU233" s="106"/>
      <c r="DV233" s="106"/>
      <c r="DW233" s="106"/>
      <c r="DX233" s="106"/>
      <c r="DY233" s="106"/>
      <c r="DZ233" s="106"/>
      <c r="EA233" s="106"/>
      <c r="EB233" s="106"/>
      <c r="EC233" s="106"/>
      <c r="ED233" s="106"/>
      <c r="EE233" s="106"/>
      <c r="EF233" s="106"/>
      <c r="EG233" s="106"/>
      <c r="EH233" s="106"/>
      <c r="EI233" s="106"/>
      <c r="EJ233" s="106"/>
      <c r="EK233" s="106"/>
      <c r="EL233" s="106"/>
      <c r="EM233" s="106"/>
      <c r="EN233" s="106"/>
      <c r="EO233" s="106"/>
      <c r="EP233" s="106"/>
      <c r="EQ233" s="106"/>
      <c r="ER233" s="106"/>
      <c r="ES233" s="106"/>
      <c r="ET233" s="106"/>
      <c r="EU233" s="106"/>
      <c r="EV233" s="106"/>
      <c r="EW233" s="106"/>
      <c r="EX233" s="106"/>
      <c r="EY233" s="106"/>
      <c r="EZ233" s="106"/>
      <c r="FA233" s="106"/>
      <c r="FB233" s="106"/>
      <c r="FC233" s="106"/>
      <c r="FD233" s="106"/>
      <c r="FE233" s="106"/>
      <c r="FF233" s="106"/>
      <c r="FG233" s="106"/>
      <c r="FH233" s="106"/>
      <c r="FI233" s="106"/>
      <c r="FJ233" s="106"/>
      <c r="FK233" s="106"/>
      <c r="FL233" s="106"/>
      <c r="FM233" s="106"/>
      <c r="FN233" s="106"/>
      <c r="FO233" s="106"/>
      <c r="FP233" s="106"/>
      <c r="FQ233" s="106"/>
      <c r="FR233" s="106"/>
      <c r="FS233" s="106"/>
      <c r="FT233" s="106"/>
      <c r="FU233" s="106"/>
      <c r="FV233" s="106"/>
      <c r="FW233" s="106"/>
      <c r="FX233" s="106"/>
      <c r="FY233" s="106"/>
      <c r="FZ233" s="106"/>
      <c r="GA233" s="106"/>
      <c r="GB233" s="106"/>
      <c r="GC233" s="106"/>
      <c r="GD233" s="106"/>
      <c r="GE233" s="106"/>
      <c r="GF233" s="106"/>
      <c r="GG233" s="106"/>
      <c r="GH233" s="106"/>
      <c r="GI233" s="106"/>
      <c r="GJ233" s="106"/>
      <c r="GK233" s="106"/>
      <c r="GL233" s="106"/>
      <c r="GM233" s="106"/>
      <c r="GN233" s="106"/>
      <c r="GO233" s="106"/>
      <c r="GP233" s="106"/>
      <c r="GQ233" s="106"/>
      <c r="GR233" s="106"/>
      <c r="GS233" s="106"/>
      <c r="GT233" s="106"/>
      <c r="GU233" s="106"/>
      <c r="GV233" s="106"/>
      <c r="GW233" s="106"/>
      <c r="GX233" s="106"/>
      <c r="GY233" s="106"/>
      <c r="GZ233" s="106"/>
      <c r="HA233" s="106"/>
      <c r="HB233" s="106"/>
      <c r="HC233" s="106"/>
      <c r="HD233" s="106"/>
      <c r="HE233" s="106"/>
      <c r="HF233" s="106"/>
      <c r="HG233" s="106"/>
      <c r="HH233" s="106"/>
      <c r="HI233" s="106"/>
      <c r="HJ233" s="106"/>
      <c r="HK233" s="106"/>
      <c r="HL233" s="106"/>
      <c r="HM233" s="106"/>
      <c r="HN233" s="106"/>
      <c r="HO233" s="106"/>
      <c r="HP233" s="106"/>
      <c r="HQ233" s="106"/>
      <c r="HR233" s="106"/>
      <c r="HS233" s="106"/>
      <c r="HT233" s="106"/>
      <c r="HU233" s="106"/>
      <c r="HV233" s="106"/>
      <c r="HW233" s="106"/>
      <c r="HX233" s="106"/>
      <c r="HY233" s="106"/>
      <c r="HZ233" s="106"/>
      <c r="IA233" s="106"/>
      <c r="IB233" s="106"/>
      <c r="IC233" s="106"/>
      <c r="ID233" s="106"/>
      <c r="IE233" s="106"/>
      <c r="IF233" s="106"/>
      <c r="IG233" s="106"/>
      <c r="IH233" s="106"/>
      <c r="II233" s="106"/>
      <c r="IJ233" s="106"/>
      <c r="IK233" s="106"/>
      <c r="IL233" s="106"/>
      <c r="IM233" s="106"/>
      <c r="IN233" s="106"/>
      <c r="IO233" s="106"/>
      <c r="IP233" s="106"/>
      <c r="IQ233" s="106"/>
      <c r="IR233" s="106"/>
      <c r="IS233" s="106"/>
      <c r="IT233" s="106"/>
      <c r="IU233" s="106"/>
      <c r="IV233" s="106"/>
      <c r="IW233" s="106"/>
      <c r="IX233" s="106"/>
      <c r="IY233" s="106"/>
      <c r="IZ233" s="106"/>
      <c r="JA233" s="106"/>
      <c r="JB233" s="106"/>
      <c r="JC233" s="106"/>
      <c r="JD233" s="106"/>
      <c r="JE233" s="106"/>
      <c r="JF233" s="106"/>
      <c r="JG233" s="106"/>
      <c r="JH233" s="106"/>
      <c r="JI233" s="106"/>
      <c r="JJ233" s="106"/>
      <c r="JK233" s="106"/>
      <c r="JL233" s="106"/>
      <c r="JM233" s="106"/>
      <c r="JN233" s="106"/>
      <c r="JO233" s="106"/>
      <c r="JP233" s="106"/>
      <c r="JQ233" s="106"/>
      <c r="JR233" s="106"/>
      <c r="JS233" s="106"/>
      <c r="JT233" s="106"/>
      <c r="JU233" s="106"/>
      <c r="JV233" s="106"/>
      <c r="JW233" s="106"/>
      <c r="JX233" s="106"/>
      <c r="JY233" s="106"/>
      <c r="JZ233" s="106"/>
      <c r="KA233" s="106"/>
      <c r="KB233" s="106"/>
      <c r="KC233" s="106"/>
      <c r="KD233" s="106"/>
      <c r="KE233" s="106"/>
      <c r="KF233" s="106"/>
      <c r="KG233" s="106"/>
      <c r="KH233" s="106"/>
      <c r="KI233" s="106"/>
      <c r="KJ233" s="106"/>
      <c r="KK233" s="106"/>
      <c r="KL233" s="106"/>
      <c r="KM233" s="106"/>
      <c r="KN233" s="106"/>
      <c r="KO233" s="106"/>
      <c r="KP233" s="106"/>
      <c r="KQ233" s="106"/>
      <c r="KR233" s="106"/>
      <c r="KS233" s="106"/>
      <c r="KT233" s="106"/>
      <c r="KU233" s="106"/>
      <c r="KV233" s="106"/>
      <c r="KW233" s="106"/>
      <c r="KX233" s="106"/>
      <c r="KY233" s="106"/>
      <c r="KZ233" s="106"/>
      <c r="LA233" s="106"/>
      <c r="LB233" s="106"/>
      <c r="LC233" s="106"/>
      <c r="LD233" s="106"/>
      <c r="LE233" s="106"/>
      <c r="LF233" s="106"/>
      <c r="LG233" s="106"/>
      <c r="LH233" s="106"/>
      <c r="LI233" s="106"/>
      <c r="LJ233" s="106"/>
      <c r="LK233" s="106"/>
      <c r="LL233" s="106"/>
      <c r="LM233" s="106"/>
      <c r="LN233" s="106"/>
      <c r="LO233" s="106"/>
      <c r="LP233" s="106"/>
      <c r="LQ233" s="106"/>
      <c r="LR233" s="106"/>
      <c r="LS233" s="106"/>
      <c r="LT233" s="106"/>
      <c r="LU233" s="106"/>
      <c r="LV233" s="106"/>
      <c r="LW233" s="106"/>
      <c r="LX233" s="106"/>
      <c r="LY233" s="106"/>
      <c r="LZ233" s="106"/>
      <c r="MA233" s="106"/>
      <c r="MB233" s="106"/>
      <c r="MC233" s="106"/>
      <c r="MD233" s="106"/>
      <c r="ME233" s="106"/>
      <c r="MF233" s="106"/>
      <c r="MG233" s="106"/>
      <c r="MH233" s="106"/>
      <c r="MI233" s="106"/>
      <c r="MJ233" s="106"/>
      <c r="MK233" s="106"/>
      <c r="ML233" s="106"/>
      <c r="MM233" s="106"/>
      <c r="MN233" s="106"/>
      <c r="MO233" s="106"/>
      <c r="MP233" s="106"/>
      <c r="MQ233" s="106"/>
      <c r="MR233" s="106"/>
      <c r="MS233" s="106"/>
      <c r="MT233" s="106"/>
      <c r="MU233" s="106"/>
      <c r="MV233" s="106"/>
      <c r="MW233" s="106"/>
      <c r="MX233" s="106"/>
      <c r="MY233" s="106"/>
      <c r="MZ233" s="106"/>
      <c r="NA233" s="106"/>
      <c r="NB233" s="106"/>
      <c r="NC233" s="106"/>
      <c r="ND233" s="106"/>
      <c r="NE233" s="106"/>
      <c r="NF233" s="106"/>
      <c r="NG233" s="106"/>
      <c r="NH233" s="106"/>
      <c r="NI233" s="106"/>
      <c r="NJ233" s="106"/>
      <c r="NK233" s="106"/>
      <c r="NL233" s="106"/>
      <c r="NM233" s="106"/>
      <c r="NN233" s="106"/>
      <c r="NO233" s="106"/>
      <c r="NP233" s="106"/>
      <c r="NQ233" s="106"/>
      <c r="NR233" s="106"/>
      <c r="NS233" s="106"/>
      <c r="NT233" s="106"/>
      <c r="NU233" s="106"/>
      <c r="NV233" s="106"/>
      <c r="NW233" s="106"/>
      <c r="NX233" s="106"/>
      <c r="NY233" s="106"/>
      <c r="NZ233" s="106"/>
      <c r="OA233" s="106"/>
      <c r="OB233" s="106"/>
      <c r="OC233" s="106"/>
      <c r="OD233" s="106"/>
      <c r="OE233" s="106"/>
      <c r="OF233" s="106"/>
      <c r="OG233" s="106"/>
      <c r="OH233" s="106"/>
      <c r="OI233" s="106"/>
      <c r="OJ233" s="106"/>
      <c r="OK233" s="106"/>
      <c r="OL233" s="106"/>
      <c r="OM233" s="106"/>
      <c r="ON233" s="106"/>
      <c r="OO233" s="106"/>
      <c r="OP233" s="106"/>
      <c r="OQ233" s="106"/>
      <c r="OR233" s="106"/>
      <c r="OS233" s="106"/>
      <c r="OT233" s="106"/>
      <c r="OU233" s="106"/>
      <c r="OV233" s="106"/>
      <c r="OW233" s="106"/>
      <c r="OX233" s="106"/>
      <c r="OY233" s="106"/>
      <c r="OZ233" s="106"/>
      <c r="PA233" s="106"/>
      <c r="PB233" s="106"/>
      <c r="PC233" s="106"/>
      <c r="PD233" s="106"/>
      <c r="PE233" s="106"/>
      <c r="PF233" s="106"/>
      <c r="PG233" s="106"/>
      <c r="PH233" s="106"/>
      <c r="PI233" s="106"/>
      <c r="PJ233" s="106"/>
      <c r="PK233" s="106"/>
      <c r="PL233" s="106"/>
      <c r="PM233" s="106"/>
      <c r="PN233" s="106"/>
      <c r="PO233" s="106"/>
      <c r="PP233" s="106"/>
      <c r="PQ233" s="106"/>
      <c r="PR233" s="106"/>
      <c r="PS233" s="106"/>
      <c r="PT233" s="106"/>
      <c r="PU233" s="106"/>
      <c r="PV233" s="106"/>
      <c r="PW233" s="106"/>
      <c r="PX233" s="106"/>
      <c r="PY233" s="106"/>
      <c r="PZ233" s="106"/>
      <c r="QA233" s="106"/>
      <c r="QB233" s="106"/>
      <c r="QC233" s="106"/>
      <c r="QD233" s="106"/>
      <c r="QE233" s="106"/>
      <c r="QF233" s="106"/>
      <c r="QG233" s="106"/>
      <c r="QH233" s="106"/>
      <c r="QI233" s="106"/>
      <c r="QJ233" s="106"/>
      <c r="QK233" s="106"/>
      <c r="QL233" s="106"/>
      <c r="QM233" s="106"/>
      <c r="QN233" s="106"/>
      <c r="QO233" s="106"/>
      <c r="QP233" s="106"/>
      <c r="QQ233" s="106"/>
      <c r="QR233" s="106"/>
      <c r="QS233" s="106"/>
      <c r="QT233" s="106"/>
      <c r="QU233" s="106"/>
      <c r="QV233" s="106"/>
      <c r="QW233" s="106"/>
      <c r="QX233" s="106"/>
      <c r="QY233" s="106"/>
      <c r="QZ233" s="106"/>
      <c r="RA233" s="106"/>
      <c r="RB233" s="106"/>
      <c r="RC233" s="106"/>
      <c r="RD233" s="106"/>
      <c r="RE233" s="106"/>
      <c r="RF233" s="106"/>
      <c r="RG233" s="106"/>
      <c r="RH233" s="106"/>
      <c r="RI233" s="106"/>
      <c r="RJ233" s="106"/>
      <c r="RK233" s="106"/>
      <c r="RL233" s="106"/>
      <c r="RM233" s="106"/>
      <c r="RN233" s="106"/>
      <c r="RO233" s="106"/>
      <c r="RP233" s="106"/>
      <c r="RQ233" s="106"/>
      <c r="RR233" s="106"/>
      <c r="RS233" s="106"/>
      <c r="RT233" s="106"/>
      <c r="RU233" s="106"/>
      <c r="RV233" s="106"/>
      <c r="RW233" s="106"/>
      <c r="RX233" s="106"/>
      <c r="RY233" s="106"/>
      <c r="RZ233" s="106"/>
      <c r="SA233" s="106"/>
      <c r="SB233" s="106"/>
      <c r="SC233" s="106"/>
      <c r="SD233" s="106"/>
      <c r="SE233" s="106"/>
      <c r="SF233" s="106"/>
      <c r="SG233" s="106"/>
      <c r="SH233" s="106"/>
      <c r="SI233" s="106"/>
      <c r="SJ233" s="106"/>
      <c r="SK233" s="106"/>
      <c r="SL233" s="106"/>
      <c r="SM233" s="106"/>
      <c r="SN233" s="106"/>
      <c r="SO233" s="106"/>
      <c r="SP233" s="106"/>
      <c r="SQ233" s="106"/>
      <c r="SR233" s="106"/>
      <c r="SS233" s="106"/>
      <c r="ST233" s="106"/>
      <c r="SU233" s="106"/>
      <c r="SV233" s="106"/>
      <c r="SW233" s="106"/>
      <c r="SX233" s="106"/>
      <c r="SY233" s="106"/>
      <c r="SZ233" s="106"/>
      <c r="TA233" s="106"/>
      <c r="TB233" s="106"/>
      <c r="TC233" s="106"/>
      <c r="TD233" s="106"/>
      <c r="TE233" s="106"/>
      <c r="TF233" s="106"/>
      <c r="TG233" s="106"/>
      <c r="TH233" s="106"/>
      <c r="TI233" s="106"/>
      <c r="TJ233" s="106"/>
      <c r="TK233" s="106"/>
      <c r="TL233" s="106"/>
      <c r="TM233" s="106"/>
      <c r="TN233" s="106"/>
      <c r="TO233" s="106"/>
      <c r="TP233" s="106"/>
      <c r="TQ233" s="106"/>
      <c r="TR233" s="106"/>
      <c r="TS233" s="106"/>
      <c r="TT233" s="106"/>
      <c r="TU233" s="106"/>
      <c r="TV233" s="106"/>
      <c r="TW233" s="106"/>
      <c r="TX233" s="106"/>
      <c r="TY233" s="106"/>
      <c r="TZ233" s="106"/>
      <c r="UA233" s="106"/>
      <c r="UB233" s="106"/>
      <c r="UC233" s="106"/>
      <c r="UD233" s="106"/>
      <c r="UE233" s="106"/>
      <c r="UF233" s="106"/>
      <c r="UG233" s="106"/>
      <c r="UH233" s="106"/>
      <c r="UI233" s="106"/>
      <c r="UJ233" s="106"/>
      <c r="UK233" s="106"/>
      <c r="UL233" s="106"/>
      <c r="UM233" s="106"/>
      <c r="UN233" s="106"/>
      <c r="UO233" s="106"/>
      <c r="UP233" s="106"/>
      <c r="UQ233" s="106"/>
      <c r="UR233" s="106"/>
      <c r="US233" s="106"/>
      <c r="UT233" s="106"/>
      <c r="UU233" s="106"/>
      <c r="UV233" s="106"/>
      <c r="UW233" s="106"/>
      <c r="UX233" s="106"/>
      <c r="UY233" s="106"/>
      <c r="UZ233" s="106"/>
      <c r="VA233" s="106"/>
      <c r="VB233" s="106"/>
      <c r="VC233" s="106"/>
      <c r="VD233" s="106"/>
      <c r="VE233" s="106"/>
      <c r="VF233" s="106"/>
      <c r="VG233" s="106"/>
      <c r="VH233" s="106"/>
      <c r="VI233" s="106"/>
      <c r="VJ233" s="106"/>
      <c r="VK233" s="106"/>
      <c r="VL233" s="106"/>
      <c r="VM233" s="106"/>
      <c r="VN233" s="106"/>
      <c r="VO233" s="106"/>
      <c r="VP233" s="106"/>
      <c r="VQ233" s="106"/>
      <c r="VR233" s="106"/>
      <c r="VS233" s="106"/>
      <c r="VT233" s="106"/>
      <c r="VU233" s="106"/>
      <c r="VV233" s="106"/>
      <c r="VW233" s="106"/>
      <c r="VX233" s="106"/>
      <c r="VY233" s="106"/>
      <c r="VZ233" s="106"/>
      <c r="WA233" s="106"/>
      <c r="WB233" s="106"/>
      <c r="WC233" s="106"/>
      <c r="WD233" s="106"/>
      <c r="WE233" s="106"/>
      <c r="WF233" s="106"/>
      <c r="WG233" s="106"/>
      <c r="WH233" s="106"/>
      <c r="WI233" s="106"/>
      <c r="WJ233" s="106"/>
      <c r="WK233" s="106"/>
      <c r="WL233" s="106"/>
      <c r="WM233" s="106"/>
      <c r="WN233" s="106"/>
      <c r="WO233" s="106"/>
      <c r="WP233" s="106"/>
      <c r="WQ233" s="106"/>
      <c r="WR233" s="106"/>
      <c r="WS233" s="106"/>
      <c r="WT233" s="106"/>
      <c r="WU233" s="106"/>
      <c r="WV233" s="106"/>
      <c r="WW233" s="106"/>
      <c r="WX233" s="106"/>
      <c r="WY233" s="106"/>
      <c r="WZ233" s="106"/>
      <c r="XA233" s="106"/>
      <c r="XB233" s="106"/>
      <c r="XC233" s="106"/>
      <c r="XD233" s="106"/>
      <c r="XE233" s="106"/>
      <c r="XF233" s="106"/>
      <c r="XG233" s="106"/>
      <c r="XH233" s="106"/>
      <c r="XI233" s="106"/>
      <c r="XJ233" s="106"/>
      <c r="XK233" s="106"/>
      <c r="XL233" s="106"/>
      <c r="XM233" s="106"/>
      <c r="XN233" s="106"/>
      <c r="XO233" s="106"/>
      <c r="XP233" s="106"/>
      <c r="XQ233" s="106"/>
      <c r="XR233" s="106"/>
      <c r="XS233" s="106"/>
      <c r="XT233" s="106"/>
      <c r="XU233" s="106"/>
      <c r="XV233" s="106"/>
      <c r="XW233" s="106"/>
      <c r="XX233" s="106"/>
      <c r="XY233" s="106"/>
      <c r="XZ233" s="106"/>
      <c r="YA233" s="106"/>
      <c r="YB233" s="106"/>
      <c r="YC233" s="106"/>
      <c r="YD233" s="106"/>
      <c r="YE233" s="106"/>
      <c r="YF233" s="106"/>
      <c r="YG233" s="106"/>
      <c r="YH233" s="106"/>
      <c r="YI233" s="106"/>
      <c r="YJ233" s="106"/>
      <c r="YK233" s="106"/>
      <c r="YL233" s="106"/>
      <c r="YM233" s="106"/>
      <c r="YN233" s="106"/>
      <c r="YO233" s="106"/>
      <c r="YP233" s="106"/>
      <c r="YQ233" s="106"/>
      <c r="YR233" s="106"/>
    </row>
    <row r="234" spans="1:668" s="3" customFormat="1" ht="15.75" x14ac:dyDescent="0.25">
      <c r="B234" s="30"/>
      <c r="C234" s="30"/>
      <c r="D234" s="30"/>
      <c r="E234" s="30"/>
      <c r="F234" s="84"/>
      <c r="G234" s="95"/>
      <c r="H234" s="96"/>
      <c r="I234" s="96"/>
      <c r="J234" s="96"/>
      <c r="K234" s="97"/>
      <c r="L234" s="171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  <c r="IW234" s="43"/>
      <c r="IX234" s="43"/>
      <c r="IY234" s="43"/>
      <c r="IZ234" s="43"/>
      <c r="JA234" s="43"/>
      <c r="JB234" s="43"/>
      <c r="JC234" s="43"/>
      <c r="JD234" s="43"/>
      <c r="JE234" s="43"/>
      <c r="JF234" s="43"/>
      <c r="JG234" s="43"/>
      <c r="JH234" s="43"/>
      <c r="JI234" s="43"/>
      <c r="JJ234" s="43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3"/>
      <c r="KJ234" s="43"/>
      <c r="KK234" s="43"/>
      <c r="KL234" s="43"/>
      <c r="KM234" s="43"/>
      <c r="KN234" s="43"/>
      <c r="KO234" s="43"/>
      <c r="KP234" s="43"/>
      <c r="KQ234" s="43"/>
      <c r="KR234" s="43"/>
      <c r="KS234" s="43"/>
      <c r="KT234" s="43"/>
      <c r="KU234" s="43"/>
      <c r="KV234" s="43"/>
      <c r="KW234" s="43"/>
      <c r="KX234" s="43"/>
      <c r="KY234" s="43"/>
      <c r="KZ234" s="43"/>
      <c r="LA234" s="43"/>
      <c r="LB234" s="43"/>
      <c r="LC234" s="43"/>
      <c r="LD234" s="43"/>
      <c r="LE234" s="43"/>
      <c r="LF234" s="43"/>
      <c r="LG234" s="43"/>
      <c r="LH234" s="43"/>
      <c r="LI234" s="43"/>
      <c r="LJ234" s="43"/>
      <c r="LK234" s="43"/>
      <c r="LL234" s="43"/>
      <c r="LM234" s="43"/>
      <c r="LN234" s="43"/>
      <c r="LO234" s="43"/>
      <c r="LP234" s="43"/>
      <c r="LQ234" s="43"/>
      <c r="LR234" s="43"/>
      <c r="LS234" s="43"/>
      <c r="LT234" s="43"/>
      <c r="LU234" s="43"/>
      <c r="LV234" s="43"/>
      <c r="LW234" s="43"/>
      <c r="LX234" s="43"/>
      <c r="LY234" s="43"/>
      <c r="LZ234" s="43"/>
      <c r="MA234" s="43"/>
      <c r="MB234" s="43"/>
      <c r="MC234" s="43"/>
      <c r="MD234" s="43"/>
      <c r="ME234" s="43"/>
      <c r="MF234" s="43"/>
      <c r="MG234" s="43"/>
      <c r="MH234" s="43"/>
      <c r="MI234" s="43"/>
      <c r="MJ234" s="43"/>
      <c r="MK234" s="43"/>
      <c r="ML234" s="43"/>
      <c r="MM234" s="43"/>
      <c r="MN234" s="43"/>
      <c r="MO234" s="43"/>
      <c r="MP234" s="43"/>
      <c r="MQ234" s="43"/>
      <c r="MR234" s="43"/>
      <c r="MS234" s="43"/>
      <c r="MT234" s="43"/>
      <c r="MU234" s="43"/>
      <c r="MV234" s="43"/>
      <c r="MW234" s="43"/>
      <c r="MX234" s="43"/>
      <c r="MY234" s="43"/>
      <c r="MZ234" s="43"/>
      <c r="NA234" s="43"/>
      <c r="NB234" s="43"/>
      <c r="NC234" s="43"/>
      <c r="ND234" s="43"/>
      <c r="NE234" s="43"/>
      <c r="NF234" s="43"/>
      <c r="NG234" s="43"/>
      <c r="NH234" s="43"/>
      <c r="NI234" s="43"/>
      <c r="NJ234" s="43"/>
      <c r="NK234" s="43"/>
      <c r="NL234" s="43"/>
      <c r="NM234" s="43"/>
      <c r="NN234" s="43"/>
      <c r="NO234" s="43"/>
      <c r="NP234" s="43"/>
      <c r="NQ234" s="43"/>
      <c r="NR234" s="43"/>
      <c r="NS234" s="43"/>
      <c r="NT234" s="43"/>
      <c r="NU234" s="43"/>
      <c r="NV234" s="43"/>
      <c r="NW234" s="43"/>
      <c r="NX234" s="43"/>
      <c r="NY234" s="43"/>
      <c r="NZ234" s="43"/>
      <c r="OA234" s="43"/>
      <c r="OB234" s="43"/>
      <c r="OC234" s="43"/>
      <c r="OD234" s="43"/>
      <c r="OE234" s="43"/>
      <c r="OF234" s="43"/>
      <c r="OG234" s="43"/>
      <c r="OH234" s="43"/>
      <c r="OI234" s="43"/>
      <c r="OJ234" s="43"/>
      <c r="OK234" s="43"/>
      <c r="OL234" s="43"/>
      <c r="OM234" s="43"/>
      <c r="ON234" s="43"/>
      <c r="OO234" s="43"/>
      <c r="OP234" s="43"/>
      <c r="OQ234" s="43"/>
      <c r="OR234" s="43"/>
      <c r="OS234" s="43"/>
      <c r="OT234" s="43"/>
      <c r="OU234" s="43"/>
      <c r="OV234" s="43"/>
      <c r="OW234" s="43"/>
      <c r="OX234" s="43"/>
      <c r="OY234" s="43"/>
      <c r="OZ234" s="43"/>
      <c r="PA234" s="43"/>
      <c r="PB234" s="43"/>
      <c r="PC234" s="43"/>
      <c r="PD234" s="43"/>
      <c r="PE234" s="43"/>
      <c r="PF234" s="43"/>
      <c r="PG234" s="43"/>
      <c r="PH234" s="43"/>
      <c r="PI234" s="43"/>
      <c r="PJ234" s="43"/>
      <c r="PK234" s="43"/>
      <c r="PL234" s="43"/>
      <c r="PM234" s="43"/>
      <c r="PN234" s="43"/>
      <c r="PO234" s="43"/>
      <c r="PP234" s="43"/>
      <c r="PQ234" s="43"/>
      <c r="PR234" s="43"/>
      <c r="PS234" s="43"/>
      <c r="PT234" s="43"/>
      <c r="PU234" s="43"/>
      <c r="PV234" s="43"/>
      <c r="PW234" s="43"/>
      <c r="PX234" s="43"/>
      <c r="PY234" s="43"/>
      <c r="PZ234" s="43"/>
      <c r="QA234" s="43"/>
      <c r="QB234" s="43"/>
      <c r="QC234" s="43"/>
      <c r="QD234" s="43"/>
      <c r="QE234" s="43"/>
      <c r="QF234" s="43"/>
      <c r="QG234" s="43"/>
      <c r="QH234" s="43"/>
      <c r="QI234" s="43"/>
      <c r="QJ234" s="43"/>
      <c r="QK234" s="43"/>
      <c r="QL234" s="43"/>
      <c r="QM234" s="43"/>
      <c r="QN234" s="43"/>
      <c r="QO234" s="43"/>
      <c r="QP234" s="43"/>
      <c r="QQ234" s="43"/>
      <c r="QR234" s="43"/>
      <c r="QS234" s="43"/>
      <c r="QT234" s="43"/>
      <c r="QU234" s="43"/>
      <c r="QV234" s="43"/>
      <c r="QW234" s="43"/>
      <c r="QX234" s="43"/>
      <c r="QY234" s="43"/>
      <c r="QZ234" s="43"/>
      <c r="RA234" s="43"/>
      <c r="RB234" s="43"/>
      <c r="RC234" s="43"/>
      <c r="RD234" s="43"/>
      <c r="RE234" s="43"/>
      <c r="RF234" s="43"/>
      <c r="RG234" s="43"/>
      <c r="RH234" s="43"/>
      <c r="RI234" s="43"/>
      <c r="RJ234" s="43"/>
      <c r="RK234" s="43"/>
      <c r="RL234" s="43"/>
      <c r="RM234" s="43"/>
      <c r="RN234" s="43"/>
      <c r="RO234" s="43"/>
      <c r="RP234" s="43"/>
      <c r="RQ234" s="43"/>
      <c r="RR234" s="43"/>
      <c r="RS234" s="43"/>
      <c r="RT234" s="43"/>
      <c r="RU234" s="43"/>
      <c r="RV234" s="43"/>
      <c r="RW234" s="43"/>
      <c r="RX234" s="43"/>
      <c r="RY234" s="43"/>
      <c r="RZ234" s="43"/>
      <c r="SA234" s="43"/>
      <c r="SB234" s="43"/>
      <c r="SC234" s="43"/>
      <c r="SD234" s="43"/>
      <c r="SE234" s="43"/>
      <c r="SF234" s="43"/>
      <c r="SG234" s="43"/>
      <c r="SH234" s="43"/>
      <c r="SI234" s="43"/>
      <c r="SJ234" s="43"/>
      <c r="SK234" s="43"/>
      <c r="SL234" s="43"/>
      <c r="SM234" s="43"/>
      <c r="SN234" s="43"/>
      <c r="SO234" s="43"/>
      <c r="SP234" s="43"/>
      <c r="SQ234" s="43"/>
      <c r="SR234" s="43"/>
      <c r="SS234" s="43"/>
      <c r="ST234" s="43"/>
      <c r="SU234" s="43"/>
      <c r="SV234" s="43"/>
      <c r="SW234" s="43"/>
      <c r="SX234" s="43"/>
      <c r="SY234" s="43"/>
      <c r="SZ234" s="43"/>
      <c r="TA234" s="43"/>
      <c r="TB234" s="43"/>
      <c r="TC234" s="43"/>
      <c r="TD234" s="43"/>
      <c r="TE234" s="43"/>
      <c r="TF234" s="43"/>
      <c r="TG234" s="43"/>
      <c r="TH234" s="43"/>
      <c r="TI234" s="43"/>
      <c r="TJ234" s="43"/>
      <c r="TK234" s="43"/>
      <c r="TL234" s="43"/>
      <c r="TM234" s="43"/>
      <c r="TN234" s="43"/>
      <c r="TO234" s="43"/>
      <c r="TP234" s="43"/>
      <c r="TQ234" s="43"/>
      <c r="TR234" s="43"/>
      <c r="TS234" s="43"/>
      <c r="TT234" s="43"/>
      <c r="TU234" s="43"/>
      <c r="TV234" s="43"/>
      <c r="TW234" s="43"/>
      <c r="TX234" s="43"/>
      <c r="TY234" s="43"/>
      <c r="TZ234" s="43"/>
      <c r="UA234" s="43"/>
      <c r="UB234" s="43"/>
      <c r="UC234" s="43"/>
      <c r="UD234" s="43"/>
      <c r="UE234" s="43"/>
      <c r="UF234" s="43"/>
      <c r="UG234" s="43"/>
      <c r="UH234" s="43"/>
      <c r="UI234" s="43"/>
      <c r="UJ234" s="43"/>
      <c r="UK234" s="43"/>
      <c r="UL234" s="43"/>
      <c r="UM234" s="43"/>
      <c r="UN234" s="43"/>
      <c r="UO234" s="43"/>
      <c r="UP234" s="43"/>
      <c r="UQ234" s="43"/>
      <c r="UR234" s="43"/>
      <c r="US234" s="43"/>
      <c r="UT234" s="43"/>
      <c r="UU234" s="43"/>
      <c r="UV234" s="43"/>
      <c r="UW234" s="43"/>
      <c r="UX234" s="43"/>
      <c r="UY234" s="43"/>
      <c r="UZ234" s="43"/>
      <c r="VA234" s="43"/>
      <c r="VB234" s="43"/>
      <c r="VC234" s="43"/>
      <c r="VD234" s="43"/>
      <c r="VE234" s="43"/>
      <c r="VF234" s="43"/>
      <c r="VG234" s="43"/>
      <c r="VH234" s="43"/>
      <c r="VI234" s="43"/>
      <c r="VJ234" s="43"/>
      <c r="VK234" s="43"/>
      <c r="VL234" s="43"/>
      <c r="VM234" s="43"/>
      <c r="VN234" s="43"/>
      <c r="VO234" s="43"/>
      <c r="VP234" s="43"/>
      <c r="VQ234" s="43"/>
      <c r="VR234" s="43"/>
      <c r="VS234" s="43"/>
      <c r="VT234" s="43"/>
      <c r="VU234" s="43"/>
      <c r="VV234" s="43"/>
      <c r="VW234" s="43"/>
      <c r="VX234" s="43"/>
      <c r="VY234" s="43"/>
      <c r="VZ234" s="43"/>
      <c r="WA234" s="43"/>
      <c r="WB234" s="43"/>
      <c r="WC234" s="43"/>
      <c r="WD234" s="43"/>
      <c r="WE234" s="43"/>
      <c r="WF234" s="43"/>
      <c r="WG234" s="43"/>
      <c r="WH234" s="43"/>
      <c r="WI234" s="43"/>
      <c r="WJ234" s="43"/>
      <c r="WK234" s="43"/>
      <c r="WL234" s="43"/>
      <c r="WM234" s="43"/>
      <c r="WN234" s="43"/>
      <c r="WO234" s="43"/>
      <c r="WP234" s="43"/>
      <c r="WQ234" s="43"/>
      <c r="WR234" s="43"/>
      <c r="WS234" s="43"/>
      <c r="WT234" s="43"/>
      <c r="WU234" s="43"/>
      <c r="WV234" s="43"/>
      <c r="WW234" s="43"/>
      <c r="WX234" s="43"/>
      <c r="WY234" s="43"/>
      <c r="WZ234" s="43"/>
      <c r="XA234" s="43"/>
      <c r="XB234" s="43"/>
      <c r="XC234" s="43"/>
      <c r="XD234" s="43"/>
      <c r="XE234" s="43"/>
      <c r="XF234" s="43"/>
      <c r="XG234" s="43"/>
      <c r="XH234" s="43"/>
      <c r="XI234" s="43"/>
      <c r="XJ234" s="43"/>
      <c r="XK234" s="43"/>
      <c r="XL234" s="43"/>
      <c r="XM234" s="43"/>
      <c r="XN234" s="43"/>
      <c r="XO234" s="43"/>
      <c r="XP234" s="43"/>
      <c r="XQ234" s="43"/>
      <c r="XR234" s="43"/>
      <c r="XS234" s="43"/>
      <c r="XT234" s="43"/>
      <c r="XU234" s="43"/>
      <c r="XV234" s="43"/>
      <c r="XW234" s="43"/>
      <c r="XX234" s="43"/>
      <c r="XY234" s="43"/>
      <c r="XZ234" s="43"/>
      <c r="YA234" s="43"/>
      <c r="YB234" s="43"/>
      <c r="YC234" s="43"/>
      <c r="YD234" s="43"/>
      <c r="YE234" s="43"/>
      <c r="YF234" s="43"/>
      <c r="YG234" s="43"/>
      <c r="YH234" s="43"/>
      <c r="YI234" s="43"/>
      <c r="YJ234" s="43"/>
      <c r="YK234" s="43"/>
      <c r="YL234" s="43"/>
      <c r="YM234" s="43"/>
      <c r="YN234" s="43"/>
      <c r="YO234" s="43"/>
      <c r="YP234" s="43"/>
      <c r="YQ234" s="43"/>
      <c r="YR234" s="43"/>
    </row>
    <row r="235" spans="1:668" ht="15.75" x14ac:dyDescent="0.25">
      <c r="A235" s="180" t="s">
        <v>15</v>
      </c>
      <c r="B235" s="181">
        <f>+B233+B228+B216+B210+B205+B200+B195+B184+B179+B174+B170+B165+B157+B149+B142+B136+B132+B125+B120+B113+B109+B105+B98+B94+B89+B85+B81+B77+B72+B68+B64+B56+B52+B48+B43+B38+B34+B30+B26+B21+B15+B11</f>
        <v>100</v>
      </c>
      <c r="C235" s="31"/>
      <c r="D235" s="31"/>
      <c r="E235" s="31"/>
      <c r="F235" s="182">
        <f t="shared" ref="F235:L235" si="40">+F233+F228+F216+F210+F205+F200+F195+F184+F179+F174+F170+F165+F157+F149+F142+F136+F132+F125+F120+F113+F109+F105+F98+F94+F89+F85+F81+F77+F72+F68+F64+F56+F52+F48+F43+F38+F34+F30+F26+F21+F15+F11</f>
        <v>6258200</v>
      </c>
      <c r="G235" s="182">
        <f t="shared" si="40"/>
        <v>179610.34</v>
      </c>
      <c r="H235" s="182">
        <f t="shared" si="40"/>
        <v>492153.24</v>
      </c>
      <c r="I235" s="182">
        <f t="shared" si="40"/>
        <v>190032.68000000002</v>
      </c>
      <c r="J235" s="182">
        <f t="shared" si="40"/>
        <v>99888.23</v>
      </c>
      <c r="K235" s="182">
        <f>+K233+K228+K216+K210+K205+K200+K195+K184+K179+K174+K170+K165+K157+K149+K142+K136+K132+K125+K120+K113+K109+K105+K98+K94+K89+K85+K81+K77+K72+K68+K64+K56+K52+K48+K43+K38+K34+K30+K26+K21+K15+K11</f>
        <v>961684.48999999987</v>
      </c>
      <c r="L235" s="182">
        <f t="shared" si="40"/>
        <v>5296515.5100000016</v>
      </c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</row>
    <row r="236" spans="1:668" ht="33.75" x14ac:dyDescent="0.5">
      <c r="A236" s="33"/>
      <c r="B236" s="32"/>
      <c r="C236" s="32"/>
      <c r="D236" s="32"/>
      <c r="E236" s="32"/>
      <c r="F236" s="32"/>
      <c r="G236" s="191"/>
      <c r="H236" s="32"/>
      <c r="I236" s="32"/>
      <c r="J236" s="32"/>
      <c r="K236" s="32"/>
      <c r="L236" s="7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</row>
    <row r="237" spans="1:668" ht="15.75" x14ac:dyDescent="0.25">
      <c r="A237" s="53"/>
      <c r="B237" s="33"/>
      <c r="C237" s="33"/>
      <c r="D237" s="33"/>
      <c r="E237" s="33"/>
      <c r="F237" s="33"/>
      <c r="G237" s="77"/>
      <c r="H237" s="33"/>
      <c r="I237" s="33"/>
      <c r="J237" s="33"/>
      <c r="K237" s="33"/>
      <c r="L237" s="77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</row>
    <row r="238" spans="1:668" x14ac:dyDescent="0.25">
      <c r="A238" s="53"/>
      <c r="B238" s="9"/>
      <c r="C238" s="9"/>
      <c r="D238" s="53"/>
      <c r="E238" s="53"/>
      <c r="F238" s="58"/>
      <c r="G238" s="78"/>
      <c r="H238" s="58"/>
      <c r="I238" s="58"/>
      <c r="J238" s="58"/>
      <c r="K238" s="58"/>
      <c r="L238" s="78"/>
    </row>
    <row r="239" spans="1:668" x14ac:dyDescent="0.25">
      <c r="A239" s="91"/>
      <c r="B239" s="9"/>
      <c r="C239" s="9"/>
      <c r="D239" s="53"/>
      <c r="E239" s="53"/>
      <c r="F239" s="58"/>
      <c r="G239" s="78"/>
      <c r="H239" s="58"/>
      <c r="I239" s="58"/>
      <c r="J239" s="58"/>
      <c r="K239" s="58"/>
      <c r="L239" s="78"/>
    </row>
    <row r="240" spans="1:668" x14ac:dyDescent="0.25">
      <c r="A240" s="53"/>
      <c r="B240" s="91"/>
      <c r="C240" s="91"/>
      <c r="D240" s="91"/>
      <c r="E240" s="91"/>
      <c r="F240" s="91"/>
      <c r="G240" s="157"/>
      <c r="H240" s="91"/>
      <c r="I240" s="91"/>
      <c r="J240" s="91"/>
      <c r="K240" s="91"/>
      <c r="L240" s="91"/>
    </row>
    <row r="241" spans="1:668" x14ac:dyDescent="0.25">
      <c r="A241" s="44"/>
      <c r="B241" s="9"/>
      <c r="C241" s="9"/>
      <c r="D241" s="59"/>
      <c r="E241" s="59"/>
      <c r="F241" s="58"/>
      <c r="G241" s="78"/>
      <c r="H241" s="58"/>
      <c r="I241" s="58"/>
      <c r="J241" s="58"/>
      <c r="K241" s="58"/>
      <c r="L241" s="78"/>
    </row>
    <row r="242" spans="1:668" x14ac:dyDescent="0.25">
      <c r="A242" s="53"/>
      <c r="B242" s="14"/>
      <c r="C242" s="14"/>
      <c r="D242" s="44"/>
      <c r="E242" s="44"/>
      <c r="F242" s="60"/>
      <c r="G242" s="79"/>
      <c r="H242" s="60"/>
      <c r="I242" s="60"/>
      <c r="J242" s="60"/>
      <c r="K242" s="60"/>
      <c r="L242" s="79"/>
    </row>
    <row r="243" spans="1:668" x14ac:dyDescent="0.25">
      <c r="A243" s="91"/>
      <c r="B243" s="9"/>
      <c r="C243" s="9"/>
      <c r="D243" s="53"/>
      <c r="E243" s="53"/>
      <c r="F243" s="58"/>
      <c r="G243" s="78"/>
      <c r="H243" s="58"/>
      <c r="I243" s="58"/>
      <c r="J243" s="58"/>
      <c r="K243" s="58"/>
      <c r="L243" s="78"/>
    </row>
    <row r="244" spans="1:668" x14ac:dyDescent="0.25">
      <c r="A244" s="53"/>
      <c r="B244" s="91"/>
      <c r="C244" s="91"/>
      <c r="D244" s="91"/>
      <c r="E244" s="91"/>
      <c r="F244" s="91"/>
      <c r="G244" s="157"/>
      <c r="H244" s="91"/>
      <c r="I244" s="91"/>
      <c r="J244" s="91"/>
      <c r="K244" s="91"/>
      <c r="L244" s="91"/>
    </row>
    <row r="245" spans="1:668" x14ac:dyDescent="0.25">
      <c r="A245" s="44"/>
      <c r="B245" s="9"/>
      <c r="C245" s="9"/>
      <c r="D245" s="59"/>
      <c r="E245" s="59"/>
      <c r="F245" s="58"/>
      <c r="G245" s="78"/>
      <c r="H245" s="58"/>
      <c r="I245" s="58"/>
      <c r="J245" s="58"/>
      <c r="K245" s="58"/>
      <c r="L245" s="78"/>
    </row>
    <row r="246" spans="1:668" x14ac:dyDescent="0.25">
      <c r="A246" s="53"/>
      <c r="B246" s="14"/>
      <c r="C246" s="14"/>
      <c r="D246" s="44"/>
      <c r="E246" s="44"/>
      <c r="F246" s="60"/>
      <c r="G246" s="79"/>
      <c r="H246" s="60"/>
      <c r="I246" s="60"/>
      <c r="J246" s="60"/>
      <c r="K246" s="60"/>
      <c r="L246" s="79"/>
    </row>
    <row r="247" spans="1:668" x14ac:dyDescent="0.25">
      <c r="A247" s="91"/>
      <c r="B247" s="9"/>
      <c r="C247" s="9"/>
      <c r="D247" s="53"/>
      <c r="E247" s="53"/>
      <c r="F247" s="58"/>
      <c r="G247" s="78"/>
      <c r="H247" s="58"/>
      <c r="I247" s="58"/>
      <c r="J247" s="58"/>
      <c r="K247" s="58"/>
      <c r="L247" s="78"/>
    </row>
    <row r="248" spans="1:668" x14ac:dyDescent="0.25">
      <c r="A248" s="53"/>
      <c r="B248" s="91"/>
      <c r="C248" s="91"/>
      <c r="D248" s="91"/>
      <c r="E248" s="91"/>
      <c r="F248" s="91"/>
      <c r="G248" s="157"/>
      <c r="H248" s="91"/>
      <c r="I248" s="91"/>
      <c r="J248" s="91"/>
      <c r="K248" s="91"/>
      <c r="L248" s="91"/>
    </row>
    <row r="249" spans="1:668" x14ac:dyDescent="0.25">
      <c r="A249" s="44"/>
      <c r="B249" s="9"/>
      <c r="C249" s="9"/>
      <c r="D249" s="59"/>
      <c r="E249" s="59"/>
      <c r="F249" s="58"/>
      <c r="G249" s="78"/>
      <c r="H249" s="58"/>
      <c r="I249" s="58"/>
      <c r="J249" s="58"/>
      <c r="K249" s="58"/>
      <c r="L249" s="78"/>
    </row>
    <row r="250" spans="1:668" x14ac:dyDescent="0.25">
      <c r="A250" s="53"/>
      <c r="B250" s="14"/>
      <c r="C250" s="14"/>
      <c r="D250" s="44"/>
      <c r="E250" s="44"/>
      <c r="F250" s="60"/>
      <c r="G250" s="79"/>
      <c r="H250" s="60"/>
      <c r="I250" s="60"/>
      <c r="J250" s="60"/>
      <c r="K250" s="60"/>
      <c r="L250" s="79"/>
    </row>
    <row r="251" spans="1:668" x14ac:dyDescent="0.25">
      <c r="A251" s="91"/>
      <c r="B251" s="9"/>
      <c r="C251" s="9"/>
      <c r="D251" s="53"/>
      <c r="E251" s="53"/>
      <c r="F251" s="58"/>
      <c r="G251" s="78"/>
      <c r="H251" s="58"/>
      <c r="I251" s="58"/>
      <c r="J251" s="58"/>
      <c r="K251" s="58"/>
      <c r="L251" s="78"/>
    </row>
    <row r="252" spans="1:668" x14ac:dyDescent="0.25">
      <c r="A252" s="53"/>
      <c r="B252" s="91"/>
      <c r="C252" s="91"/>
      <c r="D252" s="91"/>
      <c r="E252" s="91"/>
      <c r="F252" s="91"/>
      <c r="G252" s="157"/>
      <c r="H252" s="91"/>
      <c r="I252" s="91"/>
      <c r="J252" s="91"/>
      <c r="K252" s="91"/>
      <c r="L252" s="91"/>
    </row>
    <row r="253" spans="1:668" x14ac:dyDescent="0.25">
      <c r="A253" s="44"/>
      <c r="B253" s="9"/>
      <c r="C253" s="9"/>
      <c r="D253" s="59"/>
      <c r="E253" s="59"/>
      <c r="F253" s="58"/>
      <c r="G253" s="78"/>
      <c r="H253" s="58"/>
      <c r="I253" s="58"/>
      <c r="J253" s="58"/>
      <c r="K253" s="58"/>
      <c r="L253" s="78"/>
    </row>
    <row r="254" spans="1:668" x14ac:dyDescent="0.25">
      <c r="A254" s="53"/>
      <c r="B254" s="14"/>
      <c r="C254" s="14"/>
      <c r="D254" s="44"/>
      <c r="E254" s="44"/>
      <c r="F254" s="60"/>
      <c r="G254" s="79"/>
      <c r="H254" s="60"/>
      <c r="I254" s="60"/>
      <c r="J254" s="60"/>
      <c r="K254" s="60"/>
      <c r="L254" s="79"/>
    </row>
    <row r="255" spans="1:668" x14ac:dyDescent="0.25">
      <c r="A255" s="53"/>
      <c r="B255" s="9"/>
      <c r="C255" s="9"/>
      <c r="D255" s="53"/>
      <c r="E255" s="53"/>
      <c r="F255" s="58"/>
      <c r="G255" s="78"/>
      <c r="H255" s="58"/>
      <c r="I255" s="58"/>
      <c r="J255" s="58"/>
      <c r="K255" s="58"/>
      <c r="L255" s="78"/>
    </row>
    <row r="256" spans="1:668" s="56" customFormat="1" ht="24.95" customHeight="1" x14ac:dyDescent="0.25">
      <c r="A256" s="43"/>
      <c r="B256" s="9"/>
      <c r="C256" s="9"/>
      <c r="D256" s="53"/>
      <c r="E256" s="53"/>
      <c r="F256" s="58"/>
      <c r="G256" s="78"/>
      <c r="H256" s="58"/>
      <c r="I256" s="58"/>
      <c r="J256" s="58"/>
      <c r="K256" s="58"/>
      <c r="L256" s="78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43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  <c r="KJ256" s="43"/>
      <c r="KK256" s="43"/>
      <c r="KL256" s="43"/>
      <c r="KM256" s="43"/>
      <c r="KN256" s="43"/>
      <c r="KO256" s="43"/>
      <c r="KP256" s="43"/>
      <c r="KQ256" s="43"/>
      <c r="KR256" s="43"/>
      <c r="KS256" s="43"/>
      <c r="KT256" s="43"/>
      <c r="KU256" s="43"/>
      <c r="KV256" s="43"/>
      <c r="KW256" s="43"/>
      <c r="KX256" s="43"/>
      <c r="KY256" s="43"/>
      <c r="KZ256" s="43"/>
      <c r="LA256" s="43"/>
      <c r="LB256" s="43"/>
      <c r="LC256" s="43"/>
      <c r="LD256" s="43"/>
      <c r="LE256" s="43"/>
      <c r="LF256" s="43"/>
      <c r="LG256" s="43"/>
      <c r="LH256" s="43"/>
      <c r="LI256" s="43"/>
      <c r="LJ256" s="43"/>
      <c r="LK256" s="43"/>
      <c r="LL256" s="43"/>
      <c r="LM256" s="43"/>
      <c r="LN256" s="43"/>
      <c r="LO256" s="43"/>
      <c r="LP256" s="43"/>
      <c r="LQ256" s="43"/>
      <c r="LR256" s="43"/>
      <c r="LS256" s="43"/>
      <c r="LT256" s="43"/>
      <c r="LU256" s="43"/>
      <c r="LV256" s="43"/>
      <c r="LW256" s="43"/>
      <c r="LX256" s="43"/>
      <c r="LY256" s="43"/>
      <c r="LZ256" s="43"/>
      <c r="MA256" s="43"/>
      <c r="MB256" s="43"/>
      <c r="MC256" s="43"/>
      <c r="MD256" s="43"/>
      <c r="ME256" s="43"/>
      <c r="MF256" s="43"/>
      <c r="MG256" s="43"/>
      <c r="MH256" s="43"/>
      <c r="MI256" s="43"/>
      <c r="MJ256" s="43"/>
      <c r="MK256" s="43"/>
      <c r="ML256" s="43"/>
      <c r="MM256" s="43"/>
      <c r="MN256" s="43"/>
      <c r="MO256" s="43"/>
      <c r="MP256" s="43"/>
      <c r="MQ256" s="43"/>
      <c r="MR256" s="43"/>
      <c r="MS256" s="43"/>
      <c r="MT256" s="43"/>
      <c r="MU256" s="43"/>
      <c r="MV256" s="43"/>
      <c r="MW256" s="43"/>
      <c r="MX256" s="43"/>
      <c r="MY256" s="43"/>
      <c r="MZ256" s="43"/>
      <c r="NA256" s="43"/>
      <c r="NB256" s="43"/>
      <c r="NC256" s="43"/>
      <c r="ND256" s="43"/>
      <c r="NE256" s="43"/>
      <c r="NF256" s="43"/>
      <c r="NG256" s="43"/>
      <c r="NH256" s="43"/>
      <c r="NI256" s="43"/>
      <c r="NJ256" s="43"/>
      <c r="NK256" s="43"/>
      <c r="NL256" s="43"/>
      <c r="NM256" s="43"/>
      <c r="NN256" s="43"/>
      <c r="NO256" s="43"/>
      <c r="NP256" s="43"/>
      <c r="NQ256" s="43"/>
      <c r="NR256" s="43"/>
      <c r="NS256" s="43"/>
      <c r="NT256" s="43"/>
      <c r="NU256" s="43"/>
      <c r="NV256" s="43"/>
      <c r="NW256" s="43"/>
      <c r="NX256" s="43"/>
      <c r="NY256" s="43"/>
      <c r="NZ256" s="43"/>
      <c r="OA256" s="43"/>
      <c r="OB256" s="43"/>
      <c r="OC256" s="43"/>
      <c r="OD256" s="43"/>
      <c r="OE256" s="43"/>
      <c r="OF256" s="43"/>
      <c r="OG256" s="43"/>
      <c r="OH256" s="43"/>
      <c r="OI256" s="43"/>
      <c r="OJ256" s="43"/>
      <c r="OK256" s="43"/>
      <c r="OL256" s="43"/>
      <c r="OM256" s="43"/>
      <c r="ON256" s="43"/>
      <c r="OO256" s="43"/>
      <c r="OP256" s="43"/>
      <c r="OQ256" s="43"/>
      <c r="OR256" s="43"/>
      <c r="OS256" s="43"/>
      <c r="OT256" s="43"/>
      <c r="OU256" s="43"/>
      <c r="OV256" s="43"/>
      <c r="OW256" s="43"/>
      <c r="OX256" s="43"/>
      <c r="OY256" s="43"/>
      <c r="OZ256" s="43"/>
      <c r="PA256" s="43"/>
      <c r="PB256" s="43"/>
      <c r="PC256" s="43"/>
      <c r="PD256" s="43"/>
      <c r="PE256" s="43"/>
      <c r="PF256" s="43"/>
      <c r="PG256" s="43"/>
      <c r="PH256" s="43"/>
      <c r="PI256" s="43"/>
      <c r="PJ256" s="43"/>
      <c r="PK256" s="43"/>
      <c r="PL256" s="43"/>
      <c r="PM256" s="43"/>
      <c r="PN256" s="43"/>
      <c r="PO256" s="43"/>
      <c r="PP256" s="43"/>
      <c r="PQ256" s="43"/>
      <c r="PR256" s="43"/>
      <c r="PS256" s="43"/>
      <c r="PT256" s="43"/>
      <c r="PU256" s="43"/>
      <c r="PV256" s="43"/>
      <c r="PW256" s="43"/>
      <c r="PX256" s="43"/>
      <c r="PY256" s="43"/>
      <c r="PZ256" s="43"/>
      <c r="QA256" s="43"/>
      <c r="QB256" s="43"/>
      <c r="QC256" s="43"/>
      <c r="QD256" s="43"/>
      <c r="QE256" s="43"/>
      <c r="QF256" s="43"/>
      <c r="QG256" s="43"/>
      <c r="QH256" s="43"/>
      <c r="QI256" s="43"/>
      <c r="QJ256" s="43"/>
      <c r="QK256" s="43"/>
      <c r="QL256" s="43"/>
      <c r="QM256" s="43"/>
      <c r="QN256" s="43"/>
      <c r="QO256" s="43"/>
      <c r="QP256" s="43"/>
      <c r="QQ256" s="43"/>
      <c r="QR256" s="43"/>
      <c r="QS256" s="43"/>
      <c r="QT256" s="43"/>
      <c r="QU256" s="43"/>
      <c r="QV256" s="43"/>
      <c r="QW256" s="43"/>
      <c r="QX256" s="43"/>
      <c r="QY256" s="43"/>
      <c r="QZ256" s="43"/>
      <c r="RA256" s="43"/>
      <c r="RB256" s="43"/>
      <c r="RC256" s="43"/>
      <c r="RD256" s="43"/>
      <c r="RE256" s="43"/>
      <c r="RF256" s="43"/>
      <c r="RG256" s="43"/>
      <c r="RH256" s="43"/>
      <c r="RI256" s="43"/>
      <c r="RJ256" s="43"/>
      <c r="RK256" s="43"/>
      <c r="RL256" s="43"/>
      <c r="RM256" s="43"/>
      <c r="RN256" s="43"/>
      <c r="RO256" s="43"/>
      <c r="RP256" s="43"/>
      <c r="RQ256" s="43"/>
      <c r="RR256" s="43"/>
      <c r="RS256" s="43"/>
      <c r="RT256" s="43"/>
      <c r="RU256" s="43"/>
      <c r="RV256" s="43"/>
      <c r="RW256" s="43"/>
      <c r="RX256" s="43"/>
      <c r="RY256" s="43"/>
      <c r="RZ256" s="43"/>
      <c r="SA256" s="43"/>
      <c r="SB256" s="43"/>
      <c r="SC256" s="43"/>
      <c r="SD256" s="43"/>
      <c r="SE256" s="43"/>
      <c r="SF256" s="43"/>
      <c r="SG256" s="43"/>
      <c r="SH256" s="43"/>
      <c r="SI256" s="43"/>
      <c r="SJ256" s="43"/>
      <c r="SK256" s="43"/>
      <c r="SL256" s="43"/>
      <c r="SM256" s="43"/>
      <c r="SN256" s="43"/>
      <c r="SO256" s="43"/>
      <c r="SP256" s="43"/>
      <c r="SQ256" s="43"/>
      <c r="SR256" s="43"/>
      <c r="SS256" s="43"/>
      <c r="ST256" s="43"/>
      <c r="SU256" s="43"/>
      <c r="SV256" s="43"/>
      <c r="SW256" s="43"/>
      <c r="SX256" s="43"/>
      <c r="SY256" s="43"/>
      <c r="SZ256" s="43"/>
      <c r="TA256" s="43"/>
      <c r="TB256" s="43"/>
      <c r="TC256" s="43"/>
      <c r="TD256" s="43"/>
      <c r="TE256" s="43"/>
      <c r="TF256" s="43"/>
      <c r="TG256" s="43"/>
      <c r="TH256" s="43"/>
      <c r="TI256" s="43"/>
      <c r="TJ256" s="43"/>
      <c r="TK256" s="43"/>
      <c r="TL256" s="43"/>
      <c r="TM256" s="43"/>
      <c r="TN256" s="43"/>
      <c r="TO256" s="43"/>
      <c r="TP256" s="43"/>
      <c r="TQ256" s="43"/>
      <c r="TR256" s="43"/>
      <c r="TS256" s="43"/>
      <c r="TT256" s="43"/>
      <c r="TU256" s="43"/>
      <c r="TV256" s="43"/>
      <c r="TW256" s="43"/>
      <c r="TX256" s="43"/>
      <c r="TY256" s="43"/>
      <c r="TZ256" s="43"/>
      <c r="UA256" s="43"/>
      <c r="UB256" s="43"/>
      <c r="UC256" s="43"/>
      <c r="UD256" s="43"/>
      <c r="UE256" s="43"/>
      <c r="UF256" s="43"/>
      <c r="UG256" s="43"/>
      <c r="UH256" s="43"/>
      <c r="UI256" s="43"/>
      <c r="UJ256" s="43"/>
      <c r="UK256" s="43"/>
      <c r="UL256" s="43"/>
      <c r="UM256" s="43"/>
      <c r="UN256" s="43"/>
      <c r="UO256" s="43"/>
      <c r="UP256" s="43"/>
      <c r="UQ256" s="43"/>
      <c r="UR256" s="43"/>
      <c r="US256" s="43"/>
      <c r="UT256" s="43"/>
      <c r="UU256" s="43"/>
      <c r="UV256" s="43"/>
      <c r="UW256" s="43"/>
      <c r="UX256" s="43"/>
      <c r="UY256" s="43"/>
      <c r="UZ256" s="43"/>
      <c r="VA256" s="43"/>
      <c r="VB256" s="43"/>
      <c r="VC256" s="43"/>
      <c r="VD256" s="43"/>
      <c r="VE256" s="43"/>
      <c r="VF256" s="43"/>
      <c r="VG256" s="43"/>
      <c r="VH256" s="43"/>
      <c r="VI256" s="43"/>
      <c r="VJ256" s="43"/>
      <c r="VK256" s="43"/>
      <c r="VL256" s="43"/>
      <c r="VM256" s="43"/>
      <c r="VN256" s="43"/>
      <c r="VO256" s="43"/>
      <c r="VP256" s="43"/>
      <c r="VQ256" s="43"/>
      <c r="VR256" s="43"/>
      <c r="VS256" s="43"/>
      <c r="VT256" s="43"/>
      <c r="VU256" s="43"/>
      <c r="VV256" s="43"/>
      <c r="VW256" s="43"/>
      <c r="VX256" s="43"/>
      <c r="VY256" s="43"/>
      <c r="VZ256" s="43"/>
      <c r="WA256" s="43"/>
      <c r="WB256" s="43"/>
      <c r="WC256" s="43"/>
      <c r="WD256" s="43"/>
      <c r="WE256" s="43"/>
      <c r="WF256" s="43"/>
      <c r="WG256" s="43"/>
      <c r="WH256" s="43"/>
      <c r="WI256" s="43"/>
      <c r="WJ256" s="43"/>
      <c r="WK256" s="43"/>
      <c r="WL256" s="43"/>
      <c r="WM256" s="43"/>
      <c r="WN256" s="43"/>
      <c r="WO256" s="43"/>
      <c r="WP256" s="43"/>
      <c r="WQ256" s="43"/>
      <c r="WR256" s="43"/>
      <c r="WS256" s="43"/>
      <c r="WT256" s="43"/>
      <c r="WU256" s="43"/>
      <c r="WV256" s="43"/>
      <c r="WW256" s="43"/>
      <c r="WX256" s="43"/>
      <c r="WY256" s="43"/>
      <c r="WZ256" s="43"/>
      <c r="XA256" s="43"/>
      <c r="XB256" s="43"/>
      <c r="XC256" s="43"/>
      <c r="XD256" s="43"/>
      <c r="XE256" s="43"/>
      <c r="XF256" s="43"/>
      <c r="XG256" s="43"/>
      <c r="XH256" s="43"/>
      <c r="XI256" s="43"/>
      <c r="XJ256" s="43"/>
      <c r="XK256" s="43"/>
      <c r="XL256" s="43"/>
      <c r="XM256" s="43"/>
      <c r="XN256" s="43"/>
      <c r="XO256" s="43"/>
      <c r="XP256" s="43"/>
      <c r="XQ256" s="43"/>
      <c r="XR256" s="43"/>
      <c r="XS256" s="43"/>
      <c r="XT256" s="43"/>
      <c r="XU256" s="43"/>
      <c r="XV256" s="43"/>
      <c r="XW256" s="43"/>
      <c r="XX256" s="43"/>
      <c r="XY256" s="43"/>
      <c r="XZ256" s="43"/>
      <c r="YA256" s="43"/>
      <c r="YB256" s="43"/>
      <c r="YC256" s="43"/>
      <c r="YD256" s="43"/>
      <c r="YE256" s="43"/>
      <c r="YF256" s="43"/>
      <c r="YG256" s="43"/>
      <c r="YH256" s="43"/>
      <c r="YI256" s="43"/>
      <c r="YJ256" s="43"/>
      <c r="YK256" s="43"/>
      <c r="YL256" s="43"/>
      <c r="YM256" s="43"/>
      <c r="YN256" s="43"/>
      <c r="YO256" s="43"/>
      <c r="YP256" s="43"/>
      <c r="YQ256" s="43"/>
      <c r="YR256" s="43"/>
    </row>
    <row r="257" spans="1:668" s="56" customFormat="1" ht="15.75" x14ac:dyDescent="0.25">
      <c r="A257" s="43"/>
      <c r="B257" s="3"/>
      <c r="C257" s="3"/>
      <c r="D257" s="43"/>
      <c r="E257" s="43"/>
      <c r="F257" s="47"/>
      <c r="G257" s="65"/>
      <c r="H257" s="47"/>
      <c r="I257" s="47"/>
      <c r="J257" s="47"/>
      <c r="K257" s="47"/>
      <c r="L257" s="65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43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  <c r="KJ257" s="43"/>
      <c r="KK257" s="43"/>
      <c r="KL257" s="43"/>
      <c r="KM257" s="43"/>
      <c r="KN257" s="43"/>
      <c r="KO257" s="43"/>
      <c r="KP257" s="43"/>
      <c r="KQ257" s="43"/>
      <c r="KR257" s="43"/>
      <c r="KS257" s="43"/>
      <c r="KT257" s="43"/>
      <c r="KU257" s="43"/>
      <c r="KV257" s="43"/>
      <c r="KW257" s="43"/>
      <c r="KX257" s="43"/>
      <c r="KY257" s="43"/>
      <c r="KZ257" s="43"/>
      <c r="LA257" s="43"/>
      <c r="LB257" s="43"/>
      <c r="LC257" s="43"/>
      <c r="LD257" s="43"/>
      <c r="LE257" s="43"/>
      <c r="LF257" s="43"/>
      <c r="LG257" s="43"/>
      <c r="LH257" s="43"/>
      <c r="LI257" s="43"/>
      <c r="LJ257" s="43"/>
      <c r="LK257" s="43"/>
      <c r="LL257" s="43"/>
      <c r="LM257" s="43"/>
      <c r="LN257" s="43"/>
      <c r="LO257" s="43"/>
      <c r="LP257" s="43"/>
      <c r="LQ257" s="43"/>
      <c r="LR257" s="43"/>
      <c r="LS257" s="43"/>
      <c r="LT257" s="43"/>
      <c r="LU257" s="43"/>
      <c r="LV257" s="43"/>
      <c r="LW257" s="43"/>
      <c r="LX257" s="43"/>
      <c r="LY257" s="43"/>
      <c r="LZ257" s="43"/>
      <c r="MA257" s="43"/>
      <c r="MB257" s="43"/>
      <c r="MC257" s="43"/>
      <c r="MD257" s="43"/>
      <c r="ME257" s="43"/>
      <c r="MF257" s="43"/>
      <c r="MG257" s="43"/>
      <c r="MH257" s="43"/>
      <c r="MI257" s="43"/>
      <c r="MJ257" s="43"/>
      <c r="MK257" s="43"/>
      <c r="ML257" s="43"/>
      <c r="MM257" s="43"/>
      <c r="MN257" s="43"/>
      <c r="MO257" s="43"/>
      <c r="MP257" s="43"/>
      <c r="MQ257" s="43"/>
      <c r="MR257" s="43"/>
      <c r="MS257" s="43"/>
      <c r="MT257" s="43"/>
      <c r="MU257" s="43"/>
      <c r="MV257" s="43"/>
      <c r="MW257" s="43"/>
      <c r="MX257" s="43"/>
      <c r="MY257" s="43"/>
      <c r="MZ257" s="43"/>
      <c r="NA257" s="43"/>
      <c r="NB257" s="43"/>
      <c r="NC257" s="43"/>
      <c r="ND257" s="43"/>
      <c r="NE257" s="43"/>
      <c r="NF257" s="43"/>
      <c r="NG257" s="43"/>
      <c r="NH257" s="43"/>
      <c r="NI257" s="43"/>
      <c r="NJ257" s="43"/>
      <c r="NK257" s="43"/>
      <c r="NL257" s="43"/>
      <c r="NM257" s="43"/>
      <c r="NN257" s="43"/>
      <c r="NO257" s="43"/>
      <c r="NP257" s="43"/>
      <c r="NQ257" s="43"/>
      <c r="NR257" s="43"/>
      <c r="NS257" s="43"/>
      <c r="NT257" s="43"/>
      <c r="NU257" s="43"/>
      <c r="NV257" s="43"/>
      <c r="NW257" s="43"/>
      <c r="NX257" s="43"/>
      <c r="NY257" s="43"/>
      <c r="NZ257" s="43"/>
      <c r="OA257" s="43"/>
      <c r="OB257" s="43"/>
      <c r="OC257" s="43"/>
      <c r="OD257" s="43"/>
      <c r="OE257" s="43"/>
      <c r="OF257" s="43"/>
      <c r="OG257" s="43"/>
      <c r="OH257" s="43"/>
      <c r="OI257" s="43"/>
      <c r="OJ257" s="43"/>
      <c r="OK257" s="43"/>
      <c r="OL257" s="43"/>
      <c r="OM257" s="43"/>
      <c r="ON257" s="43"/>
      <c r="OO257" s="43"/>
      <c r="OP257" s="43"/>
      <c r="OQ257" s="43"/>
      <c r="OR257" s="43"/>
      <c r="OS257" s="43"/>
      <c r="OT257" s="43"/>
      <c r="OU257" s="43"/>
      <c r="OV257" s="43"/>
      <c r="OW257" s="43"/>
      <c r="OX257" s="43"/>
      <c r="OY257" s="43"/>
      <c r="OZ257" s="43"/>
      <c r="PA257" s="43"/>
      <c r="PB257" s="43"/>
      <c r="PC257" s="43"/>
      <c r="PD257" s="43"/>
      <c r="PE257" s="43"/>
      <c r="PF257" s="43"/>
      <c r="PG257" s="43"/>
      <c r="PH257" s="43"/>
      <c r="PI257" s="43"/>
      <c r="PJ257" s="43"/>
      <c r="PK257" s="43"/>
      <c r="PL257" s="43"/>
      <c r="PM257" s="43"/>
      <c r="PN257" s="43"/>
      <c r="PO257" s="43"/>
      <c r="PP257" s="43"/>
      <c r="PQ257" s="43"/>
      <c r="PR257" s="43"/>
      <c r="PS257" s="43"/>
      <c r="PT257" s="43"/>
      <c r="PU257" s="43"/>
      <c r="PV257" s="43"/>
      <c r="PW257" s="43"/>
      <c r="PX257" s="43"/>
      <c r="PY257" s="43"/>
      <c r="PZ257" s="43"/>
      <c r="QA257" s="43"/>
      <c r="QB257" s="43"/>
      <c r="QC257" s="43"/>
      <c r="QD257" s="43"/>
      <c r="QE257" s="43"/>
      <c r="QF257" s="43"/>
      <c r="QG257" s="43"/>
      <c r="QH257" s="43"/>
      <c r="QI257" s="43"/>
      <c r="QJ257" s="43"/>
      <c r="QK257" s="43"/>
      <c r="QL257" s="43"/>
      <c r="QM257" s="43"/>
      <c r="QN257" s="43"/>
      <c r="QO257" s="43"/>
      <c r="QP257" s="43"/>
      <c r="QQ257" s="43"/>
      <c r="QR257" s="43"/>
      <c r="QS257" s="43"/>
      <c r="QT257" s="43"/>
      <c r="QU257" s="43"/>
      <c r="QV257" s="43"/>
      <c r="QW257" s="43"/>
      <c r="QX257" s="43"/>
      <c r="QY257" s="43"/>
      <c r="QZ257" s="43"/>
      <c r="RA257" s="43"/>
      <c r="RB257" s="43"/>
      <c r="RC257" s="43"/>
      <c r="RD257" s="43"/>
      <c r="RE257" s="43"/>
      <c r="RF257" s="43"/>
      <c r="RG257" s="43"/>
      <c r="RH257" s="43"/>
      <c r="RI257" s="43"/>
      <c r="RJ257" s="43"/>
      <c r="RK257" s="43"/>
      <c r="RL257" s="43"/>
      <c r="RM257" s="43"/>
      <c r="RN257" s="43"/>
      <c r="RO257" s="43"/>
      <c r="RP257" s="43"/>
      <c r="RQ257" s="43"/>
      <c r="RR257" s="43"/>
      <c r="RS257" s="43"/>
      <c r="RT257" s="43"/>
      <c r="RU257" s="43"/>
      <c r="RV257" s="43"/>
      <c r="RW257" s="43"/>
      <c r="RX257" s="43"/>
      <c r="RY257" s="43"/>
      <c r="RZ257" s="43"/>
      <c r="SA257" s="43"/>
      <c r="SB257" s="43"/>
      <c r="SC257" s="43"/>
      <c r="SD257" s="43"/>
      <c r="SE257" s="43"/>
      <c r="SF257" s="43"/>
      <c r="SG257" s="43"/>
      <c r="SH257" s="43"/>
      <c r="SI257" s="43"/>
      <c r="SJ257" s="43"/>
      <c r="SK257" s="43"/>
      <c r="SL257" s="43"/>
      <c r="SM257" s="43"/>
      <c r="SN257" s="43"/>
      <c r="SO257" s="43"/>
      <c r="SP257" s="43"/>
      <c r="SQ257" s="43"/>
      <c r="SR257" s="43"/>
      <c r="SS257" s="43"/>
      <c r="ST257" s="43"/>
      <c r="SU257" s="43"/>
      <c r="SV257" s="43"/>
      <c r="SW257" s="43"/>
      <c r="SX257" s="43"/>
      <c r="SY257" s="43"/>
      <c r="SZ257" s="43"/>
      <c r="TA257" s="43"/>
      <c r="TB257" s="43"/>
      <c r="TC257" s="43"/>
      <c r="TD257" s="43"/>
      <c r="TE257" s="43"/>
      <c r="TF257" s="43"/>
      <c r="TG257" s="43"/>
      <c r="TH257" s="43"/>
      <c r="TI257" s="43"/>
      <c r="TJ257" s="43"/>
      <c r="TK257" s="43"/>
      <c r="TL257" s="43"/>
      <c r="TM257" s="43"/>
      <c r="TN257" s="43"/>
      <c r="TO257" s="43"/>
      <c r="TP257" s="43"/>
      <c r="TQ257" s="43"/>
      <c r="TR257" s="43"/>
      <c r="TS257" s="43"/>
      <c r="TT257" s="43"/>
      <c r="TU257" s="43"/>
      <c r="TV257" s="43"/>
      <c r="TW257" s="43"/>
      <c r="TX257" s="43"/>
      <c r="TY257" s="43"/>
      <c r="TZ257" s="43"/>
      <c r="UA257" s="43"/>
      <c r="UB257" s="43"/>
      <c r="UC257" s="43"/>
      <c r="UD257" s="43"/>
      <c r="UE257" s="43"/>
      <c r="UF257" s="43"/>
      <c r="UG257" s="43"/>
      <c r="UH257" s="43"/>
      <c r="UI257" s="43"/>
      <c r="UJ257" s="43"/>
      <c r="UK257" s="43"/>
      <c r="UL257" s="43"/>
      <c r="UM257" s="43"/>
      <c r="UN257" s="43"/>
      <c r="UO257" s="43"/>
      <c r="UP257" s="43"/>
      <c r="UQ257" s="43"/>
      <c r="UR257" s="43"/>
      <c r="US257" s="43"/>
      <c r="UT257" s="43"/>
      <c r="UU257" s="43"/>
      <c r="UV257" s="43"/>
      <c r="UW257" s="43"/>
      <c r="UX257" s="43"/>
      <c r="UY257" s="43"/>
      <c r="UZ257" s="43"/>
      <c r="VA257" s="43"/>
      <c r="VB257" s="43"/>
      <c r="VC257" s="43"/>
      <c r="VD257" s="43"/>
      <c r="VE257" s="43"/>
      <c r="VF257" s="43"/>
      <c r="VG257" s="43"/>
      <c r="VH257" s="43"/>
      <c r="VI257" s="43"/>
      <c r="VJ257" s="43"/>
      <c r="VK257" s="43"/>
      <c r="VL257" s="43"/>
      <c r="VM257" s="43"/>
      <c r="VN257" s="43"/>
      <c r="VO257" s="43"/>
      <c r="VP257" s="43"/>
      <c r="VQ257" s="43"/>
      <c r="VR257" s="43"/>
      <c r="VS257" s="43"/>
      <c r="VT257" s="43"/>
      <c r="VU257" s="43"/>
      <c r="VV257" s="43"/>
      <c r="VW257" s="43"/>
      <c r="VX257" s="43"/>
      <c r="VY257" s="43"/>
      <c r="VZ257" s="43"/>
      <c r="WA257" s="43"/>
      <c r="WB257" s="43"/>
      <c r="WC257" s="43"/>
      <c r="WD257" s="43"/>
      <c r="WE257" s="43"/>
      <c r="WF257" s="43"/>
      <c r="WG257" s="43"/>
      <c r="WH257" s="43"/>
      <c r="WI257" s="43"/>
      <c r="WJ257" s="43"/>
      <c r="WK257" s="43"/>
      <c r="WL257" s="43"/>
      <c r="WM257" s="43"/>
      <c r="WN257" s="43"/>
      <c r="WO257" s="43"/>
      <c r="WP257" s="43"/>
      <c r="WQ257" s="43"/>
      <c r="WR257" s="43"/>
      <c r="WS257" s="43"/>
      <c r="WT257" s="43"/>
      <c r="WU257" s="43"/>
      <c r="WV257" s="43"/>
      <c r="WW257" s="43"/>
      <c r="WX257" s="43"/>
      <c r="WY257" s="43"/>
      <c r="WZ257" s="43"/>
      <c r="XA257" s="43"/>
      <c r="XB257" s="43"/>
      <c r="XC257" s="43"/>
      <c r="XD257" s="43"/>
      <c r="XE257" s="43"/>
      <c r="XF257" s="43"/>
      <c r="XG257" s="43"/>
      <c r="XH257" s="43"/>
      <c r="XI257" s="43"/>
      <c r="XJ257" s="43"/>
      <c r="XK257" s="43"/>
      <c r="XL257" s="43"/>
      <c r="XM257" s="43"/>
      <c r="XN257" s="43"/>
      <c r="XO257" s="43"/>
      <c r="XP257" s="43"/>
      <c r="XQ257" s="43"/>
      <c r="XR257" s="43"/>
      <c r="XS257" s="43"/>
      <c r="XT257" s="43"/>
      <c r="XU257" s="43"/>
      <c r="XV257" s="43"/>
      <c r="XW257" s="43"/>
      <c r="XX257" s="43"/>
      <c r="XY257" s="43"/>
      <c r="XZ257" s="43"/>
      <c r="YA257" s="43"/>
      <c r="YB257" s="43"/>
      <c r="YC257" s="43"/>
      <c r="YD257" s="43"/>
      <c r="YE257" s="43"/>
      <c r="YF257" s="43"/>
      <c r="YG257" s="43"/>
      <c r="YH257" s="43"/>
      <c r="YI257" s="43"/>
      <c r="YJ257" s="43"/>
      <c r="YK257" s="43"/>
      <c r="YL257" s="43"/>
      <c r="YM257" s="43"/>
      <c r="YN257" s="43"/>
      <c r="YO257" s="43"/>
      <c r="YP257" s="43"/>
      <c r="YQ257" s="43"/>
      <c r="YR257" s="43"/>
    </row>
    <row r="258" spans="1:668" s="56" customFormat="1" ht="15.75" x14ac:dyDescent="0.25">
      <c r="A258" s="43"/>
      <c r="B258" s="3"/>
      <c r="C258" s="3"/>
      <c r="D258" s="43"/>
      <c r="E258" s="43"/>
      <c r="F258" s="47"/>
      <c r="G258" s="65"/>
      <c r="H258" s="47"/>
      <c r="I258" s="47"/>
      <c r="J258" s="47"/>
      <c r="K258" s="47"/>
      <c r="L258" s="65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  <c r="MZ258" s="43"/>
      <c r="NA258" s="43"/>
      <c r="NB258" s="43"/>
      <c r="NC258" s="43"/>
      <c r="ND258" s="43"/>
      <c r="NE258" s="43"/>
      <c r="NF258" s="43"/>
      <c r="NG258" s="43"/>
      <c r="NH258" s="43"/>
      <c r="NI258" s="43"/>
      <c r="NJ258" s="43"/>
      <c r="NK258" s="43"/>
      <c r="NL258" s="43"/>
      <c r="NM258" s="43"/>
      <c r="NN258" s="43"/>
      <c r="NO258" s="43"/>
      <c r="NP258" s="43"/>
      <c r="NQ258" s="43"/>
      <c r="NR258" s="43"/>
      <c r="NS258" s="43"/>
      <c r="NT258" s="43"/>
      <c r="NU258" s="43"/>
      <c r="NV258" s="43"/>
      <c r="NW258" s="43"/>
      <c r="NX258" s="43"/>
      <c r="NY258" s="43"/>
      <c r="NZ258" s="43"/>
      <c r="OA258" s="43"/>
      <c r="OB258" s="43"/>
      <c r="OC258" s="43"/>
      <c r="OD258" s="43"/>
      <c r="OE258" s="43"/>
      <c r="OF258" s="43"/>
      <c r="OG258" s="43"/>
      <c r="OH258" s="43"/>
      <c r="OI258" s="43"/>
      <c r="OJ258" s="43"/>
      <c r="OK258" s="43"/>
      <c r="OL258" s="43"/>
      <c r="OM258" s="43"/>
      <c r="ON258" s="43"/>
      <c r="OO258" s="43"/>
      <c r="OP258" s="43"/>
      <c r="OQ258" s="43"/>
      <c r="OR258" s="43"/>
      <c r="OS258" s="43"/>
      <c r="OT258" s="43"/>
      <c r="OU258" s="43"/>
      <c r="OV258" s="43"/>
      <c r="OW258" s="43"/>
      <c r="OX258" s="43"/>
      <c r="OY258" s="43"/>
      <c r="OZ258" s="43"/>
      <c r="PA258" s="43"/>
      <c r="PB258" s="43"/>
      <c r="PC258" s="43"/>
      <c r="PD258" s="43"/>
      <c r="PE258" s="43"/>
      <c r="PF258" s="43"/>
      <c r="PG258" s="43"/>
      <c r="PH258" s="43"/>
      <c r="PI258" s="43"/>
      <c r="PJ258" s="43"/>
      <c r="PK258" s="43"/>
      <c r="PL258" s="43"/>
      <c r="PM258" s="43"/>
      <c r="PN258" s="43"/>
      <c r="PO258" s="43"/>
      <c r="PP258" s="43"/>
      <c r="PQ258" s="43"/>
      <c r="PR258" s="43"/>
      <c r="PS258" s="43"/>
      <c r="PT258" s="43"/>
      <c r="PU258" s="43"/>
      <c r="PV258" s="43"/>
      <c r="PW258" s="43"/>
      <c r="PX258" s="43"/>
      <c r="PY258" s="43"/>
      <c r="PZ258" s="43"/>
      <c r="QA258" s="43"/>
      <c r="QB258" s="43"/>
      <c r="QC258" s="43"/>
      <c r="QD258" s="43"/>
      <c r="QE258" s="43"/>
      <c r="QF258" s="43"/>
      <c r="QG258" s="43"/>
      <c r="QH258" s="43"/>
      <c r="QI258" s="43"/>
      <c r="QJ258" s="43"/>
      <c r="QK258" s="43"/>
      <c r="QL258" s="43"/>
      <c r="QM258" s="43"/>
      <c r="QN258" s="43"/>
      <c r="QO258" s="43"/>
      <c r="QP258" s="43"/>
      <c r="QQ258" s="43"/>
      <c r="QR258" s="43"/>
      <c r="QS258" s="43"/>
      <c r="QT258" s="43"/>
      <c r="QU258" s="43"/>
      <c r="QV258" s="43"/>
      <c r="QW258" s="43"/>
      <c r="QX258" s="43"/>
      <c r="QY258" s="43"/>
      <c r="QZ258" s="43"/>
      <c r="RA258" s="43"/>
      <c r="RB258" s="43"/>
      <c r="RC258" s="43"/>
      <c r="RD258" s="43"/>
      <c r="RE258" s="43"/>
      <c r="RF258" s="43"/>
      <c r="RG258" s="43"/>
      <c r="RH258" s="43"/>
      <c r="RI258" s="43"/>
      <c r="RJ258" s="43"/>
      <c r="RK258" s="43"/>
      <c r="RL258" s="43"/>
      <c r="RM258" s="43"/>
      <c r="RN258" s="43"/>
      <c r="RO258" s="43"/>
      <c r="RP258" s="43"/>
      <c r="RQ258" s="43"/>
      <c r="RR258" s="43"/>
      <c r="RS258" s="43"/>
      <c r="RT258" s="43"/>
      <c r="RU258" s="43"/>
      <c r="RV258" s="43"/>
      <c r="RW258" s="43"/>
      <c r="RX258" s="43"/>
      <c r="RY258" s="43"/>
      <c r="RZ258" s="43"/>
      <c r="SA258" s="43"/>
      <c r="SB258" s="43"/>
      <c r="SC258" s="43"/>
      <c r="SD258" s="43"/>
      <c r="SE258" s="43"/>
      <c r="SF258" s="43"/>
      <c r="SG258" s="43"/>
      <c r="SH258" s="43"/>
      <c r="SI258" s="43"/>
      <c r="SJ258" s="43"/>
      <c r="SK258" s="43"/>
      <c r="SL258" s="43"/>
      <c r="SM258" s="43"/>
      <c r="SN258" s="43"/>
      <c r="SO258" s="43"/>
      <c r="SP258" s="43"/>
      <c r="SQ258" s="43"/>
      <c r="SR258" s="43"/>
      <c r="SS258" s="43"/>
      <c r="ST258" s="43"/>
      <c r="SU258" s="43"/>
      <c r="SV258" s="43"/>
      <c r="SW258" s="43"/>
      <c r="SX258" s="43"/>
      <c r="SY258" s="43"/>
      <c r="SZ258" s="43"/>
      <c r="TA258" s="43"/>
      <c r="TB258" s="43"/>
      <c r="TC258" s="43"/>
      <c r="TD258" s="43"/>
      <c r="TE258" s="43"/>
      <c r="TF258" s="43"/>
      <c r="TG258" s="43"/>
      <c r="TH258" s="43"/>
      <c r="TI258" s="43"/>
      <c r="TJ258" s="43"/>
      <c r="TK258" s="43"/>
      <c r="TL258" s="43"/>
      <c r="TM258" s="43"/>
      <c r="TN258" s="43"/>
      <c r="TO258" s="43"/>
      <c r="TP258" s="43"/>
      <c r="TQ258" s="43"/>
      <c r="TR258" s="43"/>
      <c r="TS258" s="43"/>
      <c r="TT258" s="43"/>
      <c r="TU258" s="43"/>
      <c r="TV258" s="43"/>
      <c r="TW258" s="43"/>
      <c r="TX258" s="43"/>
      <c r="TY258" s="43"/>
      <c r="TZ258" s="43"/>
      <c r="UA258" s="43"/>
      <c r="UB258" s="43"/>
      <c r="UC258" s="43"/>
      <c r="UD258" s="43"/>
      <c r="UE258" s="43"/>
      <c r="UF258" s="43"/>
      <c r="UG258" s="43"/>
      <c r="UH258" s="43"/>
      <c r="UI258" s="43"/>
      <c r="UJ258" s="43"/>
      <c r="UK258" s="43"/>
      <c r="UL258" s="43"/>
      <c r="UM258" s="43"/>
      <c r="UN258" s="43"/>
      <c r="UO258" s="43"/>
      <c r="UP258" s="43"/>
      <c r="UQ258" s="43"/>
      <c r="UR258" s="43"/>
      <c r="US258" s="43"/>
      <c r="UT258" s="43"/>
      <c r="UU258" s="43"/>
      <c r="UV258" s="43"/>
      <c r="UW258" s="43"/>
      <c r="UX258" s="43"/>
      <c r="UY258" s="43"/>
      <c r="UZ258" s="43"/>
      <c r="VA258" s="43"/>
      <c r="VB258" s="43"/>
      <c r="VC258" s="43"/>
      <c r="VD258" s="43"/>
      <c r="VE258" s="43"/>
      <c r="VF258" s="43"/>
      <c r="VG258" s="43"/>
      <c r="VH258" s="43"/>
      <c r="VI258" s="43"/>
      <c r="VJ258" s="43"/>
      <c r="VK258" s="43"/>
      <c r="VL258" s="43"/>
      <c r="VM258" s="43"/>
      <c r="VN258" s="43"/>
      <c r="VO258" s="43"/>
      <c r="VP258" s="43"/>
      <c r="VQ258" s="43"/>
      <c r="VR258" s="43"/>
      <c r="VS258" s="43"/>
      <c r="VT258" s="43"/>
      <c r="VU258" s="43"/>
      <c r="VV258" s="43"/>
      <c r="VW258" s="43"/>
      <c r="VX258" s="43"/>
      <c r="VY258" s="43"/>
      <c r="VZ258" s="43"/>
      <c r="WA258" s="43"/>
      <c r="WB258" s="43"/>
      <c r="WC258" s="43"/>
      <c r="WD258" s="43"/>
      <c r="WE258" s="43"/>
      <c r="WF258" s="43"/>
      <c r="WG258" s="43"/>
      <c r="WH258" s="43"/>
      <c r="WI258" s="43"/>
      <c r="WJ258" s="43"/>
      <c r="WK258" s="43"/>
      <c r="WL258" s="43"/>
      <c r="WM258" s="43"/>
      <c r="WN258" s="43"/>
      <c r="WO258" s="43"/>
      <c r="WP258" s="43"/>
      <c r="WQ258" s="43"/>
      <c r="WR258" s="43"/>
      <c r="WS258" s="43"/>
      <c r="WT258" s="43"/>
      <c r="WU258" s="43"/>
      <c r="WV258" s="43"/>
      <c r="WW258" s="43"/>
      <c r="WX258" s="43"/>
      <c r="WY258" s="43"/>
      <c r="WZ258" s="43"/>
      <c r="XA258" s="43"/>
      <c r="XB258" s="43"/>
      <c r="XC258" s="43"/>
      <c r="XD258" s="43"/>
      <c r="XE258" s="43"/>
      <c r="XF258" s="43"/>
      <c r="XG258" s="43"/>
      <c r="XH258" s="43"/>
      <c r="XI258" s="43"/>
      <c r="XJ258" s="43"/>
      <c r="XK258" s="43"/>
      <c r="XL258" s="43"/>
      <c r="XM258" s="43"/>
      <c r="XN258" s="43"/>
      <c r="XO258" s="43"/>
      <c r="XP258" s="43"/>
      <c r="XQ258" s="43"/>
      <c r="XR258" s="43"/>
      <c r="XS258" s="43"/>
      <c r="XT258" s="43"/>
      <c r="XU258" s="43"/>
      <c r="XV258" s="43"/>
      <c r="XW258" s="43"/>
      <c r="XX258" s="43"/>
      <c r="XY258" s="43"/>
      <c r="XZ258" s="43"/>
      <c r="YA258" s="43"/>
      <c r="YB258" s="43"/>
      <c r="YC258" s="43"/>
      <c r="YD258" s="43"/>
      <c r="YE258" s="43"/>
      <c r="YF258" s="43"/>
      <c r="YG258" s="43"/>
      <c r="YH258" s="43"/>
      <c r="YI258" s="43"/>
      <c r="YJ258" s="43"/>
      <c r="YK258" s="43"/>
      <c r="YL258" s="43"/>
      <c r="YM258" s="43"/>
      <c r="YN258" s="43"/>
      <c r="YO258" s="43"/>
      <c r="YP258" s="43"/>
      <c r="YQ258" s="43"/>
      <c r="YR258" s="43"/>
    </row>
    <row r="259" spans="1:668" s="56" customFormat="1" ht="15.75" x14ac:dyDescent="0.25">
      <c r="A259" s="43"/>
      <c r="B259" s="3"/>
      <c r="C259" s="3"/>
      <c r="D259" s="43"/>
      <c r="E259" s="43"/>
      <c r="F259" s="47"/>
      <c r="G259" s="65"/>
      <c r="H259" s="47"/>
      <c r="I259" s="47"/>
      <c r="J259" s="47"/>
      <c r="K259" s="47"/>
      <c r="L259" s="65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  <c r="MZ259" s="43"/>
      <c r="NA259" s="43"/>
      <c r="NB259" s="43"/>
      <c r="NC259" s="43"/>
      <c r="ND259" s="43"/>
      <c r="NE259" s="43"/>
      <c r="NF259" s="43"/>
      <c r="NG259" s="43"/>
      <c r="NH259" s="43"/>
      <c r="NI259" s="43"/>
      <c r="NJ259" s="43"/>
      <c r="NK259" s="43"/>
      <c r="NL259" s="43"/>
      <c r="NM259" s="43"/>
      <c r="NN259" s="43"/>
      <c r="NO259" s="43"/>
      <c r="NP259" s="43"/>
      <c r="NQ259" s="43"/>
      <c r="NR259" s="43"/>
      <c r="NS259" s="43"/>
      <c r="NT259" s="43"/>
      <c r="NU259" s="43"/>
      <c r="NV259" s="43"/>
      <c r="NW259" s="43"/>
      <c r="NX259" s="43"/>
      <c r="NY259" s="43"/>
      <c r="NZ259" s="43"/>
      <c r="OA259" s="43"/>
      <c r="OB259" s="43"/>
      <c r="OC259" s="43"/>
      <c r="OD259" s="43"/>
      <c r="OE259" s="43"/>
      <c r="OF259" s="43"/>
      <c r="OG259" s="43"/>
      <c r="OH259" s="43"/>
      <c r="OI259" s="43"/>
      <c r="OJ259" s="43"/>
      <c r="OK259" s="43"/>
      <c r="OL259" s="43"/>
      <c r="OM259" s="43"/>
      <c r="ON259" s="43"/>
      <c r="OO259" s="43"/>
      <c r="OP259" s="43"/>
      <c r="OQ259" s="43"/>
      <c r="OR259" s="43"/>
      <c r="OS259" s="43"/>
      <c r="OT259" s="43"/>
      <c r="OU259" s="43"/>
      <c r="OV259" s="43"/>
      <c r="OW259" s="43"/>
      <c r="OX259" s="43"/>
      <c r="OY259" s="43"/>
      <c r="OZ259" s="43"/>
      <c r="PA259" s="43"/>
      <c r="PB259" s="43"/>
      <c r="PC259" s="43"/>
      <c r="PD259" s="43"/>
      <c r="PE259" s="43"/>
      <c r="PF259" s="43"/>
      <c r="PG259" s="43"/>
      <c r="PH259" s="43"/>
      <c r="PI259" s="43"/>
      <c r="PJ259" s="43"/>
      <c r="PK259" s="43"/>
      <c r="PL259" s="43"/>
      <c r="PM259" s="43"/>
      <c r="PN259" s="43"/>
      <c r="PO259" s="43"/>
      <c r="PP259" s="43"/>
      <c r="PQ259" s="43"/>
      <c r="PR259" s="43"/>
      <c r="PS259" s="43"/>
      <c r="PT259" s="43"/>
      <c r="PU259" s="43"/>
      <c r="PV259" s="43"/>
      <c r="PW259" s="43"/>
      <c r="PX259" s="43"/>
      <c r="PY259" s="43"/>
      <c r="PZ259" s="43"/>
      <c r="QA259" s="43"/>
      <c r="QB259" s="43"/>
      <c r="QC259" s="43"/>
      <c r="QD259" s="43"/>
      <c r="QE259" s="43"/>
      <c r="QF259" s="43"/>
      <c r="QG259" s="43"/>
      <c r="QH259" s="43"/>
      <c r="QI259" s="43"/>
      <c r="QJ259" s="43"/>
      <c r="QK259" s="43"/>
      <c r="QL259" s="43"/>
      <c r="QM259" s="43"/>
      <c r="QN259" s="43"/>
      <c r="QO259" s="43"/>
      <c r="QP259" s="43"/>
      <c r="QQ259" s="43"/>
      <c r="QR259" s="43"/>
      <c r="QS259" s="43"/>
      <c r="QT259" s="43"/>
      <c r="QU259" s="43"/>
      <c r="QV259" s="43"/>
      <c r="QW259" s="43"/>
      <c r="QX259" s="43"/>
      <c r="QY259" s="43"/>
      <c r="QZ259" s="43"/>
      <c r="RA259" s="43"/>
      <c r="RB259" s="43"/>
      <c r="RC259" s="43"/>
      <c r="RD259" s="43"/>
      <c r="RE259" s="43"/>
      <c r="RF259" s="43"/>
      <c r="RG259" s="43"/>
      <c r="RH259" s="43"/>
      <c r="RI259" s="43"/>
      <c r="RJ259" s="43"/>
      <c r="RK259" s="43"/>
      <c r="RL259" s="43"/>
      <c r="RM259" s="43"/>
      <c r="RN259" s="43"/>
      <c r="RO259" s="43"/>
      <c r="RP259" s="43"/>
      <c r="RQ259" s="43"/>
      <c r="RR259" s="43"/>
      <c r="RS259" s="43"/>
      <c r="RT259" s="43"/>
      <c r="RU259" s="43"/>
      <c r="RV259" s="43"/>
      <c r="RW259" s="43"/>
      <c r="RX259" s="43"/>
      <c r="RY259" s="43"/>
      <c r="RZ259" s="43"/>
      <c r="SA259" s="43"/>
      <c r="SB259" s="43"/>
      <c r="SC259" s="43"/>
      <c r="SD259" s="43"/>
      <c r="SE259" s="43"/>
      <c r="SF259" s="43"/>
      <c r="SG259" s="43"/>
      <c r="SH259" s="43"/>
      <c r="SI259" s="43"/>
      <c r="SJ259" s="43"/>
      <c r="SK259" s="43"/>
      <c r="SL259" s="43"/>
      <c r="SM259" s="43"/>
      <c r="SN259" s="43"/>
      <c r="SO259" s="43"/>
      <c r="SP259" s="43"/>
      <c r="SQ259" s="43"/>
      <c r="SR259" s="43"/>
      <c r="SS259" s="43"/>
      <c r="ST259" s="43"/>
      <c r="SU259" s="43"/>
      <c r="SV259" s="43"/>
      <c r="SW259" s="43"/>
      <c r="SX259" s="43"/>
      <c r="SY259" s="43"/>
      <c r="SZ259" s="43"/>
      <c r="TA259" s="43"/>
      <c r="TB259" s="43"/>
      <c r="TC259" s="43"/>
      <c r="TD259" s="43"/>
      <c r="TE259" s="43"/>
      <c r="TF259" s="43"/>
      <c r="TG259" s="43"/>
      <c r="TH259" s="43"/>
      <c r="TI259" s="43"/>
      <c r="TJ259" s="43"/>
      <c r="TK259" s="43"/>
      <c r="TL259" s="43"/>
      <c r="TM259" s="43"/>
      <c r="TN259" s="43"/>
      <c r="TO259" s="43"/>
      <c r="TP259" s="43"/>
      <c r="TQ259" s="43"/>
      <c r="TR259" s="43"/>
      <c r="TS259" s="43"/>
      <c r="TT259" s="43"/>
      <c r="TU259" s="43"/>
      <c r="TV259" s="43"/>
      <c r="TW259" s="43"/>
      <c r="TX259" s="43"/>
      <c r="TY259" s="43"/>
      <c r="TZ259" s="43"/>
      <c r="UA259" s="43"/>
      <c r="UB259" s="43"/>
      <c r="UC259" s="43"/>
      <c r="UD259" s="43"/>
      <c r="UE259" s="43"/>
      <c r="UF259" s="43"/>
      <c r="UG259" s="43"/>
      <c r="UH259" s="43"/>
      <c r="UI259" s="43"/>
      <c r="UJ259" s="43"/>
      <c r="UK259" s="43"/>
      <c r="UL259" s="43"/>
      <c r="UM259" s="43"/>
      <c r="UN259" s="43"/>
      <c r="UO259" s="43"/>
      <c r="UP259" s="43"/>
      <c r="UQ259" s="43"/>
      <c r="UR259" s="43"/>
      <c r="US259" s="43"/>
      <c r="UT259" s="43"/>
      <c r="UU259" s="43"/>
      <c r="UV259" s="43"/>
      <c r="UW259" s="43"/>
      <c r="UX259" s="43"/>
      <c r="UY259" s="43"/>
      <c r="UZ259" s="43"/>
      <c r="VA259" s="43"/>
      <c r="VB259" s="43"/>
      <c r="VC259" s="43"/>
      <c r="VD259" s="43"/>
      <c r="VE259" s="43"/>
      <c r="VF259" s="43"/>
      <c r="VG259" s="43"/>
      <c r="VH259" s="43"/>
      <c r="VI259" s="43"/>
      <c r="VJ259" s="43"/>
      <c r="VK259" s="43"/>
      <c r="VL259" s="43"/>
      <c r="VM259" s="43"/>
      <c r="VN259" s="43"/>
      <c r="VO259" s="43"/>
      <c r="VP259" s="43"/>
      <c r="VQ259" s="43"/>
      <c r="VR259" s="43"/>
      <c r="VS259" s="43"/>
      <c r="VT259" s="43"/>
      <c r="VU259" s="43"/>
      <c r="VV259" s="43"/>
      <c r="VW259" s="43"/>
      <c r="VX259" s="43"/>
      <c r="VY259" s="43"/>
      <c r="VZ259" s="43"/>
      <c r="WA259" s="43"/>
      <c r="WB259" s="43"/>
      <c r="WC259" s="43"/>
      <c r="WD259" s="43"/>
      <c r="WE259" s="43"/>
      <c r="WF259" s="43"/>
      <c r="WG259" s="43"/>
      <c r="WH259" s="43"/>
      <c r="WI259" s="43"/>
      <c r="WJ259" s="43"/>
      <c r="WK259" s="43"/>
      <c r="WL259" s="43"/>
      <c r="WM259" s="43"/>
      <c r="WN259" s="43"/>
      <c r="WO259" s="43"/>
      <c r="WP259" s="43"/>
      <c r="WQ259" s="43"/>
      <c r="WR259" s="43"/>
      <c r="WS259" s="43"/>
      <c r="WT259" s="43"/>
      <c r="WU259" s="43"/>
      <c r="WV259" s="43"/>
      <c r="WW259" s="43"/>
      <c r="WX259" s="43"/>
      <c r="WY259" s="43"/>
      <c r="WZ259" s="43"/>
      <c r="XA259" s="43"/>
      <c r="XB259" s="43"/>
      <c r="XC259" s="43"/>
      <c r="XD259" s="43"/>
      <c r="XE259" s="43"/>
      <c r="XF259" s="43"/>
      <c r="XG259" s="43"/>
      <c r="XH259" s="43"/>
      <c r="XI259" s="43"/>
      <c r="XJ259" s="43"/>
      <c r="XK259" s="43"/>
      <c r="XL259" s="43"/>
      <c r="XM259" s="43"/>
      <c r="XN259" s="43"/>
      <c r="XO259" s="43"/>
      <c r="XP259" s="43"/>
      <c r="XQ259" s="43"/>
      <c r="XR259" s="43"/>
      <c r="XS259" s="43"/>
      <c r="XT259" s="43"/>
      <c r="XU259" s="43"/>
      <c r="XV259" s="43"/>
      <c r="XW259" s="43"/>
      <c r="XX259" s="43"/>
      <c r="XY259" s="43"/>
      <c r="XZ259" s="43"/>
      <c r="YA259" s="43"/>
      <c r="YB259" s="43"/>
      <c r="YC259" s="43"/>
      <c r="YD259" s="43"/>
      <c r="YE259" s="43"/>
      <c r="YF259" s="43"/>
      <c r="YG259" s="43"/>
      <c r="YH259" s="43"/>
      <c r="YI259" s="43"/>
      <c r="YJ259" s="43"/>
      <c r="YK259" s="43"/>
      <c r="YL259" s="43"/>
      <c r="YM259" s="43"/>
      <c r="YN259" s="43"/>
      <c r="YO259" s="43"/>
      <c r="YP259" s="43"/>
      <c r="YQ259" s="43"/>
      <c r="YR259" s="43"/>
    </row>
    <row r="260" spans="1:668" s="56" customFormat="1" ht="15.75" x14ac:dyDescent="0.25">
      <c r="A260" s="43"/>
      <c r="B260" s="3"/>
      <c r="C260" s="3"/>
      <c r="D260" s="43"/>
      <c r="E260" s="43"/>
      <c r="F260" s="47"/>
      <c r="G260" s="65"/>
      <c r="H260" s="47"/>
      <c r="I260" s="47"/>
      <c r="J260" s="47"/>
      <c r="K260" s="47"/>
      <c r="L260" s="65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3"/>
      <c r="RT260" s="43"/>
      <c r="RU260" s="43"/>
      <c r="RV260" s="43"/>
      <c r="RW260" s="43"/>
      <c r="RX260" s="43"/>
      <c r="RY260" s="43"/>
      <c r="RZ260" s="43"/>
      <c r="SA260" s="43"/>
      <c r="SB260" s="43"/>
      <c r="SC260" s="43"/>
      <c r="SD260" s="43"/>
      <c r="SE260" s="43"/>
      <c r="SF260" s="43"/>
      <c r="SG260" s="43"/>
      <c r="SH260" s="43"/>
      <c r="SI260" s="43"/>
      <c r="SJ260" s="43"/>
      <c r="SK260" s="43"/>
      <c r="SL260" s="43"/>
      <c r="SM260" s="43"/>
      <c r="SN260" s="43"/>
      <c r="SO260" s="43"/>
      <c r="SP260" s="43"/>
      <c r="SQ260" s="43"/>
      <c r="SR260" s="43"/>
      <c r="SS260" s="43"/>
      <c r="ST260" s="43"/>
      <c r="SU260" s="43"/>
      <c r="SV260" s="43"/>
      <c r="SW260" s="43"/>
      <c r="SX260" s="43"/>
      <c r="SY260" s="43"/>
      <c r="SZ260" s="43"/>
      <c r="TA260" s="43"/>
      <c r="TB260" s="43"/>
      <c r="TC260" s="43"/>
      <c r="TD260" s="43"/>
      <c r="TE260" s="43"/>
      <c r="TF260" s="43"/>
      <c r="TG260" s="43"/>
      <c r="TH260" s="43"/>
      <c r="TI260" s="43"/>
      <c r="TJ260" s="43"/>
      <c r="TK260" s="43"/>
      <c r="TL260" s="43"/>
      <c r="TM260" s="43"/>
      <c r="TN260" s="43"/>
      <c r="TO260" s="43"/>
      <c r="TP260" s="43"/>
      <c r="TQ260" s="43"/>
      <c r="TR260" s="43"/>
      <c r="TS260" s="43"/>
      <c r="TT260" s="43"/>
      <c r="TU260" s="43"/>
      <c r="TV260" s="43"/>
      <c r="TW260" s="43"/>
      <c r="TX260" s="43"/>
      <c r="TY260" s="43"/>
      <c r="TZ260" s="43"/>
      <c r="UA260" s="43"/>
      <c r="UB260" s="43"/>
      <c r="UC260" s="43"/>
      <c r="UD260" s="43"/>
      <c r="UE260" s="43"/>
      <c r="UF260" s="43"/>
      <c r="UG260" s="43"/>
      <c r="UH260" s="43"/>
      <c r="UI260" s="43"/>
      <c r="UJ260" s="43"/>
      <c r="UK260" s="43"/>
      <c r="UL260" s="43"/>
      <c r="UM260" s="43"/>
      <c r="UN260" s="43"/>
      <c r="UO260" s="43"/>
      <c r="UP260" s="43"/>
      <c r="UQ260" s="43"/>
      <c r="UR260" s="43"/>
      <c r="US260" s="43"/>
      <c r="UT260" s="43"/>
      <c r="UU260" s="43"/>
      <c r="UV260" s="43"/>
      <c r="UW260" s="43"/>
      <c r="UX260" s="43"/>
      <c r="UY260" s="43"/>
      <c r="UZ260" s="43"/>
      <c r="VA260" s="43"/>
      <c r="VB260" s="43"/>
      <c r="VC260" s="43"/>
      <c r="VD260" s="43"/>
      <c r="VE260" s="43"/>
      <c r="VF260" s="43"/>
      <c r="VG260" s="43"/>
      <c r="VH260" s="43"/>
      <c r="VI260" s="43"/>
      <c r="VJ260" s="43"/>
      <c r="VK260" s="43"/>
      <c r="VL260" s="43"/>
      <c r="VM260" s="43"/>
      <c r="VN260" s="43"/>
      <c r="VO260" s="43"/>
      <c r="VP260" s="43"/>
      <c r="VQ260" s="43"/>
      <c r="VR260" s="43"/>
      <c r="VS260" s="43"/>
      <c r="VT260" s="43"/>
      <c r="VU260" s="43"/>
      <c r="VV260" s="43"/>
      <c r="VW260" s="43"/>
      <c r="VX260" s="43"/>
      <c r="VY260" s="43"/>
      <c r="VZ260" s="43"/>
      <c r="WA260" s="43"/>
      <c r="WB260" s="43"/>
      <c r="WC260" s="43"/>
      <c r="WD260" s="43"/>
      <c r="WE260" s="43"/>
      <c r="WF260" s="43"/>
      <c r="WG260" s="43"/>
      <c r="WH260" s="43"/>
      <c r="WI260" s="43"/>
      <c r="WJ260" s="43"/>
      <c r="WK260" s="43"/>
      <c r="WL260" s="43"/>
      <c r="WM260" s="43"/>
      <c r="WN260" s="43"/>
      <c r="WO260" s="43"/>
      <c r="WP260" s="43"/>
      <c r="WQ260" s="43"/>
      <c r="WR260" s="43"/>
      <c r="WS260" s="43"/>
      <c r="WT260" s="43"/>
      <c r="WU260" s="43"/>
      <c r="WV260" s="43"/>
      <c r="WW260" s="43"/>
      <c r="WX260" s="43"/>
      <c r="WY260" s="43"/>
      <c r="WZ260" s="43"/>
      <c r="XA260" s="43"/>
      <c r="XB260" s="43"/>
      <c r="XC260" s="43"/>
      <c r="XD260" s="43"/>
      <c r="XE260" s="43"/>
      <c r="XF260" s="43"/>
      <c r="XG260" s="43"/>
      <c r="XH260" s="43"/>
      <c r="XI260" s="43"/>
      <c r="XJ260" s="43"/>
      <c r="XK260" s="43"/>
      <c r="XL260" s="43"/>
      <c r="XM260" s="43"/>
      <c r="XN260" s="43"/>
      <c r="XO260" s="43"/>
      <c r="XP260" s="43"/>
      <c r="XQ260" s="43"/>
      <c r="XR260" s="43"/>
      <c r="XS260" s="43"/>
      <c r="XT260" s="43"/>
      <c r="XU260" s="43"/>
      <c r="XV260" s="43"/>
      <c r="XW260" s="43"/>
      <c r="XX260" s="43"/>
      <c r="XY260" s="43"/>
      <c r="XZ260" s="43"/>
      <c r="YA260" s="43"/>
      <c r="YB260" s="43"/>
      <c r="YC260" s="43"/>
      <c r="YD260" s="43"/>
      <c r="YE260" s="43"/>
      <c r="YF260" s="43"/>
      <c r="YG260" s="43"/>
      <c r="YH260" s="43"/>
      <c r="YI260" s="43"/>
      <c r="YJ260" s="43"/>
      <c r="YK260" s="43"/>
      <c r="YL260" s="43"/>
      <c r="YM260" s="43"/>
      <c r="YN260" s="43"/>
      <c r="YO260" s="43"/>
      <c r="YP260" s="43"/>
      <c r="YQ260" s="43"/>
      <c r="YR260" s="43"/>
    </row>
    <row r="261" spans="1:668" s="56" customFormat="1" ht="15.75" x14ac:dyDescent="0.25">
      <c r="A261" s="43"/>
      <c r="B261" s="3"/>
      <c r="C261" s="3"/>
      <c r="D261" s="43"/>
      <c r="E261" s="43"/>
      <c r="F261" s="47"/>
      <c r="G261" s="65"/>
      <c r="H261" s="47"/>
      <c r="I261" s="47"/>
      <c r="J261" s="47"/>
      <c r="K261" s="47"/>
      <c r="L261" s="65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  <c r="MZ261" s="43"/>
      <c r="NA261" s="43"/>
      <c r="NB261" s="43"/>
      <c r="NC261" s="43"/>
      <c r="ND261" s="43"/>
      <c r="NE261" s="43"/>
      <c r="NF261" s="43"/>
      <c r="NG261" s="43"/>
      <c r="NH261" s="43"/>
      <c r="NI261" s="43"/>
      <c r="NJ261" s="43"/>
      <c r="NK261" s="43"/>
      <c r="NL261" s="43"/>
      <c r="NM261" s="43"/>
      <c r="NN261" s="43"/>
      <c r="NO261" s="43"/>
      <c r="NP261" s="43"/>
      <c r="NQ261" s="43"/>
      <c r="NR261" s="43"/>
      <c r="NS261" s="43"/>
      <c r="NT261" s="43"/>
      <c r="NU261" s="43"/>
      <c r="NV261" s="43"/>
      <c r="NW261" s="43"/>
      <c r="NX261" s="43"/>
      <c r="NY261" s="43"/>
      <c r="NZ261" s="43"/>
      <c r="OA261" s="43"/>
      <c r="OB261" s="43"/>
      <c r="OC261" s="43"/>
      <c r="OD261" s="43"/>
      <c r="OE261" s="43"/>
      <c r="OF261" s="43"/>
      <c r="OG261" s="43"/>
      <c r="OH261" s="43"/>
      <c r="OI261" s="43"/>
      <c r="OJ261" s="43"/>
      <c r="OK261" s="43"/>
      <c r="OL261" s="43"/>
      <c r="OM261" s="43"/>
      <c r="ON261" s="43"/>
      <c r="OO261" s="43"/>
      <c r="OP261" s="43"/>
      <c r="OQ261" s="43"/>
      <c r="OR261" s="43"/>
      <c r="OS261" s="43"/>
      <c r="OT261" s="43"/>
      <c r="OU261" s="43"/>
      <c r="OV261" s="43"/>
      <c r="OW261" s="43"/>
      <c r="OX261" s="43"/>
      <c r="OY261" s="43"/>
      <c r="OZ261" s="43"/>
      <c r="PA261" s="43"/>
      <c r="PB261" s="43"/>
      <c r="PC261" s="43"/>
      <c r="PD261" s="43"/>
      <c r="PE261" s="43"/>
      <c r="PF261" s="43"/>
      <c r="PG261" s="43"/>
      <c r="PH261" s="43"/>
      <c r="PI261" s="43"/>
      <c r="PJ261" s="43"/>
      <c r="PK261" s="43"/>
      <c r="PL261" s="43"/>
      <c r="PM261" s="43"/>
      <c r="PN261" s="43"/>
      <c r="PO261" s="43"/>
      <c r="PP261" s="43"/>
      <c r="PQ261" s="43"/>
      <c r="PR261" s="43"/>
      <c r="PS261" s="43"/>
      <c r="PT261" s="43"/>
      <c r="PU261" s="43"/>
      <c r="PV261" s="43"/>
      <c r="PW261" s="43"/>
      <c r="PX261" s="43"/>
      <c r="PY261" s="43"/>
      <c r="PZ261" s="43"/>
      <c r="QA261" s="43"/>
      <c r="QB261" s="43"/>
      <c r="QC261" s="43"/>
      <c r="QD261" s="43"/>
      <c r="QE261" s="43"/>
      <c r="QF261" s="43"/>
      <c r="QG261" s="43"/>
      <c r="QH261" s="43"/>
      <c r="QI261" s="43"/>
      <c r="QJ261" s="43"/>
      <c r="QK261" s="43"/>
      <c r="QL261" s="43"/>
      <c r="QM261" s="43"/>
      <c r="QN261" s="43"/>
      <c r="QO261" s="43"/>
      <c r="QP261" s="43"/>
      <c r="QQ261" s="43"/>
      <c r="QR261" s="43"/>
      <c r="QS261" s="43"/>
      <c r="QT261" s="43"/>
      <c r="QU261" s="43"/>
      <c r="QV261" s="43"/>
      <c r="QW261" s="43"/>
      <c r="QX261" s="43"/>
      <c r="QY261" s="43"/>
      <c r="QZ261" s="43"/>
      <c r="RA261" s="43"/>
      <c r="RB261" s="43"/>
      <c r="RC261" s="43"/>
      <c r="RD261" s="43"/>
      <c r="RE261" s="43"/>
      <c r="RF261" s="43"/>
      <c r="RG261" s="43"/>
      <c r="RH261" s="43"/>
      <c r="RI261" s="43"/>
      <c r="RJ261" s="43"/>
      <c r="RK261" s="43"/>
      <c r="RL261" s="43"/>
      <c r="RM261" s="43"/>
      <c r="RN261" s="43"/>
      <c r="RO261" s="43"/>
      <c r="RP261" s="43"/>
      <c r="RQ261" s="43"/>
      <c r="RR261" s="43"/>
      <c r="RS261" s="43"/>
      <c r="RT261" s="43"/>
      <c r="RU261" s="43"/>
      <c r="RV261" s="43"/>
      <c r="RW261" s="43"/>
      <c r="RX261" s="43"/>
      <c r="RY261" s="43"/>
      <c r="RZ261" s="43"/>
      <c r="SA261" s="43"/>
      <c r="SB261" s="43"/>
      <c r="SC261" s="43"/>
      <c r="SD261" s="43"/>
      <c r="SE261" s="43"/>
      <c r="SF261" s="43"/>
      <c r="SG261" s="43"/>
      <c r="SH261" s="43"/>
      <c r="SI261" s="43"/>
      <c r="SJ261" s="43"/>
      <c r="SK261" s="43"/>
      <c r="SL261" s="43"/>
      <c r="SM261" s="43"/>
      <c r="SN261" s="43"/>
      <c r="SO261" s="43"/>
      <c r="SP261" s="43"/>
      <c r="SQ261" s="43"/>
      <c r="SR261" s="43"/>
      <c r="SS261" s="43"/>
      <c r="ST261" s="43"/>
      <c r="SU261" s="43"/>
      <c r="SV261" s="43"/>
      <c r="SW261" s="43"/>
      <c r="SX261" s="43"/>
      <c r="SY261" s="43"/>
      <c r="SZ261" s="43"/>
      <c r="TA261" s="43"/>
      <c r="TB261" s="43"/>
      <c r="TC261" s="43"/>
      <c r="TD261" s="43"/>
      <c r="TE261" s="43"/>
      <c r="TF261" s="43"/>
      <c r="TG261" s="43"/>
      <c r="TH261" s="43"/>
      <c r="TI261" s="43"/>
      <c r="TJ261" s="43"/>
      <c r="TK261" s="43"/>
      <c r="TL261" s="43"/>
      <c r="TM261" s="43"/>
      <c r="TN261" s="43"/>
      <c r="TO261" s="43"/>
      <c r="TP261" s="43"/>
      <c r="TQ261" s="43"/>
      <c r="TR261" s="43"/>
      <c r="TS261" s="43"/>
      <c r="TT261" s="43"/>
      <c r="TU261" s="43"/>
      <c r="TV261" s="43"/>
      <c r="TW261" s="43"/>
      <c r="TX261" s="43"/>
      <c r="TY261" s="43"/>
      <c r="TZ261" s="43"/>
      <c r="UA261" s="43"/>
      <c r="UB261" s="43"/>
      <c r="UC261" s="43"/>
      <c r="UD261" s="43"/>
      <c r="UE261" s="43"/>
      <c r="UF261" s="43"/>
      <c r="UG261" s="43"/>
      <c r="UH261" s="43"/>
      <c r="UI261" s="43"/>
      <c r="UJ261" s="43"/>
      <c r="UK261" s="43"/>
      <c r="UL261" s="43"/>
      <c r="UM261" s="43"/>
      <c r="UN261" s="43"/>
      <c r="UO261" s="43"/>
      <c r="UP261" s="43"/>
      <c r="UQ261" s="43"/>
      <c r="UR261" s="43"/>
      <c r="US261" s="43"/>
      <c r="UT261" s="43"/>
      <c r="UU261" s="43"/>
      <c r="UV261" s="43"/>
      <c r="UW261" s="43"/>
      <c r="UX261" s="43"/>
      <c r="UY261" s="43"/>
      <c r="UZ261" s="43"/>
      <c r="VA261" s="43"/>
      <c r="VB261" s="43"/>
      <c r="VC261" s="43"/>
      <c r="VD261" s="43"/>
      <c r="VE261" s="43"/>
      <c r="VF261" s="43"/>
      <c r="VG261" s="43"/>
      <c r="VH261" s="43"/>
      <c r="VI261" s="43"/>
      <c r="VJ261" s="43"/>
      <c r="VK261" s="43"/>
      <c r="VL261" s="43"/>
      <c r="VM261" s="43"/>
      <c r="VN261" s="43"/>
      <c r="VO261" s="43"/>
      <c r="VP261" s="43"/>
      <c r="VQ261" s="43"/>
      <c r="VR261" s="43"/>
      <c r="VS261" s="43"/>
      <c r="VT261" s="43"/>
      <c r="VU261" s="43"/>
      <c r="VV261" s="43"/>
      <c r="VW261" s="43"/>
      <c r="VX261" s="43"/>
      <c r="VY261" s="43"/>
      <c r="VZ261" s="43"/>
      <c r="WA261" s="43"/>
      <c r="WB261" s="43"/>
      <c r="WC261" s="43"/>
      <c r="WD261" s="43"/>
      <c r="WE261" s="43"/>
      <c r="WF261" s="43"/>
      <c r="WG261" s="43"/>
      <c r="WH261" s="43"/>
      <c r="WI261" s="43"/>
      <c r="WJ261" s="43"/>
      <c r="WK261" s="43"/>
      <c r="WL261" s="43"/>
      <c r="WM261" s="43"/>
      <c r="WN261" s="43"/>
      <c r="WO261" s="43"/>
      <c r="WP261" s="43"/>
      <c r="WQ261" s="43"/>
      <c r="WR261" s="43"/>
      <c r="WS261" s="43"/>
      <c r="WT261" s="43"/>
      <c r="WU261" s="43"/>
      <c r="WV261" s="43"/>
      <c r="WW261" s="43"/>
      <c r="WX261" s="43"/>
      <c r="WY261" s="43"/>
      <c r="WZ261" s="43"/>
      <c r="XA261" s="43"/>
      <c r="XB261" s="43"/>
      <c r="XC261" s="43"/>
      <c r="XD261" s="43"/>
      <c r="XE261" s="43"/>
      <c r="XF261" s="43"/>
      <c r="XG261" s="43"/>
      <c r="XH261" s="43"/>
      <c r="XI261" s="43"/>
      <c r="XJ261" s="43"/>
      <c r="XK261" s="43"/>
      <c r="XL261" s="43"/>
      <c r="XM261" s="43"/>
      <c r="XN261" s="43"/>
      <c r="XO261" s="43"/>
      <c r="XP261" s="43"/>
      <c r="XQ261" s="43"/>
      <c r="XR261" s="43"/>
      <c r="XS261" s="43"/>
      <c r="XT261" s="43"/>
      <c r="XU261" s="43"/>
      <c r="XV261" s="43"/>
      <c r="XW261" s="43"/>
      <c r="XX261" s="43"/>
      <c r="XY261" s="43"/>
      <c r="XZ261" s="43"/>
      <c r="YA261" s="43"/>
      <c r="YB261" s="43"/>
      <c r="YC261" s="43"/>
      <c r="YD261" s="43"/>
      <c r="YE261" s="43"/>
      <c r="YF261" s="43"/>
      <c r="YG261" s="43"/>
      <c r="YH261" s="43"/>
      <c r="YI261" s="43"/>
      <c r="YJ261" s="43"/>
      <c r="YK261" s="43"/>
      <c r="YL261" s="43"/>
      <c r="YM261" s="43"/>
      <c r="YN261" s="43"/>
      <c r="YO261" s="43"/>
      <c r="YP261" s="43"/>
      <c r="YQ261" s="43"/>
      <c r="YR261" s="43"/>
    </row>
    <row r="262" spans="1:668" s="56" customFormat="1" ht="15.75" x14ac:dyDescent="0.25">
      <c r="A262" s="90"/>
      <c r="B262" s="3"/>
      <c r="C262" s="3"/>
      <c r="D262" s="43"/>
      <c r="E262" s="43"/>
      <c r="F262" s="47"/>
      <c r="G262" s="65"/>
      <c r="H262" s="47"/>
      <c r="I262" s="47"/>
      <c r="J262" s="47"/>
      <c r="K262" s="47"/>
      <c r="L262" s="65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3"/>
      <c r="KK262" s="43"/>
      <c r="KL262" s="43"/>
      <c r="KM262" s="43"/>
      <c r="KN262" s="43"/>
      <c r="KO262" s="43"/>
      <c r="KP262" s="43"/>
      <c r="KQ262" s="43"/>
      <c r="KR262" s="43"/>
      <c r="KS262" s="43"/>
      <c r="KT262" s="43"/>
      <c r="KU262" s="43"/>
      <c r="KV262" s="43"/>
      <c r="KW262" s="43"/>
      <c r="KX262" s="43"/>
      <c r="KY262" s="43"/>
      <c r="KZ262" s="43"/>
      <c r="LA262" s="43"/>
      <c r="LB262" s="43"/>
      <c r="LC262" s="43"/>
      <c r="LD262" s="43"/>
      <c r="LE262" s="43"/>
      <c r="LF262" s="43"/>
      <c r="LG262" s="43"/>
      <c r="LH262" s="43"/>
      <c r="LI262" s="43"/>
      <c r="LJ262" s="43"/>
      <c r="LK262" s="43"/>
      <c r="LL262" s="43"/>
      <c r="LM262" s="43"/>
      <c r="LN262" s="43"/>
      <c r="LO262" s="43"/>
      <c r="LP262" s="43"/>
      <c r="LQ262" s="43"/>
      <c r="LR262" s="43"/>
      <c r="LS262" s="43"/>
      <c r="LT262" s="43"/>
      <c r="LU262" s="43"/>
      <c r="LV262" s="43"/>
      <c r="LW262" s="43"/>
      <c r="LX262" s="43"/>
      <c r="LY262" s="43"/>
      <c r="LZ262" s="43"/>
      <c r="MA262" s="43"/>
      <c r="MB262" s="43"/>
      <c r="MC262" s="43"/>
      <c r="MD262" s="43"/>
      <c r="ME262" s="43"/>
      <c r="MF262" s="43"/>
      <c r="MG262" s="43"/>
      <c r="MH262" s="43"/>
      <c r="MI262" s="43"/>
      <c r="MJ262" s="43"/>
      <c r="MK262" s="43"/>
      <c r="ML262" s="43"/>
      <c r="MM262" s="43"/>
      <c r="MN262" s="43"/>
      <c r="MO262" s="43"/>
      <c r="MP262" s="43"/>
      <c r="MQ262" s="43"/>
      <c r="MR262" s="43"/>
      <c r="MS262" s="43"/>
      <c r="MT262" s="43"/>
      <c r="MU262" s="43"/>
      <c r="MV262" s="43"/>
      <c r="MW262" s="43"/>
      <c r="MX262" s="43"/>
      <c r="MY262" s="43"/>
      <c r="MZ262" s="43"/>
      <c r="NA262" s="43"/>
      <c r="NB262" s="43"/>
      <c r="NC262" s="43"/>
      <c r="ND262" s="43"/>
      <c r="NE262" s="43"/>
      <c r="NF262" s="43"/>
      <c r="NG262" s="43"/>
      <c r="NH262" s="43"/>
      <c r="NI262" s="43"/>
      <c r="NJ262" s="43"/>
      <c r="NK262" s="43"/>
      <c r="NL262" s="43"/>
      <c r="NM262" s="43"/>
      <c r="NN262" s="43"/>
      <c r="NO262" s="43"/>
      <c r="NP262" s="43"/>
      <c r="NQ262" s="43"/>
      <c r="NR262" s="43"/>
      <c r="NS262" s="43"/>
      <c r="NT262" s="43"/>
      <c r="NU262" s="43"/>
      <c r="NV262" s="43"/>
      <c r="NW262" s="43"/>
      <c r="NX262" s="43"/>
      <c r="NY262" s="43"/>
      <c r="NZ262" s="43"/>
      <c r="OA262" s="43"/>
      <c r="OB262" s="43"/>
      <c r="OC262" s="43"/>
      <c r="OD262" s="43"/>
      <c r="OE262" s="43"/>
      <c r="OF262" s="43"/>
      <c r="OG262" s="43"/>
      <c r="OH262" s="43"/>
      <c r="OI262" s="43"/>
      <c r="OJ262" s="43"/>
      <c r="OK262" s="43"/>
      <c r="OL262" s="43"/>
      <c r="OM262" s="43"/>
      <c r="ON262" s="43"/>
      <c r="OO262" s="43"/>
      <c r="OP262" s="43"/>
      <c r="OQ262" s="43"/>
      <c r="OR262" s="43"/>
      <c r="OS262" s="43"/>
      <c r="OT262" s="43"/>
      <c r="OU262" s="43"/>
      <c r="OV262" s="43"/>
      <c r="OW262" s="43"/>
      <c r="OX262" s="43"/>
      <c r="OY262" s="43"/>
      <c r="OZ262" s="43"/>
      <c r="PA262" s="43"/>
      <c r="PB262" s="43"/>
      <c r="PC262" s="43"/>
      <c r="PD262" s="43"/>
      <c r="PE262" s="43"/>
      <c r="PF262" s="43"/>
      <c r="PG262" s="43"/>
      <c r="PH262" s="43"/>
      <c r="PI262" s="43"/>
      <c r="PJ262" s="43"/>
      <c r="PK262" s="43"/>
      <c r="PL262" s="43"/>
      <c r="PM262" s="43"/>
      <c r="PN262" s="43"/>
      <c r="PO262" s="43"/>
      <c r="PP262" s="43"/>
      <c r="PQ262" s="43"/>
      <c r="PR262" s="43"/>
      <c r="PS262" s="43"/>
      <c r="PT262" s="43"/>
      <c r="PU262" s="43"/>
      <c r="PV262" s="43"/>
      <c r="PW262" s="43"/>
      <c r="PX262" s="43"/>
      <c r="PY262" s="43"/>
      <c r="PZ262" s="43"/>
      <c r="QA262" s="43"/>
      <c r="QB262" s="43"/>
      <c r="QC262" s="43"/>
      <c r="QD262" s="43"/>
      <c r="QE262" s="43"/>
      <c r="QF262" s="43"/>
      <c r="QG262" s="43"/>
      <c r="QH262" s="43"/>
      <c r="QI262" s="43"/>
      <c r="QJ262" s="43"/>
      <c r="QK262" s="43"/>
      <c r="QL262" s="43"/>
      <c r="QM262" s="43"/>
      <c r="QN262" s="43"/>
      <c r="QO262" s="43"/>
      <c r="QP262" s="43"/>
      <c r="QQ262" s="43"/>
      <c r="QR262" s="43"/>
      <c r="QS262" s="43"/>
      <c r="QT262" s="43"/>
      <c r="QU262" s="43"/>
      <c r="QV262" s="43"/>
      <c r="QW262" s="43"/>
      <c r="QX262" s="43"/>
      <c r="QY262" s="43"/>
      <c r="QZ262" s="43"/>
      <c r="RA262" s="43"/>
      <c r="RB262" s="43"/>
      <c r="RC262" s="43"/>
      <c r="RD262" s="43"/>
      <c r="RE262" s="43"/>
      <c r="RF262" s="43"/>
      <c r="RG262" s="43"/>
      <c r="RH262" s="43"/>
      <c r="RI262" s="43"/>
      <c r="RJ262" s="43"/>
      <c r="RK262" s="43"/>
      <c r="RL262" s="43"/>
      <c r="RM262" s="43"/>
      <c r="RN262" s="43"/>
      <c r="RO262" s="43"/>
      <c r="RP262" s="43"/>
      <c r="RQ262" s="43"/>
      <c r="RR262" s="43"/>
      <c r="RS262" s="43"/>
      <c r="RT262" s="43"/>
      <c r="RU262" s="43"/>
      <c r="RV262" s="43"/>
      <c r="RW262" s="43"/>
      <c r="RX262" s="43"/>
      <c r="RY262" s="43"/>
      <c r="RZ262" s="43"/>
      <c r="SA262" s="43"/>
      <c r="SB262" s="43"/>
      <c r="SC262" s="43"/>
      <c r="SD262" s="43"/>
      <c r="SE262" s="43"/>
      <c r="SF262" s="43"/>
      <c r="SG262" s="43"/>
      <c r="SH262" s="43"/>
      <c r="SI262" s="43"/>
      <c r="SJ262" s="43"/>
      <c r="SK262" s="43"/>
      <c r="SL262" s="43"/>
      <c r="SM262" s="43"/>
      <c r="SN262" s="43"/>
      <c r="SO262" s="43"/>
      <c r="SP262" s="43"/>
      <c r="SQ262" s="43"/>
      <c r="SR262" s="43"/>
      <c r="SS262" s="43"/>
      <c r="ST262" s="43"/>
      <c r="SU262" s="43"/>
      <c r="SV262" s="43"/>
      <c r="SW262" s="43"/>
      <c r="SX262" s="43"/>
      <c r="SY262" s="43"/>
      <c r="SZ262" s="43"/>
      <c r="TA262" s="43"/>
      <c r="TB262" s="43"/>
      <c r="TC262" s="43"/>
      <c r="TD262" s="43"/>
      <c r="TE262" s="43"/>
      <c r="TF262" s="43"/>
      <c r="TG262" s="43"/>
      <c r="TH262" s="43"/>
      <c r="TI262" s="43"/>
      <c r="TJ262" s="43"/>
      <c r="TK262" s="43"/>
      <c r="TL262" s="43"/>
      <c r="TM262" s="43"/>
      <c r="TN262" s="43"/>
      <c r="TO262" s="43"/>
      <c r="TP262" s="43"/>
      <c r="TQ262" s="43"/>
      <c r="TR262" s="43"/>
      <c r="TS262" s="43"/>
      <c r="TT262" s="43"/>
      <c r="TU262" s="43"/>
      <c r="TV262" s="43"/>
      <c r="TW262" s="43"/>
      <c r="TX262" s="43"/>
      <c r="TY262" s="43"/>
      <c r="TZ262" s="43"/>
      <c r="UA262" s="43"/>
      <c r="UB262" s="43"/>
      <c r="UC262" s="43"/>
      <c r="UD262" s="43"/>
      <c r="UE262" s="43"/>
      <c r="UF262" s="43"/>
      <c r="UG262" s="43"/>
      <c r="UH262" s="43"/>
      <c r="UI262" s="43"/>
      <c r="UJ262" s="43"/>
      <c r="UK262" s="43"/>
      <c r="UL262" s="43"/>
      <c r="UM262" s="43"/>
      <c r="UN262" s="43"/>
      <c r="UO262" s="43"/>
      <c r="UP262" s="43"/>
      <c r="UQ262" s="43"/>
      <c r="UR262" s="43"/>
      <c r="US262" s="43"/>
      <c r="UT262" s="43"/>
      <c r="UU262" s="43"/>
      <c r="UV262" s="43"/>
      <c r="UW262" s="43"/>
      <c r="UX262" s="43"/>
      <c r="UY262" s="43"/>
      <c r="UZ262" s="43"/>
      <c r="VA262" s="43"/>
      <c r="VB262" s="43"/>
      <c r="VC262" s="43"/>
      <c r="VD262" s="43"/>
      <c r="VE262" s="43"/>
      <c r="VF262" s="43"/>
      <c r="VG262" s="43"/>
      <c r="VH262" s="43"/>
      <c r="VI262" s="43"/>
      <c r="VJ262" s="43"/>
      <c r="VK262" s="43"/>
      <c r="VL262" s="43"/>
      <c r="VM262" s="43"/>
      <c r="VN262" s="43"/>
      <c r="VO262" s="43"/>
      <c r="VP262" s="43"/>
      <c r="VQ262" s="43"/>
      <c r="VR262" s="43"/>
      <c r="VS262" s="43"/>
      <c r="VT262" s="43"/>
      <c r="VU262" s="43"/>
      <c r="VV262" s="43"/>
      <c r="VW262" s="43"/>
      <c r="VX262" s="43"/>
      <c r="VY262" s="43"/>
      <c r="VZ262" s="43"/>
      <c r="WA262" s="43"/>
      <c r="WB262" s="43"/>
      <c r="WC262" s="43"/>
      <c r="WD262" s="43"/>
      <c r="WE262" s="43"/>
      <c r="WF262" s="43"/>
      <c r="WG262" s="43"/>
      <c r="WH262" s="43"/>
      <c r="WI262" s="43"/>
      <c r="WJ262" s="43"/>
      <c r="WK262" s="43"/>
      <c r="WL262" s="43"/>
      <c r="WM262" s="43"/>
      <c r="WN262" s="43"/>
      <c r="WO262" s="43"/>
      <c r="WP262" s="43"/>
      <c r="WQ262" s="43"/>
      <c r="WR262" s="43"/>
      <c r="WS262" s="43"/>
      <c r="WT262" s="43"/>
      <c r="WU262" s="43"/>
      <c r="WV262" s="43"/>
      <c r="WW262" s="43"/>
      <c r="WX262" s="43"/>
      <c r="WY262" s="43"/>
      <c r="WZ262" s="43"/>
      <c r="XA262" s="43"/>
      <c r="XB262" s="43"/>
      <c r="XC262" s="43"/>
      <c r="XD262" s="43"/>
      <c r="XE262" s="43"/>
      <c r="XF262" s="43"/>
      <c r="XG262" s="43"/>
      <c r="XH262" s="43"/>
      <c r="XI262" s="43"/>
      <c r="XJ262" s="43"/>
      <c r="XK262" s="43"/>
      <c r="XL262" s="43"/>
      <c r="XM262" s="43"/>
      <c r="XN262" s="43"/>
      <c r="XO262" s="43"/>
      <c r="XP262" s="43"/>
      <c r="XQ262" s="43"/>
      <c r="XR262" s="43"/>
      <c r="XS262" s="43"/>
      <c r="XT262" s="43"/>
      <c r="XU262" s="43"/>
      <c r="XV262" s="43"/>
      <c r="XW262" s="43"/>
      <c r="XX262" s="43"/>
      <c r="XY262" s="43"/>
      <c r="XZ262" s="43"/>
      <c r="YA262" s="43"/>
      <c r="YB262" s="43"/>
      <c r="YC262" s="43"/>
      <c r="YD262" s="43"/>
      <c r="YE262" s="43"/>
      <c r="YF262" s="43"/>
      <c r="YG262" s="43"/>
      <c r="YH262" s="43"/>
      <c r="YI262" s="43"/>
      <c r="YJ262" s="43"/>
      <c r="YK262" s="43"/>
      <c r="YL262" s="43"/>
      <c r="YM262" s="43"/>
      <c r="YN262" s="43"/>
      <c r="YO262" s="43"/>
      <c r="YP262" s="43"/>
      <c r="YQ262" s="43"/>
      <c r="YR262" s="43"/>
    </row>
    <row r="263" spans="1:668" s="56" customFormat="1" ht="15.75" x14ac:dyDescent="0.25">
      <c r="A263" s="43"/>
      <c r="B263" s="90"/>
      <c r="C263" s="90"/>
      <c r="D263" s="90"/>
      <c r="E263" s="90"/>
      <c r="F263" s="90"/>
      <c r="G263" s="66"/>
      <c r="H263" s="90"/>
      <c r="I263" s="90"/>
      <c r="J263" s="90"/>
      <c r="K263" s="90"/>
      <c r="L263" s="90"/>
      <c r="M263" s="61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43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43"/>
      <c r="KK263" s="43"/>
      <c r="KL263" s="43"/>
      <c r="KM263" s="43"/>
      <c r="KN263" s="43"/>
      <c r="KO263" s="43"/>
      <c r="KP263" s="43"/>
      <c r="KQ263" s="43"/>
      <c r="KR263" s="43"/>
      <c r="KS263" s="43"/>
      <c r="KT263" s="43"/>
      <c r="KU263" s="43"/>
      <c r="KV263" s="43"/>
      <c r="KW263" s="43"/>
      <c r="KX263" s="43"/>
      <c r="KY263" s="43"/>
      <c r="KZ263" s="43"/>
      <c r="LA263" s="43"/>
      <c r="LB263" s="43"/>
      <c r="LC263" s="43"/>
      <c r="LD263" s="43"/>
      <c r="LE263" s="43"/>
      <c r="LF263" s="43"/>
      <c r="LG263" s="43"/>
      <c r="LH263" s="43"/>
      <c r="LI263" s="43"/>
      <c r="LJ263" s="43"/>
      <c r="LK263" s="43"/>
      <c r="LL263" s="43"/>
      <c r="LM263" s="43"/>
      <c r="LN263" s="43"/>
      <c r="LO263" s="43"/>
      <c r="LP263" s="43"/>
      <c r="LQ263" s="43"/>
      <c r="LR263" s="43"/>
      <c r="LS263" s="43"/>
      <c r="LT263" s="43"/>
      <c r="LU263" s="43"/>
      <c r="LV263" s="43"/>
      <c r="LW263" s="43"/>
      <c r="LX263" s="43"/>
      <c r="LY263" s="43"/>
      <c r="LZ263" s="43"/>
      <c r="MA263" s="43"/>
      <c r="MB263" s="43"/>
      <c r="MC263" s="43"/>
      <c r="MD263" s="43"/>
      <c r="ME263" s="43"/>
      <c r="MF263" s="43"/>
      <c r="MG263" s="43"/>
      <c r="MH263" s="43"/>
      <c r="MI263" s="43"/>
      <c r="MJ263" s="43"/>
      <c r="MK263" s="43"/>
      <c r="ML263" s="43"/>
      <c r="MM263" s="43"/>
      <c r="MN263" s="43"/>
      <c r="MO263" s="43"/>
      <c r="MP263" s="43"/>
      <c r="MQ263" s="43"/>
      <c r="MR263" s="43"/>
      <c r="MS263" s="43"/>
      <c r="MT263" s="43"/>
      <c r="MU263" s="43"/>
      <c r="MV263" s="43"/>
      <c r="MW263" s="43"/>
      <c r="MX263" s="43"/>
      <c r="MY263" s="43"/>
      <c r="MZ263" s="43"/>
      <c r="NA263" s="43"/>
      <c r="NB263" s="43"/>
      <c r="NC263" s="43"/>
      <c r="ND263" s="43"/>
      <c r="NE263" s="43"/>
      <c r="NF263" s="43"/>
      <c r="NG263" s="43"/>
      <c r="NH263" s="43"/>
      <c r="NI263" s="43"/>
      <c r="NJ263" s="43"/>
      <c r="NK263" s="43"/>
      <c r="NL263" s="43"/>
      <c r="NM263" s="43"/>
      <c r="NN263" s="43"/>
      <c r="NO263" s="43"/>
      <c r="NP263" s="43"/>
      <c r="NQ263" s="43"/>
      <c r="NR263" s="43"/>
      <c r="NS263" s="43"/>
      <c r="NT263" s="43"/>
      <c r="NU263" s="43"/>
      <c r="NV263" s="43"/>
      <c r="NW263" s="43"/>
      <c r="NX263" s="43"/>
      <c r="NY263" s="43"/>
      <c r="NZ263" s="43"/>
      <c r="OA263" s="43"/>
      <c r="OB263" s="43"/>
      <c r="OC263" s="43"/>
      <c r="OD263" s="43"/>
      <c r="OE263" s="43"/>
      <c r="OF263" s="43"/>
      <c r="OG263" s="43"/>
      <c r="OH263" s="43"/>
      <c r="OI263" s="43"/>
      <c r="OJ263" s="43"/>
      <c r="OK263" s="43"/>
      <c r="OL263" s="43"/>
      <c r="OM263" s="43"/>
      <c r="ON263" s="43"/>
      <c r="OO263" s="43"/>
      <c r="OP263" s="43"/>
      <c r="OQ263" s="43"/>
      <c r="OR263" s="43"/>
      <c r="OS263" s="43"/>
      <c r="OT263" s="43"/>
      <c r="OU263" s="43"/>
      <c r="OV263" s="43"/>
      <c r="OW263" s="43"/>
      <c r="OX263" s="43"/>
      <c r="OY263" s="43"/>
      <c r="OZ263" s="43"/>
      <c r="PA263" s="43"/>
      <c r="PB263" s="43"/>
      <c r="PC263" s="43"/>
      <c r="PD263" s="43"/>
      <c r="PE263" s="43"/>
      <c r="PF263" s="43"/>
      <c r="PG263" s="43"/>
      <c r="PH263" s="43"/>
      <c r="PI263" s="43"/>
      <c r="PJ263" s="43"/>
      <c r="PK263" s="43"/>
      <c r="PL263" s="43"/>
      <c r="PM263" s="43"/>
      <c r="PN263" s="43"/>
      <c r="PO263" s="43"/>
      <c r="PP263" s="43"/>
      <c r="PQ263" s="43"/>
      <c r="PR263" s="43"/>
      <c r="PS263" s="43"/>
      <c r="PT263" s="43"/>
      <c r="PU263" s="43"/>
      <c r="PV263" s="43"/>
      <c r="PW263" s="43"/>
      <c r="PX263" s="43"/>
      <c r="PY263" s="43"/>
      <c r="PZ263" s="43"/>
      <c r="QA263" s="43"/>
      <c r="QB263" s="43"/>
      <c r="QC263" s="43"/>
      <c r="QD263" s="43"/>
      <c r="QE263" s="43"/>
      <c r="QF263" s="43"/>
      <c r="QG263" s="43"/>
      <c r="QH263" s="43"/>
      <c r="QI263" s="43"/>
      <c r="QJ263" s="43"/>
      <c r="QK263" s="43"/>
      <c r="QL263" s="43"/>
      <c r="QM263" s="43"/>
      <c r="QN263" s="43"/>
      <c r="QO263" s="43"/>
      <c r="QP263" s="43"/>
      <c r="QQ263" s="43"/>
      <c r="QR263" s="43"/>
      <c r="QS263" s="43"/>
      <c r="QT263" s="43"/>
      <c r="QU263" s="43"/>
      <c r="QV263" s="43"/>
      <c r="QW263" s="43"/>
      <c r="QX263" s="43"/>
      <c r="QY263" s="43"/>
      <c r="QZ263" s="43"/>
      <c r="RA263" s="43"/>
      <c r="RB263" s="43"/>
      <c r="RC263" s="43"/>
      <c r="RD263" s="43"/>
      <c r="RE263" s="43"/>
      <c r="RF263" s="43"/>
      <c r="RG263" s="43"/>
      <c r="RH263" s="43"/>
      <c r="RI263" s="43"/>
      <c r="RJ263" s="43"/>
      <c r="RK263" s="43"/>
      <c r="RL263" s="43"/>
      <c r="RM263" s="43"/>
      <c r="RN263" s="43"/>
      <c r="RO263" s="43"/>
      <c r="RP263" s="43"/>
      <c r="RQ263" s="43"/>
      <c r="RR263" s="43"/>
      <c r="RS263" s="43"/>
      <c r="RT263" s="43"/>
      <c r="RU263" s="43"/>
      <c r="RV263" s="43"/>
      <c r="RW263" s="43"/>
      <c r="RX263" s="43"/>
      <c r="RY263" s="43"/>
      <c r="RZ263" s="43"/>
      <c r="SA263" s="43"/>
      <c r="SB263" s="43"/>
      <c r="SC263" s="43"/>
      <c r="SD263" s="43"/>
      <c r="SE263" s="43"/>
      <c r="SF263" s="43"/>
      <c r="SG263" s="43"/>
      <c r="SH263" s="43"/>
      <c r="SI263" s="43"/>
      <c r="SJ263" s="43"/>
      <c r="SK263" s="43"/>
      <c r="SL263" s="43"/>
      <c r="SM263" s="43"/>
      <c r="SN263" s="43"/>
      <c r="SO263" s="43"/>
      <c r="SP263" s="43"/>
      <c r="SQ263" s="43"/>
      <c r="SR263" s="43"/>
      <c r="SS263" s="43"/>
      <c r="ST263" s="43"/>
      <c r="SU263" s="43"/>
      <c r="SV263" s="43"/>
      <c r="SW263" s="43"/>
      <c r="SX263" s="43"/>
      <c r="SY263" s="43"/>
      <c r="SZ263" s="43"/>
      <c r="TA263" s="43"/>
      <c r="TB263" s="43"/>
      <c r="TC263" s="43"/>
      <c r="TD263" s="43"/>
      <c r="TE263" s="43"/>
      <c r="TF263" s="43"/>
      <c r="TG263" s="43"/>
      <c r="TH263" s="43"/>
      <c r="TI263" s="43"/>
      <c r="TJ263" s="43"/>
      <c r="TK263" s="43"/>
      <c r="TL263" s="43"/>
      <c r="TM263" s="43"/>
      <c r="TN263" s="43"/>
      <c r="TO263" s="43"/>
      <c r="TP263" s="43"/>
      <c r="TQ263" s="43"/>
      <c r="TR263" s="43"/>
      <c r="TS263" s="43"/>
      <c r="TT263" s="43"/>
      <c r="TU263" s="43"/>
      <c r="TV263" s="43"/>
      <c r="TW263" s="43"/>
      <c r="TX263" s="43"/>
      <c r="TY263" s="43"/>
      <c r="TZ263" s="43"/>
      <c r="UA263" s="43"/>
      <c r="UB263" s="43"/>
      <c r="UC263" s="43"/>
      <c r="UD263" s="43"/>
      <c r="UE263" s="43"/>
      <c r="UF263" s="43"/>
      <c r="UG263" s="43"/>
      <c r="UH263" s="43"/>
      <c r="UI263" s="43"/>
      <c r="UJ263" s="43"/>
      <c r="UK263" s="43"/>
      <c r="UL263" s="43"/>
      <c r="UM263" s="43"/>
      <c r="UN263" s="43"/>
      <c r="UO263" s="43"/>
      <c r="UP263" s="43"/>
      <c r="UQ263" s="43"/>
      <c r="UR263" s="43"/>
      <c r="US263" s="43"/>
      <c r="UT263" s="43"/>
      <c r="UU263" s="43"/>
      <c r="UV263" s="43"/>
      <c r="UW263" s="43"/>
      <c r="UX263" s="43"/>
      <c r="UY263" s="43"/>
      <c r="UZ263" s="43"/>
      <c r="VA263" s="43"/>
      <c r="VB263" s="43"/>
      <c r="VC263" s="43"/>
      <c r="VD263" s="43"/>
      <c r="VE263" s="43"/>
      <c r="VF263" s="43"/>
      <c r="VG263" s="43"/>
      <c r="VH263" s="43"/>
      <c r="VI263" s="43"/>
      <c r="VJ263" s="43"/>
      <c r="VK263" s="43"/>
      <c r="VL263" s="43"/>
      <c r="VM263" s="43"/>
      <c r="VN263" s="43"/>
      <c r="VO263" s="43"/>
      <c r="VP263" s="43"/>
      <c r="VQ263" s="43"/>
      <c r="VR263" s="43"/>
      <c r="VS263" s="43"/>
      <c r="VT263" s="43"/>
      <c r="VU263" s="43"/>
      <c r="VV263" s="43"/>
      <c r="VW263" s="43"/>
      <c r="VX263" s="43"/>
      <c r="VY263" s="43"/>
      <c r="VZ263" s="43"/>
      <c r="WA263" s="43"/>
      <c r="WB263" s="43"/>
      <c r="WC263" s="43"/>
      <c r="WD263" s="43"/>
      <c r="WE263" s="43"/>
      <c r="WF263" s="43"/>
      <c r="WG263" s="43"/>
      <c r="WH263" s="43"/>
      <c r="WI263" s="43"/>
      <c r="WJ263" s="43"/>
      <c r="WK263" s="43"/>
      <c r="WL263" s="43"/>
      <c r="WM263" s="43"/>
      <c r="WN263" s="43"/>
      <c r="WO263" s="43"/>
      <c r="WP263" s="43"/>
      <c r="WQ263" s="43"/>
      <c r="WR263" s="43"/>
      <c r="WS263" s="43"/>
      <c r="WT263" s="43"/>
      <c r="WU263" s="43"/>
      <c r="WV263" s="43"/>
      <c r="WW263" s="43"/>
      <c r="WX263" s="43"/>
      <c r="WY263" s="43"/>
      <c r="WZ263" s="43"/>
      <c r="XA263" s="43"/>
      <c r="XB263" s="43"/>
      <c r="XC263" s="43"/>
      <c r="XD263" s="43"/>
      <c r="XE263" s="43"/>
      <c r="XF263" s="43"/>
      <c r="XG263" s="43"/>
      <c r="XH263" s="43"/>
      <c r="XI263" s="43"/>
      <c r="XJ263" s="43"/>
      <c r="XK263" s="43"/>
      <c r="XL263" s="43"/>
      <c r="XM263" s="43"/>
      <c r="XN263" s="43"/>
      <c r="XO263" s="43"/>
      <c r="XP263" s="43"/>
      <c r="XQ263" s="43"/>
      <c r="XR263" s="43"/>
      <c r="XS263" s="43"/>
      <c r="XT263" s="43"/>
      <c r="XU263" s="43"/>
      <c r="XV263" s="43"/>
      <c r="XW263" s="43"/>
      <c r="XX263" s="43"/>
      <c r="XY263" s="43"/>
      <c r="XZ263" s="43"/>
      <c r="YA263" s="43"/>
      <c r="YB263" s="43"/>
      <c r="YC263" s="43"/>
      <c r="YD263" s="43"/>
      <c r="YE263" s="43"/>
      <c r="YF263" s="43"/>
      <c r="YG263" s="43"/>
      <c r="YH263" s="43"/>
      <c r="YI263" s="43"/>
      <c r="YJ263" s="43"/>
      <c r="YK263" s="43"/>
      <c r="YL263" s="43"/>
      <c r="YM263" s="43"/>
      <c r="YN263" s="43"/>
      <c r="YO263" s="43"/>
      <c r="YP263" s="43"/>
      <c r="YQ263" s="43"/>
      <c r="YR263" s="43"/>
    </row>
    <row r="264" spans="1:668" s="56" customFormat="1" ht="15.75" x14ac:dyDescent="0.25">
      <c r="A264" s="43"/>
      <c r="B264" s="2"/>
      <c r="C264" s="2"/>
      <c r="D264" s="1"/>
      <c r="E264" s="1"/>
      <c r="F264" s="47"/>
      <c r="G264" s="65"/>
      <c r="H264" s="47"/>
      <c r="I264" s="47"/>
      <c r="J264" s="47"/>
      <c r="K264" s="47"/>
      <c r="L264" s="65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43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43"/>
      <c r="KK264" s="43"/>
      <c r="KL264" s="43"/>
      <c r="KM264" s="43"/>
      <c r="KN264" s="43"/>
      <c r="KO264" s="43"/>
      <c r="KP264" s="43"/>
      <c r="KQ264" s="43"/>
      <c r="KR264" s="43"/>
      <c r="KS264" s="43"/>
      <c r="KT264" s="43"/>
      <c r="KU264" s="43"/>
      <c r="KV264" s="43"/>
      <c r="KW264" s="43"/>
      <c r="KX264" s="43"/>
      <c r="KY264" s="43"/>
      <c r="KZ264" s="43"/>
      <c r="LA264" s="43"/>
      <c r="LB264" s="43"/>
      <c r="LC264" s="43"/>
      <c r="LD264" s="43"/>
      <c r="LE264" s="43"/>
      <c r="LF264" s="43"/>
      <c r="LG264" s="43"/>
      <c r="LH264" s="43"/>
      <c r="LI264" s="43"/>
      <c r="LJ264" s="43"/>
      <c r="LK264" s="43"/>
      <c r="LL264" s="43"/>
      <c r="LM264" s="43"/>
      <c r="LN264" s="43"/>
      <c r="LO264" s="43"/>
      <c r="LP264" s="43"/>
      <c r="LQ264" s="43"/>
      <c r="LR264" s="43"/>
      <c r="LS264" s="43"/>
      <c r="LT264" s="43"/>
      <c r="LU264" s="43"/>
      <c r="LV264" s="43"/>
      <c r="LW264" s="43"/>
      <c r="LX264" s="43"/>
      <c r="LY264" s="43"/>
      <c r="LZ264" s="43"/>
      <c r="MA264" s="43"/>
      <c r="MB264" s="43"/>
      <c r="MC264" s="43"/>
      <c r="MD264" s="43"/>
      <c r="ME264" s="43"/>
      <c r="MF264" s="43"/>
      <c r="MG264" s="43"/>
      <c r="MH264" s="43"/>
      <c r="MI264" s="43"/>
      <c r="MJ264" s="43"/>
      <c r="MK264" s="43"/>
      <c r="ML264" s="43"/>
      <c r="MM264" s="43"/>
      <c r="MN264" s="43"/>
      <c r="MO264" s="43"/>
      <c r="MP264" s="43"/>
      <c r="MQ264" s="43"/>
      <c r="MR264" s="43"/>
      <c r="MS264" s="43"/>
      <c r="MT264" s="43"/>
      <c r="MU264" s="43"/>
      <c r="MV264" s="43"/>
      <c r="MW264" s="43"/>
      <c r="MX264" s="43"/>
      <c r="MY264" s="43"/>
      <c r="MZ264" s="43"/>
      <c r="NA264" s="43"/>
      <c r="NB264" s="43"/>
      <c r="NC264" s="43"/>
      <c r="ND264" s="43"/>
      <c r="NE264" s="43"/>
      <c r="NF264" s="43"/>
      <c r="NG264" s="43"/>
      <c r="NH264" s="43"/>
      <c r="NI264" s="43"/>
      <c r="NJ264" s="43"/>
      <c r="NK264" s="43"/>
      <c r="NL264" s="43"/>
      <c r="NM264" s="43"/>
      <c r="NN264" s="43"/>
      <c r="NO264" s="43"/>
      <c r="NP264" s="43"/>
      <c r="NQ264" s="43"/>
      <c r="NR264" s="43"/>
      <c r="NS264" s="43"/>
      <c r="NT264" s="43"/>
      <c r="NU264" s="43"/>
      <c r="NV264" s="43"/>
      <c r="NW264" s="43"/>
      <c r="NX264" s="43"/>
      <c r="NY264" s="43"/>
      <c r="NZ264" s="43"/>
      <c r="OA264" s="43"/>
      <c r="OB264" s="43"/>
      <c r="OC264" s="43"/>
      <c r="OD264" s="43"/>
      <c r="OE264" s="43"/>
      <c r="OF264" s="43"/>
      <c r="OG264" s="43"/>
      <c r="OH264" s="43"/>
      <c r="OI264" s="43"/>
      <c r="OJ264" s="43"/>
      <c r="OK264" s="43"/>
      <c r="OL264" s="43"/>
      <c r="OM264" s="43"/>
      <c r="ON264" s="43"/>
      <c r="OO264" s="43"/>
      <c r="OP264" s="43"/>
      <c r="OQ264" s="43"/>
      <c r="OR264" s="43"/>
      <c r="OS264" s="43"/>
      <c r="OT264" s="43"/>
      <c r="OU264" s="43"/>
      <c r="OV264" s="43"/>
      <c r="OW264" s="43"/>
      <c r="OX264" s="43"/>
      <c r="OY264" s="43"/>
      <c r="OZ264" s="43"/>
      <c r="PA264" s="43"/>
      <c r="PB264" s="43"/>
      <c r="PC264" s="43"/>
      <c r="PD264" s="43"/>
      <c r="PE264" s="43"/>
      <c r="PF264" s="43"/>
      <c r="PG264" s="43"/>
      <c r="PH264" s="43"/>
      <c r="PI264" s="43"/>
      <c r="PJ264" s="43"/>
      <c r="PK264" s="43"/>
      <c r="PL264" s="43"/>
      <c r="PM264" s="43"/>
      <c r="PN264" s="43"/>
      <c r="PO264" s="43"/>
      <c r="PP264" s="43"/>
      <c r="PQ264" s="43"/>
      <c r="PR264" s="43"/>
      <c r="PS264" s="43"/>
      <c r="PT264" s="43"/>
      <c r="PU264" s="43"/>
      <c r="PV264" s="43"/>
      <c r="PW264" s="43"/>
      <c r="PX264" s="43"/>
      <c r="PY264" s="43"/>
      <c r="PZ264" s="43"/>
      <c r="QA264" s="43"/>
      <c r="QB264" s="43"/>
      <c r="QC264" s="43"/>
      <c r="QD264" s="43"/>
      <c r="QE264" s="43"/>
      <c r="QF264" s="43"/>
      <c r="QG264" s="43"/>
      <c r="QH264" s="43"/>
      <c r="QI264" s="43"/>
      <c r="QJ264" s="43"/>
      <c r="QK264" s="43"/>
      <c r="QL264" s="43"/>
      <c r="QM264" s="43"/>
      <c r="QN264" s="43"/>
      <c r="QO264" s="43"/>
      <c r="QP264" s="43"/>
      <c r="QQ264" s="43"/>
      <c r="QR264" s="43"/>
      <c r="QS264" s="43"/>
      <c r="QT264" s="43"/>
      <c r="QU264" s="43"/>
      <c r="QV264" s="43"/>
      <c r="QW264" s="43"/>
      <c r="QX264" s="43"/>
      <c r="QY264" s="43"/>
      <c r="QZ264" s="43"/>
      <c r="RA264" s="43"/>
      <c r="RB264" s="43"/>
      <c r="RC264" s="43"/>
      <c r="RD264" s="43"/>
      <c r="RE264" s="43"/>
      <c r="RF264" s="43"/>
      <c r="RG264" s="43"/>
      <c r="RH264" s="43"/>
      <c r="RI264" s="43"/>
      <c r="RJ264" s="43"/>
      <c r="RK264" s="43"/>
      <c r="RL264" s="43"/>
      <c r="RM264" s="43"/>
      <c r="RN264" s="43"/>
      <c r="RO264" s="43"/>
      <c r="RP264" s="43"/>
      <c r="RQ264" s="43"/>
      <c r="RR264" s="43"/>
      <c r="RS264" s="43"/>
      <c r="RT264" s="43"/>
      <c r="RU264" s="43"/>
      <c r="RV264" s="43"/>
      <c r="RW264" s="43"/>
      <c r="RX264" s="43"/>
      <c r="RY264" s="43"/>
      <c r="RZ264" s="43"/>
      <c r="SA264" s="43"/>
      <c r="SB264" s="43"/>
      <c r="SC264" s="43"/>
      <c r="SD264" s="43"/>
      <c r="SE264" s="43"/>
      <c r="SF264" s="43"/>
      <c r="SG264" s="43"/>
      <c r="SH264" s="43"/>
      <c r="SI264" s="43"/>
      <c r="SJ264" s="43"/>
      <c r="SK264" s="43"/>
      <c r="SL264" s="43"/>
      <c r="SM264" s="43"/>
      <c r="SN264" s="43"/>
      <c r="SO264" s="43"/>
      <c r="SP264" s="43"/>
      <c r="SQ264" s="43"/>
      <c r="SR264" s="43"/>
      <c r="SS264" s="43"/>
      <c r="ST264" s="43"/>
      <c r="SU264" s="43"/>
      <c r="SV264" s="43"/>
      <c r="SW264" s="43"/>
      <c r="SX264" s="43"/>
      <c r="SY264" s="43"/>
      <c r="SZ264" s="43"/>
      <c r="TA264" s="43"/>
      <c r="TB264" s="43"/>
      <c r="TC264" s="43"/>
      <c r="TD264" s="43"/>
      <c r="TE264" s="43"/>
      <c r="TF264" s="43"/>
      <c r="TG264" s="43"/>
      <c r="TH264" s="43"/>
      <c r="TI264" s="43"/>
      <c r="TJ264" s="43"/>
      <c r="TK264" s="43"/>
      <c r="TL264" s="43"/>
      <c r="TM264" s="43"/>
      <c r="TN264" s="43"/>
      <c r="TO264" s="43"/>
      <c r="TP264" s="43"/>
      <c r="TQ264" s="43"/>
      <c r="TR264" s="43"/>
      <c r="TS264" s="43"/>
      <c r="TT264" s="43"/>
      <c r="TU264" s="43"/>
      <c r="TV264" s="43"/>
      <c r="TW264" s="43"/>
      <c r="TX264" s="43"/>
      <c r="TY264" s="43"/>
      <c r="TZ264" s="43"/>
      <c r="UA264" s="43"/>
      <c r="UB264" s="43"/>
      <c r="UC264" s="43"/>
      <c r="UD264" s="43"/>
      <c r="UE264" s="43"/>
      <c r="UF264" s="43"/>
      <c r="UG264" s="43"/>
      <c r="UH264" s="43"/>
      <c r="UI264" s="43"/>
      <c r="UJ264" s="43"/>
      <c r="UK264" s="43"/>
      <c r="UL264" s="43"/>
      <c r="UM264" s="43"/>
      <c r="UN264" s="43"/>
      <c r="UO264" s="43"/>
      <c r="UP264" s="43"/>
      <c r="UQ264" s="43"/>
      <c r="UR264" s="43"/>
      <c r="US264" s="43"/>
      <c r="UT264" s="43"/>
      <c r="UU264" s="43"/>
      <c r="UV264" s="43"/>
      <c r="UW264" s="43"/>
      <c r="UX264" s="43"/>
      <c r="UY264" s="43"/>
      <c r="UZ264" s="43"/>
      <c r="VA264" s="43"/>
      <c r="VB264" s="43"/>
      <c r="VC264" s="43"/>
      <c r="VD264" s="43"/>
      <c r="VE264" s="43"/>
      <c r="VF264" s="43"/>
      <c r="VG264" s="43"/>
      <c r="VH264" s="43"/>
      <c r="VI264" s="43"/>
      <c r="VJ264" s="43"/>
      <c r="VK264" s="43"/>
      <c r="VL264" s="43"/>
      <c r="VM264" s="43"/>
      <c r="VN264" s="43"/>
      <c r="VO264" s="43"/>
      <c r="VP264" s="43"/>
      <c r="VQ264" s="43"/>
      <c r="VR264" s="43"/>
      <c r="VS264" s="43"/>
      <c r="VT264" s="43"/>
      <c r="VU264" s="43"/>
      <c r="VV264" s="43"/>
      <c r="VW264" s="43"/>
      <c r="VX264" s="43"/>
      <c r="VY264" s="43"/>
      <c r="VZ264" s="43"/>
      <c r="WA264" s="43"/>
      <c r="WB264" s="43"/>
      <c r="WC264" s="43"/>
      <c r="WD264" s="43"/>
      <c r="WE264" s="43"/>
      <c r="WF264" s="43"/>
      <c r="WG264" s="43"/>
      <c r="WH264" s="43"/>
      <c r="WI264" s="43"/>
      <c r="WJ264" s="43"/>
      <c r="WK264" s="43"/>
      <c r="WL264" s="43"/>
      <c r="WM264" s="43"/>
      <c r="WN264" s="43"/>
      <c r="WO264" s="43"/>
      <c r="WP264" s="43"/>
      <c r="WQ264" s="43"/>
      <c r="WR264" s="43"/>
      <c r="WS264" s="43"/>
      <c r="WT264" s="43"/>
      <c r="WU264" s="43"/>
      <c r="WV264" s="43"/>
      <c r="WW264" s="43"/>
      <c r="WX264" s="43"/>
      <c r="WY264" s="43"/>
      <c r="WZ264" s="43"/>
      <c r="XA264" s="43"/>
      <c r="XB264" s="43"/>
      <c r="XC264" s="43"/>
      <c r="XD264" s="43"/>
      <c r="XE264" s="43"/>
      <c r="XF264" s="43"/>
      <c r="XG264" s="43"/>
      <c r="XH264" s="43"/>
      <c r="XI264" s="43"/>
      <c r="XJ264" s="43"/>
      <c r="XK264" s="43"/>
      <c r="XL264" s="43"/>
      <c r="XM264" s="43"/>
      <c r="XN264" s="43"/>
      <c r="XO264" s="43"/>
      <c r="XP264" s="43"/>
      <c r="XQ264" s="43"/>
      <c r="XR264" s="43"/>
      <c r="XS264" s="43"/>
      <c r="XT264" s="43"/>
      <c r="XU264" s="43"/>
      <c r="XV264" s="43"/>
      <c r="XW264" s="43"/>
      <c r="XX264" s="43"/>
      <c r="XY264" s="43"/>
      <c r="XZ264" s="43"/>
      <c r="YA264" s="43"/>
      <c r="YB264" s="43"/>
      <c r="YC264" s="43"/>
      <c r="YD264" s="43"/>
      <c r="YE264" s="43"/>
      <c r="YF264" s="43"/>
      <c r="YG264" s="43"/>
      <c r="YH264" s="43"/>
      <c r="YI264" s="43"/>
      <c r="YJ264" s="43"/>
      <c r="YK264" s="43"/>
      <c r="YL264" s="43"/>
      <c r="YM264" s="43"/>
      <c r="YN264" s="43"/>
      <c r="YO264" s="43"/>
      <c r="YP264" s="43"/>
      <c r="YQ264" s="43"/>
      <c r="YR264" s="43"/>
    </row>
    <row r="265" spans="1:668" s="56" customFormat="1" ht="15.75" x14ac:dyDescent="0.25">
      <c r="A265" s="43"/>
      <c r="B265" s="2"/>
      <c r="C265" s="2"/>
      <c r="D265" s="1"/>
      <c r="E265" s="1"/>
      <c r="F265" s="47"/>
      <c r="G265" s="65"/>
      <c r="H265" s="47"/>
      <c r="I265" s="47"/>
      <c r="J265" s="47"/>
      <c r="K265" s="47"/>
      <c r="L265" s="65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  <c r="IW265" s="43"/>
      <c r="IX265" s="43"/>
      <c r="IY265" s="43"/>
      <c r="IZ265" s="43"/>
      <c r="JA265" s="43"/>
      <c r="JB265" s="43"/>
      <c r="JC265" s="43"/>
      <c r="JD265" s="43"/>
      <c r="JE265" s="43"/>
      <c r="JF265" s="43"/>
      <c r="JG265" s="43"/>
      <c r="JH265" s="43"/>
      <c r="JI265" s="43"/>
      <c r="JJ265" s="43"/>
      <c r="JK265" s="43"/>
      <c r="JL265" s="43"/>
      <c r="JM265" s="43"/>
      <c r="JN265" s="43"/>
      <c r="JO265" s="43"/>
      <c r="JP265" s="43"/>
      <c r="JQ265" s="43"/>
      <c r="JR265" s="43"/>
      <c r="JS265" s="43"/>
      <c r="JT265" s="43"/>
      <c r="JU265" s="43"/>
      <c r="JV265" s="43"/>
      <c r="JW265" s="43"/>
      <c r="JX265" s="43"/>
      <c r="JY265" s="43"/>
      <c r="JZ265" s="43"/>
      <c r="KA265" s="43"/>
      <c r="KB265" s="43"/>
      <c r="KC265" s="43"/>
      <c r="KD265" s="43"/>
      <c r="KE265" s="43"/>
      <c r="KF265" s="43"/>
      <c r="KG265" s="43"/>
      <c r="KH265" s="43"/>
      <c r="KI265" s="43"/>
      <c r="KJ265" s="43"/>
      <c r="KK265" s="43"/>
      <c r="KL265" s="43"/>
      <c r="KM265" s="43"/>
      <c r="KN265" s="43"/>
      <c r="KO265" s="43"/>
      <c r="KP265" s="43"/>
      <c r="KQ265" s="43"/>
      <c r="KR265" s="43"/>
      <c r="KS265" s="43"/>
      <c r="KT265" s="43"/>
      <c r="KU265" s="43"/>
      <c r="KV265" s="43"/>
      <c r="KW265" s="43"/>
      <c r="KX265" s="43"/>
      <c r="KY265" s="43"/>
      <c r="KZ265" s="43"/>
      <c r="LA265" s="43"/>
      <c r="LB265" s="43"/>
      <c r="LC265" s="43"/>
      <c r="LD265" s="43"/>
      <c r="LE265" s="43"/>
      <c r="LF265" s="43"/>
      <c r="LG265" s="43"/>
      <c r="LH265" s="43"/>
      <c r="LI265" s="43"/>
      <c r="LJ265" s="43"/>
      <c r="LK265" s="43"/>
      <c r="LL265" s="43"/>
      <c r="LM265" s="43"/>
      <c r="LN265" s="43"/>
      <c r="LO265" s="43"/>
      <c r="LP265" s="43"/>
      <c r="LQ265" s="43"/>
      <c r="LR265" s="43"/>
      <c r="LS265" s="43"/>
      <c r="LT265" s="43"/>
      <c r="LU265" s="43"/>
      <c r="LV265" s="43"/>
      <c r="LW265" s="43"/>
      <c r="LX265" s="43"/>
      <c r="LY265" s="43"/>
      <c r="LZ265" s="43"/>
      <c r="MA265" s="43"/>
      <c r="MB265" s="43"/>
      <c r="MC265" s="43"/>
      <c r="MD265" s="43"/>
      <c r="ME265" s="43"/>
      <c r="MF265" s="43"/>
      <c r="MG265" s="43"/>
      <c r="MH265" s="43"/>
      <c r="MI265" s="43"/>
      <c r="MJ265" s="43"/>
      <c r="MK265" s="43"/>
      <c r="ML265" s="43"/>
      <c r="MM265" s="43"/>
      <c r="MN265" s="43"/>
      <c r="MO265" s="43"/>
      <c r="MP265" s="43"/>
      <c r="MQ265" s="43"/>
      <c r="MR265" s="43"/>
      <c r="MS265" s="43"/>
      <c r="MT265" s="43"/>
      <c r="MU265" s="43"/>
      <c r="MV265" s="43"/>
      <c r="MW265" s="43"/>
      <c r="MX265" s="43"/>
      <c r="MY265" s="43"/>
      <c r="MZ265" s="43"/>
      <c r="NA265" s="43"/>
      <c r="NB265" s="43"/>
      <c r="NC265" s="43"/>
      <c r="ND265" s="43"/>
      <c r="NE265" s="43"/>
      <c r="NF265" s="43"/>
      <c r="NG265" s="43"/>
      <c r="NH265" s="43"/>
      <c r="NI265" s="43"/>
      <c r="NJ265" s="43"/>
      <c r="NK265" s="43"/>
      <c r="NL265" s="43"/>
      <c r="NM265" s="43"/>
      <c r="NN265" s="43"/>
      <c r="NO265" s="43"/>
      <c r="NP265" s="43"/>
      <c r="NQ265" s="43"/>
      <c r="NR265" s="43"/>
      <c r="NS265" s="43"/>
      <c r="NT265" s="43"/>
      <c r="NU265" s="43"/>
      <c r="NV265" s="43"/>
      <c r="NW265" s="43"/>
      <c r="NX265" s="43"/>
      <c r="NY265" s="43"/>
      <c r="NZ265" s="43"/>
      <c r="OA265" s="43"/>
      <c r="OB265" s="43"/>
      <c r="OC265" s="43"/>
      <c r="OD265" s="43"/>
      <c r="OE265" s="43"/>
      <c r="OF265" s="43"/>
      <c r="OG265" s="43"/>
      <c r="OH265" s="43"/>
      <c r="OI265" s="43"/>
      <c r="OJ265" s="43"/>
      <c r="OK265" s="43"/>
      <c r="OL265" s="43"/>
      <c r="OM265" s="43"/>
      <c r="ON265" s="43"/>
      <c r="OO265" s="43"/>
      <c r="OP265" s="43"/>
      <c r="OQ265" s="43"/>
      <c r="OR265" s="43"/>
      <c r="OS265" s="43"/>
      <c r="OT265" s="43"/>
      <c r="OU265" s="43"/>
      <c r="OV265" s="43"/>
      <c r="OW265" s="43"/>
      <c r="OX265" s="43"/>
      <c r="OY265" s="43"/>
      <c r="OZ265" s="43"/>
      <c r="PA265" s="43"/>
      <c r="PB265" s="43"/>
      <c r="PC265" s="43"/>
      <c r="PD265" s="43"/>
      <c r="PE265" s="43"/>
      <c r="PF265" s="43"/>
      <c r="PG265" s="43"/>
      <c r="PH265" s="43"/>
      <c r="PI265" s="43"/>
      <c r="PJ265" s="43"/>
      <c r="PK265" s="43"/>
      <c r="PL265" s="43"/>
      <c r="PM265" s="43"/>
      <c r="PN265" s="43"/>
      <c r="PO265" s="43"/>
      <c r="PP265" s="43"/>
      <c r="PQ265" s="43"/>
      <c r="PR265" s="43"/>
      <c r="PS265" s="43"/>
      <c r="PT265" s="43"/>
      <c r="PU265" s="43"/>
      <c r="PV265" s="43"/>
      <c r="PW265" s="43"/>
      <c r="PX265" s="43"/>
      <c r="PY265" s="43"/>
      <c r="PZ265" s="43"/>
      <c r="QA265" s="43"/>
      <c r="QB265" s="43"/>
      <c r="QC265" s="43"/>
      <c r="QD265" s="43"/>
      <c r="QE265" s="43"/>
      <c r="QF265" s="43"/>
      <c r="QG265" s="43"/>
      <c r="QH265" s="43"/>
      <c r="QI265" s="43"/>
      <c r="QJ265" s="43"/>
      <c r="QK265" s="43"/>
      <c r="QL265" s="43"/>
      <c r="QM265" s="43"/>
      <c r="QN265" s="43"/>
      <c r="QO265" s="43"/>
      <c r="QP265" s="43"/>
      <c r="QQ265" s="43"/>
      <c r="QR265" s="43"/>
      <c r="QS265" s="43"/>
      <c r="QT265" s="43"/>
      <c r="QU265" s="43"/>
      <c r="QV265" s="43"/>
      <c r="QW265" s="43"/>
      <c r="QX265" s="43"/>
      <c r="QY265" s="43"/>
      <c r="QZ265" s="43"/>
      <c r="RA265" s="43"/>
      <c r="RB265" s="43"/>
      <c r="RC265" s="43"/>
      <c r="RD265" s="43"/>
      <c r="RE265" s="43"/>
      <c r="RF265" s="43"/>
      <c r="RG265" s="43"/>
      <c r="RH265" s="43"/>
      <c r="RI265" s="43"/>
      <c r="RJ265" s="43"/>
      <c r="RK265" s="43"/>
      <c r="RL265" s="43"/>
      <c r="RM265" s="43"/>
      <c r="RN265" s="43"/>
      <c r="RO265" s="43"/>
      <c r="RP265" s="43"/>
      <c r="RQ265" s="43"/>
      <c r="RR265" s="43"/>
      <c r="RS265" s="43"/>
      <c r="RT265" s="43"/>
      <c r="RU265" s="43"/>
      <c r="RV265" s="43"/>
      <c r="RW265" s="43"/>
      <c r="RX265" s="43"/>
      <c r="RY265" s="43"/>
      <c r="RZ265" s="43"/>
      <c r="SA265" s="43"/>
      <c r="SB265" s="43"/>
      <c r="SC265" s="43"/>
      <c r="SD265" s="43"/>
      <c r="SE265" s="43"/>
      <c r="SF265" s="43"/>
      <c r="SG265" s="43"/>
      <c r="SH265" s="43"/>
      <c r="SI265" s="43"/>
      <c r="SJ265" s="43"/>
      <c r="SK265" s="43"/>
      <c r="SL265" s="43"/>
      <c r="SM265" s="43"/>
      <c r="SN265" s="43"/>
      <c r="SO265" s="43"/>
      <c r="SP265" s="43"/>
      <c r="SQ265" s="43"/>
      <c r="SR265" s="43"/>
      <c r="SS265" s="43"/>
      <c r="ST265" s="43"/>
      <c r="SU265" s="43"/>
      <c r="SV265" s="43"/>
      <c r="SW265" s="43"/>
      <c r="SX265" s="43"/>
      <c r="SY265" s="43"/>
      <c r="SZ265" s="43"/>
      <c r="TA265" s="43"/>
      <c r="TB265" s="43"/>
      <c r="TC265" s="43"/>
      <c r="TD265" s="43"/>
      <c r="TE265" s="43"/>
      <c r="TF265" s="43"/>
      <c r="TG265" s="43"/>
      <c r="TH265" s="43"/>
      <c r="TI265" s="43"/>
      <c r="TJ265" s="43"/>
      <c r="TK265" s="43"/>
      <c r="TL265" s="43"/>
      <c r="TM265" s="43"/>
      <c r="TN265" s="43"/>
      <c r="TO265" s="43"/>
      <c r="TP265" s="43"/>
      <c r="TQ265" s="43"/>
      <c r="TR265" s="43"/>
      <c r="TS265" s="43"/>
      <c r="TT265" s="43"/>
      <c r="TU265" s="43"/>
      <c r="TV265" s="43"/>
      <c r="TW265" s="43"/>
      <c r="TX265" s="43"/>
      <c r="TY265" s="43"/>
      <c r="TZ265" s="43"/>
      <c r="UA265" s="43"/>
      <c r="UB265" s="43"/>
      <c r="UC265" s="43"/>
      <c r="UD265" s="43"/>
      <c r="UE265" s="43"/>
      <c r="UF265" s="43"/>
      <c r="UG265" s="43"/>
      <c r="UH265" s="43"/>
      <c r="UI265" s="43"/>
      <c r="UJ265" s="43"/>
      <c r="UK265" s="43"/>
      <c r="UL265" s="43"/>
      <c r="UM265" s="43"/>
      <c r="UN265" s="43"/>
      <c r="UO265" s="43"/>
      <c r="UP265" s="43"/>
      <c r="UQ265" s="43"/>
      <c r="UR265" s="43"/>
      <c r="US265" s="43"/>
      <c r="UT265" s="43"/>
      <c r="UU265" s="43"/>
      <c r="UV265" s="43"/>
      <c r="UW265" s="43"/>
      <c r="UX265" s="43"/>
      <c r="UY265" s="43"/>
      <c r="UZ265" s="43"/>
      <c r="VA265" s="43"/>
      <c r="VB265" s="43"/>
      <c r="VC265" s="43"/>
      <c r="VD265" s="43"/>
      <c r="VE265" s="43"/>
      <c r="VF265" s="43"/>
      <c r="VG265" s="43"/>
      <c r="VH265" s="43"/>
      <c r="VI265" s="43"/>
      <c r="VJ265" s="43"/>
      <c r="VK265" s="43"/>
      <c r="VL265" s="43"/>
      <c r="VM265" s="43"/>
      <c r="VN265" s="43"/>
      <c r="VO265" s="43"/>
      <c r="VP265" s="43"/>
      <c r="VQ265" s="43"/>
      <c r="VR265" s="43"/>
      <c r="VS265" s="43"/>
      <c r="VT265" s="43"/>
      <c r="VU265" s="43"/>
      <c r="VV265" s="43"/>
      <c r="VW265" s="43"/>
      <c r="VX265" s="43"/>
      <c r="VY265" s="43"/>
      <c r="VZ265" s="43"/>
      <c r="WA265" s="43"/>
      <c r="WB265" s="43"/>
      <c r="WC265" s="43"/>
      <c r="WD265" s="43"/>
      <c r="WE265" s="43"/>
      <c r="WF265" s="43"/>
      <c r="WG265" s="43"/>
      <c r="WH265" s="43"/>
      <c r="WI265" s="43"/>
      <c r="WJ265" s="43"/>
      <c r="WK265" s="43"/>
      <c r="WL265" s="43"/>
      <c r="WM265" s="43"/>
      <c r="WN265" s="43"/>
      <c r="WO265" s="43"/>
      <c r="WP265" s="43"/>
      <c r="WQ265" s="43"/>
      <c r="WR265" s="43"/>
      <c r="WS265" s="43"/>
      <c r="WT265" s="43"/>
      <c r="WU265" s="43"/>
      <c r="WV265" s="43"/>
      <c r="WW265" s="43"/>
      <c r="WX265" s="43"/>
      <c r="WY265" s="43"/>
      <c r="WZ265" s="43"/>
      <c r="XA265" s="43"/>
      <c r="XB265" s="43"/>
      <c r="XC265" s="43"/>
      <c r="XD265" s="43"/>
      <c r="XE265" s="43"/>
      <c r="XF265" s="43"/>
      <c r="XG265" s="43"/>
      <c r="XH265" s="43"/>
      <c r="XI265" s="43"/>
      <c r="XJ265" s="43"/>
      <c r="XK265" s="43"/>
      <c r="XL265" s="43"/>
      <c r="XM265" s="43"/>
      <c r="XN265" s="43"/>
      <c r="XO265" s="43"/>
      <c r="XP265" s="43"/>
      <c r="XQ265" s="43"/>
      <c r="XR265" s="43"/>
      <c r="XS265" s="43"/>
      <c r="XT265" s="43"/>
      <c r="XU265" s="43"/>
      <c r="XV265" s="43"/>
      <c r="XW265" s="43"/>
      <c r="XX265" s="43"/>
      <c r="XY265" s="43"/>
      <c r="XZ265" s="43"/>
      <c r="YA265" s="43"/>
      <c r="YB265" s="43"/>
      <c r="YC265" s="43"/>
      <c r="YD265" s="43"/>
      <c r="YE265" s="43"/>
      <c r="YF265" s="43"/>
      <c r="YG265" s="43"/>
      <c r="YH265" s="43"/>
      <c r="YI265" s="43"/>
      <c r="YJ265" s="43"/>
      <c r="YK265" s="43"/>
      <c r="YL265" s="43"/>
      <c r="YM265" s="43"/>
      <c r="YN265" s="43"/>
      <c r="YO265" s="43"/>
      <c r="YP265" s="43"/>
      <c r="YQ265" s="43"/>
      <c r="YR265" s="43"/>
    </row>
    <row r="266" spans="1:668" s="56" customFormat="1" ht="15.75" x14ac:dyDescent="0.25">
      <c r="A266" s="43"/>
      <c r="B266" s="2"/>
      <c r="C266" s="2"/>
      <c r="D266" s="1"/>
      <c r="E266" s="1"/>
      <c r="F266" s="47"/>
      <c r="G266" s="65"/>
      <c r="H266" s="47"/>
      <c r="I266" s="47"/>
      <c r="J266" s="47"/>
      <c r="K266" s="47"/>
      <c r="L266" s="65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  <c r="IW266" s="43"/>
      <c r="IX266" s="43"/>
      <c r="IY266" s="43"/>
      <c r="IZ266" s="43"/>
      <c r="JA266" s="43"/>
      <c r="JB266" s="43"/>
      <c r="JC266" s="43"/>
      <c r="JD266" s="43"/>
      <c r="JE266" s="43"/>
      <c r="JF266" s="43"/>
      <c r="JG266" s="43"/>
      <c r="JH266" s="43"/>
      <c r="JI266" s="43"/>
      <c r="JJ266" s="43"/>
      <c r="JK266" s="43"/>
      <c r="JL266" s="43"/>
      <c r="JM266" s="43"/>
      <c r="JN266" s="43"/>
      <c r="JO266" s="43"/>
      <c r="JP266" s="43"/>
      <c r="JQ266" s="43"/>
      <c r="JR266" s="43"/>
      <c r="JS266" s="43"/>
      <c r="JT266" s="43"/>
      <c r="JU266" s="43"/>
      <c r="JV266" s="43"/>
      <c r="JW266" s="43"/>
      <c r="JX266" s="43"/>
      <c r="JY266" s="43"/>
      <c r="JZ266" s="43"/>
      <c r="KA266" s="43"/>
      <c r="KB266" s="43"/>
      <c r="KC266" s="43"/>
      <c r="KD266" s="43"/>
      <c r="KE266" s="43"/>
      <c r="KF266" s="43"/>
      <c r="KG266" s="43"/>
      <c r="KH266" s="43"/>
      <c r="KI266" s="43"/>
      <c r="KJ266" s="43"/>
      <c r="KK266" s="43"/>
      <c r="KL266" s="43"/>
      <c r="KM266" s="43"/>
      <c r="KN266" s="43"/>
      <c r="KO266" s="43"/>
      <c r="KP266" s="43"/>
      <c r="KQ266" s="43"/>
      <c r="KR266" s="43"/>
      <c r="KS266" s="43"/>
      <c r="KT266" s="43"/>
      <c r="KU266" s="43"/>
      <c r="KV266" s="43"/>
      <c r="KW266" s="43"/>
      <c r="KX266" s="43"/>
      <c r="KY266" s="43"/>
      <c r="KZ266" s="43"/>
      <c r="LA266" s="43"/>
      <c r="LB266" s="43"/>
      <c r="LC266" s="43"/>
      <c r="LD266" s="43"/>
      <c r="LE266" s="43"/>
      <c r="LF266" s="43"/>
      <c r="LG266" s="43"/>
      <c r="LH266" s="43"/>
      <c r="LI266" s="43"/>
      <c r="LJ266" s="43"/>
      <c r="LK266" s="43"/>
      <c r="LL266" s="43"/>
      <c r="LM266" s="43"/>
      <c r="LN266" s="43"/>
      <c r="LO266" s="43"/>
      <c r="LP266" s="43"/>
      <c r="LQ266" s="43"/>
      <c r="LR266" s="43"/>
      <c r="LS266" s="43"/>
      <c r="LT266" s="43"/>
      <c r="LU266" s="43"/>
      <c r="LV266" s="43"/>
      <c r="LW266" s="43"/>
      <c r="LX266" s="43"/>
      <c r="LY266" s="43"/>
      <c r="LZ266" s="43"/>
      <c r="MA266" s="43"/>
      <c r="MB266" s="43"/>
      <c r="MC266" s="43"/>
      <c r="MD266" s="43"/>
      <c r="ME266" s="43"/>
      <c r="MF266" s="43"/>
      <c r="MG266" s="43"/>
      <c r="MH266" s="43"/>
      <c r="MI266" s="43"/>
      <c r="MJ266" s="43"/>
      <c r="MK266" s="43"/>
      <c r="ML266" s="43"/>
      <c r="MM266" s="43"/>
      <c r="MN266" s="43"/>
      <c r="MO266" s="43"/>
      <c r="MP266" s="43"/>
      <c r="MQ266" s="43"/>
      <c r="MR266" s="43"/>
      <c r="MS266" s="43"/>
      <c r="MT266" s="43"/>
      <c r="MU266" s="43"/>
      <c r="MV266" s="43"/>
      <c r="MW266" s="43"/>
      <c r="MX266" s="43"/>
      <c r="MY266" s="43"/>
      <c r="MZ266" s="43"/>
      <c r="NA266" s="43"/>
      <c r="NB266" s="43"/>
      <c r="NC266" s="43"/>
      <c r="ND266" s="43"/>
      <c r="NE266" s="43"/>
      <c r="NF266" s="43"/>
      <c r="NG266" s="43"/>
      <c r="NH266" s="43"/>
      <c r="NI266" s="43"/>
      <c r="NJ266" s="43"/>
      <c r="NK266" s="43"/>
      <c r="NL266" s="43"/>
      <c r="NM266" s="43"/>
      <c r="NN266" s="43"/>
      <c r="NO266" s="43"/>
      <c r="NP266" s="43"/>
      <c r="NQ266" s="43"/>
      <c r="NR266" s="43"/>
      <c r="NS266" s="43"/>
      <c r="NT266" s="43"/>
      <c r="NU266" s="43"/>
      <c r="NV266" s="43"/>
      <c r="NW266" s="43"/>
      <c r="NX266" s="43"/>
      <c r="NY266" s="43"/>
      <c r="NZ266" s="43"/>
      <c r="OA266" s="43"/>
      <c r="OB266" s="43"/>
      <c r="OC266" s="43"/>
      <c r="OD266" s="43"/>
      <c r="OE266" s="43"/>
      <c r="OF266" s="43"/>
      <c r="OG266" s="43"/>
      <c r="OH266" s="43"/>
      <c r="OI266" s="43"/>
      <c r="OJ266" s="43"/>
      <c r="OK266" s="43"/>
      <c r="OL266" s="43"/>
      <c r="OM266" s="43"/>
      <c r="ON266" s="43"/>
      <c r="OO266" s="43"/>
      <c r="OP266" s="43"/>
      <c r="OQ266" s="43"/>
      <c r="OR266" s="43"/>
      <c r="OS266" s="43"/>
      <c r="OT266" s="43"/>
      <c r="OU266" s="43"/>
      <c r="OV266" s="43"/>
      <c r="OW266" s="43"/>
      <c r="OX266" s="43"/>
      <c r="OY266" s="43"/>
      <c r="OZ266" s="43"/>
      <c r="PA266" s="43"/>
      <c r="PB266" s="43"/>
      <c r="PC266" s="43"/>
      <c r="PD266" s="43"/>
      <c r="PE266" s="43"/>
      <c r="PF266" s="43"/>
      <c r="PG266" s="43"/>
      <c r="PH266" s="43"/>
      <c r="PI266" s="43"/>
      <c r="PJ266" s="43"/>
      <c r="PK266" s="43"/>
      <c r="PL266" s="43"/>
      <c r="PM266" s="43"/>
      <c r="PN266" s="43"/>
      <c r="PO266" s="43"/>
      <c r="PP266" s="43"/>
      <c r="PQ266" s="43"/>
      <c r="PR266" s="43"/>
      <c r="PS266" s="43"/>
      <c r="PT266" s="43"/>
      <c r="PU266" s="43"/>
      <c r="PV266" s="43"/>
      <c r="PW266" s="43"/>
      <c r="PX266" s="43"/>
      <c r="PY266" s="43"/>
      <c r="PZ266" s="43"/>
      <c r="QA266" s="43"/>
      <c r="QB266" s="43"/>
      <c r="QC266" s="43"/>
      <c r="QD266" s="43"/>
      <c r="QE266" s="43"/>
      <c r="QF266" s="43"/>
      <c r="QG266" s="43"/>
      <c r="QH266" s="43"/>
      <c r="QI266" s="43"/>
      <c r="QJ266" s="43"/>
      <c r="QK266" s="43"/>
      <c r="QL266" s="43"/>
      <c r="QM266" s="43"/>
      <c r="QN266" s="43"/>
      <c r="QO266" s="43"/>
      <c r="QP266" s="43"/>
      <c r="QQ266" s="43"/>
      <c r="QR266" s="43"/>
      <c r="QS266" s="43"/>
      <c r="QT266" s="43"/>
      <c r="QU266" s="43"/>
      <c r="QV266" s="43"/>
      <c r="QW266" s="43"/>
      <c r="QX266" s="43"/>
      <c r="QY266" s="43"/>
      <c r="QZ266" s="43"/>
      <c r="RA266" s="43"/>
      <c r="RB266" s="43"/>
      <c r="RC266" s="43"/>
      <c r="RD266" s="43"/>
      <c r="RE266" s="43"/>
      <c r="RF266" s="43"/>
      <c r="RG266" s="43"/>
      <c r="RH266" s="43"/>
      <c r="RI266" s="43"/>
      <c r="RJ266" s="43"/>
      <c r="RK266" s="43"/>
      <c r="RL266" s="43"/>
      <c r="RM266" s="43"/>
      <c r="RN266" s="43"/>
      <c r="RO266" s="43"/>
      <c r="RP266" s="43"/>
      <c r="RQ266" s="43"/>
      <c r="RR266" s="43"/>
      <c r="RS266" s="43"/>
      <c r="RT266" s="43"/>
      <c r="RU266" s="43"/>
      <c r="RV266" s="43"/>
      <c r="RW266" s="43"/>
      <c r="RX266" s="43"/>
      <c r="RY266" s="43"/>
      <c r="RZ266" s="43"/>
      <c r="SA266" s="43"/>
      <c r="SB266" s="43"/>
      <c r="SC266" s="43"/>
      <c r="SD266" s="43"/>
      <c r="SE266" s="43"/>
      <c r="SF266" s="43"/>
      <c r="SG266" s="43"/>
      <c r="SH266" s="43"/>
      <c r="SI266" s="43"/>
      <c r="SJ266" s="43"/>
      <c r="SK266" s="43"/>
      <c r="SL266" s="43"/>
      <c r="SM266" s="43"/>
      <c r="SN266" s="43"/>
      <c r="SO266" s="43"/>
      <c r="SP266" s="43"/>
      <c r="SQ266" s="43"/>
      <c r="SR266" s="43"/>
      <c r="SS266" s="43"/>
      <c r="ST266" s="43"/>
      <c r="SU266" s="43"/>
      <c r="SV266" s="43"/>
      <c r="SW266" s="43"/>
      <c r="SX266" s="43"/>
      <c r="SY266" s="43"/>
      <c r="SZ266" s="43"/>
      <c r="TA266" s="43"/>
      <c r="TB266" s="43"/>
      <c r="TC266" s="43"/>
      <c r="TD266" s="43"/>
      <c r="TE266" s="43"/>
      <c r="TF266" s="43"/>
      <c r="TG266" s="43"/>
      <c r="TH266" s="43"/>
      <c r="TI266" s="43"/>
      <c r="TJ266" s="43"/>
      <c r="TK266" s="43"/>
      <c r="TL266" s="43"/>
      <c r="TM266" s="43"/>
      <c r="TN266" s="43"/>
      <c r="TO266" s="43"/>
      <c r="TP266" s="43"/>
      <c r="TQ266" s="43"/>
      <c r="TR266" s="43"/>
      <c r="TS266" s="43"/>
      <c r="TT266" s="43"/>
      <c r="TU266" s="43"/>
      <c r="TV266" s="43"/>
      <c r="TW266" s="43"/>
      <c r="TX266" s="43"/>
      <c r="TY266" s="43"/>
      <c r="TZ266" s="43"/>
      <c r="UA266" s="43"/>
      <c r="UB266" s="43"/>
      <c r="UC266" s="43"/>
      <c r="UD266" s="43"/>
      <c r="UE266" s="43"/>
      <c r="UF266" s="43"/>
      <c r="UG266" s="43"/>
      <c r="UH266" s="43"/>
      <c r="UI266" s="43"/>
      <c r="UJ266" s="43"/>
      <c r="UK266" s="43"/>
      <c r="UL266" s="43"/>
      <c r="UM266" s="43"/>
      <c r="UN266" s="43"/>
      <c r="UO266" s="43"/>
      <c r="UP266" s="43"/>
      <c r="UQ266" s="43"/>
      <c r="UR266" s="43"/>
      <c r="US266" s="43"/>
      <c r="UT266" s="43"/>
      <c r="UU266" s="43"/>
      <c r="UV266" s="43"/>
      <c r="UW266" s="43"/>
      <c r="UX266" s="43"/>
      <c r="UY266" s="43"/>
      <c r="UZ266" s="43"/>
      <c r="VA266" s="43"/>
      <c r="VB266" s="43"/>
      <c r="VC266" s="43"/>
      <c r="VD266" s="43"/>
      <c r="VE266" s="43"/>
      <c r="VF266" s="43"/>
      <c r="VG266" s="43"/>
      <c r="VH266" s="43"/>
      <c r="VI266" s="43"/>
      <c r="VJ266" s="43"/>
      <c r="VK266" s="43"/>
      <c r="VL266" s="43"/>
      <c r="VM266" s="43"/>
      <c r="VN266" s="43"/>
      <c r="VO266" s="43"/>
      <c r="VP266" s="43"/>
      <c r="VQ266" s="43"/>
      <c r="VR266" s="43"/>
      <c r="VS266" s="43"/>
      <c r="VT266" s="43"/>
      <c r="VU266" s="43"/>
      <c r="VV266" s="43"/>
      <c r="VW266" s="43"/>
      <c r="VX266" s="43"/>
      <c r="VY266" s="43"/>
      <c r="VZ266" s="43"/>
      <c r="WA266" s="43"/>
      <c r="WB266" s="43"/>
      <c r="WC266" s="43"/>
      <c r="WD266" s="43"/>
      <c r="WE266" s="43"/>
      <c r="WF266" s="43"/>
      <c r="WG266" s="43"/>
      <c r="WH266" s="43"/>
      <c r="WI266" s="43"/>
      <c r="WJ266" s="43"/>
      <c r="WK266" s="43"/>
      <c r="WL266" s="43"/>
      <c r="WM266" s="43"/>
      <c r="WN266" s="43"/>
      <c r="WO266" s="43"/>
      <c r="WP266" s="43"/>
      <c r="WQ266" s="43"/>
      <c r="WR266" s="43"/>
      <c r="WS266" s="43"/>
      <c r="WT266" s="43"/>
      <c r="WU266" s="43"/>
      <c r="WV266" s="43"/>
      <c r="WW266" s="43"/>
      <c r="WX266" s="43"/>
      <c r="WY266" s="43"/>
      <c r="WZ266" s="43"/>
      <c r="XA266" s="43"/>
      <c r="XB266" s="43"/>
      <c r="XC266" s="43"/>
      <c r="XD266" s="43"/>
      <c r="XE266" s="43"/>
      <c r="XF266" s="43"/>
      <c r="XG266" s="43"/>
      <c r="XH266" s="43"/>
      <c r="XI266" s="43"/>
      <c r="XJ266" s="43"/>
      <c r="XK266" s="43"/>
      <c r="XL266" s="43"/>
      <c r="XM266" s="43"/>
      <c r="XN266" s="43"/>
      <c r="XO266" s="43"/>
      <c r="XP266" s="43"/>
      <c r="XQ266" s="43"/>
      <c r="XR266" s="43"/>
      <c r="XS266" s="43"/>
      <c r="XT266" s="43"/>
      <c r="XU266" s="43"/>
      <c r="XV266" s="43"/>
      <c r="XW266" s="43"/>
      <c r="XX266" s="43"/>
      <c r="XY266" s="43"/>
      <c r="XZ266" s="43"/>
      <c r="YA266" s="43"/>
      <c r="YB266" s="43"/>
      <c r="YC266" s="43"/>
      <c r="YD266" s="43"/>
      <c r="YE266" s="43"/>
      <c r="YF266" s="43"/>
      <c r="YG266" s="43"/>
      <c r="YH266" s="43"/>
      <c r="YI266" s="43"/>
      <c r="YJ266" s="43"/>
      <c r="YK266" s="43"/>
      <c r="YL266" s="43"/>
      <c r="YM266" s="43"/>
      <c r="YN266" s="43"/>
      <c r="YO266" s="43"/>
      <c r="YP266" s="43"/>
      <c r="YQ266" s="43"/>
      <c r="YR266" s="43"/>
    </row>
    <row r="267" spans="1:668" s="56" customFormat="1" ht="15.75" x14ac:dyDescent="0.25">
      <c r="A267" s="43"/>
      <c r="B267" s="2"/>
      <c r="C267" s="2"/>
      <c r="D267" s="1"/>
      <c r="E267" s="1"/>
      <c r="F267" s="47"/>
      <c r="G267" s="65"/>
      <c r="H267" s="47"/>
      <c r="I267" s="47"/>
      <c r="J267" s="47"/>
      <c r="K267" s="47"/>
      <c r="L267" s="65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  <c r="IW267" s="43"/>
      <c r="IX267" s="43"/>
      <c r="IY267" s="43"/>
      <c r="IZ267" s="43"/>
      <c r="JA267" s="43"/>
      <c r="JB267" s="43"/>
      <c r="JC267" s="43"/>
      <c r="JD267" s="43"/>
      <c r="JE267" s="43"/>
      <c r="JF267" s="43"/>
      <c r="JG267" s="43"/>
      <c r="JH267" s="43"/>
      <c r="JI267" s="43"/>
      <c r="JJ267" s="43"/>
      <c r="JK267" s="43"/>
      <c r="JL267" s="43"/>
      <c r="JM267" s="43"/>
      <c r="JN267" s="43"/>
      <c r="JO267" s="43"/>
      <c r="JP267" s="43"/>
      <c r="JQ267" s="43"/>
      <c r="JR267" s="43"/>
      <c r="JS267" s="43"/>
      <c r="JT267" s="43"/>
      <c r="JU267" s="43"/>
      <c r="JV267" s="43"/>
      <c r="JW267" s="43"/>
      <c r="JX267" s="43"/>
      <c r="JY267" s="43"/>
      <c r="JZ267" s="43"/>
      <c r="KA267" s="43"/>
      <c r="KB267" s="43"/>
      <c r="KC267" s="43"/>
      <c r="KD267" s="43"/>
      <c r="KE267" s="43"/>
      <c r="KF267" s="43"/>
      <c r="KG267" s="43"/>
      <c r="KH267" s="43"/>
      <c r="KI267" s="43"/>
      <c r="KJ267" s="43"/>
      <c r="KK267" s="43"/>
      <c r="KL267" s="43"/>
      <c r="KM267" s="43"/>
      <c r="KN267" s="43"/>
      <c r="KO267" s="43"/>
      <c r="KP267" s="43"/>
      <c r="KQ267" s="43"/>
      <c r="KR267" s="43"/>
      <c r="KS267" s="43"/>
      <c r="KT267" s="43"/>
      <c r="KU267" s="43"/>
      <c r="KV267" s="43"/>
      <c r="KW267" s="43"/>
      <c r="KX267" s="43"/>
      <c r="KY267" s="43"/>
      <c r="KZ267" s="43"/>
      <c r="LA267" s="43"/>
      <c r="LB267" s="43"/>
      <c r="LC267" s="43"/>
      <c r="LD267" s="43"/>
      <c r="LE267" s="43"/>
      <c r="LF267" s="43"/>
      <c r="LG267" s="43"/>
      <c r="LH267" s="43"/>
      <c r="LI267" s="43"/>
      <c r="LJ267" s="43"/>
      <c r="LK267" s="43"/>
      <c r="LL267" s="43"/>
      <c r="LM267" s="43"/>
      <c r="LN267" s="43"/>
      <c r="LO267" s="43"/>
      <c r="LP267" s="43"/>
      <c r="LQ267" s="43"/>
      <c r="LR267" s="43"/>
      <c r="LS267" s="43"/>
      <c r="LT267" s="43"/>
      <c r="LU267" s="43"/>
      <c r="LV267" s="43"/>
      <c r="LW267" s="43"/>
      <c r="LX267" s="43"/>
      <c r="LY267" s="43"/>
      <c r="LZ267" s="43"/>
      <c r="MA267" s="43"/>
      <c r="MB267" s="43"/>
      <c r="MC267" s="43"/>
      <c r="MD267" s="43"/>
      <c r="ME267" s="43"/>
      <c r="MF267" s="43"/>
      <c r="MG267" s="43"/>
      <c r="MH267" s="43"/>
      <c r="MI267" s="43"/>
      <c r="MJ267" s="43"/>
      <c r="MK267" s="43"/>
      <c r="ML267" s="43"/>
      <c r="MM267" s="43"/>
      <c r="MN267" s="43"/>
      <c r="MO267" s="43"/>
      <c r="MP267" s="43"/>
      <c r="MQ267" s="43"/>
      <c r="MR267" s="43"/>
      <c r="MS267" s="43"/>
      <c r="MT267" s="43"/>
      <c r="MU267" s="43"/>
      <c r="MV267" s="43"/>
      <c r="MW267" s="43"/>
      <c r="MX267" s="43"/>
      <c r="MY267" s="43"/>
      <c r="MZ267" s="43"/>
      <c r="NA267" s="43"/>
      <c r="NB267" s="43"/>
      <c r="NC267" s="43"/>
      <c r="ND267" s="43"/>
      <c r="NE267" s="43"/>
      <c r="NF267" s="43"/>
      <c r="NG267" s="43"/>
      <c r="NH267" s="43"/>
      <c r="NI267" s="43"/>
      <c r="NJ267" s="43"/>
      <c r="NK267" s="43"/>
      <c r="NL267" s="43"/>
      <c r="NM267" s="43"/>
      <c r="NN267" s="43"/>
      <c r="NO267" s="43"/>
      <c r="NP267" s="43"/>
      <c r="NQ267" s="43"/>
      <c r="NR267" s="43"/>
      <c r="NS267" s="43"/>
      <c r="NT267" s="43"/>
      <c r="NU267" s="43"/>
      <c r="NV267" s="43"/>
      <c r="NW267" s="43"/>
      <c r="NX267" s="43"/>
      <c r="NY267" s="43"/>
      <c r="NZ267" s="43"/>
      <c r="OA267" s="43"/>
      <c r="OB267" s="43"/>
      <c r="OC267" s="43"/>
      <c r="OD267" s="43"/>
      <c r="OE267" s="43"/>
      <c r="OF267" s="43"/>
      <c r="OG267" s="43"/>
      <c r="OH267" s="43"/>
      <c r="OI267" s="43"/>
      <c r="OJ267" s="43"/>
      <c r="OK267" s="43"/>
      <c r="OL267" s="43"/>
      <c r="OM267" s="43"/>
      <c r="ON267" s="43"/>
      <c r="OO267" s="43"/>
      <c r="OP267" s="43"/>
      <c r="OQ267" s="43"/>
      <c r="OR267" s="43"/>
      <c r="OS267" s="43"/>
      <c r="OT267" s="43"/>
      <c r="OU267" s="43"/>
      <c r="OV267" s="43"/>
      <c r="OW267" s="43"/>
      <c r="OX267" s="43"/>
      <c r="OY267" s="43"/>
      <c r="OZ267" s="43"/>
      <c r="PA267" s="43"/>
      <c r="PB267" s="43"/>
      <c r="PC267" s="43"/>
      <c r="PD267" s="43"/>
      <c r="PE267" s="43"/>
      <c r="PF267" s="43"/>
      <c r="PG267" s="43"/>
      <c r="PH267" s="43"/>
      <c r="PI267" s="43"/>
      <c r="PJ267" s="43"/>
      <c r="PK267" s="43"/>
      <c r="PL267" s="43"/>
      <c r="PM267" s="43"/>
      <c r="PN267" s="43"/>
      <c r="PO267" s="43"/>
      <c r="PP267" s="43"/>
      <c r="PQ267" s="43"/>
      <c r="PR267" s="43"/>
      <c r="PS267" s="43"/>
      <c r="PT267" s="43"/>
      <c r="PU267" s="43"/>
      <c r="PV267" s="43"/>
      <c r="PW267" s="43"/>
      <c r="PX267" s="43"/>
      <c r="PY267" s="43"/>
      <c r="PZ267" s="43"/>
      <c r="QA267" s="43"/>
      <c r="QB267" s="43"/>
      <c r="QC267" s="43"/>
      <c r="QD267" s="43"/>
      <c r="QE267" s="43"/>
      <c r="QF267" s="43"/>
      <c r="QG267" s="43"/>
      <c r="QH267" s="43"/>
      <c r="QI267" s="43"/>
      <c r="QJ267" s="43"/>
      <c r="QK267" s="43"/>
      <c r="QL267" s="43"/>
      <c r="QM267" s="43"/>
      <c r="QN267" s="43"/>
      <c r="QO267" s="43"/>
      <c r="QP267" s="43"/>
      <c r="QQ267" s="43"/>
      <c r="QR267" s="43"/>
      <c r="QS267" s="43"/>
      <c r="QT267" s="43"/>
      <c r="QU267" s="43"/>
      <c r="QV267" s="43"/>
      <c r="QW267" s="43"/>
      <c r="QX267" s="43"/>
      <c r="QY267" s="43"/>
      <c r="QZ267" s="43"/>
      <c r="RA267" s="43"/>
      <c r="RB267" s="43"/>
      <c r="RC267" s="43"/>
      <c r="RD267" s="43"/>
      <c r="RE267" s="43"/>
      <c r="RF267" s="43"/>
      <c r="RG267" s="43"/>
      <c r="RH267" s="43"/>
      <c r="RI267" s="43"/>
      <c r="RJ267" s="43"/>
      <c r="RK267" s="43"/>
      <c r="RL267" s="43"/>
      <c r="RM267" s="43"/>
      <c r="RN267" s="43"/>
      <c r="RO267" s="43"/>
      <c r="RP267" s="43"/>
      <c r="RQ267" s="43"/>
      <c r="RR267" s="43"/>
      <c r="RS267" s="43"/>
      <c r="RT267" s="43"/>
      <c r="RU267" s="43"/>
      <c r="RV267" s="43"/>
      <c r="RW267" s="43"/>
      <c r="RX267" s="43"/>
      <c r="RY267" s="43"/>
      <c r="RZ267" s="43"/>
      <c r="SA267" s="43"/>
      <c r="SB267" s="43"/>
      <c r="SC267" s="43"/>
      <c r="SD267" s="43"/>
      <c r="SE267" s="43"/>
      <c r="SF267" s="43"/>
      <c r="SG267" s="43"/>
      <c r="SH267" s="43"/>
      <c r="SI267" s="43"/>
      <c r="SJ267" s="43"/>
      <c r="SK267" s="43"/>
      <c r="SL267" s="43"/>
      <c r="SM267" s="43"/>
      <c r="SN267" s="43"/>
      <c r="SO267" s="43"/>
      <c r="SP267" s="43"/>
      <c r="SQ267" s="43"/>
      <c r="SR267" s="43"/>
      <c r="SS267" s="43"/>
      <c r="ST267" s="43"/>
      <c r="SU267" s="43"/>
      <c r="SV267" s="43"/>
      <c r="SW267" s="43"/>
      <c r="SX267" s="43"/>
      <c r="SY267" s="43"/>
      <c r="SZ267" s="43"/>
      <c r="TA267" s="43"/>
      <c r="TB267" s="43"/>
      <c r="TC267" s="43"/>
      <c r="TD267" s="43"/>
      <c r="TE267" s="43"/>
      <c r="TF267" s="43"/>
      <c r="TG267" s="43"/>
      <c r="TH267" s="43"/>
      <c r="TI267" s="43"/>
      <c r="TJ267" s="43"/>
      <c r="TK267" s="43"/>
      <c r="TL267" s="43"/>
      <c r="TM267" s="43"/>
      <c r="TN267" s="43"/>
      <c r="TO267" s="43"/>
      <c r="TP267" s="43"/>
      <c r="TQ267" s="43"/>
      <c r="TR267" s="43"/>
      <c r="TS267" s="43"/>
      <c r="TT267" s="43"/>
      <c r="TU267" s="43"/>
      <c r="TV267" s="43"/>
      <c r="TW267" s="43"/>
      <c r="TX267" s="43"/>
      <c r="TY267" s="43"/>
      <c r="TZ267" s="43"/>
      <c r="UA267" s="43"/>
      <c r="UB267" s="43"/>
      <c r="UC267" s="43"/>
      <c r="UD267" s="43"/>
      <c r="UE267" s="43"/>
      <c r="UF267" s="43"/>
      <c r="UG267" s="43"/>
      <c r="UH267" s="43"/>
      <c r="UI267" s="43"/>
      <c r="UJ267" s="43"/>
      <c r="UK267" s="43"/>
      <c r="UL267" s="43"/>
      <c r="UM267" s="43"/>
      <c r="UN267" s="43"/>
      <c r="UO267" s="43"/>
      <c r="UP267" s="43"/>
      <c r="UQ267" s="43"/>
      <c r="UR267" s="43"/>
      <c r="US267" s="43"/>
      <c r="UT267" s="43"/>
      <c r="UU267" s="43"/>
      <c r="UV267" s="43"/>
      <c r="UW267" s="43"/>
      <c r="UX267" s="43"/>
      <c r="UY267" s="43"/>
      <c r="UZ267" s="43"/>
      <c r="VA267" s="43"/>
      <c r="VB267" s="43"/>
      <c r="VC267" s="43"/>
      <c r="VD267" s="43"/>
      <c r="VE267" s="43"/>
      <c r="VF267" s="43"/>
      <c r="VG267" s="43"/>
      <c r="VH267" s="43"/>
      <c r="VI267" s="43"/>
      <c r="VJ267" s="43"/>
      <c r="VK267" s="43"/>
      <c r="VL267" s="43"/>
      <c r="VM267" s="43"/>
      <c r="VN267" s="43"/>
      <c r="VO267" s="43"/>
      <c r="VP267" s="43"/>
      <c r="VQ267" s="43"/>
      <c r="VR267" s="43"/>
      <c r="VS267" s="43"/>
      <c r="VT267" s="43"/>
      <c r="VU267" s="43"/>
      <c r="VV267" s="43"/>
      <c r="VW267" s="43"/>
      <c r="VX267" s="43"/>
      <c r="VY267" s="43"/>
      <c r="VZ267" s="43"/>
      <c r="WA267" s="43"/>
      <c r="WB267" s="43"/>
      <c r="WC267" s="43"/>
      <c r="WD267" s="43"/>
      <c r="WE267" s="43"/>
      <c r="WF267" s="43"/>
      <c r="WG267" s="43"/>
      <c r="WH267" s="43"/>
      <c r="WI267" s="43"/>
      <c r="WJ267" s="43"/>
      <c r="WK267" s="43"/>
      <c r="WL267" s="43"/>
      <c r="WM267" s="43"/>
      <c r="WN267" s="43"/>
      <c r="WO267" s="43"/>
      <c r="WP267" s="43"/>
      <c r="WQ267" s="43"/>
      <c r="WR267" s="43"/>
      <c r="WS267" s="43"/>
      <c r="WT267" s="43"/>
      <c r="WU267" s="43"/>
      <c r="WV267" s="43"/>
      <c r="WW267" s="43"/>
      <c r="WX267" s="43"/>
      <c r="WY267" s="43"/>
      <c r="WZ267" s="43"/>
      <c r="XA267" s="43"/>
      <c r="XB267" s="43"/>
      <c r="XC267" s="43"/>
      <c r="XD267" s="43"/>
      <c r="XE267" s="43"/>
      <c r="XF267" s="43"/>
      <c r="XG267" s="43"/>
      <c r="XH267" s="43"/>
      <c r="XI267" s="43"/>
      <c r="XJ267" s="43"/>
      <c r="XK267" s="43"/>
      <c r="XL267" s="43"/>
      <c r="XM267" s="43"/>
      <c r="XN267" s="43"/>
      <c r="XO267" s="43"/>
      <c r="XP267" s="43"/>
      <c r="XQ267" s="43"/>
      <c r="XR267" s="43"/>
      <c r="XS267" s="43"/>
      <c r="XT267" s="43"/>
      <c r="XU267" s="43"/>
      <c r="XV267" s="43"/>
      <c r="XW267" s="43"/>
      <c r="XX267" s="43"/>
      <c r="XY267" s="43"/>
      <c r="XZ267" s="43"/>
      <c r="YA267" s="43"/>
      <c r="YB267" s="43"/>
      <c r="YC267" s="43"/>
      <c r="YD267" s="43"/>
      <c r="YE267" s="43"/>
      <c r="YF267" s="43"/>
      <c r="YG267" s="43"/>
      <c r="YH267" s="43"/>
      <c r="YI267" s="43"/>
      <c r="YJ267" s="43"/>
      <c r="YK267" s="43"/>
      <c r="YL267" s="43"/>
      <c r="YM267" s="43"/>
      <c r="YN267" s="43"/>
      <c r="YO267" s="43"/>
      <c r="YP267" s="43"/>
      <c r="YQ267" s="43"/>
      <c r="YR267" s="43"/>
    </row>
    <row r="268" spans="1:668" s="56" customFormat="1" ht="15.75" x14ac:dyDescent="0.25">
      <c r="A268" s="43"/>
      <c r="B268" s="2"/>
      <c r="C268" s="2"/>
      <c r="D268" s="1"/>
      <c r="E268" s="1"/>
      <c r="F268" s="47"/>
      <c r="G268" s="65"/>
      <c r="H268" s="47"/>
      <c r="I268" s="47"/>
      <c r="J268" s="47"/>
      <c r="K268" s="47"/>
      <c r="L268" s="65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  <c r="IW268" s="43"/>
      <c r="IX268" s="43"/>
      <c r="IY268" s="43"/>
      <c r="IZ268" s="43"/>
      <c r="JA268" s="43"/>
      <c r="JB268" s="43"/>
      <c r="JC268" s="43"/>
      <c r="JD268" s="43"/>
      <c r="JE268" s="43"/>
      <c r="JF268" s="43"/>
      <c r="JG268" s="43"/>
      <c r="JH268" s="43"/>
      <c r="JI268" s="43"/>
      <c r="JJ268" s="43"/>
      <c r="JK268" s="43"/>
      <c r="JL268" s="43"/>
      <c r="JM268" s="43"/>
      <c r="JN268" s="43"/>
      <c r="JO268" s="43"/>
      <c r="JP268" s="43"/>
      <c r="JQ268" s="43"/>
      <c r="JR268" s="43"/>
      <c r="JS268" s="43"/>
      <c r="JT268" s="43"/>
      <c r="JU268" s="43"/>
      <c r="JV268" s="43"/>
      <c r="JW268" s="43"/>
      <c r="JX268" s="43"/>
      <c r="JY268" s="43"/>
      <c r="JZ268" s="43"/>
      <c r="KA268" s="43"/>
      <c r="KB268" s="43"/>
      <c r="KC268" s="43"/>
      <c r="KD268" s="43"/>
      <c r="KE268" s="43"/>
      <c r="KF268" s="43"/>
      <c r="KG268" s="43"/>
      <c r="KH268" s="43"/>
      <c r="KI268" s="43"/>
      <c r="KJ268" s="43"/>
      <c r="KK268" s="43"/>
      <c r="KL268" s="43"/>
      <c r="KM268" s="43"/>
      <c r="KN268" s="43"/>
      <c r="KO268" s="43"/>
      <c r="KP268" s="43"/>
      <c r="KQ268" s="43"/>
      <c r="KR268" s="43"/>
      <c r="KS268" s="43"/>
      <c r="KT268" s="43"/>
      <c r="KU268" s="43"/>
      <c r="KV268" s="43"/>
      <c r="KW268" s="43"/>
      <c r="KX268" s="43"/>
      <c r="KY268" s="43"/>
      <c r="KZ268" s="43"/>
      <c r="LA268" s="43"/>
      <c r="LB268" s="43"/>
      <c r="LC268" s="43"/>
      <c r="LD268" s="43"/>
      <c r="LE268" s="43"/>
      <c r="LF268" s="43"/>
      <c r="LG268" s="43"/>
      <c r="LH268" s="43"/>
      <c r="LI268" s="43"/>
      <c r="LJ268" s="43"/>
      <c r="LK268" s="43"/>
      <c r="LL268" s="43"/>
      <c r="LM268" s="43"/>
      <c r="LN268" s="43"/>
      <c r="LO268" s="43"/>
      <c r="LP268" s="43"/>
      <c r="LQ268" s="43"/>
      <c r="LR268" s="43"/>
      <c r="LS268" s="43"/>
      <c r="LT268" s="43"/>
      <c r="LU268" s="43"/>
      <c r="LV268" s="43"/>
      <c r="LW268" s="43"/>
      <c r="LX268" s="43"/>
      <c r="LY268" s="43"/>
      <c r="LZ268" s="43"/>
      <c r="MA268" s="43"/>
      <c r="MB268" s="43"/>
      <c r="MC268" s="43"/>
      <c r="MD268" s="43"/>
      <c r="ME268" s="43"/>
      <c r="MF268" s="43"/>
      <c r="MG268" s="43"/>
      <c r="MH268" s="43"/>
      <c r="MI268" s="43"/>
      <c r="MJ268" s="43"/>
      <c r="MK268" s="43"/>
      <c r="ML268" s="43"/>
      <c r="MM268" s="43"/>
      <c r="MN268" s="43"/>
      <c r="MO268" s="43"/>
      <c r="MP268" s="43"/>
      <c r="MQ268" s="43"/>
      <c r="MR268" s="43"/>
      <c r="MS268" s="43"/>
      <c r="MT268" s="43"/>
      <c r="MU268" s="43"/>
      <c r="MV268" s="43"/>
      <c r="MW268" s="43"/>
      <c r="MX268" s="43"/>
      <c r="MY268" s="43"/>
      <c r="MZ268" s="43"/>
      <c r="NA268" s="43"/>
      <c r="NB268" s="43"/>
      <c r="NC268" s="43"/>
      <c r="ND268" s="43"/>
      <c r="NE268" s="43"/>
      <c r="NF268" s="43"/>
      <c r="NG268" s="43"/>
      <c r="NH268" s="43"/>
      <c r="NI268" s="43"/>
      <c r="NJ268" s="43"/>
      <c r="NK268" s="43"/>
      <c r="NL268" s="43"/>
      <c r="NM268" s="43"/>
      <c r="NN268" s="43"/>
      <c r="NO268" s="43"/>
      <c r="NP268" s="43"/>
      <c r="NQ268" s="43"/>
      <c r="NR268" s="43"/>
      <c r="NS268" s="43"/>
      <c r="NT268" s="43"/>
      <c r="NU268" s="43"/>
      <c r="NV268" s="43"/>
      <c r="NW268" s="43"/>
      <c r="NX268" s="43"/>
      <c r="NY268" s="43"/>
      <c r="NZ268" s="43"/>
      <c r="OA268" s="43"/>
      <c r="OB268" s="43"/>
      <c r="OC268" s="43"/>
      <c r="OD268" s="43"/>
      <c r="OE268" s="43"/>
      <c r="OF268" s="43"/>
      <c r="OG268" s="43"/>
      <c r="OH268" s="43"/>
      <c r="OI268" s="43"/>
      <c r="OJ268" s="43"/>
      <c r="OK268" s="43"/>
      <c r="OL268" s="43"/>
      <c r="OM268" s="43"/>
      <c r="ON268" s="43"/>
      <c r="OO268" s="43"/>
      <c r="OP268" s="43"/>
      <c r="OQ268" s="43"/>
      <c r="OR268" s="43"/>
      <c r="OS268" s="43"/>
      <c r="OT268" s="43"/>
      <c r="OU268" s="43"/>
      <c r="OV268" s="43"/>
      <c r="OW268" s="43"/>
      <c r="OX268" s="43"/>
      <c r="OY268" s="43"/>
      <c r="OZ268" s="43"/>
      <c r="PA268" s="43"/>
      <c r="PB268" s="43"/>
      <c r="PC268" s="43"/>
      <c r="PD268" s="43"/>
      <c r="PE268" s="43"/>
      <c r="PF268" s="43"/>
      <c r="PG268" s="43"/>
      <c r="PH268" s="43"/>
      <c r="PI268" s="43"/>
      <c r="PJ268" s="43"/>
      <c r="PK268" s="43"/>
      <c r="PL268" s="43"/>
      <c r="PM268" s="43"/>
      <c r="PN268" s="43"/>
      <c r="PO268" s="43"/>
      <c r="PP268" s="43"/>
      <c r="PQ268" s="43"/>
      <c r="PR268" s="43"/>
      <c r="PS268" s="43"/>
      <c r="PT268" s="43"/>
      <c r="PU268" s="43"/>
      <c r="PV268" s="43"/>
      <c r="PW268" s="43"/>
      <c r="PX268" s="43"/>
      <c r="PY268" s="43"/>
      <c r="PZ268" s="43"/>
      <c r="QA268" s="43"/>
      <c r="QB268" s="43"/>
      <c r="QC268" s="43"/>
      <c r="QD268" s="43"/>
      <c r="QE268" s="43"/>
      <c r="QF268" s="43"/>
      <c r="QG268" s="43"/>
      <c r="QH268" s="43"/>
      <c r="QI268" s="43"/>
      <c r="QJ268" s="43"/>
      <c r="QK268" s="43"/>
      <c r="QL268" s="43"/>
      <c r="QM268" s="43"/>
      <c r="QN268" s="43"/>
      <c r="QO268" s="43"/>
      <c r="QP268" s="43"/>
      <c r="QQ268" s="43"/>
      <c r="QR268" s="43"/>
      <c r="QS268" s="43"/>
      <c r="QT268" s="43"/>
      <c r="QU268" s="43"/>
      <c r="QV268" s="43"/>
      <c r="QW268" s="43"/>
      <c r="QX268" s="43"/>
      <c r="QY268" s="43"/>
      <c r="QZ268" s="43"/>
      <c r="RA268" s="43"/>
      <c r="RB268" s="43"/>
      <c r="RC268" s="43"/>
      <c r="RD268" s="43"/>
      <c r="RE268" s="43"/>
      <c r="RF268" s="43"/>
      <c r="RG268" s="43"/>
      <c r="RH268" s="43"/>
      <c r="RI268" s="43"/>
      <c r="RJ268" s="43"/>
      <c r="RK268" s="43"/>
      <c r="RL268" s="43"/>
      <c r="RM268" s="43"/>
      <c r="RN268" s="43"/>
      <c r="RO268" s="43"/>
      <c r="RP268" s="43"/>
      <c r="RQ268" s="43"/>
      <c r="RR268" s="43"/>
      <c r="RS268" s="43"/>
      <c r="RT268" s="43"/>
      <c r="RU268" s="43"/>
      <c r="RV268" s="43"/>
      <c r="RW268" s="43"/>
      <c r="RX268" s="43"/>
      <c r="RY268" s="43"/>
      <c r="RZ268" s="43"/>
      <c r="SA268" s="43"/>
      <c r="SB268" s="43"/>
      <c r="SC268" s="43"/>
      <c r="SD268" s="43"/>
      <c r="SE268" s="43"/>
      <c r="SF268" s="43"/>
      <c r="SG268" s="43"/>
      <c r="SH268" s="43"/>
      <c r="SI268" s="43"/>
      <c r="SJ268" s="43"/>
      <c r="SK268" s="43"/>
      <c r="SL268" s="43"/>
      <c r="SM268" s="43"/>
      <c r="SN268" s="43"/>
      <c r="SO268" s="43"/>
      <c r="SP268" s="43"/>
      <c r="SQ268" s="43"/>
      <c r="SR268" s="43"/>
      <c r="SS268" s="43"/>
      <c r="ST268" s="43"/>
      <c r="SU268" s="43"/>
      <c r="SV268" s="43"/>
      <c r="SW268" s="43"/>
      <c r="SX268" s="43"/>
      <c r="SY268" s="43"/>
      <c r="SZ268" s="43"/>
      <c r="TA268" s="43"/>
      <c r="TB268" s="43"/>
      <c r="TC268" s="43"/>
      <c r="TD268" s="43"/>
      <c r="TE268" s="43"/>
      <c r="TF268" s="43"/>
      <c r="TG268" s="43"/>
      <c r="TH268" s="43"/>
      <c r="TI268" s="43"/>
      <c r="TJ268" s="43"/>
      <c r="TK268" s="43"/>
      <c r="TL268" s="43"/>
      <c r="TM268" s="43"/>
      <c r="TN268" s="43"/>
      <c r="TO268" s="43"/>
      <c r="TP268" s="43"/>
      <c r="TQ268" s="43"/>
      <c r="TR268" s="43"/>
      <c r="TS268" s="43"/>
      <c r="TT268" s="43"/>
      <c r="TU268" s="43"/>
      <c r="TV268" s="43"/>
      <c r="TW268" s="43"/>
      <c r="TX268" s="43"/>
      <c r="TY268" s="43"/>
      <c r="TZ268" s="43"/>
      <c r="UA268" s="43"/>
      <c r="UB268" s="43"/>
      <c r="UC268" s="43"/>
      <c r="UD268" s="43"/>
      <c r="UE268" s="43"/>
      <c r="UF268" s="43"/>
      <c r="UG268" s="43"/>
      <c r="UH268" s="43"/>
      <c r="UI268" s="43"/>
      <c r="UJ268" s="43"/>
      <c r="UK268" s="43"/>
      <c r="UL268" s="43"/>
      <c r="UM268" s="43"/>
      <c r="UN268" s="43"/>
      <c r="UO268" s="43"/>
      <c r="UP268" s="43"/>
      <c r="UQ268" s="43"/>
      <c r="UR268" s="43"/>
      <c r="US268" s="43"/>
      <c r="UT268" s="43"/>
      <c r="UU268" s="43"/>
      <c r="UV268" s="43"/>
      <c r="UW268" s="43"/>
      <c r="UX268" s="43"/>
      <c r="UY268" s="43"/>
      <c r="UZ268" s="43"/>
      <c r="VA268" s="43"/>
      <c r="VB268" s="43"/>
      <c r="VC268" s="43"/>
      <c r="VD268" s="43"/>
      <c r="VE268" s="43"/>
      <c r="VF268" s="43"/>
      <c r="VG268" s="43"/>
      <c r="VH268" s="43"/>
      <c r="VI268" s="43"/>
      <c r="VJ268" s="43"/>
      <c r="VK268" s="43"/>
      <c r="VL268" s="43"/>
      <c r="VM268" s="43"/>
      <c r="VN268" s="43"/>
      <c r="VO268" s="43"/>
      <c r="VP268" s="43"/>
      <c r="VQ268" s="43"/>
      <c r="VR268" s="43"/>
      <c r="VS268" s="43"/>
      <c r="VT268" s="43"/>
      <c r="VU268" s="43"/>
      <c r="VV268" s="43"/>
      <c r="VW268" s="43"/>
      <c r="VX268" s="43"/>
      <c r="VY268" s="43"/>
      <c r="VZ268" s="43"/>
      <c r="WA268" s="43"/>
      <c r="WB268" s="43"/>
      <c r="WC268" s="43"/>
      <c r="WD268" s="43"/>
      <c r="WE268" s="43"/>
      <c r="WF268" s="43"/>
      <c r="WG268" s="43"/>
      <c r="WH268" s="43"/>
      <c r="WI268" s="43"/>
      <c r="WJ268" s="43"/>
      <c r="WK268" s="43"/>
      <c r="WL268" s="43"/>
      <c r="WM268" s="43"/>
      <c r="WN268" s="43"/>
      <c r="WO268" s="43"/>
      <c r="WP268" s="43"/>
      <c r="WQ268" s="43"/>
      <c r="WR268" s="43"/>
      <c r="WS268" s="43"/>
      <c r="WT268" s="43"/>
      <c r="WU268" s="43"/>
      <c r="WV268" s="43"/>
      <c r="WW268" s="43"/>
      <c r="WX268" s="43"/>
      <c r="WY268" s="43"/>
      <c r="WZ268" s="43"/>
      <c r="XA268" s="43"/>
      <c r="XB268" s="43"/>
      <c r="XC268" s="43"/>
      <c r="XD268" s="43"/>
      <c r="XE268" s="43"/>
      <c r="XF268" s="43"/>
      <c r="XG268" s="43"/>
      <c r="XH268" s="43"/>
      <c r="XI268" s="43"/>
      <c r="XJ268" s="43"/>
      <c r="XK268" s="43"/>
      <c r="XL268" s="43"/>
      <c r="XM268" s="43"/>
      <c r="XN268" s="43"/>
      <c r="XO268" s="43"/>
      <c r="XP268" s="43"/>
      <c r="XQ268" s="43"/>
      <c r="XR268" s="43"/>
      <c r="XS268" s="43"/>
      <c r="XT268" s="43"/>
      <c r="XU268" s="43"/>
      <c r="XV268" s="43"/>
      <c r="XW268" s="43"/>
      <c r="XX268" s="43"/>
      <c r="XY268" s="43"/>
      <c r="XZ268" s="43"/>
      <c r="YA268" s="43"/>
      <c r="YB268" s="43"/>
      <c r="YC268" s="43"/>
      <c r="YD268" s="43"/>
      <c r="YE268" s="43"/>
      <c r="YF268" s="43"/>
      <c r="YG268" s="43"/>
      <c r="YH268" s="43"/>
      <c r="YI268" s="43"/>
      <c r="YJ268" s="43"/>
      <c r="YK268" s="43"/>
      <c r="YL268" s="43"/>
      <c r="YM268" s="43"/>
      <c r="YN268" s="43"/>
      <c r="YO268" s="43"/>
      <c r="YP268" s="43"/>
      <c r="YQ268" s="43"/>
      <c r="YR268" s="43"/>
    </row>
    <row r="269" spans="1:668" s="56" customFormat="1" ht="15.75" x14ac:dyDescent="0.25">
      <c r="A269" s="43"/>
      <c r="B269" s="2"/>
      <c r="C269" s="2"/>
      <c r="D269" s="1"/>
      <c r="E269" s="1"/>
      <c r="F269" s="47"/>
      <c r="G269" s="65"/>
      <c r="H269" s="47"/>
      <c r="I269" s="47"/>
      <c r="J269" s="47"/>
      <c r="K269" s="47"/>
      <c r="L269" s="65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  <c r="IW269" s="43"/>
      <c r="IX269" s="43"/>
      <c r="IY269" s="43"/>
      <c r="IZ269" s="43"/>
      <c r="JA269" s="43"/>
      <c r="JB269" s="43"/>
      <c r="JC269" s="43"/>
      <c r="JD269" s="43"/>
      <c r="JE269" s="43"/>
      <c r="JF269" s="43"/>
      <c r="JG269" s="43"/>
      <c r="JH269" s="43"/>
      <c r="JI269" s="43"/>
      <c r="JJ269" s="43"/>
      <c r="JK269" s="43"/>
      <c r="JL269" s="43"/>
      <c r="JM269" s="43"/>
      <c r="JN269" s="43"/>
      <c r="JO269" s="43"/>
      <c r="JP269" s="43"/>
      <c r="JQ269" s="43"/>
      <c r="JR269" s="43"/>
      <c r="JS269" s="43"/>
      <c r="JT269" s="43"/>
      <c r="JU269" s="43"/>
      <c r="JV269" s="43"/>
      <c r="JW269" s="43"/>
      <c r="JX269" s="43"/>
      <c r="JY269" s="43"/>
      <c r="JZ269" s="43"/>
      <c r="KA269" s="43"/>
      <c r="KB269" s="43"/>
      <c r="KC269" s="43"/>
      <c r="KD269" s="43"/>
      <c r="KE269" s="43"/>
      <c r="KF269" s="43"/>
      <c r="KG269" s="43"/>
      <c r="KH269" s="43"/>
      <c r="KI269" s="43"/>
      <c r="KJ269" s="43"/>
      <c r="KK269" s="43"/>
      <c r="KL269" s="43"/>
      <c r="KM269" s="43"/>
      <c r="KN269" s="43"/>
      <c r="KO269" s="43"/>
      <c r="KP269" s="43"/>
      <c r="KQ269" s="43"/>
      <c r="KR269" s="43"/>
      <c r="KS269" s="43"/>
      <c r="KT269" s="43"/>
      <c r="KU269" s="43"/>
      <c r="KV269" s="43"/>
      <c r="KW269" s="43"/>
      <c r="KX269" s="43"/>
      <c r="KY269" s="43"/>
      <c r="KZ269" s="43"/>
      <c r="LA269" s="43"/>
      <c r="LB269" s="43"/>
      <c r="LC269" s="43"/>
      <c r="LD269" s="43"/>
      <c r="LE269" s="43"/>
      <c r="LF269" s="43"/>
      <c r="LG269" s="43"/>
      <c r="LH269" s="43"/>
      <c r="LI269" s="43"/>
      <c r="LJ269" s="43"/>
      <c r="LK269" s="43"/>
      <c r="LL269" s="43"/>
      <c r="LM269" s="43"/>
      <c r="LN269" s="43"/>
      <c r="LO269" s="43"/>
      <c r="LP269" s="43"/>
      <c r="LQ269" s="43"/>
      <c r="LR269" s="43"/>
      <c r="LS269" s="43"/>
      <c r="LT269" s="43"/>
      <c r="LU269" s="43"/>
      <c r="LV269" s="43"/>
      <c r="LW269" s="43"/>
      <c r="LX269" s="43"/>
      <c r="LY269" s="43"/>
      <c r="LZ269" s="43"/>
      <c r="MA269" s="43"/>
      <c r="MB269" s="43"/>
      <c r="MC269" s="43"/>
      <c r="MD269" s="43"/>
      <c r="ME269" s="43"/>
      <c r="MF269" s="43"/>
      <c r="MG269" s="43"/>
      <c r="MH269" s="43"/>
      <c r="MI269" s="43"/>
      <c r="MJ269" s="43"/>
      <c r="MK269" s="43"/>
      <c r="ML269" s="43"/>
      <c r="MM269" s="43"/>
      <c r="MN269" s="43"/>
      <c r="MO269" s="43"/>
      <c r="MP269" s="43"/>
      <c r="MQ269" s="43"/>
      <c r="MR269" s="43"/>
      <c r="MS269" s="43"/>
      <c r="MT269" s="43"/>
      <c r="MU269" s="43"/>
      <c r="MV269" s="43"/>
      <c r="MW269" s="43"/>
      <c r="MX269" s="43"/>
      <c r="MY269" s="43"/>
      <c r="MZ269" s="43"/>
      <c r="NA269" s="43"/>
      <c r="NB269" s="43"/>
      <c r="NC269" s="43"/>
      <c r="ND269" s="43"/>
      <c r="NE269" s="43"/>
      <c r="NF269" s="43"/>
      <c r="NG269" s="43"/>
      <c r="NH269" s="43"/>
      <c r="NI269" s="43"/>
      <c r="NJ269" s="43"/>
      <c r="NK269" s="43"/>
      <c r="NL269" s="43"/>
      <c r="NM269" s="43"/>
      <c r="NN269" s="43"/>
      <c r="NO269" s="43"/>
      <c r="NP269" s="43"/>
      <c r="NQ269" s="43"/>
      <c r="NR269" s="43"/>
      <c r="NS269" s="43"/>
      <c r="NT269" s="43"/>
      <c r="NU269" s="43"/>
      <c r="NV269" s="43"/>
      <c r="NW269" s="43"/>
      <c r="NX269" s="43"/>
      <c r="NY269" s="43"/>
      <c r="NZ269" s="43"/>
      <c r="OA269" s="43"/>
      <c r="OB269" s="43"/>
      <c r="OC269" s="43"/>
      <c r="OD269" s="43"/>
      <c r="OE269" s="43"/>
      <c r="OF269" s="43"/>
      <c r="OG269" s="43"/>
      <c r="OH269" s="43"/>
      <c r="OI269" s="43"/>
      <c r="OJ269" s="43"/>
      <c r="OK269" s="43"/>
      <c r="OL269" s="43"/>
      <c r="OM269" s="43"/>
      <c r="ON269" s="43"/>
      <c r="OO269" s="43"/>
      <c r="OP269" s="43"/>
      <c r="OQ269" s="43"/>
      <c r="OR269" s="43"/>
      <c r="OS269" s="43"/>
      <c r="OT269" s="43"/>
      <c r="OU269" s="43"/>
      <c r="OV269" s="43"/>
      <c r="OW269" s="43"/>
      <c r="OX269" s="43"/>
      <c r="OY269" s="43"/>
      <c r="OZ269" s="43"/>
      <c r="PA269" s="43"/>
      <c r="PB269" s="43"/>
      <c r="PC269" s="43"/>
      <c r="PD269" s="43"/>
      <c r="PE269" s="43"/>
      <c r="PF269" s="43"/>
      <c r="PG269" s="43"/>
      <c r="PH269" s="43"/>
      <c r="PI269" s="43"/>
      <c r="PJ269" s="43"/>
      <c r="PK269" s="43"/>
      <c r="PL269" s="43"/>
      <c r="PM269" s="43"/>
      <c r="PN269" s="43"/>
      <c r="PO269" s="43"/>
      <c r="PP269" s="43"/>
      <c r="PQ269" s="43"/>
      <c r="PR269" s="43"/>
      <c r="PS269" s="43"/>
      <c r="PT269" s="43"/>
      <c r="PU269" s="43"/>
      <c r="PV269" s="43"/>
      <c r="PW269" s="43"/>
      <c r="PX269" s="43"/>
      <c r="PY269" s="43"/>
      <c r="PZ269" s="43"/>
      <c r="QA269" s="43"/>
      <c r="QB269" s="43"/>
      <c r="QC269" s="43"/>
      <c r="QD269" s="43"/>
      <c r="QE269" s="43"/>
      <c r="QF269" s="43"/>
      <c r="QG269" s="43"/>
      <c r="QH269" s="43"/>
      <c r="QI269" s="43"/>
      <c r="QJ269" s="43"/>
      <c r="QK269" s="43"/>
      <c r="QL269" s="43"/>
      <c r="QM269" s="43"/>
      <c r="QN269" s="43"/>
      <c r="QO269" s="43"/>
      <c r="QP269" s="43"/>
      <c r="QQ269" s="43"/>
      <c r="QR269" s="43"/>
      <c r="QS269" s="43"/>
      <c r="QT269" s="43"/>
      <c r="QU269" s="43"/>
      <c r="QV269" s="43"/>
      <c r="QW269" s="43"/>
      <c r="QX269" s="43"/>
      <c r="QY269" s="43"/>
      <c r="QZ269" s="43"/>
      <c r="RA269" s="43"/>
      <c r="RB269" s="43"/>
      <c r="RC269" s="43"/>
      <c r="RD269" s="43"/>
      <c r="RE269" s="43"/>
      <c r="RF269" s="43"/>
      <c r="RG269" s="43"/>
      <c r="RH269" s="43"/>
      <c r="RI269" s="43"/>
      <c r="RJ269" s="43"/>
      <c r="RK269" s="43"/>
      <c r="RL269" s="43"/>
      <c r="RM269" s="43"/>
      <c r="RN269" s="43"/>
      <c r="RO269" s="43"/>
      <c r="RP269" s="43"/>
      <c r="RQ269" s="43"/>
      <c r="RR269" s="43"/>
      <c r="RS269" s="43"/>
      <c r="RT269" s="43"/>
      <c r="RU269" s="43"/>
      <c r="RV269" s="43"/>
      <c r="RW269" s="43"/>
      <c r="RX269" s="43"/>
      <c r="RY269" s="43"/>
      <c r="RZ269" s="43"/>
      <c r="SA269" s="43"/>
      <c r="SB269" s="43"/>
      <c r="SC269" s="43"/>
      <c r="SD269" s="43"/>
      <c r="SE269" s="43"/>
      <c r="SF269" s="43"/>
      <c r="SG269" s="43"/>
      <c r="SH269" s="43"/>
      <c r="SI269" s="43"/>
      <c r="SJ269" s="43"/>
      <c r="SK269" s="43"/>
      <c r="SL269" s="43"/>
      <c r="SM269" s="43"/>
      <c r="SN269" s="43"/>
      <c r="SO269" s="43"/>
      <c r="SP269" s="43"/>
      <c r="SQ269" s="43"/>
      <c r="SR269" s="43"/>
      <c r="SS269" s="43"/>
      <c r="ST269" s="43"/>
      <c r="SU269" s="43"/>
      <c r="SV269" s="43"/>
      <c r="SW269" s="43"/>
      <c r="SX269" s="43"/>
      <c r="SY269" s="43"/>
      <c r="SZ269" s="43"/>
      <c r="TA269" s="43"/>
      <c r="TB269" s="43"/>
      <c r="TC269" s="43"/>
      <c r="TD269" s="43"/>
      <c r="TE269" s="43"/>
      <c r="TF269" s="43"/>
      <c r="TG269" s="43"/>
      <c r="TH269" s="43"/>
      <c r="TI269" s="43"/>
      <c r="TJ269" s="43"/>
      <c r="TK269" s="43"/>
      <c r="TL269" s="43"/>
      <c r="TM269" s="43"/>
      <c r="TN269" s="43"/>
      <c r="TO269" s="43"/>
      <c r="TP269" s="43"/>
      <c r="TQ269" s="43"/>
      <c r="TR269" s="43"/>
      <c r="TS269" s="43"/>
      <c r="TT269" s="43"/>
      <c r="TU269" s="43"/>
      <c r="TV269" s="43"/>
      <c r="TW269" s="43"/>
      <c r="TX269" s="43"/>
      <c r="TY269" s="43"/>
      <c r="TZ269" s="43"/>
      <c r="UA269" s="43"/>
      <c r="UB269" s="43"/>
      <c r="UC269" s="43"/>
      <c r="UD269" s="43"/>
      <c r="UE269" s="43"/>
      <c r="UF269" s="43"/>
      <c r="UG269" s="43"/>
      <c r="UH269" s="43"/>
      <c r="UI269" s="43"/>
      <c r="UJ269" s="43"/>
      <c r="UK269" s="43"/>
      <c r="UL269" s="43"/>
      <c r="UM269" s="43"/>
      <c r="UN269" s="43"/>
      <c r="UO269" s="43"/>
      <c r="UP269" s="43"/>
      <c r="UQ269" s="43"/>
      <c r="UR269" s="43"/>
      <c r="US269" s="43"/>
      <c r="UT269" s="43"/>
      <c r="UU269" s="43"/>
      <c r="UV269" s="43"/>
      <c r="UW269" s="43"/>
      <c r="UX269" s="43"/>
      <c r="UY269" s="43"/>
      <c r="UZ269" s="43"/>
      <c r="VA269" s="43"/>
      <c r="VB269" s="43"/>
      <c r="VC269" s="43"/>
      <c r="VD269" s="43"/>
      <c r="VE269" s="43"/>
      <c r="VF269" s="43"/>
      <c r="VG269" s="43"/>
      <c r="VH269" s="43"/>
      <c r="VI269" s="43"/>
      <c r="VJ269" s="43"/>
      <c r="VK269" s="43"/>
      <c r="VL269" s="43"/>
      <c r="VM269" s="43"/>
      <c r="VN269" s="43"/>
      <c r="VO269" s="43"/>
      <c r="VP269" s="43"/>
      <c r="VQ269" s="43"/>
      <c r="VR269" s="43"/>
      <c r="VS269" s="43"/>
      <c r="VT269" s="43"/>
      <c r="VU269" s="43"/>
      <c r="VV269" s="43"/>
      <c r="VW269" s="43"/>
      <c r="VX269" s="43"/>
      <c r="VY269" s="43"/>
      <c r="VZ269" s="43"/>
      <c r="WA269" s="43"/>
      <c r="WB269" s="43"/>
      <c r="WC269" s="43"/>
      <c r="WD269" s="43"/>
      <c r="WE269" s="43"/>
      <c r="WF269" s="43"/>
      <c r="WG269" s="43"/>
      <c r="WH269" s="43"/>
      <c r="WI269" s="43"/>
      <c r="WJ269" s="43"/>
      <c r="WK269" s="43"/>
      <c r="WL269" s="43"/>
      <c r="WM269" s="43"/>
      <c r="WN269" s="43"/>
      <c r="WO269" s="43"/>
      <c r="WP269" s="43"/>
      <c r="WQ269" s="43"/>
      <c r="WR269" s="43"/>
      <c r="WS269" s="43"/>
      <c r="WT269" s="43"/>
      <c r="WU269" s="43"/>
      <c r="WV269" s="43"/>
      <c r="WW269" s="43"/>
      <c r="WX269" s="43"/>
      <c r="WY269" s="43"/>
      <c r="WZ269" s="43"/>
      <c r="XA269" s="43"/>
      <c r="XB269" s="43"/>
      <c r="XC269" s="43"/>
      <c r="XD269" s="43"/>
      <c r="XE269" s="43"/>
      <c r="XF269" s="43"/>
      <c r="XG269" s="43"/>
      <c r="XH269" s="43"/>
      <c r="XI269" s="43"/>
      <c r="XJ269" s="43"/>
      <c r="XK269" s="43"/>
      <c r="XL269" s="43"/>
      <c r="XM269" s="43"/>
      <c r="XN269" s="43"/>
      <c r="XO269" s="43"/>
      <c r="XP269" s="43"/>
      <c r="XQ269" s="43"/>
      <c r="XR269" s="43"/>
      <c r="XS269" s="43"/>
      <c r="XT269" s="43"/>
      <c r="XU269" s="43"/>
      <c r="XV269" s="43"/>
      <c r="XW269" s="43"/>
      <c r="XX269" s="43"/>
      <c r="XY269" s="43"/>
      <c r="XZ269" s="43"/>
      <c r="YA269" s="43"/>
      <c r="YB269" s="43"/>
      <c r="YC269" s="43"/>
      <c r="YD269" s="43"/>
      <c r="YE269" s="43"/>
      <c r="YF269" s="43"/>
      <c r="YG269" s="43"/>
      <c r="YH269" s="43"/>
      <c r="YI269" s="43"/>
      <c r="YJ269" s="43"/>
      <c r="YK269" s="43"/>
      <c r="YL269" s="43"/>
      <c r="YM269" s="43"/>
      <c r="YN269" s="43"/>
      <c r="YO269" s="43"/>
      <c r="YP269" s="43"/>
      <c r="YQ269" s="43"/>
      <c r="YR269" s="43"/>
    </row>
    <row r="270" spans="1:668" s="56" customFormat="1" ht="15.75" x14ac:dyDescent="0.25">
      <c r="A270" s="43"/>
      <c r="B270" s="2"/>
      <c r="C270" s="2"/>
      <c r="D270" s="1"/>
      <c r="E270" s="1"/>
      <c r="F270" s="47"/>
      <c r="G270" s="65"/>
      <c r="H270" s="47"/>
      <c r="I270" s="47"/>
      <c r="J270" s="47"/>
      <c r="K270" s="47"/>
      <c r="L270" s="65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  <c r="IX270" s="43"/>
      <c r="IY270" s="43"/>
      <c r="IZ270" s="43"/>
      <c r="JA270" s="43"/>
      <c r="JB270" s="43"/>
      <c r="JC270" s="43"/>
      <c r="JD270" s="43"/>
      <c r="JE270" s="43"/>
      <c r="JF270" s="43"/>
      <c r="JG270" s="43"/>
      <c r="JH270" s="43"/>
      <c r="JI270" s="43"/>
      <c r="JJ270" s="43"/>
      <c r="JK270" s="43"/>
      <c r="JL270" s="43"/>
      <c r="JM270" s="43"/>
      <c r="JN270" s="43"/>
      <c r="JO270" s="43"/>
      <c r="JP270" s="43"/>
      <c r="JQ270" s="43"/>
      <c r="JR270" s="43"/>
      <c r="JS270" s="43"/>
      <c r="JT270" s="43"/>
      <c r="JU270" s="43"/>
      <c r="JV270" s="43"/>
      <c r="JW270" s="43"/>
      <c r="JX270" s="43"/>
      <c r="JY270" s="43"/>
      <c r="JZ270" s="43"/>
      <c r="KA270" s="43"/>
      <c r="KB270" s="43"/>
      <c r="KC270" s="43"/>
      <c r="KD270" s="43"/>
      <c r="KE270" s="43"/>
      <c r="KF270" s="43"/>
      <c r="KG270" s="43"/>
      <c r="KH270" s="43"/>
      <c r="KI270" s="43"/>
      <c r="KJ270" s="43"/>
      <c r="KK270" s="43"/>
      <c r="KL270" s="43"/>
      <c r="KM270" s="43"/>
      <c r="KN270" s="43"/>
      <c r="KO270" s="43"/>
      <c r="KP270" s="43"/>
      <c r="KQ270" s="43"/>
      <c r="KR270" s="43"/>
      <c r="KS270" s="43"/>
      <c r="KT270" s="43"/>
      <c r="KU270" s="43"/>
      <c r="KV270" s="43"/>
      <c r="KW270" s="43"/>
      <c r="KX270" s="43"/>
      <c r="KY270" s="43"/>
      <c r="KZ270" s="43"/>
      <c r="LA270" s="43"/>
      <c r="LB270" s="43"/>
      <c r="LC270" s="43"/>
      <c r="LD270" s="43"/>
      <c r="LE270" s="43"/>
      <c r="LF270" s="43"/>
      <c r="LG270" s="43"/>
      <c r="LH270" s="43"/>
      <c r="LI270" s="43"/>
      <c r="LJ270" s="43"/>
      <c r="LK270" s="43"/>
      <c r="LL270" s="43"/>
      <c r="LM270" s="43"/>
      <c r="LN270" s="43"/>
      <c r="LO270" s="43"/>
      <c r="LP270" s="43"/>
      <c r="LQ270" s="43"/>
      <c r="LR270" s="43"/>
      <c r="LS270" s="43"/>
      <c r="LT270" s="43"/>
      <c r="LU270" s="43"/>
      <c r="LV270" s="43"/>
      <c r="LW270" s="43"/>
      <c r="LX270" s="43"/>
      <c r="LY270" s="43"/>
      <c r="LZ270" s="43"/>
      <c r="MA270" s="43"/>
      <c r="MB270" s="43"/>
      <c r="MC270" s="43"/>
      <c r="MD270" s="43"/>
      <c r="ME270" s="43"/>
      <c r="MF270" s="43"/>
      <c r="MG270" s="43"/>
      <c r="MH270" s="43"/>
      <c r="MI270" s="43"/>
      <c r="MJ270" s="43"/>
      <c r="MK270" s="43"/>
      <c r="ML270" s="43"/>
      <c r="MM270" s="43"/>
      <c r="MN270" s="43"/>
      <c r="MO270" s="43"/>
      <c r="MP270" s="43"/>
      <c r="MQ270" s="43"/>
      <c r="MR270" s="43"/>
      <c r="MS270" s="43"/>
      <c r="MT270" s="43"/>
      <c r="MU270" s="43"/>
      <c r="MV270" s="43"/>
      <c r="MW270" s="43"/>
      <c r="MX270" s="43"/>
      <c r="MY270" s="43"/>
      <c r="MZ270" s="43"/>
      <c r="NA270" s="43"/>
      <c r="NB270" s="43"/>
      <c r="NC270" s="43"/>
      <c r="ND270" s="43"/>
      <c r="NE270" s="43"/>
      <c r="NF270" s="43"/>
      <c r="NG270" s="43"/>
      <c r="NH270" s="43"/>
      <c r="NI270" s="43"/>
      <c r="NJ270" s="43"/>
      <c r="NK270" s="43"/>
      <c r="NL270" s="43"/>
      <c r="NM270" s="43"/>
      <c r="NN270" s="43"/>
      <c r="NO270" s="43"/>
      <c r="NP270" s="43"/>
      <c r="NQ270" s="43"/>
      <c r="NR270" s="43"/>
      <c r="NS270" s="43"/>
      <c r="NT270" s="43"/>
      <c r="NU270" s="43"/>
      <c r="NV270" s="43"/>
      <c r="NW270" s="43"/>
      <c r="NX270" s="43"/>
      <c r="NY270" s="43"/>
      <c r="NZ270" s="43"/>
      <c r="OA270" s="43"/>
      <c r="OB270" s="43"/>
      <c r="OC270" s="43"/>
      <c r="OD270" s="43"/>
      <c r="OE270" s="43"/>
      <c r="OF270" s="43"/>
      <c r="OG270" s="43"/>
      <c r="OH270" s="43"/>
      <c r="OI270" s="43"/>
      <c r="OJ270" s="43"/>
      <c r="OK270" s="43"/>
      <c r="OL270" s="43"/>
      <c r="OM270" s="43"/>
      <c r="ON270" s="43"/>
      <c r="OO270" s="43"/>
      <c r="OP270" s="43"/>
      <c r="OQ270" s="43"/>
      <c r="OR270" s="43"/>
      <c r="OS270" s="43"/>
      <c r="OT270" s="43"/>
      <c r="OU270" s="43"/>
      <c r="OV270" s="43"/>
      <c r="OW270" s="43"/>
      <c r="OX270" s="43"/>
      <c r="OY270" s="43"/>
      <c r="OZ270" s="43"/>
      <c r="PA270" s="43"/>
      <c r="PB270" s="43"/>
      <c r="PC270" s="43"/>
      <c r="PD270" s="43"/>
      <c r="PE270" s="43"/>
      <c r="PF270" s="43"/>
      <c r="PG270" s="43"/>
      <c r="PH270" s="43"/>
      <c r="PI270" s="43"/>
      <c r="PJ270" s="43"/>
      <c r="PK270" s="43"/>
      <c r="PL270" s="43"/>
      <c r="PM270" s="43"/>
      <c r="PN270" s="43"/>
      <c r="PO270" s="43"/>
      <c r="PP270" s="43"/>
      <c r="PQ270" s="43"/>
      <c r="PR270" s="43"/>
      <c r="PS270" s="43"/>
      <c r="PT270" s="43"/>
      <c r="PU270" s="43"/>
      <c r="PV270" s="43"/>
      <c r="PW270" s="43"/>
      <c r="PX270" s="43"/>
      <c r="PY270" s="43"/>
      <c r="PZ270" s="43"/>
      <c r="QA270" s="43"/>
      <c r="QB270" s="43"/>
      <c r="QC270" s="43"/>
      <c r="QD270" s="43"/>
      <c r="QE270" s="43"/>
      <c r="QF270" s="43"/>
      <c r="QG270" s="43"/>
      <c r="QH270" s="43"/>
      <c r="QI270" s="43"/>
      <c r="QJ270" s="43"/>
      <c r="QK270" s="43"/>
      <c r="QL270" s="43"/>
      <c r="QM270" s="43"/>
      <c r="QN270" s="43"/>
      <c r="QO270" s="43"/>
      <c r="QP270" s="43"/>
      <c r="QQ270" s="43"/>
      <c r="QR270" s="43"/>
      <c r="QS270" s="43"/>
      <c r="QT270" s="43"/>
      <c r="QU270" s="43"/>
      <c r="QV270" s="43"/>
      <c r="QW270" s="43"/>
      <c r="QX270" s="43"/>
      <c r="QY270" s="43"/>
      <c r="QZ270" s="43"/>
      <c r="RA270" s="43"/>
      <c r="RB270" s="43"/>
      <c r="RC270" s="43"/>
      <c r="RD270" s="43"/>
      <c r="RE270" s="43"/>
      <c r="RF270" s="43"/>
      <c r="RG270" s="43"/>
      <c r="RH270" s="43"/>
      <c r="RI270" s="43"/>
      <c r="RJ270" s="43"/>
      <c r="RK270" s="43"/>
      <c r="RL270" s="43"/>
      <c r="RM270" s="43"/>
      <c r="RN270" s="43"/>
      <c r="RO270" s="43"/>
      <c r="RP270" s="43"/>
      <c r="RQ270" s="43"/>
      <c r="RR270" s="43"/>
      <c r="RS270" s="43"/>
      <c r="RT270" s="43"/>
      <c r="RU270" s="43"/>
      <c r="RV270" s="43"/>
      <c r="RW270" s="43"/>
      <c r="RX270" s="43"/>
      <c r="RY270" s="43"/>
      <c r="RZ270" s="43"/>
      <c r="SA270" s="43"/>
      <c r="SB270" s="43"/>
      <c r="SC270" s="43"/>
      <c r="SD270" s="43"/>
      <c r="SE270" s="43"/>
      <c r="SF270" s="43"/>
      <c r="SG270" s="43"/>
      <c r="SH270" s="43"/>
      <c r="SI270" s="43"/>
      <c r="SJ270" s="43"/>
      <c r="SK270" s="43"/>
      <c r="SL270" s="43"/>
      <c r="SM270" s="43"/>
      <c r="SN270" s="43"/>
      <c r="SO270" s="43"/>
      <c r="SP270" s="43"/>
      <c r="SQ270" s="43"/>
      <c r="SR270" s="43"/>
      <c r="SS270" s="43"/>
      <c r="ST270" s="43"/>
      <c r="SU270" s="43"/>
      <c r="SV270" s="43"/>
      <c r="SW270" s="43"/>
      <c r="SX270" s="43"/>
      <c r="SY270" s="43"/>
      <c r="SZ270" s="43"/>
      <c r="TA270" s="43"/>
      <c r="TB270" s="43"/>
      <c r="TC270" s="43"/>
      <c r="TD270" s="43"/>
      <c r="TE270" s="43"/>
      <c r="TF270" s="43"/>
      <c r="TG270" s="43"/>
      <c r="TH270" s="43"/>
      <c r="TI270" s="43"/>
      <c r="TJ270" s="43"/>
      <c r="TK270" s="43"/>
      <c r="TL270" s="43"/>
      <c r="TM270" s="43"/>
      <c r="TN270" s="43"/>
      <c r="TO270" s="43"/>
      <c r="TP270" s="43"/>
      <c r="TQ270" s="43"/>
      <c r="TR270" s="43"/>
      <c r="TS270" s="43"/>
      <c r="TT270" s="43"/>
      <c r="TU270" s="43"/>
      <c r="TV270" s="43"/>
      <c r="TW270" s="43"/>
      <c r="TX270" s="43"/>
      <c r="TY270" s="43"/>
      <c r="TZ270" s="43"/>
      <c r="UA270" s="43"/>
      <c r="UB270" s="43"/>
      <c r="UC270" s="43"/>
      <c r="UD270" s="43"/>
      <c r="UE270" s="43"/>
      <c r="UF270" s="43"/>
      <c r="UG270" s="43"/>
      <c r="UH270" s="43"/>
      <c r="UI270" s="43"/>
      <c r="UJ270" s="43"/>
      <c r="UK270" s="43"/>
      <c r="UL270" s="43"/>
      <c r="UM270" s="43"/>
      <c r="UN270" s="43"/>
      <c r="UO270" s="43"/>
      <c r="UP270" s="43"/>
      <c r="UQ270" s="43"/>
      <c r="UR270" s="43"/>
      <c r="US270" s="43"/>
      <c r="UT270" s="43"/>
      <c r="UU270" s="43"/>
      <c r="UV270" s="43"/>
      <c r="UW270" s="43"/>
      <c r="UX270" s="43"/>
      <c r="UY270" s="43"/>
      <c r="UZ270" s="43"/>
      <c r="VA270" s="43"/>
      <c r="VB270" s="43"/>
      <c r="VC270" s="43"/>
      <c r="VD270" s="43"/>
      <c r="VE270" s="43"/>
      <c r="VF270" s="43"/>
      <c r="VG270" s="43"/>
      <c r="VH270" s="43"/>
      <c r="VI270" s="43"/>
      <c r="VJ270" s="43"/>
      <c r="VK270" s="43"/>
      <c r="VL270" s="43"/>
      <c r="VM270" s="43"/>
      <c r="VN270" s="43"/>
      <c r="VO270" s="43"/>
      <c r="VP270" s="43"/>
      <c r="VQ270" s="43"/>
      <c r="VR270" s="43"/>
      <c r="VS270" s="43"/>
      <c r="VT270" s="43"/>
      <c r="VU270" s="43"/>
      <c r="VV270" s="43"/>
      <c r="VW270" s="43"/>
      <c r="VX270" s="43"/>
      <c r="VY270" s="43"/>
      <c r="VZ270" s="43"/>
      <c r="WA270" s="43"/>
      <c r="WB270" s="43"/>
      <c r="WC270" s="43"/>
      <c r="WD270" s="43"/>
      <c r="WE270" s="43"/>
      <c r="WF270" s="43"/>
      <c r="WG270" s="43"/>
      <c r="WH270" s="43"/>
      <c r="WI270" s="43"/>
      <c r="WJ270" s="43"/>
      <c r="WK270" s="43"/>
      <c r="WL270" s="43"/>
      <c r="WM270" s="43"/>
      <c r="WN270" s="43"/>
      <c r="WO270" s="43"/>
      <c r="WP270" s="43"/>
      <c r="WQ270" s="43"/>
      <c r="WR270" s="43"/>
      <c r="WS270" s="43"/>
      <c r="WT270" s="43"/>
      <c r="WU270" s="43"/>
      <c r="WV270" s="43"/>
      <c r="WW270" s="43"/>
      <c r="WX270" s="43"/>
      <c r="WY270" s="43"/>
      <c r="WZ270" s="43"/>
      <c r="XA270" s="43"/>
      <c r="XB270" s="43"/>
      <c r="XC270" s="43"/>
      <c r="XD270" s="43"/>
      <c r="XE270" s="43"/>
      <c r="XF270" s="43"/>
      <c r="XG270" s="43"/>
      <c r="XH270" s="43"/>
      <c r="XI270" s="43"/>
      <c r="XJ270" s="43"/>
      <c r="XK270" s="43"/>
      <c r="XL270" s="43"/>
      <c r="XM270" s="43"/>
      <c r="XN270" s="43"/>
      <c r="XO270" s="43"/>
      <c r="XP270" s="43"/>
      <c r="XQ270" s="43"/>
      <c r="XR270" s="43"/>
      <c r="XS270" s="43"/>
      <c r="XT270" s="43"/>
      <c r="XU270" s="43"/>
      <c r="XV270" s="43"/>
      <c r="XW270" s="43"/>
      <c r="XX270" s="43"/>
      <c r="XY270" s="43"/>
      <c r="XZ270" s="43"/>
      <c r="YA270" s="43"/>
      <c r="YB270" s="43"/>
      <c r="YC270" s="43"/>
      <c r="YD270" s="43"/>
      <c r="YE270" s="43"/>
      <c r="YF270" s="43"/>
      <c r="YG270" s="43"/>
      <c r="YH270" s="43"/>
      <c r="YI270" s="43"/>
      <c r="YJ270" s="43"/>
      <c r="YK270" s="43"/>
      <c r="YL270" s="43"/>
      <c r="YM270" s="43"/>
      <c r="YN270" s="43"/>
      <c r="YO270" s="43"/>
      <c r="YP270" s="43"/>
      <c r="YQ270" s="43"/>
      <c r="YR270" s="43"/>
    </row>
    <row r="271" spans="1:668" x14ac:dyDescent="0.25">
      <c r="B271" s="2"/>
      <c r="C271" s="2"/>
      <c r="D271" s="1"/>
      <c r="E271" s="1"/>
    </row>
    <row r="272" spans="1:668" x14ac:dyDescent="0.25">
      <c r="B272" s="2"/>
      <c r="C272" s="2"/>
      <c r="D272" s="1"/>
      <c r="E272" s="1"/>
    </row>
    <row r="273" spans="2:5" x14ac:dyDescent="0.25">
      <c r="B273" s="2"/>
      <c r="C273" s="2"/>
      <c r="D273" s="1"/>
      <c r="E273" s="1"/>
    </row>
    <row r="274" spans="2:5" x14ac:dyDescent="0.25">
      <c r="B274" s="2"/>
      <c r="C274" s="2"/>
      <c r="D274" s="1"/>
      <c r="E274" s="1"/>
    </row>
    <row r="275" spans="2:5" x14ac:dyDescent="0.25">
      <c r="B275" s="2"/>
      <c r="C275" s="2"/>
      <c r="D275" s="1"/>
      <c r="E275" s="1"/>
    </row>
    <row r="276" spans="2:5" x14ac:dyDescent="0.25">
      <c r="B276" s="2"/>
      <c r="C276" s="2"/>
      <c r="D276" s="1"/>
      <c r="E276" s="1"/>
    </row>
    <row r="277" spans="2:5" x14ac:dyDescent="0.25">
      <c r="B277" s="2"/>
      <c r="C277" s="2"/>
      <c r="D277" s="1"/>
      <c r="E277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2022-06-08T15:01:08Z</dcterms:modified>
</cp:coreProperties>
</file>