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e.local\perfil\ONE\sonia.cristo\Desktop\Trans\"/>
    </mc:Choice>
  </mc:AlternateContent>
  <xr:revisionPtr revIDLastSave="0" documentId="8_{92FCB277-B497-4DBF-AE9D-45DF249C5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eva Plantilla Ejecucion 2022" sheetId="8" r:id="rId1"/>
  </sheets>
  <definedNames>
    <definedName name="_xlnm.Print_Area" localSheetId="0">'Nueva Plantilla Ejecucion 2022'!$B$1:$P$103</definedName>
    <definedName name="_xlnm.Print_Titles" localSheetId="0">'Nueva Plantilla Ejecucion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8" l="1"/>
  <c r="C71" i="8" l="1"/>
  <c r="C68" i="8"/>
  <c r="C63" i="8"/>
  <c r="C75" i="8" s="1"/>
  <c r="C53" i="8"/>
  <c r="C45" i="8"/>
  <c r="C37" i="8"/>
  <c r="C27" i="8"/>
  <c r="C17" i="8"/>
  <c r="C11" i="8"/>
  <c r="D11" i="8"/>
  <c r="C88" i="8" l="1"/>
  <c r="C76" i="8" s="1"/>
  <c r="F11" i="8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45" i="8" l="1"/>
  <c r="E71" i="8"/>
  <c r="F75" i="8"/>
  <c r="E63" i="8"/>
  <c r="N75" i="8"/>
  <c r="E53" i="8"/>
  <c r="E78" i="8"/>
  <c r="E68" i="8"/>
  <c r="D75" i="8"/>
  <c r="E37" i="8"/>
  <c r="I75" i="8"/>
  <c r="E27" i="8"/>
  <c r="E17" i="8"/>
  <c r="E11" i="8"/>
  <c r="M75" i="8"/>
  <c r="J75" i="8"/>
  <c r="Q75" i="8"/>
  <c r="H75" i="8"/>
  <c r="L75" i="8"/>
  <c r="O75" i="8"/>
  <c r="K75" i="8"/>
  <c r="G75" i="8"/>
  <c r="P75" i="8"/>
  <c r="E75" i="8" l="1"/>
  <c r="Q88" i="8" l="1"/>
  <c r="F81" i="8"/>
  <c r="G81" i="8"/>
  <c r="H81" i="8"/>
  <c r="I81" i="8"/>
  <c r="J81" i="8"/>
  <c r="E82" i="8"/>
  <c r="E83" i="8"/>
  <c r="F84" i="8"/>
  <c r="E84" i="8" s="1"/>
  <c r="G84" i="8"/>
  <c r="H84" i="8"/>
  <c r="I84" i="8"/>
  <c r="J84" i="8"/>
  <c r="J86" i="8" s="1"/>
  <c r="E85" i="8"/>
  <c r="E81" i="8" l="1"/>
  <c r="L88" i="8"/>
  <c r="N88" i="8"/>
  <c r="F86" i="8"/>
  <c r="P88" i="8"/>
  <c r="D88" i="8"/>
  <c r="G86" i="8"/>
  <c r="H88" i="8"/>
  <c r="H86" i="8"/>
  <c r="O88" i="8"/>
  <c r="I86" i="8"/>
  <c r="I88" i="8"/>
  <c r="M88" i="8"/>
  <c r="F88" i="8"/>
  <c r="J88" i="8"/>
  <c r="G88" i="8"/>
  <c r="K88" i="8"/>
  <c r="E86" i="8" l="1"/>
  <c r="E88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<sst xmlns="http://schemas.openxmlformats.org/spreadsheetml/2006/main" count="102" uniqueCount="101">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</sst>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164" fontId="1" fillId="5" borderId="4" xfId="1" applyNumberFormat="1" applyFont="1" applyFill="1" applyBorder="1" applyAlignment="1">
      <alignment vertical="center"/>
    </xf>
    <xf numFmtId="164" fontId="1" fillId="5" borderId="5" xfId="1" applyNumberFormat="1" applyFont="1" applyFill="1" applyBorder="1" applyAlignment="1">
      <alignment vertical="center"/>
    </xf>
    <xf numFmtId="164" fontId="1" fillId="5" borderId="0" xfId="1" applyNumberFormat="1" applyFont="1" applyFill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8" fillId="0" borderId="6" xfId="1" applyFont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1" fillId="0" borderId="6" xfId="1" applyNumberFormat="1" applyFont="1" applyBorder="1" applyAlignment="1">
      <alignment vertical="center"/>
    </xf>
    <xf numFmtId="164" fontId="1" fillId="5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861076</xdr:colOff>
      <xdr:row>0</xdr:row>
      <xdr:rowOff>227517</xdr:rowOff>
    </xdr:from>
    <xdr:to>
      <xdr:col>8</xdr:col>
      <xdr:colOff>518991</xdr:colOff>
      <xdr:row>4</xdr:row>
      <xdr:rowOff>187567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252" y="227517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99</xdr:row>
      <xdr:rowOff>211500</xdr:rowOff>
    </xdr:from>
    <xdr:to>
      <xdr:col>1</xdr:col>
      <xdr:colOff>2238375</xdr:colOff>
      <xdr:row>102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2</xdr:col>
      <xdr:colOff>278748</xdr:colOff>
      <xdr:row>97</xdr:row>
      <xdr:rowOff>19366</xdr:rowOff>
    </xdr:from>
    <xdr:to>
      <xdr:col>4</xdr:col>
      <xdr:colOff>80682</xdr:colOff>
      <xdr:row>100</xdr:row>
      <xdr:rowOff>85927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983" y="31317395"/>
          <a:ext cx="2603405" cy="772532"/>
        </a:xfrm>
        <a:prstGeom prst="rect">
          <a:avLst/>
        </a:prstGeom>
      </xdr:spPr>
    </xdr:pic>
    <xdr:clientData/>
  </xdr:twoCellAnchor>
  <xdr:twoCellAnchor editAs="oneCell">
    <xdr:from>
      <xdr:col>5</xdr:col>
      <xdr:colOff>481853</xdr:colOff>
      <xdr:row>99</xdr:row>
      <xdr:rowOff>67235</xdr:rowOff>
    </xdr:from>
    <xdr:to>
      <xdr:col>7</xdr:col>
      <xdr:colOff>851647</xdr:colOff>
      <xdr:row>102</xdr:row>
      <xdr:rowOff>75755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63000" y="32642735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C1" zoomScaleNormal="100" zoomScaleSheetLayoutView="100" workbookViewId="0">
      <selection activeCell="U5" sqref="U5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5703125" style="6" customWidth="1"/>
    <col min="10" max="10" width="7.7109375" style="6" hidden="1" customWidth="1"/>
    <col min="11" max="11" width="7.140625" style="6" hidden="1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9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9" ht="18.75" customHeight="1" x14ac:dyDescent="0.25">
      <c r="B2" s="71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9" ht="18.75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9"/>
      <c r="O3" s="9"/>
      <c r="P3" s="9"/>
      <c r="Q3" s="9"/>
    </row>
    <row r="4" spans="1:29" ht="18.75" x14ac:dyDescent="0.25">
      <c r="B4" s="71">
        <v>2022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9" ht="15.75" customHeight="1" x14ac:dyDescent="0.25"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9" ht="18.75" x14ac:dyDescent="0.3">
      <c r="B6" s="70" t="s">
        <v>30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5" t="s">
        <v>0</v>
      </c>
      <c r="C8" s="73" t="s">
        <v>97</v>
      </c>
      <c r="D8" s="73" t="s">
        <v>98</v>
      </c>
      <c r="E8" s="75" t="s">
        <v>47</v>
      </c>
      <c r="F8" s="77" t="s">
        <v>99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67"/>
    </row>
    <row r="9" spans="1:29" ht="42.75" customHeight="1" thickBot="1" x14ac:dyDescent="0.3">
      <c r="A9" s="8"/>
      <c r="B9" s="76"/>
      <c r="C9" s="74"/>
      <c r="D9" s="74"/>
      <c r="E9" s="76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-723994064.23000002</v>
      </c>
      <c r="E11" s="33">
        <f>SUM(F11:V11)</f>
        <v>137294713.69999999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-724386642.39999998</v>
      </c>
      <c r="E12" s="26">
        <f>SUM(F12:U12)</f>
        <v>120421995.39999999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-4082500</v>
      </c>
      <c r="E13" s="26">
        <f>SUM(F13:U13)</f>
        <v>702750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16169968.300000001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-18866206.16</v>
      </c>
      <c r="E17" s="33">
        <f>SUM(F17:V17)</f>
        <v>22136924.43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-108587.56</v>
      </c>
      <c r="E18" s="25">
        <f>SUM(F18:T18)</f>
        <v>4913304.79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ref="E19:E25" si="6">SUM(F19:T19)</f>
        <v>286920.93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-12232929.060000001</v>
      </c>
      <c r="E20" s="25">
        <f t="shared" si="6"/>
        <v>558500</v>
      </c>
      <c r="F20" s="25">
        <v>0</v>
      </c>
      <c r="G20" s="25">
        <v>165800</v>
      </c>
      <c r="H20" s="25">
        <v>61600</v>
      </c>
      <c r="I20" s="25">
        <v>331100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-11205572</v>
      </c>
      <c r="E21" s="25">
        <f t="shared" si="6"/>
        <v>347050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18034320.25</v>
      </c>
      <c r="E22" s="25">
        <f t="shared" si="6"/>
        <v>9944262.8300000001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574731.26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-3348965</v>
      </c>
      <c r="E24" s="25">
        <f t="shared" si="6"/>
        <v>167090.08000000002</v>
      </c>
      <c r="F24" s="25">
        <v>0</v>
      </c>
      <c r="G24" s="25">
        <v>84810</v>
      </c>
      <c r="H24" s="25">
        <v>25000</v>
      </c>
      <c r="I24" s="25">
        <v>57280.08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-22345205.129999999</v>
      </c>
      <c r="E25" s="25">
        <f t="shared" si="6"/>
        <v>5097653.9399999995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1004595</v>
      </c>
      <c r="E26" s="25">
        <f>SUM(F26:T26)</f>
        <v>247410.59999999998</v>
      </c>
      <c r="F26" s="25">
        <v>0</v>
      </c>
      <c r="G26" s="25">
        <v>0</v>
      </c>
      <c r="H26" s="25">
        <v>158450.4</v>
      </c>
      <c r="I26" s="25">
        <v>88960.2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112480283.89</v>
      </c>
      <c r="E27" s="33">
        <f>SUM(F27:V27)</f>
        <v>3112697.76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0</v>
      </c>
      <c r="K27" s="33">
        <f t="shared" si="8"/>
        <v>0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-55822</v>
      </c>
      <c r="E28" s="25">
        <f>+SUM(F28:T28)</f>
        <v>29811.96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1259270</v>
      </c>
      <c r="E29" s="25">
        <f t="shared" ref="E29:E36" si="10">+SUM(F29:T29)</f>
        <v>785345.61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1424662</v>
      </c>
      <c r="E30" s="25">
        <f t="shared" si="10"/>
        <v>189952.76</v>
      </c>
      <c r="F30" s="25">
        <v>0</v>
      </c>
      <c r="G30" s="25">
        <v>0</v>
      </c>
      <c r="H30" s="25">
        <v>189952.76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81123.520000000004</v>
      </c>
      <c r="F31" s="25">
        <v>0</v>
      </c>
      <c r="G31" s="25">
        <v>0</v>
      </c>
      <c r="H31" s="25">
        <v>0</v>
      </c>
      <c r="I31" s="25">
        <v>81123.520000000004</v>
      </c>
      <c r="J31" s="25"/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-237685</v>
      </c>
      <c r="E32" s="25">
        <f t="shared" si="10"/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-140019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1440358.22</v>
      </c>
      <c r="E34" s="25">
        <f t="shared" si="10"/>
        <v>911565.51</v>
      </c>
      <c r="F34" s="25">
        <v>0</v>
      </c>
      <c r="G34" s="25">
        <v>0</v>
      </c>
      <c r="H34" s="25">
        <v>911565.51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108464752.31</v>
      </c>
      <c r="E36" s="25">
        <f t="shared" si="10"/>
        <v>1114898.3999999999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193050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0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v>0</v>
      </c>
      <c r="F38" s="25">
        <v>0</v>
      </c>
      <c r="G38" s="25">
        <v>51775</v>
      </c>
      <c r="H38" s="25">
        <v>0</v>
      </c>
      <c r="I38" s="25">
        <v>141275</v>
      </c>
      <c r="J38" s="25">
        <v>0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631383786.5</v>
      </c>
      <c r="E53" s="33">
        <f>SUM(F53:V53)</f>
        <v>2867687.51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592930867.72000003</v>
      </c>
      <c r="E54" s="25">
        <f>+SUM(F54:V54)</f>
        <v>1721663.5299999998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 t="shared" ref="E55:E62" si="19">+SUM(F55:V55)</f>
        <v>899676.82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 t="shared" si="19"/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8917196.7799999993</v>
      </c>
      <c r="E58" s="25">
        <f>+SUM(F58:V58)</f>
        <v>194702.1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si="19"/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 t="shared" ref="D75" si="23">+D71+D68+D63+D53+D45+D37+D27+D17+D11</f>
        <v>900000</v>
      </c>
      <c r="E75" s="59">
        <f>SUM(F75:V75)</f>
        <v>165412023.40000001</v>
      </c>
      <c r="F75" s="59">
        <f>+F71+F68+F63+F53+F45+F37+F27+F17+F11</f>
        <v>23282118.98</v>
      </c>
      <c r="G75" s="36">
        <f t="shared" ref="G75:I75" si="24">+G63+G53+G27+G17+G11</f>
        <v>39440905.710000001</v>
      </c>
      <c r="H75" s="36">
        <f>+H63+H53+H27+H17+H11+H37</f>
        <v>54910124.339999996</v>
      </c>
      <c r="I75" s="36">
        <f t="shared" si="24"/>
        <v>47778874.369999997</v>
      </c>
      <c r="J75" s="36">
        <f t="shared" ref="J75:O75" si="25">+J63+J53+J27+J17+J37+J11+J71+J68+J45</f>
        <v>0</v>
      </c>
      <c r="K75" s="36">
        <f t="shared" si="25"/>
        <v>0</v>
      </c>
      <c r="L75" s="36">
        <f t="shared" si="25"/>
        <v>0</v>
      </c>
      <c r="M75" s="36">
        <f t="shared" si="25"/>
        <v>0</v>
      </c>
      <c r="N75" s="36">
        <f t="shared" si="25"/>
        <v>0</v>
      </c>
      <c r="O75" s="36">
        <f t="shared" si="25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6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7">SUM(H79:H80)</f>
        <v>0</v>
      </c>
      <c r="I78" s="33">
        <f t="shared" si="27"/>
        <v>0</v>
      </c>
      <c r="J78" s="33">
        <f t="shared" si="27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6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6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8">SUM(G82:G83)</f>
        <v>0</v>
      </c>
      <c r="H81" s="33">
        <f t="shared" si="28"/>
        <v>0</v>
      </c>
      <c r="I81" s="33">
        <f t="shared" si="28"/>
        <v>0</v>
      </c>
      <c r="J81" s="33">
        <f t="shared" si="28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6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6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9">SUM(G85)</f>
        <v>0</v>
      </c>
      <c r="H84" s="33">
        <f t="shared" si="29"/>
        <v>0</v>
      </c>
      <c r="I84" s="33">
        <f t="shared" si="29"/>
        <v>0</v>
      </c>
      <c r="J84" s="33">
        <f t="shared" si="29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6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30">+G84+G81+G78</f>
        <v>0</v>
      </c>
      <c r="H86" s="38">
        <f t="shared" si="30"/>
        <v>0</v>
      </c>
      <c r="I86" s="38">
        <f t="shared" si="30"/>
        <v>0</v>
      </c>
      <c r="J86" s="38">
        <f t="shared" si="30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900000</v>
      </c>
      <c r="E88" s="39">
        <f>SUM(F88:V88)</f>
        <v>165605073.39999998</v>
      </c>
      <c r="F88" s="40">
        <f t="shared" ref="F88:M88" si="31">F11+F17+F27+F37+F45+F53+F63+F68+F71+F78+F81+F84</f>
        <v>23282118.98</v>
      </c>
      <c r="G88" s="40">
        <f t="shared" si="31"/>
        <v>39492680.710000001</v>
      </c>
      <c r="H88" s="40">
        <f t="shared" si="31"/>
        <v>54910124.339999996</v>
      </c>
      <c r="I88" s="40">
        <f t="shared" si="31"/>
        <v>47920149.36999999</v>
      </c>
      <c r="J88" s="40">
        <f t="shared" si="31"/>
        <v>0</v>
      </c>
      <c r="K88" s="40">
        <f t="shared" si="31"/>
        <v>0</v>
      </c>
      <c r="L88" s="40">
        <f t="shared" si="31"/>
        <v>0</v>
      </c>
      <c r="M88" s="40">
        <f t="shared" si="31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9" t="s">
        <v>100</v>
      </c>
      <c r="C89" s="79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41"/>
      <c r="O98" s="41"/>
      <c r="P98" s="44"/>
      <c r="Q98" s="9"/>
      <c r="R98" s="9"/>
    </row>
    <row r="99" spans="1:29" ht="18.75" x14ac:dyDescent="0.3">
      <c r="A99" s="8"/>
      <c r="B99" s="84"/>
      <c r="C99" s="84"/>
      <c r="D99" s="84"/>
      <c r="E99" s="84"/>
      <c r="F99" s="84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1"/>
      <c r="H114" s="81"/>
      <c r="I114" s="81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2"/>
      <c r="H115" s="82"/>
      <c r="I115" s="82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3"/>
      <c r="H116" s="83"/>
      <c r="I116" s="83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48" fitToHeight="0" orientation="portrait" r:id="rId1"/>
  <headerFooter>
    <oddFooter>&amp;RPág. &amp;P / &amp;N</oddFooter>
  </headerFooter>
  <rowBreaks count="1" manualBreakCount="1">
    <brk id="53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 Plantilla Ejecucion 2022</vt:lpstr>
      <vt:lpstr>'Nueva Plantilla Ejecucion 2022'!Área_de_impresión</vt:lpstr>
      <vt:lpstr>'Nueva Plantilla Ejecucion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Luisana Cristo Santos</cp:lastModifiedBy>
  <cp:lastPrinted>2022-05-13T19:08:30Z</cp:lastPrinted>
  <dcterms:created xsi:type="dcterms:W3CDTF">2018-04-17T18:57:16Z</dcterms:created>
  <dcterms:modified xsi:type="dcterms:W3CDTF">2022-08-12T12:03:03Z</dcterms:modified>
</cp:coreProperties>
</file>