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225" yWindow="0" windowWidth="14355" windowHeight="15600" firstSheet="2" activeTab="6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'[11]333.02'!#REF!</definedName>
    <definedName name="_r">'[11]333.02'!#REF!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'[12]333.05'!#REF!</definedName>
    <definedName name="aa_10">'[12]333.05'!#REF!</definedName>
    <definedName name="aa_11" localSheetId="3">'[12]333.05'!#REF!</definedName>
    <definedName name="aa_11">'[12]333.05'!#REF!</definedName>
    <definedName name="aaa">'[5]333.06'!$N$9</definedName>
    <definedName name="aaa98_10" localSheetId="3">'[12]344.13'!#REF!</definedName>
    <definedName name="aaa98_10">'[12]344.13'!#REF!</definedName>
    <definedName name="aaa98_11" localSheetId="3">'[12]344.13'!#REF!</definedName>
    <definedName name="aaa98_11">'[12]344.13'!#REF!</definedName>
    <definedName name="aaa99_10" localSheetId="3">'[12]344.13'!#REF!</definedName>
    <definedName name="aaa99_10">'[12]344.13'!#REF!</definedName>
    <definedName name="aaa99_11" localSheetId="3">'[12]344.13'!#REF!</definedName>
    <definedName name="aaa99_11">'[12]344.13'!#REF!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'[14]1'!#REF!</definedName>
    <definedName name="alan">'[14]1'!#REF!</definedName>
    <definedName name="ALL" localSheetId="3">#REF!</definedName>
    <definedName name="ALL">#REF!</definedName>
    <definedName name="Año">[15]BD!$D$7:$AZ$7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'[12]331-04'!#REF!</definedName>
    <definedName name="ap_10">'[12]331-04'!#REF!</definedName>
    <definedName name="ap_11" localSheetId="3">'[12]331-04'!#REF!</definedName>
    <definedName name="ap_11">'[12]331-04'!#REF!</definedName>
    <definedName name="Area1">'[16]Form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'[12]333.09'!#REF!</definedName>
    <definedName name="b_11">'[12]333.09'!#REF!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'[12]333.05'!#REF!</definedName>
    <definedName name="bb_10">'[12]333.05'!#REF!</definedName>
    <definedName name="bb_11" localSheetId="3">'[12]333.05'!#REF!</definedName>
    <definedName name="bb_11">'[12]333.05'!#REF!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[15]BD!$D$10:$AZ$944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'[17]2'!$H$13</definedName>
    <definedName name="cc">'[13]8.03'!$E$9</definedName>
    <definedName name="ccentral" localSheetId="3">#REF!</definedName>
    <definedName name="ccentral">#REF!</definedName>
    <definedName name="ccentral." localSheetId="3">'[18]3.23-10'!#REF!</definedName>
    <definedName name="ccentral.">'[18]3.23-10'!#REF!</definedName>
    <definedName name="ccentral1" localSheetId="3">'[18]3.23-10'!#REF!</definedName>
    <definedName name="ccentral1">'[18]3.23-10'!#REF!</definedName>
    <definedName name="ccentral2" localSheetId="3">#REF!</definedName>
    <definedName name="ccentral2">#REF!</definedName>
    <definedName name="ccentral3" localSheetId="3">'[18]3.23-10'!#REF!</definedName>
    <definedName name="ccentral3">'[18]3.23-10'!#REF!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'[17]6'!$I$13</definedName>
    <definedName name="cibao" localSheetId="3">#REF!</definedName>
    <definedName name="cibao">#REF!</definedName>
    <definedName name="cibao1." localSheetId="3">'[18]3.23-10'!#REF!</definedName>
    <definedName name="cibao1.">'[18]3.23-10'!#REF!</definedName>
    <definedName name="cibao2" localSheetId="3">#REF!</definedName>
    <definedName name="cibao2">#REF!</definedName>
    <definedName name="cibao33" localSheetId="3">'[18]3.23-10'!#REF!</definedName>
    <definedName name="cibao33">'[18]3.23-10'!#REF!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[15]BD!$B$10:$B$944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[15]BD!$D$9:$AZ$9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'[12]333.09'!#REF!</definedName>
    <definedName name="d_10">'[12]333.09'!#REF!</definedName>
    <definedName name="d_11" localSheetId="3">'[12]333.09'!#REF!</definedName>
    <definedName name="d_11">'[12]333.09'!#REF!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'[17]2'!$B$13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'[12]333.02'!#REF!</definedName>
    <definedName name="di_11">'[12]333.02'!#REF!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'[18]3.23-10'!#REF!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'[17]5'!$B$13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'[12]333.06'!#REF!</definedName>
    <definedName name="ee_10">'[12]333.06'!#REF!</definedName>
    <definedName name="ee_11">'[12]333.06'!#REF!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'[12]343-05'!#REF!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'[12]333.06'!#REF!</definedName>
    <definedName name="fff_10">'[12]333.06'!#REF!</definedName>
    <definedName name="fff_11" localSheetId="3">'[12]333.06'!#REF!</definedName>
    <definedName name="fff_11">'[12]333.06'!#REF!</definedName>
    <definedName name="ffff">'[13]5.03'!$B$10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'[17]10'!$F$12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'[19]14.3'!$F$9</definedName>
    <definedName name="ggggg">'[19]14.3'!$H$9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'[12]343-01'!#REF!</definedName>
    <definedName name="gt_10">'[12]343-01'!#REF!</definedName>
    <definedName name="gt_11">'[12]343-01'!#REF!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'[19]14.2'!$H$8</definedName>
    <definedName name="hhhhhhhhhhh">'[2]6.03'!$G$8</definedName>
    <definedName name="hhyt" localSheetId="3">'[17]1'!#REF!</definedName>
    <definedName name="hhyt">'[17]1'!#REF!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'[20]8.03'!$I$8</definedName>
    <definedName name="hyr" localSheetId="3">'[17]1'!#REF!</definedName>
    <definedName name="hyr">'[17]1'!#REF!</definedName>
    <definedName name="i">'[5]333.09'!$J$10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'[17]3'!$B$14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'[17]1'!$B$14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'[12]333.04'!#REF!</definedName>
    <definedName name="jj_10">'[12]333.04'!#REF!</definedName>
    <definedName name="jj_11" localSheetId="3">'[12]333.04'!#REF!</definedName>
    <definedName name="jj_11">'[12]333.04'!#REF!</definedName>
    <definedName name="jjj" localSheetId="3">'[5]333.06'!#REF!</definedName>
    <definedName name="jjj">'[5]333.06'!#REF!</definedName>
    <definedName name="jjj_10">'[12]333.06'!#REF!</definedName>
    <definedName name="jjj_11">'[12]333.06'!#REF!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'[21]3.20-02'!$J$9</definedName>
    <definedName name="juil" localSheetId="3">'[11]333.02'!#REF!</definedName>
    <definedName name="juil">'[11]333.02'!#REF!</definedName>
    <definedName name="jul" localSheetId="3">'[5]333.02'!#REF!</definedName>
    <definedName name="jul">'[5]333.02'!#REF!</definedName>
    <definedName name="jul_10" localSheetId="3">'[12]333.02'!#REF!</definedName>
    <definedName name="jul_10">'[12]333.02'!#REF!</definedName>
    <definedName name="jul_11" localSheetId="3">'[12]333.02'!#REF!</definedName>
    <definedName name="jul_11">'[12]333.02'!#REF!</definedName>
    <definedName name="JULIO4">'[5]333-11'!$C$8</definedName>
    <definedName name="JULIO4_10">'[12]333-11'!$C$8</definedName>
    <definedName name="JULIO4_11">'[12]333-11'!$C$8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'[20]8.03'!$H$8</definedName>
    <definedName name="kk" localSheetId="3">'[5]333.06'!#REF!</definedName>
    <definedName name="kk">'[5]333.06'!#REF!</definedName>
    <definedName name="kk_10" localSheetId="3">'[12]333.06'!#REF!</definedName>
    <definedName name="kk_10">'[12]333.06'!#REF!</definedName>
    <definedName name="kk_11" localSheetId="3">'[12]333.06'!#REF!</definedName>
    <definedName name="kk_11">'[12]333.06'!#REF!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3">'[11]333.09'!#REF!</definedName>
    <definedName name="klm">'[11]333.09'!#REF!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'[12]333.03'!#REF!</definedName>
    <definedName name="l_10">'[12]333.03'!#REF!</definedName>
    <definedName name="l_11" localSheetId="3">'[12]333.03'!#REF!</definedName>
    <definedName name="l_11">'[12]333.03'!#REF!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'[13]16.03'!$E$9</definedName>
    <definedName name="LL" localSheetId="3">#REF!</definedName>
    <definedName name="LL">#REF!</definedName>
    <definedName name="ll_10" localSheetId="3">'[12]333.03'!#REF!</definedName>
    <definedName name="ll_10">'[12]333.03'!#REF!</definedName>
    <definedName name="ll_11" localSheetId="3">'[12]333.03'!#REF!</definedName>
    <definedName name="ll_11">'[12]333.03'!#REF!</definedName>
    <definedName name="llk">'[13]17.03'!$E$9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3">'[5]333.06'!#REF!</definedName>
    <definedName name="m">'[5]333.06'!#REF!</definedName>
    <definedName name="m_10" localSheetId="3">'[12]333.06'!#REF!</definedName>
    <definedName name="m_10">'[12]333.06'!#REF!</definedName>
    <definedName name="m_11" localSheetId="3">'[12]333.06'!#REF!</definedName>
    <definedName name="m_11">'[12]333.06'!#REF!</definedName>
    <definedName name="mali" localSheetId="3">'[5]333.07'!#REF!</definedName>
    <definedName name="mali">'[5]333.07'!#REF!</definedName>
    <definedName name="mali_10">'[12]333.07'!#REF!</definedName>
    <definedName name="mali_11">'[12]333.07'!#REF!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'[12]333.06'!#REF!</definedName>
    <definedName name="mm_10">'[12]333.06'!#REF!</definedName>
    <definedName name="mm_11">'[12]333.06'!#REF!</definedName>
    <definedName name="mmm" localSheetId="3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'[12]333.06'!#REF!</definedName>
    <definedName name="mmmmm_10">'[12]333.06'!#REF!</definedName>
    <definedName name="mmmmm_11" localSheetId="3">'[12]333.06'!#REF!</definedName>
    <definedName name="mmmmm_11">'[12]333.06'!#REF!</definedName>
    <definedName name="mmmnmnb">'[2]2.03'!$H$11</definedName>
    <definedName name="mmnb">'[2]2.03'!$B$11</definedName>
    <definedName name="mn" localSheetId="3">#REF!</definedName>
    <definedName name="mn">'[22]13.1'!$B$7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'[12]333.10'!#REF!</definedName>
    <definedName name="nb_10">'[12]333.10'!#REF!</definedName>
    <definedName name="nb_11" localSheetId="3">'[12]333.10'!#REF!</definedName>
    <definedName name="nb_11">'[12]333.10'!#REF!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'[13]25.03'!$G$9</definedName>
    <definedName name="ñlk" localSheetId="3">#REF!</definedName>
    <definedName name="ñlk">#REF!</definedName>
    <definedName name="ññ">'[13]31.03'!$D$9</definedName>
    <definedName name="o">'[5]333.04'!$D$11</definedName>
    <definedName name="ocoa" localSheetId="3">'[12]333.04'!#REF!</definedName>
    <definedName name="ocoa">'[12]333.04'!#REF!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'[17]3'!$H$14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'[12]333.06'!#REF!</definedName>
    <definedName name="ooo_10">'[12]333.06'!#REF!</definedName>
    <definedName name="ooo_11" localSheetId="3">'[12]333.06'!#REF!</definedName>
    <definedName name="ooo_11">'[12]333.06'!#REF!</definedName>
    <definedName name="oooo">'[13]29.03'!$D$9</definedName>
    <definedName name="ooooo" localSheetId="3">#REF!</definedName>
    <definedName name="ooooo">#REF!</definedName>
    <definedName name="ooooooo" localSheetId="3">'[13]18.03'!#REF!</definedName>
    <definedName name="ooooooo">'[13]18.03'!#REF!</definedName>
    <definedName name="op">'[17]1'!$C$14</definedName>
    <definedName name="opa" localSheetId="3">#REF!</definedName>
    <definedName name="opa">#REF!</definedName>
    <definedName name="oppo">'[17]1'!$G$14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[15]BD!$D$8:$AZ$8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[15]Codigos!$H$2:$I$11</definedName>
    <definedName name="PIO">'[5]333-11'!$E$8</definedName>
    <definedName name="PIO_10">'[12]333-11'!$E$8</definedName>
    <definedName name="PIO_11">'[12]333-11'!$E$8</definedName>
    <definedName name="PJ" localSheetId="3">'[5]331-04'!#REF!</definedName>
    <definedName name="PJ">'[5]331-04'!#REF!</definedName>
    <definedName name="PJ_10" localSheetId="3">'[12]331-04'!#REF!</definedName>
    <definedName name="PJ_10">'[12]331-04'!#REF!</definedName>
    <definedName name="PJ_11" localSheetId="3">'[12]331-04'!#REF!</definedName>
    <definedName name="PJ_11">'[12]331-04'!#REF!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'[12]331-04'!#REF!</definedName>
    <definedName name="PL_10">'[12]331-04'!#REF!</definedName>
    <definedName name="PL_11" localSheetId="3">'[12]331-04'!#REF!</definedName>
    <definedName name="PL_11">'[12]331-04'!#REF!</definedName>
    <definedName name="pñm" localSheetId="3">#REF!</definedName>
    <definedName name="pñm">#REF!</definedName>
    <definedName name="po">'[17]3'!$J$14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'[12]333.04'!#REF!</definedName>
    <definedName name="pop_10">'[12]333.04'!#REF!</definedName>
    <definedName name="pop_11" localSheetId="3">'[12]333.04'!#REF!</definedName>
    <definedName name="pop_11">'[12]333.04'!#REF!</definedName>
    <definedName name="popop" localSheetId="3">'[5]333.04'!#REF!</definedName>
    <definedName name="popop">'[5]333.04'!#REF!</definedName>
    <definedName name="popop_10">'[12]333.04'!#REF!</definedName>
    <definedName name="popop_11">'[12]333.04'!#REF!</definedName>
    <definedName name="popp">'[5]333.04'!#REF!</definedName>
    <definedName name="popp_10">'[12]333.04'!#REF!</definedName>
    <definedName name="popp_11">'[12]333.04'!#REF!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'[12]333.04'!#REF!</definedName>
    <definedName name="ppp_10">'[12]333.04'!#REF!</definedName>
    <definedName name="ppp_11" localSheetId="3">'[12]333.04'!#REF!</definedName>
    <definedName name="ppp_11">'[12]333.04'!#REF!</definedName>
    <definedName name="pppp">'[13]31.03'!$B$9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'[12]333.02'!#REF!</definedName>
    <definedName name="r_11">'[12]333.02'!#REF!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'[17]8'!$B$13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'[17]5'!$D$13</definedName>
    <definedName name="rty" localSheetId="3">#REF!</definedName>
    <definedName name="rty">#REF!</definedName>
    <definedName name="rtyh" localSheetId="3">'[17]1'!#REF!</definedName>
    <definedName name="rtyh">'[17]1'!#REF!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'[17]2'!$D$13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'[17]2'!$F$13</definedName>
    <definedName name="ss" localSheetId="3">'[5]343-01'!#REF!</definedName>
    <definedName name="ss">'[5]343-01'!#REF!</definedName>
    <definedName name="ss_10" localSheetId="3">'[12]343-01'!#REF!</definedName>
    <definedName name="ss_10">'[12]343-01'!#REF!</definedName>
    <definedName name="ss_11" localSheetId="3">'[12]343-01'!#REF!</definedName>
    <definedName name="ss_11">'[12]343-01'!#REF!</definedName>
    <definedName name="sss" localSheetId="3">'[5]333.02'!#REF!</definedName>
    <definedName name="sss">'[5]333.02'!#REF!</definedName>
    <definedName name="sss_10">'[12]333.02'!#REF!</definedName>
    <definedName name="sss_11">'[12]333.02'!#REF!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 localSheetId="3">'[5]333.02'!#REF!</definedName>
    <definedName name="t">'[5]333.02'!#REF!</definedName>
    <definedName name="t_10">'[12]333.02'!#REF!</definedName>
    <definedName name="t_11">'[12]333.02'!#REF!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[23]A!$A$1:$T$54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[15]Codigos!$A$2:$E$8</definedName>
    <definedName name="tt" localSheetId="3">'[5]344.13'!#REF!</definedName>
    <definedName name="tt">'[5]344.13'!#REF!</definedName>
    <definedName name="tt_10" localSheetId="3">'[12]344.13'!#REF!</definedName>
    <definedName name="tt_10">'[12]344.13'!#REF!</definedName>
    <definedName name="tt_11" localSheetId="3">'[12]344.13'!#REF!</definedName>
    <definedName name="tt_11">'[12]344.13'!#REF!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 localSheetId="3">'[5]333.03'!#REF!</definedName>
    <definedName name="u">'[5]333.03'!#REF!</definedName>
    <definedName name="u_10">'[12]333.03'!#REF!</definedName>
    <definedName name="u_11">'[12]333.03'!#REF!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'[17]1'!$F$14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'[17]6'!$B$13</definedName>
    <definedName name="uu" localSheetId="3">'[5]333.04'!#REF!</definedName>
    <definedName name="uu">'[5]333.04'!#REF!</definedName>
    <definedName name="uu_10" localSheetId="3">'[12]333.04'!#REF!</definedName>
    <definedName name="uu_10">'[12]333.04'!#REF!</definedName>
    <definedName name="uu_11" localSheetId="3">'[12]333.04'!#REF!</definedName>
    <definedName name="uu_11">'[12]333.04'!#REF!</definedName>
    <definedName name="uuuu" localSheetId="3">'[24]344.13'!#REF!</definedName>
    <definedName name="uuuu">'[24]344.13'!#REF!</definedName>
    <definedName name="uuuuu" localSheetId="3">'[5]333.04'!#REF!</definedName>
    <definedName name="uuuuu">'[5]333.04'!#REF!</definedName>
    <definedName name="uuuuu_10">'[12]333.04'!#REF!</definedName>
    <definedName name="uuuuu_11">'[12]333.04'!#REF!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'[25]3.22-11'!$B$7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'[13]8.03'!$C$9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'[12]333.07'!#REF!</definedName>
    <definedName name="vfv_10">'[12]333.07'!#REF!</definedName>
    <definedName name="vfv_11" localSheetId="3">'[12]333.07'!#REF!</definedName>
    <definedName name="vfv_11">'[12]333.07'!#REF!</definedName>
    <definedName name="vfxv" localSheetId="3">'[5]333.07'!#REF!</definedName>
    <definedName name="vfxv">'[5]333.07'!#REF!</definedName>
    <definedName name="vfxv_10">'[12]333.07'!#REF!</definedName>
    <definedName name="vfxv_11">'[12]333.07'!#REF!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'[17]6'!$P$13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'[13]24.03'!$D$20</definedName>
    <definedName name="xcv" localSheetId="3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'[26]331-16'!#REF!</definedName>
    <definedName name="yt">'[26]331-16'!#REF!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'[18]3.23-10'!#REF!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3">'[5]333.03'!#REF!</definedName>
    <definedName name="z">'[5]333.03'!#REF!</definedName>
    <definedName name="z_10" localSheetId="3">'[12]333.03'!#REF!</definedName>
    <definedName name="z_10">'[12]333.03'!#REF!</definedName>
    <definedName name="z_11" localSheetId="3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3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7" l="1"/>
  <c r="H10" i="1" l="1"/>
  <c r="G10" i="1"/>
  <c r="F10" i="1"/>
  <c r="E10" i="1"/>
  <c r="D10" i="1"/>
  <c r="C10" i="1"/>
  <c r="H7" i="1"/>
  <c r="G7" i="1"/>
  <c r="G6" i="1" s="1"/>
  <c r="F7" i="1"/>
  <c r="F6" i="1" s="1"/>
  <c r="E7" i="1"/>
  <c r="D7" i="1"/>
  <c r="D6" i="1" s="1"/>
  <c r="C7" i="1"/>
  <c r="C6" i="1" s="1"/>
  <c r="H6" i="1" l="1"/>
  <c r="B13" i="6"/>
  <c r="B12" i="6"/>
  <c r="B11" i="6"/>
  <c r="B10" i="6"/>
  <c r="B9" i="6"/>
  <c r="B8" i="6"/>
  <c r="N7" i="6"/>
  <c r="N6" i="6" s="1"/>
  <c r="M7" i="6"/>
  <c r="M6" i="6" s="1"/>
  <c r="L7" i="6"/>
  <c r="L6" i="6" s="1"/>
  <c r="C7" i="6"/>
  <c r="K6" i="6"/>
  <c r="J6" i="6"/>
  <c r="I6" i="6"/>
  <c r="H6" i="6"/>
  <c r="G6" i="6"/>
  <c r="F6" i="6"/>
  <c r="E6" i="6"/>
  <c r="D6" i="6"/>
  <c r="B7" i="6" l="1"/>
  <c r="C6" i="6"/>
  <c r="B6" i="6" s="1"/>
  <c r="B13" i="5" l="1"/>
  <c r="B12" i="5"/>
  <c r="B11" i="5"/>
  <c r="B10" i="5"/>
  <c r="B9" i="5"/>
  <c r="B8" i="5"/>
  <c r="N7" i="5"/>
  <c r="N6" i="5" s="1"/>
  <c r="M7" i="5"/>
  <c r="M6" i="5" s="1"/>
  <c r="L7" i="5"/>
  <c r="L6" i="5" s="1"/>
  <c r="K7" i="5"/>
  <c r="J7" i="5"/>
  <c r="I7" i="5"/>
  <c r="I6" i="5" s="1"/>
  <c r="H7" i="5"/>
  <c r="H6" i="5" s="1"/>
  <c r="G7" i="5"/>
  <c r="G6" i="5" s="1"/>
  <c r="F7" i="5"/>
  <c r="F6" i="5" s="1"/>
  <c r="E7" i="5"/>
  <c r="E6" i="5" s="1"/>
  <c r="D7" i="5"/>
  <c r="D6" i="5" s="1"/>
  <c r="C7" i="5"/>
  <c r="C6" i="5" s="1"/>
  <c r="K6" i="5"/>
  <c r="J6" i="5"/>
  <c r="B6" i="5" l="1"/>
  <c r="B7" i="5"/>
  <c r="B13" i="4"/>
  <c r="B12" i="4"/>
  <c r="B11" i="4"/>
  <c r="B10" i="4"/>
  <c r="B9" i="4"/>
  <c r="B8" i="4"/>
  <c r="N7" i="4"/>
  <c r="N6" i="4" s="1"/>
  <c r="M7" i="4"/>
  <c r="M6" i="4" s="1"/>
  <c r="L7" i="4"/>
  <c r="L6" i="4" s="1"/>
  <c r="K7" i="4"/>
  <c r="K6" i="4" s="1"/>
  <c r="J7" i="4"/>
  <c r="J6" i="4" s="1"/>
  <c r="I7" i="4"/>
  <c r="I6" i="4" s="1"/>
  <c r="H7" i="4"/>
  <c r="H6" i="4" s="1"/>
  <c r="G7" i="4"/>
  <c r="G6" i="4" s="1"/>
  <c r="F7" i="4"/>
  <c r="F6" i="4" s="1"/>
  <c r="E7" i="4"/>
  <c r="D7" i="4"/>
  <c r="D6" i="4" s="1"/>
  <c r="C7" i="4"/>
  <c r="C6" i="4" s="1"/>
  <c r="B7" i="4" l="1"/>
  <c r="E6" i="4"/>
  <c r="B6" i="4" s="1"/>
  <c r="B13" i="3" l="1"/>
  <c r="B12" i="3"/>
  <c r="B11" i="3"/>
  <c r="B10" i="3"/>
  <c r="B9" i="3"/>
  <c r="B8" i="3"/>
  <c r="D7" i="3"/>
  <c r="D6" i="3" s="1"/>
  <c r="C7" i="3"/>
  <c r="C6" i="3" s="1"/>
  <c r="N6" i="3"/>
  <c r="M6" i="3"/>
  <c r="L6" i="3"/>
  <c r="K6" i="3"/>
  <c r="J6" i="3"/>
  <c r="I6" i="3"/>
  <c r="H6" i="3"/>
  <c r="G6" i="3"/>
  <c r="F6" i="3"/>
  <c r="E6" i="3"/>
  <c r="B14" i="2"/>
  <c r="B13" i="2"/>
  <c r="B12" i="2"/>
  <c r="B11" i="2"/>
  <c r="B10" i="2"/>
  <c r="B9" i="2"/>
  <c r="B8" i="2"/>
  <c r="B7" i="2"/>
  <c r="B6" i="2"/>
  <c r="N5" i="2"/>
  <c r="M5" i="2"/>
  <c r="L5" i="2"/>
  <c r="K5" i="2"/>
  <c r="I5" i="2"/>
  <c r="E5" i="2"/>
  <c r="B5" i="2" s="1"/>
  <c r="B6" i="3" l="1"/>
  <c r="B7" i="3"/>
</calcChain>
</file>

<file path=xl/sharedStrings.xml><?xml version="1.0" encoding="utf-8"?>
<sst xmlns="http://schemas.openxmlformats.org/spreadsheetml/2006/main" count="198" uniqueCount="55">
  <si>
    <t>Puertos</t>
  </si>
  <si>
    <t>Total</t>
  </si>
  <si>
    <t>Enero</t>
  </si>
  <si>
    <t xml:space="preserve"> Sans Soucí</t>
  </si>
  <si>
    <t>Puerto Plata</t>
  </si>
  <si>
    <t>Samaná</t>
  </si>
  <si>
    <t xml:space="preserve"> Fuente: Registros administrativos, Unidad de estadísticas, Dirección de Planificación y Desarrollo, Autoridad Portuaria Dominicana (APORDOM) y Registros administrativos, Sector Turismo, Departamento de Cuentas Nacionales, Banco Central de la República Dominicana (BCRD)</t>
  </si>
  <si>
    <t xml:space="preserve"> Don Diego (Ferry)</t>
  </si>
  <si>
    <t>Febrero</t>
  </si>
  <si>
    <t>Marzo</t>
  </si>
  <si>
    <t xml:space="preserve"> Amber Cove</t>
  </si>
  <si>
    <t xml:space="preserve"> Taíno Bay</t>
  </si>
  <si>
    <t>Isla Catalina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</si>
  <si>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2021*</t>
    </r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</si>
  <si>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</si>
  <si>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</si>
  <si>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</si>
  <si>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</si>
  <si>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</si>
  <si>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</si>
  <si>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</si>
  <si>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</si>
  <si>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</si>
  <si>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t>Santo Domingo</t>
    </r>
    <r>
      <rPr>
        <b/>
        <vertAlign val="superscript"/>
        <sz val="9"/>
        <rFont val="Roboto regular"/>
      </rPr>
      <t>1</t>
    </r>
  </si>
  <si>
    <t>Amber Cove</t>
  </si>
  <si>
    <t>Taino Bay</t>
  </si>
  <si>
    <r>
      <t>La Romana</t>
    </r>
    <r>
      <rPr>
        <b/>
        <vertAlign val="superscript"/>
        <sz val="9"/>
        <rFont val="Roboto regular"/>
      </rPr>
      <t>2</t>
    </r>
  </si>
  <si>
    <t>Cap Cana</t>
  </si>
  <si>
    <t>*Cifras sujetas a rectificación</t>
  </si>
  <si>
    <r>
      <rPr>
        <vertAlign val="superscript"/>
        <sz val="7"/>
        <rFont val="Roboto regular"/>
      </rPr>
      <t>2</t>
    </r>
    <r>
      <rPr>
        <sz val="7"/>
        <rFont val="Roboto regular"/>
      </rPr>
      <t>No Incluye el Fondeadero de Isla Catalina</t>
    </r>
  </si>
  <si>
    <r>
      <rPr>
        <b/>
        <sz val="9"/>
        <rFont val="Roboto"/>
      </rPr>
      <t>Cuadro 6.9.</t>
    </r>
    <r>
      <rPr>
        <sz val="9"/>
        <rFont val="Roboto"/>
      </rPr>
      <t xml:space="preserve"> REPÚBLICA DOMINICANA: Llegada de pasajeros vía marítima por mes, según puertos, 2020*</t>
    </r>
  </si>
  <si>
    <t xml:space="preserve">*Cifras sujetas a rectificación 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</si>
  <si>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2019*</t>
    </r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</si>
  <si>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2018*</t>
    </r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</si>
  <si>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2017*</t>
    </r>
  </si>
  <si>
    <t xml:space="preserve">* Cifras sujetas a rectificación </t>
  </si>
  <si>
    <t>Cap cana</t>
  </si>
  <si>
    <r>
      <t xml:space="preserve">Nota: </t>
    </r>
    <r>
      <rPr>
        <vertAlign val="superscript"/>
        <sz val="7"/>
        <rFont val="Roboto regular"/>
      </rPr>
      <t>1</t>
    </r>
    <r>
      <rPr>
        <sz val="7"/>
        <rFont val="Roboto regular"/>
      </rPr>
      <t xml:space="preserve">El total de Santo Domingo incluye al puerto de Don Diego y Sans Soucí </t>
    </r>
  </si>
  <si>
    <r>
      <t>Santo Domingo</t>
    </r>
    <r>
      <rPr>
        <b/>
        <vertAlign val="superscript"/>
        <sz val="9"/>
        <rFont val="Roboto"/>
      </rPr>
      <t>1</t>
    </r>
  </si>
  <si>
    <r>
      <rPr>
        <vertAlign val="superscript"/>
        <sz val="7"/>
        <rFont val="Roboto"/>
      </rPr>
      <t>2</t>
    </r>
    <r>
      <rPr>
        <sz val="7"/>
        <rFont val="Roboto"/>
      </rPr>
      <t>No Incluye el Fondeadero de Isla Catalina</t>
    </r>
  </si>
  <si>
    <r>
      <t>La Romana</t>
    </r>
    <r>
      <rPr>
        <b/>
        <vertAlign val="superscript"/>
        <sz val="9"/>
        <rFont val="Roboto"/>
      </rPr>
      <t>2</t>
    </r>
  </si>
  <si>
    <r>
      <rPr>
        <vertAlign val="superscript"/>
        <sz val="7"/>
        <rFont val="Franklin Gothic Book"/>
        <family val="2"/>
      </rPr>
      <t>2</t>
    </r>
    <r>
      <rPr>
        <sz val="7"/>
        <rFont val="Franklin Gothic Book"/>
        <family val="2"/>
      </rPr>
      <t>: No Incluye el Fondeadero de Isla Catalina</t>
    </r>
  </si>
  <si>
    <r>
      <t>Nota:</t>
    </r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: El total de Santo Domingo incluye al puerto de Don Diego y Sans Soucí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</si>
  <si>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El total de Santo Domingo incluye al puerto de Don Diego y Sans Soucí </t>
    </r>
  </si>
  <si>
    <r>
      <t xml:space="preserve">Nota: </t>
    </r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 : El total de Santo Domingo,está incluídos en el puerto de Don Diego y Sans Soucí </t>
    </r>
  </si>
  <si>
    <r>
      <t xml:space="preserve">Nota: </t>
    </r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 xml:space="preserve">: El total de Santo Domingo,está incluídos en el puerto de Don Diego y Sans Soucí </t>
    </r>
  </si>
  <si>
    <t>CAP CANA</t>
  </si>
  <si>
    <t>Isla Saona</t>
  </si>
  <si>
    <t>No Incluye el Fondeadero de Isla Catalina</t>
  </si>
  <si>
    <t xml:space="preserve">Nota: El total de Santo Domingo incluye al puerto de Don Diego y Sans Soucí </t>
  </si>
  <si>
    <t>Fuente: Registros administrativos, Unidad de estadísticas, Dirección de Planificación y Desarrollo, Autoridad Portuaria Dominicana (APORDOM) y Registros administrativos, Sector Turismo, Departamento de Cuentas Nacionales, Banco Central de la República Dominicana (BCRD)</t>
  </si>
  <si>
    <t>Santo Domingo</t>
  </si>
  <si>
    <t>La Romana</t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</si>
  <si>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2022*</t>
    </r>
  </si>
  <si>
    <r>
      <rPr>
        <b/>
        <sz val="9"/>
        <rFont val="Roboto regular"/>
      </rPr>
      <t>Cuadro 6.9.</t>
    </r>
    <r>
      <rPr>
        <sz val="9"/>
        <rFont val="Roboto regular"/>
      </rPr>
      <t xml:space="preserve"> REPÚBLICA DOMINICANA: Llegada de pasajeros vía marítima por mes, según puertos, enero-noviembre2023*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</si>
</sst>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General_)"/>
    <numFmt numFmtId="165" formatCode="_(* #,##0_);_(* \(#,##0\);_(* \-??_);_(@_)"/>
    <numFmt numFmtId="166" formatCode="&quot;   &quot;@"/>
    <numFmt numFmtId="167" formatCode="_(* #,##0.0_);_(* \(#,##0.0\);_(* &quot;-&quot;??_);_(@_)"/>
    <numFmt numFmtId="168" formatCode="_([$€-2]* #,##0.00_);_([$€-2]* \(#,##0.00\);_([$€-2]* &quot;-&quot;??_)"/>
    <numFmt numFmtId="169" formatCode="_(* #,##0_);_(* \(#,##0\);_(* &quot;-&quot;??_);_(@_)"/>
    <numFmt numFmtId="170" formatCode="#,##0;[Red]#,##0"/>
  </numFmts>
  <fonts count="54"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1"/>
      <name val="Roboto"/>
    </font>
    <font>
      <b/>
      <sz val="11"/>
      <name val="Roboto"/>
    </font>
    <font>
      <sz val="9"/>
      <name val="Roboto regular"/>
    </font>
    <font>
      <sz val="7"/>
      <name val="Roboto regular"/>
    </font>
    <font>
      <b/>
      <sz val="9"/>
      <name val="Roboto regular"/>
    </font>
    <font>
      <sz val="9"/>
      <name val="Roboto"/>
    </font>
    <font>
      <b/>
      <sz val="9"/>
      <name val="Roboto Black"/>
    </font>
    <font>
      <b/>
      <sz val="9"/>
      <color theme="1"/>
      <name val="Roboto Black"/>
    </font>
    <font>
      <b/>
      <vertAlign val="superscript"/>
      <sz val="9"/>
      <name val="Roboto regular"/>
    </font>
    <font>
      <b/>
      <sz val="9"/>
      <name val="Roboto"/>
    </font>
    <font>
      <vertAlign val="superscript"/>
      <sz val="7"/>
      <name val="Roboto regular"/>
    </font>
    <font>
      <sz val="8"/>
      <name val="Roboto"/>
    </font>
    <font>
      <sz val="10"/>
      <name val="Roboto"/>
    </font>
    <font>
      <sz val="9"/>
      <name val="Franklin Gothic Demi"/>
      <family val="2"/>
    </font>
    <font>
      <b/>
      <sz val="12"/>
      <name val="Tahoma"/>
      <family val="2"/>
    </font>
    <font>
      <sz val="12"/>
      <name val="Tahoma"/>
      <family val="2"/>
    </font>
    <font>
      <sz val="7"/>
      <name val="Roboto"/>
    </font>
    <font>
      <sz val="7"/>
      <name val="Franklin Gothic Book"/>
      <family val="2"/>
    </font>
    <font>
      <sz val="9"/>
      <color indexed="8"/>
      <name val="Franklin Gothic Book"/>
      <family val="2"/>
    </font>
    <font>
      <sz val="10"/>
      <color rgb="FFFF0000"/>
      <name val="Times New Roman"/>
      <family val="1"/>
    </font>
    <font>
      <sz val="9"/>
      <name val="Franklin Gothic Book"/>
      <family val="2"/>
    </font>
    <font>
      <sz val="8"/>
      <name val="Franklin Gothic Demi"/>
      <family val="2"/>
    </font>
    <font>
      <b/>
      <sz val="7"/>
      <name val="Roboto regular"/>
    </font>
    <font>
      <b/>
      <vertAlign val="superscript"/>
      <sz val="9"/>
      <name val="Roboto"/>
    </font>
    <font>
      <vertAlign val="superscript"/>
      <sz val="7"/>
      <name val="Roboto"/>
    </font>
    <font>
      <b/>
      <sz val="8"/>
      <name val="Franklin Gothic Demi"/>
      <family val="2"/>
    </font>
    <font>
      <b/>
      <sz val="10"/>
      <name val="Times New Roman"/>
      <family val="1"/>
    </font>
    <font>
      <vertAlign val="superscript"/>
      <sz val="7"/>
      <name val="Franklin Gothic Book"/>
      <family val="2"/>
    </font>
    <font>
      <sz val="9"/>
      <color theme="1"/>
      <name val="Roboto Black"/>
    </font>
    <font>
      <b/>
      <sz val="9"/>
      <color theme="1"/>
      <name val="Roboto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/>
    <xf numFmtId="0" fontId="2" fillId="0" borderId="0"/>
    <xf numFmtId="0" fontId="4" fillId="0" borderId="0"/>
    <xf numFmtId="164" fontId="5" fillId="0" borderId="0" applyFont="0" applyFill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9" fillId="18" borderId="3" applyNumberFormat="0" applyAlignment="0" applyProtection="0"/>
    <xf numFmtId="0" fontId="9" fillId="18" borderId="3" applyNumberFormat="0" applyAlignment="0" applyProtection="0"/>
    <xf numFmtId="0" fontId="9" fillId="18" borderId="3" applyNumberFormat="0" applyAlignment="0" applyProtection="0"/>
    <xf numFmtId="0" fontId="10" fillId="19" borderId="4" applyNumberFormat="0" applyAlignment="0" applyProtection="0"/>
    <xf numFmtId="0" fontId="10" fillId="19" borderId="4" applyNumberFormat="0" applyAlignment="0" applyProtection="0"/>
    <xf numFmtId="0" fontId="10" fillId="19" borderId="4" applyNumberFormat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164" fontId="5" fillId="0" borderId="0" applyFill="0" applyBorder="0" applyAlignment="0" applyProtection="0"/>
    <xf numFmtId="165" fontId="5" fillId="0" borderId="0" applyFill="0" applyBorder="0" applyAlignment="0" applyProtection="0"/>
    <xf numFmtId="166" fontId="5" fillId="0" borderId="0" applyFill="0" applyBorder="0" applyAlignment="0" applyProtection="0"/>
    <xf numFmtId="167" fontId="5" fillId="0" borderId="0" applyFill="0" applyBorder="0" applyAlignment="0" applyProtection="0"/>
    <xf numFmtId="166" fontId="5" fillId="0" borderId="0" applyFill="0" applyBorder="0" applyAlignment="0" applyProtection="0"/>
    <xf numFmtId="167" fontId="5" fillId="0" borderId="0" applyFont="0" applyFill="0" applyBorder="0" applyAlignment="0" applyProtection="0"/>
    <xf numFmtId="165" fontId="5" fillId="0" borderId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13" fillId="9" borderId="3" applyNumberFormat="0" applyAlignment="0" applyProtection="0"/>
    <xf numFmtId="0" fontId="13" fillId="9" borderId="3" applyNumberFormat="0" applyAlignment="0" applyProtection="0"/>
    <xf numFmtId="0" fontId="13" fillId="9" borderId="3" applyNumberFormat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25" borderId="6" applyNumberFormat="0" applyFont="0" applyAlignment="0" applyProtection="0"/>
    <xf numFmtId="0" fontId="5" fillId="25" borderId="6" applyNumberFormat="0" applyFont="0" applyAlignment="0" applyProtection="0"/>
    <xf numFmtId="0" fontId="5" fillId="25" borderId="6" applyNumberFormat="0" applyFont="0" applyAlignment="0" applyProtection="0"/>
    <xf numFmtId="0" fontId="16" fillId="18" borderId="7" applyNumberFormat="0" applyAlignment="0" applyProtection="0"/>
    <xf numFmtId="0" fontId="16" fillId="18" borderId="7" applyNumberFormat="0" applyAlignment="0" applyProtection="0"/>
    <xf numFmtId="0" fontId="16" fillId="18" borderId="7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43" fontId="5" fillId="0" borderId="0" applyFont="0" applyFill="0" applyBorder="0" applyAlignment="0" applyProtection="0"/>
    <xf numFmtId="0" fontId="23" fillId="0" borderId="0"/>
    <xf numFmtId="0" fontId="2" fillId="0" borderId="0"/>
    <xf numFmtId="0" fontId="5" fillId="0" borderId="0"/>
    <xf numFmtId="0" fontId="5" fillId="0" borderId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4" fillId="0" borderId="0"/>
    <xf numFmtId="0" fontId="5" fillId="0" borderId="0"/>
    <xf numFmtId="165" fontId="5" fillId="0" borderId="0" applyFill="0" applyBorder="0" applyAlignment="0" applyProtection="0"/>
  </cellStyleXfs>
  <cellXfs count="140">
    <xf numFmtId="0" fontId="0" fillId="0" borderId="0" xfId="0"/>
    <xf numFmtId="0" fontId="24" fillId="2" borderId="0" xfId="1" applyFont="1" applyFill="1" applyAlignment="1">
      <alignment horizontal="left" vertical="center" indent="1"/>
    </xf>
    <xf numFmtId="0" fontId="24" fillId="2" borderId="0" xfId="2" applyFont="1" applyFill="1"/>
    <xf numFmtId="0" fontId="24" fillId="0" borderId="0" xfId="2" applyFont="1"/>
    <xf numFmtId="3" fontId="24" fillId="2" borderId="0" xfId="2" applyNumberFormat="1" applyFont="1" applyFill="1" applyAlignment="1">
      <alignment horizontal="right" wrapText="1"/>
    </xf>
    <xf numFmtId="169" fontId="25" fillId="0" borderId="0" xfId="144" applyNumberFormat="1" applyFont="1" applyBorder="1" applyAlignment="1">
      <alignment horizontal="center"/>
    </xf>
    <xf numFmtId="169" fontId="24" fillId="0" borderId="0" xfId="144" applyNumberFormat="1" applyFont="1" applyBorder="1" applyAlignment="1">
      <alignment horizontal="center"/>
    </xf>
    <xf numFmtId="169" fontId="25" fillId="0" borderId="0" xfId="144" applyNumberFormat="1" applyFont="1" applyBorder="1"/>
    <xf numFmtId="49" fontId="27" fillId="27" borderId="0" xfId="144" applyNumberFormat="1" applyFont="1" applyFill="1" applyAlignment="1"/>
    <xf numFmtId="3" fontId="24" fillId="0" borderId="0" xfId="2" applyNumberFormat="1" applyFont="1"/>
    <xf numFmtId="170" fontId="24" fillId="0" borderId="0" xfId="2" applyNumberFormat="1" applyFont="1"/>
    <xf numFmtId="0" fontId="29" fillId="0" borderId="0" xfId="2" applyFont="1"/>
    <xf numFmtId="49" fontId="24" fillId="2" borderId="0" xfId="150" applyNumberFormat="1" applyFont="1" applyFill="1" applyBorder="1" applyAlignment="1">
      <alignment horizontal="center"/>
    </xf>
    <xf numFmtId="170" fontId="29" fillId="0" borderId="0" xfId="2" applyNumberFormat="1" applyFont="1"/>
    <xf numFmtId="0" fontId="30" fillId="3" borderId="12" xfId="146" applyFont="1" applyFill="1" applyBorder="1" applyAlignment="1">
      <alignment horizontal="center" vertical="center" wrapText="1"/>
    </xf>
    <xf numFmtId="0" fontId="29" fillId="2" borderId="0" xfId="150" applyNumberFormat="1" applyFont="1" applyFill="1" applyBorder="1" applyAlignment="1">
      <alignment horizontal="center" vertical="center"/>
    </xf>
    <xf numFmtId="0" fontId="30" fillId="3" borderId="0" xfId="151" applyFont="1" applyFill="1" applyAlignment="1">
      <alignment horizontal="left"/>
    </xf>
    <xf numFmtId="170" fontId="31" fillId="26" borderId="0" xfId="147" applyNumberFormat="1" applyFont="1" applyFill="1" applyAlignment="1">
      <alignment vertical="center" wrapText="1"/>
    </xf>
    <xf numFmtId="170" fontId="29" fillId="2" borderId="0" xfId="150" applyNumberFormat="1" applyFont="1" applyFill="1" applyBorder="1" applyAlignment="1">
      <alignment horizontal="center" vertical="center"/>
    </xf>
    <xf numFmtId="0" fontId="28" fillId="26" borderId="0" xfId="148" applyFont="1" applyFill="1" applyAlignment="1">
      <alignment horizontal="left"/>
    </xf>
    <xf numFmtId="3" fontId="28" fillId="27" borderId="0" xfId="149" applyNumberFormat="1" applyFont="1" applyFill="1" applyBorder="1" applyAlignment="1">
      <alignment vertical="center"/>
    </xf>
    <xf numFmtId="169" fontId="33" fillId="0" borderId="0" xfId="106" applyNumberFormat="1" applyFont="1" applyBorder="1" applyAlignment="1">
      <alignment horizontal="center"/>
    </xf>
    <xf numFmtId="0" fontId="26" fillId="26" borderId="0" xfId="148" applyFont="1" applyFill="1" applyAlignment="1">
      <alignment horizontal="left" indent="1"/>
    </xf>
    <xf numFmtId="3" fontId="26" fillId="27" borderId="0" xfId="149" applyNumberFormat="1" applyFont="1" applyFill="1" applyBorder="1" applyAlignment="1">
      <alignment vertical="center"/>
    </xf>
    <xf numFmtId="169" fontId="29" fillId="0" borderId="0" xfId="106" applyNumberFormat="1" applyFont="1" applyBorder="1" applyAlignment="1">
      <alignment horizontal="center"/>
    </xf>
    <xf numFmtId="169" fontId="33" fillId="0" borderId="0" xfId="106" applyNumberFormat="1" applyFont="1" applyBorder="1"/>
    <xf numFmtId="0" fontId="28" fillId="26" borderId="2" xfId="148" applyFont="1" applyFill="1" applyBorder="1" applyAlignment="1">
      <alignment horizontal="left"/>
    </xf>
    <xf numFmtId="170" fontId="31" fillId="26" borderId="2" xfId="147" applyNumberFormat="1" applyFont="1" applyFill="1" applyBorder="1" applyAlignment="1">
      <alignment vertical="center" wrapText="1"/>
    </xf>
    <xf numFmtId="49" fontId="27" fillId="27" borderId="1" xfId="152" applyNumberFormat="1" applyFont="1" applyFill="1" applyBorder="1" applyAlignment="1"/>
    <xf numFmtId="49" fontId="27" fillId="27" borderId="0" xfId="152" applyNumberFormat="1" applyFont="1" applyFill="1" applyAlignment="1"/>
    <xf numFmtId="3" fontId="29" fillId="2" borderId="0" xfId="2" applyNumberFormat="1" applyFont="1" applyFill="1" applyAlignment="1">
      <alignment horizontal="right" wrapText="1"/>
    </xf>
    <xf numFmtId="0" fontId="4" fillId="0" borderId="0" xfId="153"/>
    <xf numFmtId="49" fontId="35" fillId="2" borderId="0" xfId="150" applyNumberFormat="1" applyFont="1" applyFill="1" applyBorder="1" applyAlignment="1">
      <alignment horizontal="center"/>
    </xf>
    <xf numFmtId="0" fontId="35" fillId="2" borderId="0" xfId="153" applyFont="1" applyFill="1"/>
    <xf numFmtId="0" fontId="36" fillId="0" borderId="0" xfId="153" applyFont="1"/>
    <xf numFmtId="0" fontId="37" fillId="2" borderId="0" xfId="150" applyNumberFormat="1" applyFont="1" applyFill="1" applyBorder="1" applyAlignment="1">
      <alignment horizontal="center" vertical="center"/>
    </xf>
    <xf numFmtId="49" fontId="33" fillId="2" borderId="0" xfId="150" applyNumberFormat="1" applyFont="1" applyFill="1" applyBorder="1" applyAlignment="1">
      <alignment horizontal="left"/>
    </xf>
    <xf numFmtId="3" fontId="33" fillId="2" borderId="0" xfId="153" applyNumberFormat="1" applyFont="1" applyFill="1" applyAlignment="1">
      <alignment horizontal="right" wrapText="1"/>
    </xf>
    <xf numFmtId="3" fontId="37" fillId="2" borderId="0" xfId="150" applyNumberFormat="1" applyFont="1" applyFill="1" applyBorder="1" applyAlignment="1">
      <alignment horizontal="right" indent="1"/>
    </xf>
    <xf numFmtId="169" fontId="38" fillId="0" borderId="0" xfId="152" applyNumberFormat="1" applyFont="1" applyBorder="1" applyAlignment="1">
      <alignment horizontal="center"/>
    </xf>
    <xf numFmtId="0" fontId="29" fillId="3" borderId="0" xfId="154" applyFont="1" applyFill="1" applyAlignment="1">
      <alignment horizontal="left"/>
    </xf>
    <xf numFmtId="0" fontId="29" fillId="3" borderId="0" xfId="155" applyNumberFormat="1" applyFont="1" applyFill="1" applyBorder="1" applyAlignment="1" applyProtection="1">
      <alignment horizontal="right" vertical="justify" wrapText="1"/>
    </xf>
    <xf numFmtId="169" fontId="39" fillId="0" borderId="0" xfId="152" applyNumberFormat="1" applyFont="1" applyBorder="1" applyAlignment="1">
      <alignment horizontal="center"/>
    </xf>
    <xf numFmtId="169" fontId="38" fillId="0" borderId="0" xfId="152" applyNumberFormat="1" applyFont="1" applyBorder="1"/>
    <xf numFmtId="0" fontId="40" fillId="0" borderId="0" xfId="153" applyFont="1"/>
    <xf numFmtId="3" fontId="40" fillId="2" borderId="0" xfId="153" applyNumberFormat="1" applyFont="1" applyFill="1" applyAlignment="1">
      <alignment horizontal="right" wrapText="1"/>
    </xf>
    <xf numFmtId="165" fontId="40" fillId="3" borderId="0" xfId="155" applyFont="1" applyFill="1" applyBorder="1" applyAlignment="1" applyProtection="1">
      <alignment horizontal="right" vertical="justify" wrapText="1" indent="1"/>
    </xf>
    <xf numFmtId="3" fontId="40" fillId="0" borderId="0" xfId="153" applyNumberFormat="1" applyFont="1"/>
    <xf numFmtId="0" fontId="41" fillId="0" borderId="0" xfId="153" applyFont="1"/>
    <xf numFmtId="3" fontId="4" fillId="0" borderId="0" xfId="153" applyNumberFormat="1"/>
    <xf numFmtId="0" fontId="42" fillId="0" borderId="0" xfId="145" applyFont="1"/>
    <xf numFmtId="3" fontId="37" fillId="2" borderId="0" xfId="153" applyNumberFormat="1" applyFont="1" applyFill="1" applyAlignment="1">
      <alignment horizontal="right" wrapText="1"/>
    </xf>
    <xf numFmtId="0" fontId="43" fillId="0" borderId="0" xfId="153" applyFont="1"/>
    <xf numFmtId="3" fontId="44" fillId="2" borderId="0" xfId="153" applyNumberFormat="1" applyFont="1" applyFill="1" applyAlignment="1">
      <alignment horizontal="right" wrapText="1"/>
    </xf>
    <xf numFmtId="0" fontId="4" fillId="0" borderId="0" xfId="2"/>
    <xf numFmtId="49" fontId="45" fillId="2" borderId="0" xfId="3" applyNumberFormat="1" applyFont="1" applyFill="1" applyBorder="1" applyAlignment="1">
      <alignment horizontal="center"/>
    </xf>
    <xf numFmtId="0" fontId="45" fillId="2" borderId="0" xfId="2" applyFont="1" applyFill="1"/>
    <xf numFmtId="0" fontId="37" fillId="2" borderId="0" xfId="3" applyNumberFormat="1" applyFont="1" applyFill="1" applyBorder="1" applyAlignment="1">
      <alignment horizontal="center" vertical="center"/>
    </xf>
    <xf numFmtId="3" fontId="37" fillId="2" borderId="0" xfId="2" applyNumberFormat="1" applyFont="1" applyFill="1" applyAlignment="1">
      <alignment horizontal="right" wrapText="1"/>
    </xf>
    <xf numFmtId="3" fontId="37" fillId="2" borderId="0" xfId="3" applyNumberFormat="1" applyFont="1" applyFill="1" applyBorder="1" applyAlignment="1">
      <alignment horizontal="right" indent="1"/>
    </xf>
    <xf numFmtId="169" fontId="38" fillId="0" borderId="0" xfId="144" applyNumberFormat="1" applyFont="1" applyBorder="1" applyAlignment="1">
      <alignment horizontal="center"/>
    </xf>
    <xf numFmtId="169" fontId="39" fillId="0" borderId="0" xfId="144" applyNumberFormat="1" applyFont="1" applyBorder="1" applyAlignment="1">
      <alignment horizontal="center"/>
    </xf>
    <xf numFmtId="3" fontId="44" fillId="2" borderId="0" xfId="2" applyNumberFormat="1" applyFont="1" applyFill="1" applyAlignment="1">
      <alignment horizontal="right" wrapText="1"/>
    </xf>
    <xf numFmtId="169" fontId="38" fillId="0" borderId="0" xfId="144" applyNumberFormat="1" applyFont="1" applyBorder="1"/>
    <xf numFmtId="0" fontId="41" fillId="0" borderId="0" xfId="2" applyFont="1"/>
    <xf numFmtId="3" fontId="4" fillId="0" borderId="0" xfId="2" applyNumberFormat="1"/>
    <xf numFmtId="0" fontId="43" fillId="0" borderId="0" xfId="2" applyFont="1"/>
    <xf numFmtId="169" fontId="38" fillId="0" borderId="0" xfId="106" applyNumberFormat="1" applyFont="1" applyBorder="1" applyAlignment="1">
      <alignment horizontal="center"/>
    </xf>
    <xf numFmtId="169" fontId="39" fillId="0" borderId="0" xfId="106" applyNumberFormat="1" applyFont="1" applyBorder="1" applyAlignment="1">
      <alignment horizontal="center"/>
    </xf>
    <xf numFmtId="169" fontId="38" fillId="0" borderId="0" xfId="106" applyNumberFormat="1" applyFont="1" applyBorder="1"/>
    <xf numFmtId="0" fontId="44" fillId="0" borderId="0" xfId="2" applyFont="1"/>
    <xf numFmtId="169" fontId="38" fillId="0" borderId="0" xfId="106" applyNumberFormat="1" applyFont="1" applyBorder="1" applyAlignment="1">
      <alignment horizontal="center" wrapText="1"/>
    </xf>
    <xf numFmtId="3" fontId="29" fillId="2" borderId="0" xfId="2" applyNumberFormat="1" applyFont="1" applyFill="1" applyAlignment="1">
      <alignment horizontal="right" wrapText="1" indent="1"/>
    </xf>
    <xf numFmtId="0" fontId="29" fillId="3" borderId="0" xfId="0" applyFont="1" applyFill="1" applyAlignment="1">
      <alignment horizontal="left"/>
    </xf>
    <xf numFmtId="49" fontId="33" fillId="2" borderId="0" xfId="3" applyNumberFormat="1" applyFont="1" applyFill="1" applyBorder="1" applyAlignment="1">
      <alignment horizontal="left"/>
    </xf>
    <xf numFmtId="3" fontId="33" fillId="2" borderId="0" xfId="2" applyNumberFormat="1" applyFont="1" applyFill="1" applyAlignment="1">
      <alignment horizontal="right" wrapText="1" indent="1"/>
    </xf>
    <xf numFmtId="3" fontId="33" fillId="2" borderId="0" xfId="2" applyNumberFormat="1" applyFont="1" applyFill="1" applyAlignment="1">
      <alignment horizontal="right" wrapText="1"/>
    </xf>
    <xf numFmtId="0" fontId="33" fillId="3" borderId="0" xfId="0" applyFont="1" applyFill="1" applyAlignment="1">
      <alignment horizontal="left"/>
    </xf>
    <xf numFmtId="0" fontId="33" fillId="3" borderId="2" xfId="0" applyFont="1" applyFill="1" applyBorder="1" applyAlignment="1">
      <alignment horizontal="left"/>
    </xf>
    <xf numFmtId="3" fontId="33" fillId="2" borderId="2" xfId="2" applyNumberFormat="1" applyFont="1" applyFill="1" applyBorder="1" applyAlignment="1">
      <alignment horizontal="right" wrapText="1" indent="1"/>
    </xf>
    <xf numFmtId="3" fontId="33" fillId="2" borderId="2" xfId="2" applyNumberFormat="1" applyFont="1" applyFill="1" applyBorder="1" applyAlignment="1">
      <alignment horizontal="right" wrapText="1"/>
    </xf>
    <xf numFmtId="0" fontId="33" fillId="3" borderId="0" xfId="154" applyFont="1" applyFill="1" applyAlignment="1">
      <alignment horizontal="left"/>
    </xf>
    <xf numFmtId="0" fontId="33" fillId="3" borderId="0" xfId="155" applyNumberFormat="1" applyFont="1" applyFill="1" applyBorder="1" applyAlignment="1" applyProtection="1">
      <alignment horizontal="right" vertical="justify" wrapText="1"/>
    </xf>
    <xf numFmtId="0" fontId="33" fillId="3" borderId="2" xfId="154" applyFont="1" applyFill="1" applyBorder="1" applyAlignment="1">
      <alignment horizontal="left"/>
    </xf>
    <xf numFmtId="3" fontId="33" fillId="2" borderId="2" xfId="153" applyNumberFormat="1" applyFont="1" applyFill="1" applyBorder="1" applyAlignment="1">
      <alignment horizontal="right" wrapText="1"/>
    </xf>
    <xf numFmtId="0" fontId="33" fillId="3" borderId="2" xfId="155" applyNumberFormat="1" applyFont="1" applyFill="1" applyBorder="1" applyAlignment="1" applyProtection="1">
      <alignment horizontal="right" vertical="justify" wrapText="1"/>
    </xf>
    <xf numFmtId="0" fontId="25" fillId="2" borderId="0" xfId="150" applyNumberFormat="1" applyFont="1" applyFill="1" applyBorder="1" applyAlignment="1">
      <alignment horizontal="center" vertical="center"/>
    </xf>
    <xf numFmtId="0" fontId="25" fillId="0" borderId="0" xfId="2" applyFont="1"/>
    <xf numFmtId="3" fontId="25" fillId="2" borderId="0" xfId="150" applyNumberFormat="1" applyFont="1" applyFill="1" applyBorder="1" applyAlignment="1">
      <alignment horizontal="right" indent="1"/>
    </xf>
    <xf numFmtId="3" fontId="26" fillId="27" borderId="0" xfId="149" applyNumberFormat="1" applyFont="1" applyFill="1" applyBorder="1" applyAlignment="1">
      <alignment horizontal="right" vertical="center"/>
    </xf>
    <xf numFmtId="49" fontId="27" fillId="27" borderId="1" xfId="144" applyNumberFormat="1" applyFont="1" applyFill="1" applyBorder="1" applyAlignment="1"/>
    <xf numFmtId="0" fontId="25" fillId="2" borderId="0" xfId="1" applyFont="1" applyFill="1" applyAlignment="1">
      <alignment horizontal="left" vertical="center" indent="1"/>
    </xf>
    <xf numFmtId="170" fontId="33" fillId="0" borderId="0" xfId="2" applyNumberFormat="1" applyFont="1"/>
    <xf numFmtId="49" fontId="46" fillId="27" borderId="1" xfId="152" applyNumberFormat="1" applyFont="1" applyFill="1" applyBorder="1" applyAlignment="1"/>
    <xf numFmtId="49" fontId="46" fillId="27" borderId="0" xfId="152" applyNumberFormat="1" applyFont="1" applyFill="1" applyAlignment="1"/>
    <xf numFmtId="0" fontId="33" fillId="0" borderId="0" xfId="2" applyFont="1"/>
    <xf numFmtId="165" fontId="33" fillId="3" borderId="0" xfId="155" applyFont="1" applyFill="1" applyBorder="1" applyAlignment="1" applyProtection="1">
      <alignment horizontal="right" vertical="justify" wrapText="1"/>
    </xf>
    <xf numFmtId="165" fontId="29" fillId="3" borderId="0" xfId="155" applyFont="1" applyFill="1" applyBorder="1" applyAlignment="1" applyProtection="1">
      <alignment horizontal="right" vertical="justify" wrapText="1"/>
    </xf>
    <xf numFmtId="49" fontId="49" fillId="2" borderId="0" xfId="3" applyNumberFormat="1" applyFont="1" applyFill="1" applyBorder="1" applyAlignment="1">
      <alignment horizontal="center"/>
    </xf>
    <xf numFmtId="0" fontId="50" fillId="0" borderId="0" xfId="2" applyFont="1"/>
    <xf numFmtId="3" fontId="50" fillId="0" borderId="0" xfId="2" applyNumberFormat="1" applyFont="1"/>
    <xf numFmtId="0" fontId="26" fillId="26" borderId="0" xfId="148" applyFont="1" applyFill="1" applyAlignment="1">
      <alignment horizontal="left"/>
    </xf>
    <xf numFmtId="170" fontId="31" fillId="26" borderId="0" xfId="147" applyNumberFormat="1" applyFont="1" applyFill="1" applyAlignment="1">
      <alignment horizontal="right" vertical="center" wrapText="1"/>
    </xf>
    <xf numFmtId="170" fontId="52" fillId="26" borderId="0" xfId="147" applyNumberFormat="1" applyFont="1" applyFill="1" applyAlignment="1">
      <alignment horizontal="right" vertical="center" wrapText="1"/>
    </xf>
    <xf numFmtId="170" fontId="24" fillId="2" borderId="0" xfId="150" applyNumberFormat="1" applyFont="1" applyFill="1" applyBorder="1" applyAlignment="1">
      <alignment horizontal="center"/>
    </xf>
    <xf numFmtId="0" fontId="24" fillId="27" borderId="0" xfId="2" applyFont="1" applyFill="1"/>
    <xf numFmtId="3" fontId="24" fillId="27" borderId="0" xfId="2" applyNumberFormat="1" applyFont="1" applyFill="1"/>
    <xf numFmtId="170" fontId="24" fillId="27" borderId="0" xfId="2" applyNumberFormat="1" applyFont="1" applyFill="1"/>
    <xf numFmtId="3" fontId="24" fillId="27" borderId="0" xfId="2" applyNumberFormat="1" applyFont="1" applyFill="1" applyAlignment="1">
      <alignment horizontal="right" wrapText="1"/>
    </xf>
    <xf numFmtId="0" fontId="25" fillId="27" borderId="0" xfId="2" applyFont="1" applyFill="1"/>
    <xf numFmtId="170" fontId="53" fillId="26" borderId="0" xfId="147" applyNumberFormat="1" applyFont="1" applyFill="1" applyAlignment="1">
      <alignment horizontal="right" vertical="center" wrapText="1"/>
    </xf>
    <xf numFmtId="170" fontId="53" fillId="26" borderId="0" xfId="147" applyNumberFormat="1" applyFont="1" applyFill="1" applyAlignment="1">
      <alignment vertical="center" wrapText="1"/>
    </xf>
    <xf numFmtId="0" fontId="29" fillId="26" borderId="0" xfId="148" applyFont="1" applyFill="1" applyAlignment="1">
      <alignment horizontal="left"/>
    </xf>
    <xf numFmtId="3" fontId="29" fillId="27" borderId="0" xfId="149" applyNumberFormat="1" applyFont="1" applyFill="1" applyBorder="1" applyAlignment="1">
      <alignment horizontal="right" vertical="center"/>
    </xf>
    <xf numFmtId="170" fontId="53" fillId="26" borderId="2" xfId="147" applyNumberFormat="1" applyFont="1" applyFill="1" applyBorder="1" applyAlignment="1">
      <alignment horizontal="right" vertical="center" wrapText="1"/>
    </xf>
    <xf numFmtId="170" fontId="25" fillId="27" borderId="0" xfId="2" applyNumberFormat="1" applyFont="1" applyFill="1"/>
    <xf numFmtId="0" fontId="37" fillId="2" borderId="0" xfId="2" applyFont="1" applyFill="1" applyAlignment="1">
      <alignment horizontal="center" vertical="center"/>
    </xf>
    <xf numFmtId="0" fontId="26" fillId="0" borderId="0" xfId="2" applyFont="1" applyAlignment="1">
      <alignment horizontal="left" vertical="center"/>
    </xf>
    <xf numFmtId="49" fontId="33" fillId="2" borderId="1" xfId="3" applyNumberFormat="1" applyFont="1" applyFill="1" applyBorder="1" applyAlignment="1">
      <alignment horizontal="left" vertical="center"/>
    </xf>
    <xf numFmtId="49" fontId="33" fillId="2" borderId="2" xfId="3" applyNumberFormat="1" applyFont="1" applyFill="1" applyBorder="1" applyAlignment="1">
      <alignment horizontal="left" vertical="center"/>
    </xf>
    <xf numFmtId="0" fontId="33" fillId="2" borderId="1" xfId="3" applyNumberFormat="1" applyFont="1" applyFill="1" applyBorder="1" applyAlignment="1">
      <alignment horizontal="center" vertical="center"/>
    </xf>
    <xf numFmtId="0" fontId="33" fillId="2" borderId="2" xfId="3" applyNumberFormat="1" applyFont="1" applyFill="1" applyBorder="1" applyAlignment="1">
      <alignment horizontal="center" vertical="center"/>
    </xf>
    <xf numFmtId="0" fontId="41" fillId="0" borderId="0" xfId="2" applyFont="1" applyAlignment="1">
      <alignment horizontal="left" wrapText="1"/>
    </xf>
    <xf numFmtId="0" fontId="40" fillId="0" borderId="0" xfId="153" applyFont="1" applyAlignment="1">
      <alignment horizontal="left" wrapText="1"/>
    </xf>
    <xf numFmtId="0" fontId="29" fillId="2" borderId="0" xfId="153" applyFont="1" applyFill="1" applyAlignment="1">
      <alignment horizontal="left" vertical="center"/>
    </xf>
    <xf numFmtId="49" fontId="33" fillId="2" borderId="1" xfId="150" applyNumberFormat="1" applyFont="1" applyFill="1" applyBorder="1" applyAlignment="1">
      <alignment horizontal="left" vertical="center"/>
    </xf>
    <xf numFmtId="49" fontId="33" fillId="2" borderId="2" xfId="150" applyNumberFormat="1" applyFont="1" applyFill="1" applyBorder="1" applyAlignment="1">
      <alignment horizontal="left" vertical="center"/>
    </xf>
    <xf numFmtId="0" fontId="33" fillId="2" borderId="1" xfId="150" applyNumberFormat="1" applyFont="1" applyFill="1" applyBorder="1" applyAlignment="1">
      <alignment horizontal="center" vertical="center"/>
    </xf>
    <xf numFmtId="0" fontId="33" fillId="2" borderId="2" xfId="150" applyNumberFormat="1" applyFont="1" applyFill="1" applyBorder="1" applyAlignment="1">
      <alignment horizontal="center" vertical="center"/>
    </xf>
    <xf numFmtId="49" fontId="27" fillId="27" borderId="0" xfId="144" applyNumberFormat="1" applyFont="1" applyFill="1" applyAlignment="1">
      <alignment horizontal="center"/>
    </xf>
    <xf numFmtId="0" fontId="26" fillId="2" borderId="0" xfId="2" applyFont="1" applyFill="1" applyAlignment="1">
      <alignment horizontal="left" vertical="center"/>
    </xf>
    <xf numFmtId="0" fontId="30" fillId="3" borderId="1" xfId="146" applyFont="1" applyFill="1" applyBorder="1" applyAlignment="1">
      <alignment horizontal="center" vertical="center" wrapText="1"/>
    </xf>
    <xf numFmtId="0" fontId="30" fillId="3" borderId="2" xfId="146" applyFont="1" applyFill="1" applyBorder="1" applyAlignment="1">
      <alignment horizontal="center" vertical="center" wrapText="1"/>
    </xf>
    <xf numFmtId="0" fontId="30" fillId="3" borderId="1" xfId="146" applyFont="1" applyFill="1" applyBorder="1" applyAlignment="1">
      <alignment horizontal="center" vertical="center"/>
    </xf>
    <xf numFmtId="0" fontId="30" fillId="3" borderId="2" xfId="146" applyFont="1" applyFill="1" applyBorder="1" applyAlignment="1">
      <alignment horizontal="center" vertical="center"/>
    </xf>
    <xf numFmtId="0" fontId="26" fillId="2" borderId="0" xfId="2" applyFont="1" applyFill="1" applyAlignment="1">
      <alignment horizontal="left" vertical="center" wrapText="1"/>
    </xf>
    <xf numFmtId="0" fontId="33" fillId="3" borderId="1" xfId="146" applyFont="1" applyFill="1" applyBorder="1" applyAlignment="1">
      <alignment horizontal="center" vertical="center"/>
    </xf>
    <xf numFmtId="0" fontId="33" fillId="3" borderId="2" xfId="146" applyFont="1" applyFill="1" applyBorder="1" applyAlignment="1">
      <alignment horizontal="center" vertical="center"/>
    </xf>
    <xf numFmtId="0" fontId="33" fillId="3" borderId="1" xfId="146" applyFont="1" applyFill="1" applyBorder="1" applyAlignment="1">
      <alignment horizontal="center" vertical="center" wrapText="1"/>
    </xf>
    <xf numFmtId="0" fontId="33" fillId="3" borderId="2" xfId="146" applyFont="1" applyFill="1" applyBorder="1" applyAlignment="1">
      <alignment horizontal="center" vertical="center" wrapText="1"/>
    </xf>
  </cellXfs>
  <cellStyles count="156">
    <cellStyle name="20% - Énfasis1 2" xfId="4"/>
    <cellStyle name="20% - Énfasis1 3" xfId="5"/>
    <cellStyle name="20% - Énfasis1 4" xfId="6"/>
    <cellStyle name="20% - Énfasis2 2" xfId="7"/>
    <cellStyle name="20% - Énfasis2 3" xfId="8"/>
    <cellStyle name="20% - Énfasis2 4" xfId="9"/>
    <cellStyle name="20% - Énfasis3 2" xfId="10"/>
    <cellStyle name="20% - Énfasis3 3" xfId="11"/>
    <cellStyle name="20% - Énfasis3 4" xfId="12"/>
    <cellStyle name="20% - Énfasis4 2" xfId="13"/>
    <cellStyle name="20% - Énfasis4 3" xfId="14"/>
    <cellStyle name="20% - Énfasis4 4" xfId="15"/>
    <cellStyle name="20% - Énfasis5 2" xfId="16"/>
    <cellStyle name="20% - Énfasis5 3" xfId="17"/>
    <cellStyle name="20% - Énfasis5 4" xfId="18"/>
    <cellStyle name="20% - Énfasis6 2" xfId="19"/>
    <cellStyle name="20% - Énfasis6 3" xfId="20"/>
    <cellStyle name="20% - Énfasis6 4" xfId="21"/>
    <cellStyle name="40% - Énfasis1 2" xfId="22"/>
    <cellStyle name="40% - Énfasis1 3" xfId="23"/>
    <cellStyle name="40% - Énfasis1 4" xfId="24"/>
    <cellStyle name="40% - Énfasis2 2" xfId="25"/>
    <cellStyle name="40% - Énfasis2 3" xfId="26"/>
    <cellStyle name="40% - Énfasis2 4" xfId="27"/>
    <cellStyle name="40% - Énfasis3 2" xfId="28"/>
    <cellStyle name="40% - Énfasis3 3" xfId="29"/>
    <cellStyle name="40% - Énfasis3 4" xfId="30"/>
    <cellStyle name="40% - Énfasis4 2" xfId="31"/>
    <cellStyle name="40% - Énfasis4 3" xfId="32"/>
    <cellStyle name="40% - Énfasis4 4" xfId="33"/>
    <cellStyle name="40% - Énfasis5 2" xfId="34"/>
    <cellStyle name="40% - Énfasis5 3" xfId="35"/>
    <cellStyle name="40% - Énfasis5 4" xfId="36"/>
    <cellStyle name="40% - Énfasis6 2" xfId="37"/>
    <cellStyle name="40% - Énfasis6 3" xfId="38"/>
    <cellStyle name="40% - Énfasis6 4" xfId="39"/>
    <cellStyle name="60% - Énfasis1 2" xfId="40"/>
    <cellStyle name="60% - Énfasis1 3" xfId="41"/>
    <cellStyle name="60% - Énfasis1 4" xfId="42"/>
    <cellStyle name="60% - Énfasis2 2" xfId="43"/>
    <cellStyle name="60% - Énfasis2 3" xfId="44"/>
    <cellStyle name="60% - Énfasis2 4" xfId="45"/>
    <cellStyle name="60% - Énfasis3 2" xfId="46"/>
    <cellStyle name="60% - Énfasis3 3" xfId="47"/>
    <cellStyle name="60% - Énfasis3 4" xfId="48"/>
    <cellStyle name="60% - Énfasis4 2" xfId="49"/>
    <cellStyle name="60% - Énfasis4 3" xfId="50"/>
    <cellStyle name="60% - Énfasis4 4" xfId="51"/>
    <cellStyle name="60% - Énfasis5 2" xfId="52"/>
    <cellStyle name="60% - Énfasis5 3" xfId="53"/>
    <cellStyle name="60% - Énfasis5 4" xfId="54"/>
    <cellStyle name="60% - Énfasis6 2" xfId="55"/>
    <cellStyle name="60% - Énfasis6 3" xfId="56"/>
    <cellStyle name="60% - Énfasis6 4" xfId="57"/>
    <cellStyle name="Buena 2" xfId="58"/>
    <cellStyle name="Buena 3" xfId="59"/>
    <cellStyle name="Buena 4" xfId="60"/>
    <cellStyle name="Cálculo 2" xfId="61"/>
    <cellStyle name="Cálculo 3" xfId="62"/>
    <cellStyle name="Cálculo 4" xfId="63"/>
    <cellStyle name="Celda de comprobación 2" xfId="64"/>
    <cellStyle name="Celda de comprobación 3" xfId="65"/>
    <cellStyle name="Celda de comprobación 4" xfId="66"/>
    <cellStyle name="Celda vinculada 2" xfId="67"/>
    <cellStyle name="Celda vinculada 3" xfId="68"/>
    <cellStyle name="Celda vinculada 4" xfId="69"/>
    <cellStyle name="Comma 10" xfId="70"/>
    <cellStyle name="Comma 10 2" xfId="71"/>
    <cellStyle name="Comma 10 2 2" xfId="72"/>
    <cellStyle name="Comma 10 2 2 2" xfId="155"/>
    <cellStyle name="Comma 10 3" xfId="73"/>
    <cellStyle name="Comma 15" xfId="74"/>
    <cellStyle name="Comma 2" xfId="75"/>
    <cellStyle name="Comma_TURISMO 2005" xfId="76"/>
    <cellStyle name="Encabezado 4 2" xfId="77"/>
    <cellStyle name="Encabezado 4 3" xfId="78"/>
    <cellStyle name="Encabezado 4 4" xfId="79"/>
    <cellStyle name="Énfasis1 2" xfId="80"/>
    <cellStyle name="Énfasis1 3" xfId="81"/>
    <cellStyle name="Énfasis1 4" xfId="82"/>
    <cellStyle name="Énfasis2 2" xfId="83"/>
    <cellStyle name="Énfasis2 3" xfId="84"/>
    <cellStyle name="Énfasis2 4" xfId="85"/>
    <cellStyle name="Énfasis3 2" xfId="86"/>
    <cellStyle name="Énfasis3 3" xfId="87"/>
    <cellStyle name="Énfasis3 4" xfId="88"/>
    <cellStyle name="Énfasis4 2" xfId="89"/>
    <cellStyle name="Énfasis4 3" xfId="90"/>
    <cellStyle name="Énfasis4 4" xfId="91"/>
    <cellStyle name="Énfasis5 2" xfId="92"/>
    <cellStyle name="Énfasis5 3" xfId="93"/>
    <cellStyle name="Énfasis5 4" xfId="94"/>
    <cellStyle name="Énfasis6 2" xfId="95"/>
    <cellStyle name="Énfasis6 3" xfId="96"/>
    <cellStyle name="Énfasis6 4" xfId="97"/>
    <cellStyle name="Entrada 2" xfId="98"/>
    <cellStyle name="Entrada 3" xfId="99"/>
    <cellStyle name="Entrada 4" xfId="100"/>
    <cellStyle name="Euro" xfId="101"/>
    <cellStyle name="Euro 2" xfId="102"/>
    <cellStyle name="Incorrecto 2" xfId="103"/>
    <cellStyle name="Incorrecto 3" xfId="104"/>
    <cellStyle name="Incorrecto 4" xfId="105"/>
    <cellStyle name="Millares" xfId="144" builtinId="3"/>
    <cellStyle name="Millares 10" xfId="152"/>
    <cellStyle name="Millares 2" xfId="106"/>
    <cellStyle name="Millares 2 2" xfId="107"/>
    <cellStyle name="Millares 2 3" xfId="108"/>
    <cellStyle name="Millares 2 4" xfId="109"/>
    <cellStyle name="Millares 2 5" xfId="3"/>
    <cellStyle name="Millares 2 5 2" xfId="150"/>
    <cellStyle name="Millares 5" xfId="110"/>
    <cellStyle name="Millares_3.10-070 Número de vuelos charter internacionales por aeropuerto, según mes, 2007-2008" xfId="149"/>
    <cellStyle name="Neutral 2" xfId="111"/>
    <cellStyle name="Neutral 3" xfId="112"/>
    <cellStyle name="Neutral 4" xfId="113"/>
    <cellStyle name="Normal" xfId="0" builtinId="0"/>
    <cellStyle name="Normal 10" xfId="154"/>
    <cellStyle name="Normal 124 2" xfId="147"/>
    <cellStyle name="Normal 2" xfId="114"/>
    <cellStyle name="Normal 2 2" xfId="115"/>
    <cellStyle name="Normal 3" xfId="116"/>
    <cellStyle name="Normal 4" xfId="2"/>
    <cellStyle name="Normal 4 15" xfId="153"/>
    <cellStyle name="Normal 4 2 2" xfId="148"/>
    <cellStyle name="Normal 5" xfId="151"/>
    <cellStyle name="Normal_1999" xfId="1"/>
    <cellStyle name="Normal_335-06" xfId="146"/>
    <cellStyle name="Notas 2" xfId="117"/>
    <cellStyle name="Notas 3" xfId="118"/>
    <cellStyle name="Notas 4" xfId="119"/>
    <cellStyle name="Porcentual_97-98_4.1" xfId="145"/>
    <cellStyle name="Salida 2" xfId="120"/>
    <cellStyle name="Salida 3" xfId="121"/>
    <cellStyle name="Salida 4" xfId="122"/>
    <cellStyle name="Texto de advertencia 2" xfId="123"/>
    <cellStyle name="Texto de advertencia 3" xfId="124"/>
    <cellStyle name="Texto de advertencia 4" xfId="125"/>
    <cellStyle name="Texto explicativo 2" xfId="126"/>
    <cellStyle name="Texto explicativo 3" xfId="127"/>
    <cellStyle name="Texto explicativo 4" xfId="128"/>
    <cellStyle name="Título 1 2" xfId="129"/>
    <cellStyle name="Título 1 3" xfId="130"/>
    <cellStyle name="Título 1 4" xfId="131"/>
    <cellStyle name="Título 2 2" xfId="132"/>
    <cellStyle name="Título 2 3" xfId="133"/>
    <cellStyle name="Título 2 4" xfId="134"/>
    <cellStyle name="Título 3 2" xfId="135"/>
    <cellStyle name="Título 3 3" xfId="136"/>
    <cellStyle name="Título 3 4" xfId="137"/>
    <cellStyle name="Título 4" xfId="138"/>
    <cellStyle name="Título 5" xfId="139"/>
    <cellStyle name="Título 6" xfId="140"/>
    <cellStyle name="Total 2" xfId="141"/>
    <cellStyle name="Total 3" xfId="142"/>
    <cellStyle name="Total 4" xfId="1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21" Type="http://schemas.openxmlformats.org/officeDocument/2006/relationships/externalLink" Target="externalLinks/externalLink14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externalLink" Target="externalLinks/externalLink2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externalLink" Target="externalLinks/externalLink25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externalLink" Target="externalLinks/externalLink2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externalLink" Target="externalLinks/externalLink23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38877</xdr:colOff>
      <xdr:row>0</xdr:row>
      <xdr:rowOff>1</xdr:rowOff>
    </xdr:from>
    <xdr:to>
      <xdr:col>13</xdr:col>
      <xdr:colOff>792534</xdr:colOff>
      <xdr:row>2</xdr:row>
      <xdr:rowOff>58318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49" y="1"/>
          <a:ext cx="753657" cy="38877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9719</xdr:colOff>
      <xdr:row>0</xdr:row>
      <xdr:rowOff>38100</xdr:rowOff>
    </xdr:from>
    <xdr:to>
      <xdr:col>13</xdr:col>
      <xdr:colOff>809625</xdr:colOff>
      <xdr:row>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9494" y="38100"/>
          <a:ext cx="799906" cy="3333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9719</xdr:colOff>
      <xdr:row>0</xdr:row>
      <xdr:rowOff>0</xdr:rowOff>
    </xdr:from>
    <xdr:to>
      <xdr:col>13</xdr:col>
      <xdr:colOff>811001</xdr:colOff>
      <xdr:row>2</xdr:row>
      <xdr:rowOff>136072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9494" y="171646"/>
          <a:ext cx="801282" cy="459922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53014</xdr:colOff>
      <xdr:row>0</xdr:row>
      <xdr:rowOff>0</xdr:rowOff>
    </xdr:from>
    <xdr:to>
      <xdr:col>13</xdr:col>
      <xdr:colOff>809014</xdr:colOff>
      <xdr:row>2</xdr:row>
      <xdr:rowOff>108970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33878" y="0"/>
          <a:ext cx="756000" cy="43801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284018</xdr:colOff>
      <xdr:row>0</xdr:row>
      <xdr:rowOff>47625</xdr:rowOff>
    </xdr:from>
    <xdr:to>
      <xdr:col>13</xdr:col>
      <xdr:colOff>679384</xdr:colOff>
      <xdr:row>1</xdr:row>
      <xdr:rowOff>157917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42393" y="47625"/>
          <a:ext cx="395366" cy="27221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99679</xdr:colOff>
      <xdr:row>1</xdr:row>
      <xdr:rowOff>20305</xdr:rowOff>
    </xdr:from>
    <xdr:to>
      <xdr:col>13</xdr:col>
      <xdr:colOff>728133</xdr:colOff>
      <xdr:row>3</xdr:row>
      <xdr:rowOff>1058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29454" y="772780"/>
          <a:ext cx="628454" cy="333178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19050</xdr:colOff>
      <xdr:row>1</xdr:row>
      <xdr:rowOff>19049</xdr:rowOff>
    </xdr:from>
    <xdr:ext cx="628454" cy="25717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10550" y="247649"/>
          <a:ext cx="628454" cy="25717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0"/>
  <sheetViews>
    <sheetView showGridLines="0" zoomScale="98" zoomScaleNormal="98" workbookViewId="0">
      <selection activeCell="A14" sqref="A14"/>
    </sheetView>
  </sheetViews>
  <sheetFormatPr baseColWidth="10" defaultRowHeight="12.75"/>
  <cols>
    <col min="1" max="1" width="15.7109375" style="54" customWidth="1"/>
    <col min="2" max="10" width="10.7109375" style="54" customWidth="1"/>
    <col min="11" max="11" width="15" style="54" customWidth="1"/>
    <col min="12" max="13" width="10.7109375" style="54" customWidth="1"/>
    <col min="14" max="14" width="12.42578125" style="54" customWidth="1"/>
    <col min="15" max="15" width="11.42578125" style="54"/>
    <col min="16" max="16" width="14" style="54" customWidth="1"/>
    <col min="17" max="17" width="13.5703125" style="54" customWidth="1"/>
    <col min="18" max="16384" width="11.42578125" style="54"/>
  </cols>
  <sheetData>
    <row r="1" spans="1:17" ht="12.75" customHeight="1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</row>
    <row r="2" spans="1:17">
      <c r="A2" s="117" t="s">
        <v>34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</row>
    <row r="3" spans="1:17" ht="9.1999999999999993" customHeight="1">
      <c r="A3" s="55"/>
      <c r="B3" s="55"/>
      <c r="C3" s="56"/>
      <c r="D3" s="56"/>
      <c r="E3" s="56"/>
      <c r="F3" s="56"/>
      <c r="G3" s="56"/>
    </row>
    <row r="4" spans="1:17">
      <c r="A4" s="118" t="s">
        <v>0</v>
      </c>
      <c r="B4" s="120" t="s">
        <v>1</v>
      </c>
      <c r="C4" s="120" t="s">
        <v>2</v>
      </c>
      <c r="D4" s="120" t="s">
        <v>8</v>
      </c>
      <c r="E4" s="120" t="s">
        <v>9</v>
      </c>
      <c r="F4" s="120" t="s">
        <v>14</v>
      </c>
      <c r="G4" s="120" t="s">
        <v>15</v>
      </c>
      <c r="H4" s="120" t="s">
        <v>16</v>
      </c>
      <c r="I4" s="120" t="s">
        <v>17</v>
      </c>
      <c r="J4" s="120" t="s">
        <v>18</v>
      </c>
      <c r="K4" s="120" t="s">
        <v>19</v>
      </c>
      <c r="L4" s="120" t="s">
        <v>20</v>
      </c>
      <c r="M4" s="120" t="s">
        <v>21</v>
      </c>
      <c r="N4" s="120" t="s">
        <v>22</v>
      </c>
      <c r="O4" s="57"/>
    </row>
    <row r="5" spans="1:17">
      <c r="A5" s="119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57"/>
    </row>
    <row r="6" spans="1:17" ht="13.5" customHeight="1">
      <c r="A6" s="74" t="s">
        <v>1</v>
      </c>
      <c r="B6" s="75">
        <f t="shared" ref="B6:B13" si="0">SUM(C6:N6)</f>
        <v>1107966</v>
      </c>
      <c r="C6" s="76">
        <f>+C7+C10+C11+C12+C13</f>
        <v>186690</v>
      </c>
      <c r="D6" s="76">
        <f t="shared" ref="D6:N6" si="1">+D7+D10+D11+D12+D13</f>
        <v>130435</v>
      </c>
      <c r="E6" s="76">
        <f t="shared" si="1"/>
        <v>162856</v>
      </c>
      <c r="F6" s="76">
        <f t="shared" si="1"/>
        <v>69609</v>
      </c>
      <c r="G6" s="76">
        <f t="shared" si="1"/>
        <v>38414</v>
      </c>
      <c r="H6" s="76">
        <f t="shared" si="1"/>
        <v>37158</v>
      </c>
      <c r="I6" s="76">
        <f t="shared" si="1"/>
        <v>42247</v>
      </c>
      <c r="J6" s="76">
        <f t="shared" si="1"/>
        <v>50166</v>
      </c>
      <c r="K6" s="76">
        <f t="shared" si="1"/>
        <v>23831</v>
      </c>
      <c r="L6" s="76">
        <f t="shared" si="1"/>
        <v>47342</v>
      </c>
      <c r="M6" s="76">
        <f t="shared" si="1"/>
        <v>141713</v>
      </c>
      <c r="N6" s="76">
        <f t="shared" si="1"/>
        <v>177505</v>
      </c>
      <c r="O6" s="59"/>
      <c r="P6" s="67"/>
      <c r="Q6" s="67"/>
    </row>
    <row r="7" spans="1:17" ht="13.5" customHeight="1">
      <c r="A7" s="77" t="s">
        <v>38</v>
      </c>
      <c r="B7" s="75">
        <f t="shared" si="0"/>
        <v>151069</v>
      </c>
      <c r="C7" s="76">
        <f>SUM(C8+C9)</f>
        <v>31554</v>
      </c>
      <c r="D7" s="76">
        <v>23806</v>
      </c>
      <c r="E7" s="76">
        <v>20352</v>
      </c>
      <c r="F7" s="76">
        <v>14167</v>
      </c>
      <c r="G7" s="76">
        <v>1341</v>
      </c>
      <c r="H7" s="76">
        <v>3666</v>
      </c>
      <c r="I7" s="76">
        <v>6685</v>
      </c>
      <c r="J7" s="76">
        <v>4421</v>
      </c>
      <c r="K7" s="76">
        <v>2537</v>
      </c>
      <c r="L7" s="76">
        <f>+L8+L9</f>
        <v>7346</v>
      </c>
      <c r="M7" s="76">
        <f>+M8+M9</f>
        <v>10810</v>
      </c>
      <c r="N7" s="76">
        <f>SUM(N8:N9)</f>
        <v>24384</v>
      </c>
      <c r="O7" s="59"/>
      <c r="P7" s="68"/>
      <c r="Q7" s="68"/>
    </row>
    <row r="8" spans="1:17" ht="13.5" customHeight="1">
      <c r="A8" s="73" t="s">
        <v>7</v>
      </c>
      <c r="B8" s="72">
        <f t="shared" si="0"/>
        <v>35342</v>
      </c>
      <c r="C8" s="30">
        <v>150</v>
      </c>
      <c r="D8" s="30">
        <v>128</v>
      </c>
      <c r="E8" s="30">
        <v>148</v>
      </c>
      <c r="F8" s="30">
        <v>127</v>
      </c>
      <c r="G8" s="30">
        <v>1341</v>
      </c>
      <c r="H8" s="30">
        <v>3666</v>
      </c>
      <c r="I8" s="30">
        <v>6685</v>
      </c>
      <c r="J8" s="30">
        <v>4421</v>
      </c>
      <c r="K8" s="30">
        <v>2537</v>
      </c>
      <c r="L8" s="30">
        <v>4994</v>
      </c>
      <c r="M8" s="30">
        <v>2856</v>
      </c>
      <c r="N8" s="30">
        <v>8289</v>
      </c>
      <c r="O8" s="59"/>
      <c r="P8" s="68"/>
      <c r="Q8" s="68"/>
    </row>
    <row r="9" spans="1:17" ht="13.5" customHeight="1">
      <c r="A9" s="73" t="s">
        <v>3</v>
      </c>
      <c r="B9" s="72">
        <f t="shared" si="0"/>
        <v>115727</v>
      </c>
      <c r="C9" s="30">
        <v>31404</v>
      </c>
      <c r="D9" s="30">
        <v>23678</v>
      </c>
      <c r="E9" s="30">
        <v>20204</v>
      </c>
      <c r="F9" s="30">
        <v>14040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2352</v>
      </c>
      <c r="M9" s="30">
        <v>7954</v>
      </c>
      <c r="N9" s="30">
        <v>16095</v>
      </c>
      <c r="O9" s="59"/>
      <c r="P9" s="68"/>
      <c r="Q9" s="68"/>
    </row>
    <row r="10" spans="1:17" ht="13.5" customHeight="1">
      <c r="A10" s="77" t="s">
        <v>4</v>
      </c>
      <c r="B10" s="75">
        <f t="shared" si="0"/>
        <v>488880</v>
      </c>
      <c r="C10" s="76">
        <v>67697</v>
      </c>
      <c r="D10" s="76">
        <v>42486</v>
      </c>
      <c r="E10" s="76">
        <v>65780</v>
      </c>
      <c r="F10" s="76">
        <v>27330</v>
      </c>
      <c r="G10" s="76">
        <v>21382</v>
      </c>
      <c r="H10" s="76">
        <v>16560</v>
      </c>
      <c r="I10" s="76">
        <v>25824</v>
      </c>
      <c r="J10" s="76">
        <v>23927</v>
      </c>
      <c r="K10" s="76">
        <v>10807</v>
      </c>
      <c r="L10" s="76">
        <v>23792</v>
      </c>
      <c r="M10" s="76">
        <v>75512</v>
      </c>
      <c r="N10" s="76">
        <v>87783</v>
      </c>
      <c r="O10" s="59"/>
      <c r="P10" s="69"/>
      <c r="Q10" s="69"/>
    </row>
    <row r="11" spans="1:17" ht="13.5" customHeight="1">
      <c r="A11" s="77" t="s">
        <v>40</v>
      </c>
      <c r="B11" s="75">
        <f t="shared" si="0"/>
        <v>381860</v>
      </c>
      <c r="C11" s="76">
        <v>74678</v>
      </c>
      <c r="D11" s="76">
        <v>54287</v>
      </c>
      <c r="E11" s="76">
        <v>64279</v>
      </c>
      <c r="F11" s="76">
        <v>23066</v>
      </c>
      <c r="G11" s="76">
        <v>15691</v>
      </c>
      <c r="H11" s="76">
        <v>16932</v>
      </c>
      <c r="I11" s="76">
        <v>9738</v>
      </c>
      <c r="J11" s="76">
        <v>21818</v>
      </c>
      <c r="K11" s="76">
        <v>7560</v>
      </c>
      <c r="L11" s="76">
        <v>12043</v>
      </c>
      <c r="M11" s="76">
        <v>33638</v>
      </c>
      <c r="N11" s="76">
        <v>48130</v>
      </c>
      <c r="O11" s="59"/>
      <c r="P11" s="69"/>
      <c r="Q11" s="69"/>
    </row>
    <row r="12" spans="1:17" ht="13.5" customHeight="1">
      <c r="A12" s="77" t="s">
        <v>5</v>
      </c>
      <c r="B12" s="75">
        <f t="shared" si="0"/>
        <v>62658</v>
      </c>
      <c r="C12" s="76">
        <v>10229</v>
      </c>
      <c r="D12" s="76">
        <v>9856</v>
      </c>
      <c r="E12" s="76">
        <v>11199</v>
      </c>
      <c r="F12" s="76">
        <v>5046</v>
      </c>
      <c r="G12" s="76">
        <v>0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11235</v>
      </c>
      <c r="N12" s="76">
        <v>15093</v>
      </c>
      <c r="O12" s="59"/>
      <c r="P12" s="69"/>
      <c r="Q12" s="69"/>
    </row>
    <row r="13" spans="1:17" ht="13.5" customHeight="1">
      <c r="A13" s="78" t="s">
        <v>36</v>
      </c>
      <c r="B13" s="79">
        <f t="shared" si="0"/>
        <v>23499</v>
      </c>
      <c r="C13" s="80">
        <v>2532</v>
      </c>
      <c r="D13" s="80">
        <v>0</v>
      </c>
      <c r="E13" s="80">
        <v>1246</v>
      </c>
      <c r="F13" s="80">
        <v>0</v>
      </c>
      <c r="G13" s="80">
        <v>0</v>
      </c>
      <c r="H13" s="80">
        <v>0</v>
      </c>
      <c r="I13" s="80">
        <v>0</v>
      </c>
      <c r="J13" s="80">
        <v>0</v>
      </c>
      <c r="K13" s="80">
        <v>2927</v>
      </c>
      <c r="L13" s="80">
        <v>4161</v>
      </c>
      <c r="M13" s="80">
        <v>10518</v>
      </c>
      <c r="N13" s="80">
        <v>2115</v>
      </c>
      <c r="O13" s="59"/>
      <c r="P13" s="69"/>
      <c r="Q13" s="69"/>
    </row>
    <row r="14" spans="1:17" ht="12.75" customHeight="1">
      <c r="A14" s="64" t="s">
        <v>31</v>
      </c>
      <c r="B14" s="70"/>
      <c r="C14" s="70"/>
      <c r="D14" s="70"/>
      <c r="E14" s="70"/>
      <c r="F14" s="70"/>
      <c r="G14" s="70"/>
      <c r="P14" s="69"/>
      <c r="Q14" s="69"/>
    </row>
    <row r="15" spans="1:17" ht="12.75" customHeight="1">
      <c r="A15" s="64" t="s">
        <v>45</v>
      </c>
      <c r="B15" s="70"/>
      <c r="C15" s="70"/>
      <c r="D15" s="70"/>
      <c r="E15" s="70"/>
      <c r="F15" s="70"/>
      <c r="G15" s="70"/>
      <c r="P15" s="69"/>
      <c r="Q15" s="69"/>
    </row>
    <row r="16" spans="1:17" ht="12.75" customHeight="1">
      <c r="A16" s="64" t="s">
        <v>41</v>
      </c>
      <c r="B16" s="70"/>
      <c r="C16" s="70"/>
      <c r="D16" s="70"/>
      <c r="E16" s="70"/>
      <c r="F16" s="70"/>
      <c r="G16" s="70"/>
      <c r="P16" s="69"/>
      <c r="Q16" s="69"/>
    </row>
    <row r="17" spans="1:21" ht="21" customHeight="1">
      <c r="A17" s="122" t="s">
        <v>6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</row>
    <row r="19" spans="1:21">
      <c r="B19" s="65"/>
    </row>
    <row r="20" spans="1:21" ht="15.75">
      <c r="F20" s="50"/>
      <c r="G20" s="69"/>
      <c r="H20" s="67"/>
    </row>
    <row r="21" spans="1:21" ht="13.5">
      <c r="A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15">
      <c r="K22" s="67"/>
    </row>
    <row r="23" spans="1:21" ht="15">
      <c r="D23" s="65"/>
      <c r="K23" s="68"/>
    </row>
    <row r="24" spans="1:21" ht="15">
      <c r="K24" s="68"/>
    </row>
    <row r="25" spans="1:21" ht="15">
      <c r="F25" s="66"/>
      <c r="K25" s="68"/>
    </row>
    <row r="26" spans="1:21" ht="15">
      <c r="K26" s="71"/>
    </row>
    <row r="27" spans="1:21" ht="15">
      <c r="K27" s="69"/>
    </row>
    <row r="28" spans="1:21" ht="15">
      <c r="K28" s="69"/>
    </row>
    <row r="29" spans="1:21" ht="15">
      <c r="K29" s="69"/>
    </row>
    <row r="30" spans="1:21" ht="15">
      <c r="K30" s="69"/>
    </row>
  </sheetData>
  <mergeCells count="17">
    <mergeCell ref="A17:N17"/>
    <mergeCell ref="I4:I5"/>
    <mergeCell ref="J4:J5"/>
    <mergeCell ref="K4:K5"/>
    <mergeCell ref="L4:L5"/>
    <mergeCell ref="M4:M5"/>
    <mergeCell ref="N4:N5"/>
    <mergeCell ref="A1:N1"/>
    <mergeCell ref="A2:N2"/>
    <mergeCell ref="A4:A5"/>
    <mergeCell ref="B4:B5"/>
    <mergeCell ref="C4:C5"/>
    <mergeCell ref="D4:D5"/>
    <mergeCell ref="E4:E5"/>
    <mergeCell ref="F4:F5"/>
    <mergeCell ref="G4:G5"/>
    <mergeCell ref="H4:H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5"/>
  <sheetViews>
    <sheetView showGridLines="0" zoomScaleNormal="100" workbookViewId="0">
      <selection activeCell="L11" sqref="L11"/>
    </sheetView>
  </sheetViews>
  <sheetFormatPr baseColWidth="10" defaultRowHeight="12.75"/>
  <cols>
    <col min="1" max="1" width="15.7109375" style="54" customWidth="1"/>
    <col min="2" max="10" width="10.7109375" style="54" customWidth="1"/>
    <col min="11" max="11" width="10.85546875" style="54" customWidth="1"/>
    <col min="12" max="13" width="10.7109375" style="54" customWidth="1"/>
    <col min="14" max="14" width="12.42578125" style="54" customWidth="1"/>
    <col min="15" max="15" width="11.42578125" style="54"/>
    <col min="16" max="16" width="14" style="54" customWidth="1"/>
    <col min="17" max="17" width="13.5703125" style="54" customWidth="1"/>
    <col min="18" max="16384" width="11.42578125" style="54"/>
  </cols>
  <sheetData>
    <row r="1" spans="1:17" ht="12.75" customHeight="1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</row>
    <row r="2" spans="1:17" ht="12.75" customHeight="1">
      <c r="A2" s="117" t="s">
        <v>33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</row>
    <row r="3" spans="1:17" ht="9.1999999999999993" customHeight="1">
      <c r="A3" s="55"/>
      <c r="B3" s="55"/>
      <c r="C3" s="56"/>
      <c r="D3" s="56"/>
      <c r="E3" s="56"/>
      <c r="F3" s="56"/>
      <c r="G3" s="56"/>
    </row>
    <row r="4" spans="1:17">
      <c r="A4" s="118" t="s">
        <v>0</v>
      </c>
      <c r="B4" s="120" t="s">
        <v>1</v>
      </c>
      <c r="C4" s="120" t="s">
        <v>2</v>
      </c>
      <c r="D4" s="120" t="s">
        <v>8</v>
      </c>
      <c r="E4" s="120" t="s">
        <v>9</v>
      </c>
      <c r="F4" s="120" t="s">
        <v>14</v>
      </c>
      <c r="G4" s="120" t="s">
        <v>15</v>
      </c>
      <c r="H4" s="120" t="s">
        <v>16</v>
      </c>
      <c r="I4" s="120" t="s">
        <v>17</v>
      </c>
      <c r="J4" s="120" t="s">
        <v>18</v>
      </c>
      <c r="K4" s="120" t="s">
        <v>19</v>
      </c>
      <c r="L4" s="120" t="s">
        <v>20</v>
      </c>
      <c r="M4" s="120" t="s">
        <v>21</v>
      </c>
      <c r="N4" s="120" t="s">
        <v>22</v>
      </c>
      <c r="O4" s="57"/>
    </row>
    <row r="5" spans="1:17">
      <c r="A5" s="119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57"/>
    </row>
    <row r="6" spans="1:17" ht="13.5" customHeight="1">
      <c r="A6" s="74" t="s">
        <v>1</v>
      </c>
      <c r="B6" s="75">
        <f>SUM(C6:N6)</f>
        <v>982329</v>
      </c>
      <c r="C6" s="76">
        <f>SUM(C7+C10+C11+C12+C13)</f>
        <v>139874</v>
      </c>
      <c r="D6" s="76">
        <f>SUM(D7+D10+D11+D12+D13)</f>
        <v>103473</v>
      </c>
      <c r="E6" s="76">
        <f>SUM(E7+E10+E11+E12+E13)</f>
        <v>131007</v>
      </c>
      <c r="F6" s="76">
        <f t="shared" ref="F6:N6" si="0">SUM(F7+F10+F11+F12+F13)</f>
        <v>58989</v>
      </c>
      <c r="G6" s="76">
        <f t="shared" si="0"/>
        <v>43528</v>
      </c>
      <c r="H6" s="76">
        <f t="shared" si="0"/>
        <v>64506</v>
      </c>
      <c r="I6" s="76">
        <f t="shared" si="0"/>
        <v>67292</v>
      </c>
      <c r="J6" s="76">
        <f t="shared" si="0"/>
        <v>53794</v>
      </c>
      <c r="K6" s="76">
        <f t="shared" si="0"/>
        <v>44942</v>
      </c>
      <c r="L6" s="76">
        <f t="shared" si="0"/>
        <v>53835</v>
      </c>
      <c r="M6" s="76">
        <f t="shared" si="0"/>
        <v>98454</v>
      </c>
      <c r="N6" s="76">
        <f t="shared" si="0"/>
        <v>122635</v>
      </c>
      <c r="O6" s="59"/>
      <c r="P6" s="60"/>
      <c r="Q6" s="60"/>
    </row>
    <row r="7" spans="1:17" ht="13.5" customHeight="1">
      <c r="A7" s="77" t="s">
        <v>38</v>
      </c>
      <c r="B7" s="75">
        <f>+C7+D7+E7+F7+G7+H7+I7+J7+K7+L7+M7+N7</f>
        <v>113672</v>
      </c>
      <c r="C7" s="76">
        <f>SUM(C8:C9)</f>
        <v>14320</v>
      </c>
      <c r="D7" s="76">
        <f t="shared" ref="D7:L7" si="1">+D8+D9</f>
        <v>11526</v>
      </c>
      <c r="E7" s="76">
        <f t="shared" si="1"/>
        <v>20623</v>
      </c>
      <c r="F7" s="76">
        <f t="shared" si="1"/>
        <v>7879</v>
      </c>
      <c r="G7" s="76">
        <f t="shared" si="1"/>
        <v>4724</v>
      </c>
      <c r="H7" s="76">
        <f t="shared" si="1"/>
        <v>6193</v>
      </c>
      <c r="I7" s="76">
        <f t="shared" si="1"/>
        <v>9120</v>
      </c>
      <c r="J7" s="76">
        <f t="shared" si="1"/>
        <v>5628</v>
      </c>
      <c r="K7" s="76">
        <f t="shared" si="1"/>
        <v>3466</v>
      </c>
      <c r="L7" s="76">
        <f t="shared" si="1"/>
        <v>3109</v>
      </c>
      <c r="M7" s="76">
        <f>+M8+M9</f>
        <v>10456</v>
      </c>
      <c r="N7" s="76">
        <f>+N8+N9</f>
        <v>16628</v>
      </c>
      <c r="O7" s="59"/>
      <c r="P7" s="61"/>
      <c r="Q7" s="61"/>
    </row>
    <row r="8" spans="1:17" ht="13.5" customHeight="1">
      <c r="A8" s="73" t="s">
        <v>7</v>
      </c>
      <c r="B8" s="72">
        <f t="shared" ref="B8:B13" si="2">+C8+D8+E8+F8+G8+H8+I8+J8+K8+L8+M8+N8</f>
        <v>59492</v>
      </c>
      <c r="C8" s="30">
        <v>2122</v>
      </c>
      <c r="D8" s="30">
        <v>2208</v>
      </c>
      <c r="E8" s="30">
        <v>4448</v>
      </c>
      <c r="F8" s="30">
        <v>2980</v>
      </c>
      <c r="G8" s="30">
        <v>4724</v>
      </c>
      <c r="H8" s="30">
        <v>6193</v>
      </c>
      <c r="I8" s="30">
        <v>9120</v>
      </c>
      <c r="J8" s="30">
        <v>5628</v>
      </c>
      <c r="K8" s="30">
        <v>3466</v>
      </c>
      <c r="L8" s="30">
        <v>3109</v>
      </c>
      <c r="M8" s="30">
        <v>4969</v>
      </c>
      <c r="N8" s="30">
        <v>10525</v>
      </c>
      <c r="O8" s="59"/>
      <c r="P8" s="61"/>
      <c r="Q8" s="61"/>
    </row>
    <row r="9" spans="1:17" ht="13.5" customHeight="1">
      <c r="A9" s="73" t="s">
        <v>3</v>
      </c>
      <c r="B9" s="72">
        <f t="shared" si="2"/>
        <v>54180</v>
      </c>
      <c r="C9" s="30">
        <v>12198</v>
      </c>
      <c r="D9" s="30">
        <v>9318</v>
      </c>
      <c r="E9" s="30">
        <v>16175</v>
      </c>
      <c r="F9" s="30">
        <v>4899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5487</v>
      </c>
      <c r="N9" s="30">
        <v>6103</v>
      </c>
      <c r="O9" s="59"/>
      <c r="P9" s="61"/>
      <c r="Q9" s="61"/>
    </row>
    <row r="10" spans="1:17" ht="13.5" customHeight="1">
      <c r="A10" s="77" t="s">
        <v>4</v>
      </c>
      <c r="B10" s="75">
        <f t="shared" si="2"/>
        <v>518121</v>
      </c>
      <c r="C10" s="76">
        <v>60341</v>
      </c>
      <c r="D10" s="76">
        <v>28578</v>
      </c>
      <c r="E10" s="76">
        <v>41726</v>
      </c>
      <c r="F10" s="76">
        <v>23138</v>
      </c>
      <c r="G10" s="76">
        <v>29159</v>
      </c>
      <c r="H10" s="76">
        <v>47970</v>
      </c>
      <c r="I10" s="76">
        <v>43618</v>
      </c>
      <c r="J10" s="76">
        <v>38499</v>
      </c>
      <c r="K10" s="76">
        <v>37051</v>
      </c>
      <c r="L10" s="76">
        <v>46372</v>
      </c>
      <c r="M10" s="76">
        <v>57826</v>
      </c>
      <c r="N10" s="76">
        <v>63843</v>
      </c>
      <c r="O10" s="59"/>
      <c r="P10" s="63"/>
      <c r="Q10" s="63"/>
    </row>
    <row r="11" spans="1:17" ht="13.5" customHeight="1">
      <c r="A11" s="77" t="s">
        <v>40</v>
      </c>
      <c r="B11" s="75">
        <f t="shared" si="2"/>
        <v>296620</v>
      </c>
      <c r="C11" s="76">
        <v>56369</v>
      </c>
      <c r="D11" s="76">
        <v>54095</v>
      </c>
      <c r="E11" s="76">
        <v>56598</v>
      </c>
      <c r="F11" s="76">
        <v>20782</v>
      </c>
      <c r="G11" s="76">
        <v>8994</v>
      </c>
      <c r="H11" s="76">
        <v>9693</v>
      </c>
      <c r="I11" s="76">
        <v>14554</v>
      </c>
      <c r="J11" s="76">
        <v>9667</v>
      </c>
      <c r="K11" s="76">
        <v>4425</v>
      </c>
      <c r="L11" s="76">
        <v>4354</v>
      </c>
      <c r="M11" s="76">
        <v>19584</v>
      </c>
      <c r="N11" s="76">
        <v>37505</v>
      </c>
      <c r="O11" s="59"/>
      <c r="P11" s="63"/>
      <c r="Q11" s="63"/>
    </row>
    <row r="12" spans="1:17" ht="13.5" customHeight="1">
      <c r="A12" s="77" t="s">
        <v>5</v>
      </c>
      <c r="B12" s="75">
        <f t="shared" si="2"/>
        <v>44330</v>
      </c>
      <c r="C12" s="76">
        <v>8844</v>
      </c>
      <c r="D12" s="76">
        <v>9274</v>
      </c>
      <c r="E12" s="76">
        <v>10865</v>
      </c>
      <c r="F12" s="76">
        <v>5181</v>
      </c>
      <c r="G12" s="76">
        <v>651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4912</v>
      </c>
      <c r="N12" s="76">
        <v>4603</v>
      </c>
      <c r="O12" s="59"/>
      <c r="P12" s="63"/>
      <c r="Q12" s="63"/>
    </row>
    <row r="13" spans="1:17" ht="13.5" customHeight="1">
      <c r="A13" s="78" t="s">
        <v>36</v>
      </c>
      <c r="B13" s="79">
        <f t="shared" si="2"/>
        <v>9586</v>
      </c>
      <c r="C13" s="80">
        <v>0</v>
      </c>
      <c r="D13" s="80">
        <v>0</v>
      </c>
      <c r="E13" s="80">
        <v>1195</v>
      </c>
      <c r="F13" s="80">
        <v>2009</v>
      </c>
      <c r="G13" s="80">
        <v>0</v>
      </c>
      <c r="H13" s="80">
        <v>650</v>
      </c>
      <c r="I13" s="80">
        <v>0</v>
      </c>
      <c r="J13" s="80">
        <v>0</v>
      </c>
      <c r="K13" s="80">
        <v>0</v>
      </c>
      <c r="L13" s="80">
        <v>0</v>
      </c>
      <c r="M13" s="80">
        <v>5676</v>
      </c>
      <c r="N13" s="80">
        <v>56</v>
      </c>
      <c r="O13" s="59"/>
      <c r="P13" s="63"/>
      <c r="Q13" s="63"/>
    </row>
    <row r="14" spans="1:17" ht="12.75" customHeight="1">
      <c r="A14" s="64" t="s">
        <v>35</v>
      </c>
      <c r="P14" s="63"/>
      <c r="Q14" s="63"/>
    </row>
    <row r="15" spans="1:17" ht="12.75" customHeight="1">
      <c r="A15" s="64" t="s">
        <v>44</v>
      </c>
      <c r="B15" s="65"/>
      <c r="P15" s="63"/>
      <c r="Q15" s="63"/>
    </row>
    <row r="16" spans="1:17" ht="15.75">
      <c r="A16" s="64" t="s">
        <v>41</v>
      </c>
      <c r="F16" s="50"/>
      <c r="G16" s="63"/>
      <c r="H16" s="60"/>
    </row>
    <row r="17" spans="1:21" ht="20.25" customHeight="1">
      <c r="A17" s="122" t="s">
        <v>6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P17" s="63"/>
      <c r="Q17" s="63"/>
    </row>
    <row r="19" spans="1:21">
      <c r="D19" s="65"/>
    </row>
    <row r="21" spans="1:21" ht="13.5">
      <c r="A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15">
      <c r="K22" s="60"/>
    </row>
    <row r="23" spans="1:21" ht="15.75">
      <c r="D23" s="65"/>
      <c r="H23" s="58"/>
      <c r="I23" s="58"/>
      <c r="J23" s="58"/>
      <c r="K23" s="61"/>
    </row>
    <row r="24" spans="1:21" ht="15.75">
      <c r="H24" s="58"/>
      <c r="I24" s="58"/>
      <c r="J24" s="58"/>
      <c r="K24" s="61"/>
    </row>
    <row r="25" spans="1:21" ht="15.75">
      <c r="F25" s="66"/>
      <c r="H25" s="62"/>
      <c r="I25" s="62"/>
      <c r="J25" s="62"/>
      <c r="K25" s="61"/>
    </row>
    <row r="26" spans="1:21" ht="13.5">
      <c r="G26" s="58"/>
      <c r="H26" s="58"/>
      <c r="I26" s="58"/>
      <c r="J26" s="58"/>
      <c r="K26" s="58"/>
      <c r="L26" s="58"/>
    </row>
    <row r="27" spans="1:21" ht="13.5">
      <c r="G27" s="58"/>
      <c r="H27" s="58"/>
      <c r="I27" s="58"/>
      <c r="J27" s="58"/>
      <c r="K27" s="58"/>
      <c r="L27" s="58"/>
    </row>
    <row r="28" spans="1:21" ht="13.5">
      <c r="G28" s="58"/>
      <c r="H28" s="58"/>
      <c r="I28" s="58"/>
      <c r="J28" s="58"/>
      <c r="K28" s="58"/>
      <c r="L28" s="58"/>
    </row>
    <row r="29" spans="1:21" ht="13.5">
      <c r="G29" s="58"/>
      <c r="H29" s="58"/>
      <c r="I29" s="58"/>
      <c r="J29" s="58"/>
      <c r="K29" s="58"/>
      <c r="L29" s="58"/>
    </row>
    <row r="30" spans="1:21" ht="13.5">
      <c r="G30" s="58"/>
      <c r="H30" s="58"/>
      <c r="I30" s="58"/>
      <c r="J30" s="58"/>
      <c r="K30" s="58"/>
      <c r="L30" s="58"/>
    </row>
    <row r="31" spans="1:21" ht="13.5">
      <c r="G31" s="58"/>
      <c r="H31" s="58"/>
      <c r="I31" s="58"/>
      <c r="J31" s="58"/>
      <c r="K31" s="58"/>
      <c r="L31" s="58"/>
    </row>
    <row r="32" spans="1:21" ht="13.5">
      <c r="G32" s="58"/>
      <c r="H32" s="58"/>
      <c r="I32" s="58"/>
      <c r="J32" s="58"/>
      <c r="K32" s="58"/>
      <c r="L32" s="58"/>
    </row>
    <row r="33" spans="7:12" ht="13.5">
      <c r="G33" s="58"/>
      <c r="H33" s="58"/>
      <c r="I33" s="58"/>
      <c r="J33" s="58"/>
      <c r="K33" s="58"/>
      <c r="L33" s="58"/>
    </row>
    <row r="34" spans="7:12" ht="13.5">
      <c r="G34" s="58"/>
      <c r="H34" s="58"/>
      <c r="I34" s="58"/>
      <c r="J34" s="58"/>
      <c r="K34" s="58"/>
      <c r="L34" s="58"/>
    </row>
    <row r="35" spans="7:12" ht="13.5">
      <c r="G35" s="58"/>
      <c r="H35" s="58"/>
      <c r="I35" s="58"/>
      <c r="J35" s="58"/>
      <c r="K35" s="58"/>
      <c r="L35" s="58"/>
    </row>
  </sheetData>
  <mergeCells count="17">
    <mergeCell ref="A17:N17"/>
    <mergeCell ref="I4:I5"/>
    <mergeCell ref="J4:J5"/>
    <mergeCell ref="K4:K5"/>
    <mergeCell ref="L4:L5"/>
    <mergeCell ref="M4:M5"/>
    <mergeCell ref="N4:N5"/>
    <mergeCell ref="A1:N1"/>
    <mergeCell ref="A2:N2"/>
    <mergeCell ref="A4:A5"/>
    <mergeCell ref="B4:B5"/>
    <mergeCell ref="C4:C5"/>
    <mergeCell ref="D4:D5"/>
    <mergeCell ref="E4:E5"/>
    <mergeCell ref="F4:F5"/>
    <mergeCell ref="G4:G5"/>
    <mergeCell ref="H4:H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5"/>
  <sheetViews>
    <sheetView showGridLines="0" zoomScaleNormal="100" workbookViewId="0">
      <selection activeCell="N12" sqref="N12"/>
    </sheetView>
  </sheetViews>
  <sheetFormatPr baseColWidth="10" defaultRowHeight="12.75"/>
  <cols>
    <col min="1" max="1" width="15.7109375" style="54" customWidth="1"/>
    <col min="2" max="2" width="10.7109375" style="99" customWidth="1"/>
    <col min="3" max="10" width="10.7109375" style="54" customWidth="1"/>
    <col min="11" max="11" width="10.85546875" style="54" customWidth="1"/>
    <col min="12" max="13" width="10.7109375" style="54" customWidth="1"/>
    <col min="14" max="14" width="12.42578125" style="54" customWidth="1"/>
    <col min="15" max="15" width="11.42578125" style="54"/>
    <col min="16" max="16" width="14" style="54" customWidth="1"/>
    <col min="17" max="17" width="13.5703125" style="54" customWidth="1"/>
    <col min="18" max="16384" width="11.42578125" style="54"/>
  </cols>
  <sheetData>
    <row r="1" spans="1:17" ht="12.75" customHeight="1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</row>
    <row r="2" spans="1:17" ht="12.75" customHeight="1">
      <c r="A2" s="117" t="s">
        <v>32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</row>
    <row r="3" spans="1:17" ht="13.5">
      <c r="A3" s="55"/>
      <c r="B3" s="98"/>
      <c r="C3" s="56"/>
      <c r="D3" s="56"/>
      <c r="E3" s="56"/>
      <c r="F3" s="56"/>
      <c r="G3" s="56"/>
    </row>
    <row r="4" spans="1:17">
      <c r="A4" s="118" t="s">
        <v>0</v>
      </c>
      <c r="B4" s="120" t="s">
        <v>1</v>
      </c>
      <c r="C4" s="120" t="s">
        <v>2</v>
      </c>
      <c r="D4" s="120" t="s">
        <v>8</v>
      </c>
      <c r="E4" s="120" t="s">
        <v>9</v>
      </c>
      <c r="F4" s="120" t="s">
        <v>14</v>
      </c>
      <c r="G4" s="120" t="s">
        <v>15</v>
      </c>
      <c r="H4" s="120" t="s">
        <v>16</v>
      </c>
      <c r="I4" s="120" t="s">
        <v>17</v>
      </c>
      <c r="J4" s="120" t="s">
        <v>18</v>
      </c>
      <c r="K4" s="120" t="s">
        <v>19</v>
      </c>
      <c r="L4" s="120" t="s">
        <v>20</v>
      </c>
      <c r="M4" s="120" t="s">
        <v>21</v>
      </c>
      <c r="N4" s="120" t="s">
        <v>22</v>
      </c>
      <c r="O4" s="57"/>
    </row>
    <row r="5" spans="1:17">
      <c r="A5" s="119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57"/>
    </row>
    <row r="6" spans="1:17" ht="13.5" customHeight="1">
      <c r="A6" s="74" t="s">
        <v>1</v>
      </c>
      <c r="B6" s="75">
        <f>SUM(C6:N6)</f>
        <v>1103898</v>
      </c>
      <c r="C6" s="76">
        <f t="shared" ref="C6:N6" si="0">SUM(C7+C10+C11+C12+C13)</f>
        <v>156229</v>
      </c>
      <c r="D6" s="76">
        <f t="shared" si="0"/>
        <v>116520</v>
      </c>
      <c r="E6" s="76">
        <f t="shared" si="0"/>
        <v>112240</v>
      </c>
      <c r="F6" s="76">
        <f t="shared" si="0"/>
        <v>74452</v>
      </c>
      <c r="G6" s="76">
        <f t="shared" si="0"/>
        <v>55694</v>
      </c>
      <c r="H6" s="76">
        <f t="shared" si="0"/>
        <v>58374</v>
      </c>
      <c r="I6" s="76">
        <f t="shared" si="0"/>
        <v>83325</v>
      </c>
      <c r="J6" s="76">
        <f t="shared" si="0"/>
        <v>65288</v>
      </c>
      <c r="K6" s="76">
        <f t="shared" si="0"/>
        <v>49921</v>
      </c>
      <c r="L6" s="76">
        <f t="shared" si="0"/>
        <v>64947</v>
      </c>
      <c r="M6" s="76">
        <f t="shared" si="0"/>
        <v>111128</v>
      </c>
      <c r="N6" s="76">
        <f t="shared" si="0"/>
        <v>155780</v>
      </c>
      <c r="O6" s="59"/>
      <c r="P6" s="60"/>
      <c r="Q6" s="60"/>
    </row>
    <row r="7" spans="1:17" ht="13.5" customHeight="1">
      <c r="A7" s="77" t="s">
        <v>38</v>
      </c>
      <c r="B7" s="75">
        <f>SUM(C7:N7)</f>
        <v>84495</v>
      </c>
      <c r="C7" s="76">
        <f>SUM(C8:C9)</f>
        <v>8589</v>
      </c>
      <c r="D7" s="76">
        <f>SUM(D8:D9)</f>
        <v>6339</v>
      </c>
      <c r="E7" s="76">
        <f t="shared" ref="E7:L7" si="1">+E8+E9</f>
        <v>7300</v>
      </c>
      <c r="F7" s="76">
        <f t="shared" si="1"/>
        <v>10307</v>
      </c>
      <c r="G7" s="76">
        <f t="shared" si="1"/>
        <v>4349</v>
      </c>
      <c r="H7" s="76">
        <f t="shared" si="1"/>
        <v>7008</v>
      </c>
      <c r="I7" s="76">
        <f t="shared" si="1"/>
        <v>9354</v>
      </c>
      <c r="J7" s="76">
        <f t="shared" si="1"/>
        <v>5181</v>
      </c>
      <c r="K7" s="76">
        <f t="shared" si="1"/>
        <v>2838</v>
      </c>
      <c r="L7" s="76">
        <f t="shared" si="1"/>
        <v>4978</v>
      </c>
      <c r="M7" s="76">
        <f>+M8+M9</f>
        <v>5879</v>
      </c>
      <c r="N7" s="76">
        <f>+N8+N9</f>
        <v>12373</v>
      </c>
      <c r="O7" s="59"/>
      <c r="P7" s="61"/>
      <c r="Q7" s="61"/>
    </row>
    <row r="8" spans="1:17" ht="13.5" customHeight="1">
      <c r="A8" s="73" t="s">
        <v>7</v>
      </c>
      <c r="B8" s="75">
        <f t="shared" ref="B8:B13" si="2">SUM(C8:N8)</f>
        <v>59198</v>
      </c>
      <c r="C8" s="30">
        <v>3543</v>
      </c>
      <c r="D8" s="30">
        <v>307</v>
      </c>
      <c r="E8" s="30">
        <v>2121</v>
      </c>
      <c r="F8" s="30">
        <v>5504</v>
      </c>
      <c r="G8" s="30">
        <v>4349</v>
      </c>
      <c r="H8" s="30">
        <v>7008</v>
      </c>
      <c r="I8" s="30">
        <v>9354</v>
      </c>
      <c r="J8" s="30">
        <v>5181</v>
      </c>
      <c r="K8" s="30">
        <v>2838</v>
      </c>
      <c r="L8" s="30">
        <v>3738</v>
      </c>
      <c r="M8" s="30">
        <v>3768</v>
      </c>
      <c r="N8" s="30">
        <v>11487</v>
      </c>
      <c r="O8" s="59"/>
      <c r="P8" s="61"/>
      <c r="Q8" s="61"/>
    </row>
    <row r="9" spans="1:17" ht="13.5" customHeight="1">
      <c r="A9" s="73" t="s">
        <v>3</v>
      </c>
      <c r="B9" s="75">
        <f t="shared" si="2"/>
        <v>25297</v>
      </c>
      <c r="C9" s="30">
        <v>5046</v>
      </c>
      <c r="D9" s="30">
        <v>6032</v>
      </c>
      <c r="E9" s="30">
        <v>5179</v>
      </c>
      <c r="F9" s="30">
        <v>4803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1240</v>
      </c>
      <c r="M9" s="30">
        <v>2111</v>
      </c>
      <c r="N9" s="30">
        <v>886</v>
      </c>
      <c r="O9" s="59"/>
      <c r="P9" s="61"/>
      <c r="Q9" s="61"/>
    </row>
    <row r="10" spans="1:17" ht="13.5" customHeight="1">
      <c r="A10" s="77" t="s">
        <v>4</v>
      </c>
      <c r="B10" s="75">
        <f t="shared" si="2"/>
        <v>653106</v>
      </c>
      <c r="C10" s="76">
        <v>84946</v>
      </c>
      <c r="D10" s="76">
        <v>56960</v>
      </c>
      <c r="E10" s="76">
        <v>53446</v>
      </c>
      <c r="F10" s="76">
        <v>45520</v>
      </c>
      <c r="G10" s="76">
        <v>39497</v>
      </c>
      <c r="H10" s="76">
        <v>41483</v>
      </c>
      <c r="I10" s="76">
        <v>56301</v>
      </c>
      <c r="J10" s="76">
        <v>50295</v>
      </c>
      <c r="K10" s="76">
        <v>38197</v>
      </c>
      <c r="L10" s="76">
        <v>51000</v>
      </c>
      <c r="M10" s="76">
        <v>53655</v>
      </c>
      <c r="N10" s="76">
        <v>81806</v>
      </c>
      <c r="O10" s="59"/>
      <c r="P10" s="63"/>
      <c r="Q10" s="63"/>
    </row>
    <row r="11" spans="1:17" ht="13.5" customHeight="1">
      <c r="A11" s="77" t="s">
        <v>40</v>
      </c>
      <c r="B11" s="75">
        <f t="shared" si="2"/>
        <v>292348</v>
      </c>
      <c r="C11" s="76">
        <v>44280</v>
      </c>
      <c r="D11" s="76">
        <v>38755</v>
      </c>
      <c r="E11" s="76">
        <v>41535</v>
      </c>
      <c r="F11" s="76">
        <v>12686</v>
      </c>
      <c r="G11" s="76">
        <v>9075</v>
      </c>
      <c r="H11" s="76">
        <v>9883</v>
      </c>
      <c r="I11" s="76">
        <v>14859</v>
      </c>
      <c r="J11" s="76">
        <v>9812</v>
      </c>
      <c r="K11" s="76">
        <v>8886</v>
      </c>
      <c r="L11" s="76">
        <v>8969</v>
      </c>
      <c r="M11" s="76">
        <v>38862</v>
      </c>
      <c r="N11" s="76">
        <v>54746</v>
      </c>
      <c r="O11" s="59"/>
      <c r="P11" s="63"/>
      <c r="Q11" s="63"/>
    </row>
    <row r="12" spans="1:17" ht="13.5" customHeight="1">
      <c r="A12" s="77" t="s">
        <v>5</v>
      </c>
      <c r="B12" s="75">
        <f t="shared" si="2"/>
        <v>53905</v>
      </c>
      <c r="C12" s="76">
        <v>12891</v>
      </c>
      <c r="D12" s="76">
        <v>11624</v>
      </c>
      <c r="E12" s="76">
        <v>7030</v>
      </c>
      <c r="F12" s="76">
        <v>0</v>
      </c>
      <c r="G12" s="76">
        <v>2773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12732</v>
      </c>
      <c r="N12" s="76">
        <v>6855</v>
      </c>
      <c r="O12" s="59"/>
      <c r="P12" s="63"/>
      <c r="Q12" s="63"/>
    </row>
    <row r="13" spans="1:17" ht="13.5" customHeight="1">
      <c r="A13" s="78" t="s">
        <v>36</v>
      </c>
      <c r="B13" s="79">
        <f t="shared" si="2"/>
        <v>20044</v>
      </c>
      <c r="C13" s="80">
        <v>5523</v>
      </c>
      <c r="D13" s="80">
        <v>2842</v>
      </c>
      <c r="E13" s="80">
        <v>2929</v>
      </c>
      <c r="F13" s="80">
        <v>5939</v>
      </c>
      <c r="G13" s="80">
        <v>0</v>
      </c>
      <c r="H13" s="80">
        <v>0</v>
      </c>
      <c r="I13" s="80">
        <v>2811</v>
      </c>
      <c r="J13" s="80">
        <v>0</v>
      </c>
      <c r="K13" s="80">
        <v>0</v>
      </c>
      <c r="L13" s="80">
        <v>0</v>
      </c>
      <c r="M13" s="80">
        <v>0</v>
      </c>
      <c r="N13" s="80">
        <v>0</v>
      </c>
      <c r="O13" s="59"/>
      <c r="P13" s="63"/>
      <c r="Q13" s="63"/>
    </row>
    <row r="14" spans="1:17" ht="12.75" customHeight="1">
      <c r="A14" s="64" t="s">
        <v>31</v>
      </c>
      <c r="P14" s="63"/>
      <c r="Q14" s="63"/>
    </row>
    <row r="15" spans="1:17" ht="12.75" customHeight="1">
      <c r="A15" s="64" t="s">
        <v>42</v>
      </c>
      <c r="B15" s="100"/>
      <c r="P15" s="63"/>
      <c r="Q15" s="63"/>
    </row>
    <row r="16" spans="1:17" ht="15.75">
      <c r="A16" s="64" t="s">
        <v>41</v>
      </c>
      <c r="F16" s="50"/>
      <c r="G16" s="63"/>
      <c r="H16" s="63"/>
    </row>
    <row r="17" spans="1:21" ht="18.75" customHeight="1">
      <c r="A17" s="122" t="s">
        <v>6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P17" s="63"/>
      <c r="Q17" s="63"/>
    </row>
    <row r="19" spans="1:21">
      <c r="D19" s="65"/>
    </row>
    <row r="21" spans="1:21" ht="13.5">
      <c r="A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15">
      <c r="K22" s="60"/>
    </row>
    <row r="23" spans="1:21" ht="15.75">
      <c r="D23" s="65"/>
      <c r="H23" s="58"/>
      <c r="I23" s="58"/>
      <c r="J23" s="58"/>
      <c r="K23" s="61"/>
    </row>
    <row r="24" spans="1:21" ht="15.75">
      <c r="H24" s="58"/>
      <c r="I24" s="58"/>
      <c r="J24" s="58"/>
      <c r="K24" s="61"/>
    </row>
    <row r="25" spans="1:21" ht="15.75">
      <c r="F25" s="66"/>
      <c r="H25" s="62"/>
      <c r="I25" s="62"/>
      <c r="J25" s="62"/>
      <c r="K25" s="61"/>
    </row>
    <row r="26" spans="1:21" ht="13.5">
      <c r="G26" s="58"/>
      <c r="H26" s="58"/>
      <c r="I26" s="58"/>
      <c r="J26" s="58"/>
      <c r="K26" s="58"/>
      <c r="L26" s="58"/>
    </row>
    <row r="27" spans="1:21" ht="13.5">
      <c r="G27" s="58"/>
      <c r="H27" s="58"/>
      <c r="I27" s="58"/>
      <c r="J27" s="58"/>
      <c r="K27" s="58"/>
      <c r="L27" s="58"/>
    </row>
    <row r="28" spans="1:21" ht="13.5">
      <c r="G28" s="58"/>
      <c r="H28" s="58"/>
      <c r="I28" s="58"/>
      <c r="J28" s="58"/>
      <c r="K28" s="58"/>
      <c r="L28" s="58"/>
    </row>
    <row r="29" spans="1:21" ht="13.5">
      <c r="G29" s="58"/>
      <c r="H29" s="58"/>
      <c r="I29" s="58"/>
      <c r="K29" s="58"/>
      <c r="L29" s="58"/>
    </row>
    <row r="30" spans="1:21" ht="13.5">
      <c r="G30" s="58"/>
      <c r="H30" s="58"/>
      <c r="I30" s="58"/>
      <c r="J30" s="58"/>
      <c r="K30" s="58"/>
      <c r="L30" s="58"/>
    </row>
    <row r="31" spans="1:21" ht="13.5">
      <c r="G31" s="58"/>
      <c r="H31" s="58"/>
      <c r="I31" s="58"/>
      <c r="J31" s="58"/>
      <c r="K31" s="58"/>
      <c r="L31" s="58"/>
    </row>
    <row r="32" spans="1:21" ht="13.5">
      <c r="G32" s="58"/>
      <c r="H32" s="58"/>
      <c r="I32" s="58"/>
      <c r="J32" s="58"/>
      <c r="K32" s="58"/>
      <c r="L32" s="58"/>
    </row>
    <row r="33" spans="7:12" ht="13.5">
      <c r="G33" s="58"/>
      <c r="H33" s="58"/>
      <c r="I33" s="58"/>
      <c r="J33" s="58"/>
      <c r="K33" s="58"/>
      <c r="L33" s="58"/>
    </row>
    <row r="34" spans="7:12" ht="13.5">
      <c r="G34" s="58"/>
      <c r="H34" s="58"/>
      <c r="I34" s="58"/>
      <c r="J34" s="58"/>
      <c r="K34" s="58"/>
      <c r="L34" s="58"/>
    </row>
    <row r="35" spans="7:12" ht="13.5">
      <c r="G35" s="58"/>
      <c r="H35" s="58"/>
      <c r="I35" s="58"/>
      <c r="J35" s="58"/>
      <c r="K35" s="58"/>
      <c r="L35" s="58"/>
    </row>
  </sheetData>
  <mergeCells count="17">
    <mergeCell ref="A17:N17"/>
    <mergeCell ref="I4:I5"/>
    <mergeCell ref="J4:J5"/>
    <mergeCell ref="K4:K5"/>
    <mergeCell ref="L4:L5"/>
    <mergeCell ref="M4:M5"/>
    <mergeCell ref="N4:N5"/>
    <mergeCell ref="A1:N1"/>
    <mergeCell ref="A2:N2"/>
    <mergeCell ref="A4:A5"/>
    <mergeCell ref="B4:B5"/>
    <mergeCell ref="C4:C5"/>
    <mergeCell ref="D4:D5"/>
    <mergeCell ref="E4:E5"/>
    <mergeCell ref="F4:F5"/>
    <mergeCell ref="G4:G5"/>
    <mergeCell ref="H4:H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8"/>
  <sheetViews>
    <sheetView showGridLines="0" zoomScale="110" zoomScaleNormal="110" workbookViewId="0">
      <selection activeCell="A16" sqref="A16"/>
    </sheetView>
  </sheetViews>
  <sheetFormatPr baseColWidth="10" defaultColWidth="11.42578125" defaultRowHeight="12.75"/>
  <cols>
    <col min="1" max="1" width="15.7109375" style="31" customWidth="1"/>
    <col min="2" max="10" width="10.7109375" style="31" customWidth="1"/>
    <col min="11" max="11" width="10.85546875" style="31" customWidth="1"/>
    <col min="12" max="13" width="10.7109375" style="31" customWidth="1"/>
    <col min="14" max="14" width="12.42578125" style="31" customWidth="1"/>
    <col min="15" max="15" width="11.42578125" style="31"/>
    <col min="16" max="16" width="14" style="31" customWidth="1"/>
    <col min="17" max="17" width="13.5703125" style="31" customWidth="1"/>
    <col min="18" max="16384" width="11.42578125" style="31"/>
  </cols>
  <sheetData>
    <row r="2" spans="1:17" ht="12.75" customHeight="1">
      <c r="A2" s="124" t="s">
        <v>30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</row>
    <row r="3" spans="1:17">
      <c r="A3" s="32"/>
      <c r="B3" s="32"/>
      <c r="C3" s="33"/>
      <c r="D3" s="33"/>
      <c r="E3" s="33"/>
      <c r="F3" s="33"/>
      <c r="G3" s="33"/>
      <c r="H3" s="34"/>
      <c r="I3" s="34"/>
      <c r="J3" s="34"/>
      <c r="K3" s="34"/>
      <c r="L3" s="34"/>
      <c r="M3" s="34"/>
      <c r="N3" s="34"/>
    </row>
    <row r="4" spans="1:17">
      <c r="A4" s="125" t="s">
        <v>0</v>
      </c>
      <c r="B4" s="127" t="s">
        <v>1</v>
      </c>
      <c r="C4" s="127" t="s">
        <v>2</v>
      </c>
      <c r="D4" s="127" t="s">
        <v>8</v>
      </c>
      <c r="E4" s="127" t="s">
        <v>9</v>
      </c>
      <c r="F4" s="127" t="s">
        <v>14</v>
      </c>
      <c r="G4" s="127" t="s">
        <v>15</v>
      </c>
      <c r="H4" s="127" t="s">
        <v>16</v>
      </c>
      <c r="I4" s="127" t="s">
        <v>17</v>
      </c>
      <c r="J4" s="127" t="s">
        <v>18</v>
      </c>
      <c r="K4" s="127" t="s">
        <v>19</v>
      </c>
      <c r="L4" s="127" t="s">
        <v>20</v>
      </c>
      <c r="M4" s="127" t="s">
        <v>21</v>
      </c>
      <c r="N4" s="127" t="s">
        <v>22</v>
      </c>
      <c r="O4" s="35"/>
    </row>
    <row r="5" spans="1:17">
      <c r="A5" s="126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35"/>
    </row>
    <row r="6" spans="1:17" ht="13.5" customHeight="1">
      <c r="A6" s="36" t="s">
        <v>1</v>
      </c>
      <c r="B6" s="37">
        <f>SUM(C6:N6)</f>
        <v>342872</v>
      </c>
      <c r="C6" s="37">
        <f>+C7+C10+C11+C12+C13</f>
        <v>133833</v>
      </c>
      <c r="D6" s="37">
        <f>D7+D10+D11+D12+D13</f>
        <v>147172</v>
      </c>
      <c r="E6" s="37">
        <f t="shared" ref="E6:N6" si="0">E7+E10+E11+E12+E13</f>
        <v>61495</v>
      </c>
      <c r="F6" s="37">
        <f t="shared" si="0"/>
        <v>0</v>
      </c>
      <c r="G6" s="37">
        <f t="shared" si="0"/>
        <v>0</v>
      </c>
      <c r="H6" s="37">
        <f t="shared" si="0"/>
        <v>0</v>
      </c>
      <c r="I6" s="37">
        <f t="shared" si="0"/>
        <v>0</v>
      </c>
      <c r="J6" s="37">
        <f t="shared" si="0"/>
        <v>0</v>
      </c>
      <c r="K6" s="37">
        <f t="shared" si="0"/>
        <v>0</v>
      </c>
      <c r="L6" s="37">
        <f t="shared" si="0"/>
        <v>0</v>
      </c>
      <c r="M6" s="37">
        <f t="shared" si="0"/>
        <v>372</v>
      </c>
      <c r="N6" s="37">
        <f t="shared" si="0"/>
        <v>0</v>
      </c>
      <c r="O6" s="38"/>
      <c r="P6" s="39"/>
      <c r="Q6" s="39"/>
    </row>
    <row r="7" spans="1:17" ht="13.5" customHeight="1">
      <c r="A7" s="81" t="s">
        <v>38</v>
      </c>
      <c r="B7" s="37">
        <f>SUM(C7:N7)</f>
        <v>9991</v>
      </c>
      <c r="C7" s="37">
        <f>+C8+C9</f>
        <v>6874</v>
      </c>
      <c r="D7" s="37">
        <f>+D8+D9</f>
        <v>2745</v>
      </c>
      <c r="E7" s="82">
        <v>0</v>
      </c>
      <c r="F7" s="82">
        <v>0</v>
      </c>
      <c r="G7" s="82">
        <v>0</v>
      </c>
      <c r="H7" s="82">
        <v>0</v>
      </c>
      <c r="I7" s="82">
        <v>0</v>
      </c>
      <c r="J7" s="82">
        <v>0</v>
      </c>
      <c r="K7" s="82">
        <v>0</v>
      </c>
      <c r="L7" s="82">
        <v>0</v>
      </c>
      <c r="M7" s="37">
        <v>372</v>
      </c>
      <c r="N7" s="82">
        <v>0</v>
      </c>
      <c r="O7" s="38"/>
      <c r="P7" s="42"/>
      <c r="Q7" s="42"/>
    </row>
    <row r="8" spans="1:17" ht="13.5" customHeight="1">
      <c r="A8" s="40" t="s">
        <v>7</v>
      </c>
      <c r="B8" s="96">
        <f>SUM(C8:N8)</f>
        <v>4962</v>
      </c>
      <c r="C8" s="97">
        <v>2769</v>
      </c>
      <c r="D8" s="97">
        <v>2193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  <c r="N8" s="41">
        <v>0</v>
      </c>
      <c r="O8" s="38"/>
      <c r="P8" s="42"/>
      <c r="Q8" s="42"/>
    </row>
    <row r="9" spans="1:17" ht="13.5" customHeight="1">
      <c r="A9" s="40" t="s">
        <v>3</v>
      </c>
      <c r="B9" s="96">
        <f>SUM(C9:N9)</f>
        <v>4657</v>
      </c>
      <c r="C9" s="97">
        <v>4105</v>
      </c>
      <c r="D9" s="97">
        <v>552</v>
      </c>
      <c r="E9" s="41">
        <v>0</v>
      </c>
      <c r="F9" s="41">
        <v>0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  <c r="N9" s="41">
        <v>0</v>
      </c>
      <c r="O9" s="38"/>
      <c r="P9" s="42"/>
      <c r="Q9" s="42"/>
    </row>
    <row r="10" spans="1:17" ht="13.5" customHeight="1">
      <c r="A10" s="81" t="s">
        <v>4</v>
      </c>
      <c r="B10" s="37">
        <f>SUM(C10:N10)</f>
        <v>150738</v>
      </c>
      <c r="C10" s="37">
        <v>58339</v>
      </c>
      <c r="D10" s="37">
        <v>72249</v>
      </c>
      <c r="E10" s="37">
        <v>20150</v>
      </c>
      <c r="F10" s="82">
        <v>0</v>
      </c>
      <c r="G10" s="82">
        <v>0</v>
      </c>
      <c r="H10" s="82">
        <v>0</v>
      </c>
      <c r="I10" s="82">
        <v>0</v>
      </c>
      <c r="J10" s="82">
        <v>0</v>
      </c>
      <c r="K10" s="82">
        <v>0</v>
      </c>
      <c r="L10" s="82">
        <v>0</v>
      </c>
      <c r="M10" s="82">
        <v>0</v>
      </c>
      <c r="N10" s="82">
        <v>0</v>
      </c>
      <c r="O10" s="38"/>
      <c r="P10" s="43"/>
      <c r="Q10" s="43"/>
    </row>
    <row r="11" spans="1:17" ht="13.5" customHeight="1">
      <c r="A11" s="81" t="s">
        <v>40</v>
      </c>
      <c r="B11" s="37">
        <f t="shared" ref="B11:B13" si="1">SUM(C11:N11)</f>
        <v>134562</v>
      </c>
      <c r="C11" s="37">
        <v>53157</v>
      </c>
      <c r="D11" s="37">
        <v>55200</v>
      </c>
      <c r="E11" s="37">
        <v>26205</v>
      </c>
      <c r="F11" s="82">
        <v>0</v>
      </c>
      <c r="G11" s="82">
        <v>0</v>
      </c>
      <c r="H11" s="82">
        <v>0</v>
      </c>
      <c r="I11" s="82">
        <v>0</v>
      </c>
      <c r="J11" s="82">
        <v>0</v>
      </c>
      <c r="K11" s="82">
        <v>0</v>
      </c>
      <c r="L11" s="82">
        <v>0</v>
      </c>
      <c r="M11" s="82">
        <v>0</v>
      </c>
      <c r="N11" s="82">
        <v>0</v>
      </c>
      <c r="O11" s="38"/>
      <c r="P11" s="43"/>
      <c r="Q11" s="43"/>
    </row>
    <row r="12" spans="1:17" ht="13.5" customHeight="1">
      <c r="A12" s="81" t="s">
        <v>5</v>
      </c>
      <c r="B12" s="37">
        <f t="shared" si="1"/>
        <v>28832</v>
      </c>
      <c r="C12" s="37">
        <v>9089</v>
      </c>
      <c r="D12" s="37">
        <v>12594</v>
      </c>
      <c r="E12" s="37">
        <v>7149</v>
      </c>
      <c r="F12" s="82">
        <v>0</v>
      </c>
      <c r="G12" s="82">
        <v>0</v>
      </c>
      <c r="H12" s="82">
        <v>0</v>
      </c>
      <c r="I12" s="82">
        <v>0</v>
      </c>
      <c r="J12" s="82">
        <v>0</v>
      </c>
      <c r="K12" s="82">
        <v>0</v>
      </c>
      <c r="L12" s="82">
        <v>0</v>
      </c>
      <c r="M12" s="82">
        <v>0</v>
      </c>
      <c r="N12" s="82">
        <v>0</v>
      </c>
      <c r="O12" s="38"/>
      <c r="P12" s="43"/>
      <c r="Q12" s="43"/>
    </row>
    <row r="13" spans="1:17" ht="13.5" customHeight="1">
      <c r="A13" s="83" t="s">
        <v>36</v>
      </c>
      <c r="B13" s="84">
        <f t="shared" si="1"/>
        <v>18749</v>
      </c>
      <c r="C13" s="84">
        <v>6374</v>
      </c>
      <c r="D13" s="84">
        <v>4384</v>
      </c>
      <c r="E13" s="84">
        <v>7991</v>
      </c>
      <c r="F13" s="85">
        <v>0</v>
      </c>
      <c r="G13" s="85">
        <v>0</v>
      </c>
      <c r="H13" s="85">
        <v>0</v>
      </c>
      <c r="I13" s="85">
        <v>0</v>
      </c>
      <c r="J13" s="85">
        <v>0</v>
      </c>
      <c r="K13" s="85">
        <v>0</v>
      </c>
      <c r="L13" s="85">
        <v>0</v>
      </c>
      <c r="M13" s="85">
        <v>0</v>
      </c>
      <c r="N13" s="85">
        <v>0</v>
      </c>
      <c r="O13" s="38"/>
      <c r="P13" s="43"/>
      <c r="Q13" s="43"/>
    </row>
    <row r="14" spans="1:17" ht="13.5" customHeight="1">
      <c r="A14" s="44" t="s">
        <v>31</v>
      </c>
      <c r="B14" s="44"/>
      <c r="C14" s="44"/>
      <c r="D14" s="44"/>
      <c r="E14" s="45"/>
      <c r="F14" s="46"/>
      <c r="G14" s="46"/>
      <c r="H14" s="46"/>
      <c r="I14" s="46"/>
      <c r="J14" s="46"/>
      <c r="K14" s="46"/>
      <c r="L14" s="46"/>
      <c r="M14" s="46"/>
      <c r="N14" s="46"/>
      <c r="O14" s="38"/>
      <c r="P14" s="43"/>
      <c r="Q14" s="43"/>
    </row>
    <row r="15" spans="1:17" ht="13.5" customHeight="1">
      <c r="A15" s="44" t="s">
        <v>43</v>
      </c>
      <c r="B15" s="47"/>
      <c r="C15" s="44"/>
      <c r="D15" s="44"/>
      <c r="E15" s="45"/>
      <c r="F15" s="46"/>
      <c r="G15" s="46"/>
      <c r="H15" s="46"/>
      <c r="I15" s="46"/>
      <c r="J15" s="46"/>
      <c r="K15" s="46"/>
      <c r="L15" s="46"/>
      <c r="M15" s="46"/>
      <c r="N15" s="46"/>
      <c r="O15" s="38"/>
      <c r="P15" s="43"/>
      <c r="Q15" s="43"/>
    </row>
    <row r="16" spans="1:17" ht="13.5" customHeight="1">
      <c r="A16" s="44" t="s">
        <v>39</v>
      </c>
      <c r="B16" s="44"/>
      <c r="C16" s="44"/>
      <c r="D16" s="44"/>
      <c r="E16" s="45"/>
      <c r="F16" s="46"/>
      <c r="G16" s="46"/>
      <c r="H16" s="46"/>
      <c r="I16" s="46"/>
      <c r="J16" s="46"/>
      <c r="K16" s="46"/>
      <c r="L16" s="46"/>
      <c r="M16" s="46"/>
      <c r="N16" s="46"/>
      <c r="O16" s="38"/>
      <c r="P16" s="43"/>
      <c r="Q16" s="43"/>
    </row>
    <row r="17" spans="1:21" ht="20.25" customHeight="1">
      <c r="A17" s="123" t="s">
        <v>6</v>
      </c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  <c r="M17" s="123"/>
      <c r="N17" s="123"/>
      <c r="P17" s="43"/>
      <c r="Q17" s="43"/>
    </row>
    <row r="18" spans="1:21" ht="12.75" customHeight="1">
      <c r="A18" s="48"/>
      <c r="P18" s="43"/>
      <c r="Q18" s="43"/>
    </row>
    <row r="19" spans="1:21" ht="12.75" customHeight="1">
      <c r="A19" s="48"/>
      <c r="B19" s="49"/>
      <c r="P19" s="43"/>
      <c r="Q19" s="43"/>
    </row>
    <row r="20" spans="1:21" ht="15.75">
      <c r="A20" s="48"/>
      <c r="F20" s="50"/>
      <c r="G20" s="43"/>
      <c r="H20" s="43"/>
    </row>
    <row r="22" spans="1:21">
      <c r="B22" s="49"/>
      <c r="D22" s="49"/>
    </row>
    <row r="24" spans="1:21" ht="13.5">
      <c r="A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</row>
    <row r="25" spans="1:21" ht="15" customHeight="1">
      <c r="B25" s="49"/>
      <c r="D25" s="49"/>
      <c r="K25" s="39"/>
    </row>
    <row r="26" spans="1:21" ht="15.75">
      <c r="D26" s="49"/>
      <c r="H26" s="51"/>
      <c r="I26" s="51"/>
      <c r="J26" s="51"/>
      <c r="K26" s="42"/>
    </row>
    <row r="27" spans="1:21" ht="15.75">
      <c r="H27" s="51"/>
      <c r="I27" s="51"/>
      <c r="J27" s="51"/>
      <c r="K27" s="42"/>
    </row>
    <row r="28" spans="1:21" ht="15.75">
      <c r="F28" s="52"/>
      <c r="H28" s="53"/>
      <c r="I28" s="53"/>
      <c r="J28" s="53"/>
      <c r="K28" s="42"/>
    </row>
    <row r="29" spans="1:21" ht="13.5">
      <c r="G29" s="51"/>
      <c r="H29" s="51"/>
      <c r="I29" s="51"/>
      <c r="J29" s="51"/>
      <c r="K29" s="51"/>
      <c r="L29" s="51"/>
    </row>
    <row r="30" spans="1:21" ht="13.5">
      <c r="G30" s="51"/>
      <c r="H30" s="51"/>
      <c r="I30" s="51"/>
      <c r="J30" s="51"/>
      <c r="K30" s="51"/>
      <c r="L30" s="51"/>
    </row>
    <row r="31" spans="1:21" ht="13.5">
      <c r="G31" s="51"/>
      <c r="H31" s="51"/>
      <c r="I31" s="51"/>
      <c r="J31" s="51"/>
      <c r="K31" s="51"/>
      <c r="L31" s="51"/>
    </row>
    <row r="32" spans="1:21" ht="13.5">
      <c r="G32" s="51"/>
      <c r="H32" s="51"/>
      <c r="I32" s="51"/>
      <c r="K32" s="51"/>
      <c r="L32" s="51"/>
    </row>
    <row r="33" spans="7:12" ht="13.5">
      <c r="G33" s="51"/>
      <c r="H33" s="51"/>
      <c r="I33" s="51"/>
      <c r="J33" s="51"/>
      <c r="K33" s="51"/>
      <c r="L33" s="51"/>
    </row>
    <row r="34" spans="7:12" ht="13.5">
      <c r="G34" s="51"/>
      <c r="H34" s="51"/>
      <c r="I34" s="51"/>
      <c r="J34" s="51"/>
      <c r="K34" s="51"/>
      <c r="L34" s="51"/>
    </row>
    <row r="35" spans="7:12" ht="13.5">
      <c r="G35" s="51"/>
      <c r="H35" s="51"/>
      <c r="I35" s="51"/>
      <c r="J35" s="51"/>
      <c r="K35" s="51"/>
      <c r="L35" s="51"/>
    </row>
    <row r="36" spans="7:12" ht="13.5">
      <c r="G36" s="51"/>
      <c r="H36" s="51"/>
      <c r="I36" s="51"/>
      <c r="J36" s="51"/>
      <c r="K36" s="51"/>
      <c r="L36" s="51"/>
    </row>
    <row r="37" spans="7:12" ht="13.5">
      <c r="G37" s="51"/>
      <c r="H37" s="51"/>
      <c r="I37" s="51"/>
      <c r="J37" s="51"/>
      <c r="K37" s="51"/>
      <c r="L37" s="51"/>
    </row>
    <row r="38" spans="7:12" ht="13.5">
      <c r="G38" s="51"/>
      <c r="H38" s="51"/>
      <c r="I38" s="51"/>
      <c r="J38" s="51"/>
      <c r="K38" s="51"/>
      <c r="L38" s="51"/>
    </row>
  </sheetData>
  <mergeCells count="16">
    <mergeCell ref="A17:N17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20"/>
  <sheetViews>
    <sheetView showGridLines="0" zoomScaleNormal="100" workbookViewId="0">
      <selection activeCell="E15" sqref="E15"/>
    </sheetView>
  </sheetViews>
  <sheetFormatPr baseColWidth="10" defaultRowHeight="12"/>
  <cols>
    <col min="1" max="1" width="19.140625" style="11" customWidth="1"/>
    <col min="2" max="2" width="10.7109375" style="95" customWidth="1"/>
    <col min="3" max="10" width="10.7109375" style="11" customWidth="1"/>
    <col min="11" max="11" width="10.85546875" style="11" customWidth="1"/>
    <col min="12" max="13" width="10.7109375" style="11" customWidth="1"/>
    <col min="14" max="14" width="12.42578125" style="11" customWidth="1"/>
    <col min="15" max="15" width="11.42578125" style="11"/>
    <col min="16" max="16" width="13.5703125" style="11" customWidth="1"/>
    <col min="17" max="16384" width="11.42578125" style="11"/>
  </cols>
  <sheetData>
    <row r="1" spans="1:16" ht="12.75" customHeight="1">
      <c r="A1" s="1"/>
      <c r="B1" s="91"/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</row>
    <row r="2" spans="1:16" ht="12.75" customHeight="1">
      <c r="A2" s="117" t="s">
        <v>13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</row>
    <row r="3" spans="1:16" ht="14.25">
      <c r="A3" s="12"/>
      <c r="B3" s="92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6">
      <c r="A4" s="14" t="s">
        <v>0</v>
      </c>
      <c r="B4" s="14" t="s">
        <v>1</v>
      </c>
      <c r="C4" s="14" t="s">
        <v>2</v>
      </c>
      <c r="D4" s="14" t="s">
        <v>8</v>
      </c>
      <c r="E4" s="14" t="s">
        <v>9</v>
      </c>
      <c r="F4" s="14" t="s">
        <v>14</v>
      </c>
      <c r="G4" s="14" t="s">
        <v>15</v>
      </c>
      <c r="H4" s="14" t="s">
        <v>16</v>
      </c>
      <c r="I4" s="14" t="s">
        <v>17</v>
      </c>
      <c r="J4" s="14" t="s">
        <v>18</v>
      </c>
      <c r="K4" s="14" t="s">
        <v>19</v>
      </c>
      <c r="L4" s="14" t="s">
        <v>20</v>
      </c>
      <c r="M4" s="14" t="s">
        <v>21</v>
      </c>
      <c r="N4" s="14" t="s">
        <v>22</v>
      </c>
      <c r="O4" s="15"/>
    </row>
    <row r="5" spans="1:16">
      <c r="A5" s="16" t="s">
        <v>1</v>
      </c>
      <c r="B5" s="17">
        <f>+C5+D5+E5+F5+G5+H5+I5+J5+K5+L5+M5+N5</f>
        <v>333134</v>
      </c>
      <c r="C5" s="17">
        <v>0</v>
      </c>
      <c r="D5" s="17">
        <v>1006</v>
      </c>
      <c r="E5" s="17">
        <f>+E7+E9</f>
        <v>1494</v>
      </c>
      <c r="F5" s="17">
        <v>2341</v>
      </c>
      <c r="G5" s="17">
        <v>3547</v>
      </c>
      <c r="H5" s="17">
        <v>3834</v>
      </c>
      <c r="I5" s="17">
        <f>+I6+I9+I12</f>
        <v>22930</v>
      </c>
      <c r="J5" s="17">
        <v>32337</v>
      </c>
      <c r="K5" s="17">
        <f>+K7+K9+K12</f>
        <v>35960</v>
      </c>
      <c r="L5" s="17">
        <f>+L9+L12</f>
        <v>40980</v>
      </c>
      <c r="M5" s="17">
        <f>+M6+M9+M12+M13</f>
        <v>80083</v>
      </c>
      <c r="N5" s="17">
        <f>+N6+N9+N12+N13</f>
        <v>108622</v>
      </c>
      <c r="O5" s="18"/>
    </row>
    <row r="6" spans="1:16" ht="13.5" customHeight="1">
      <c r="A6" s="19" t="s">
        <v>23</v>
      </c>
      <c r="B6" s="17">
        <f>+B7+B8</f>
        <v>38476</v>
      </c>
      <c r="C6" s="20">
        <v>0</v>
      </c>
      <c r="D6" s="17">
        <v>1006</v>
      </c>
      <c r="E6" s="17">
        <v>1453</v>
      </c>
      <c r="F6" s="17">
        <v>2341</v>
      </c>
      <c r="G6" s="17">
        <v>3547</v>
      </c>
      <c r="H6" s="17">
        <v>3834</v>
      </c>
      <c r="I6" s="17">
        <v>5482</v>
      </c>
      <c r="J6" s="17">
        <v>3659</v>
      </c>
      <c r="K6" s="17">
        <v>36</v>
      </c>
      <c r="L6" s="17">
        <v>0</v>
      </c>
      <c r="M6" s="17">
        <v>3292</v>
      </c>
      <c r="N6" s="17">
        <v>13826</v>
      </c>
      <c r="O6" s="18"/>
      <c r="P6" s="21"/>
    </row>
    <row r="7" spans="1:16" ht="13.5" customHeight="1">
      <c r="A7" s="22" t="s">
        <v>7</v>
      </c>
      <c r="B7" s="20">
        <f>+C7+D7+E7+F7+G7+H7+I7+J7+K7+L7+M7+N7</f>
        <v>34207</v>
      </c>
      <c r="C7" s="23">
        <v>0</v>
      </c>
      <c r="D7" s="23">
        <v>1006</v>
      </c>
      <c r="E7" s="23">
        <v>1453</v>
      </c>
      <c r="F7" s="23">
        <v>2341</v>
      </c>
      <c r="G7" s="23">
        <v>3547</v>
      </c>
      <c r="H7" s="23">
        <v>3834</v>
      </c>
      <c r="I7" s="23">
        <v>5482</v>
      </c>
      <c r="J7" s="23">
        <v>3659</v>
      </c>
      <c r="K7" s="23">
        <v>36</v>
      </c>
      <c r="L7" s="23">
        <v>0</v>
      </c>
      <c r="M7" s="23">
        <v>3153</v>
      </c>
      <c r="N7" s="23">
        <v>9696</v>
      </c>
      <c r="O7" s="18"/>
      <c r="P7" s="24"/>
    </row>
    <row r="8" spans="1:16" ht="13.5" customHeight="1">
      <c r="A8" s="22" t="s">
        <v>3</v>
      </c>
      <c r="B8" s="20">
        <f>+C8+D8+E8+F8+G8+H8+I8+J8+K8+L8+M8+N8</f>
        <v>4269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139</v>
      </c>
      <c r="N8" s="23">
        <v>4130</v>
      </c>
      <c r="O8" s="18"/>
      <c r="P8" s="24"/>
    </row>
    <row r="9" spans="1:16" ht="13.5" customHeight="1">
      <c r="A9" s="19" t="s">
        <v>4</v>
      </c>
      <c r="B9" s="17">
        <f>+C9+D9+E9+F9+H9+G9+I9+J9+K9+L9+M9+N9</f>
        <v>219626</v>
      </c>
      <c r="C9" s="17">
        <v>0</v>
      </c>
      <c r="D9" s="17">
        <v>0</v>
      </c>
      <c r="E9" s="17">
        <v>41</v>
      </c>
      <c r="F9" s="17">
        <v>0</v>
      </c>
      <c r="G9" s="17">
        <v>0</v>
      </c>
      <c r="H9" s="17">
        <v>0</v>
      </c>
      <c r="I9" s="17">
        <v>11423</v>
      </c>
      <c r="J9" s="17">
        <v>21967</v>
      </c>
      <c r="K9" s="17">
        <v>30594</v>
      </c>
      <c r="L9" s="17">
        <v>34279</v>
      </c>
      <c r="M9" s="17">
        <v>48867</v>
      </c>
      <c r="N9" s="17">
        <v>72455</v>
      </c>
      <c r="O9" s="18"/>
      <c r="P9" s="24"/>
    </row>
    <row r="10" spans="1:16" ht="13.5" customHeight="1">
      <c r="A10" s="22" t="s">
        <v>24</v>
      </c>
      <c r="B10" s="20">
        <f>+C10+D10+E10+F10+G10+H10+I10+J10+K10+L10+M10+N10</f>
        <v>198641</v>
      </c>
      <c r="C10" s="23">
        <v>0</v>
      </c>
      <c r="D10" s="23">
        <v>0</v>
      </c>
      <c r="E10" s="23">
        <v>41</v>
      </c>
      <c r="F10" s="23">
        <v>0</v>
      </c>
      <c r="G10" s="23">
        <v>0</v>
      </c>
      <c r="H10" s="23">
        <v>0</v>
      </c>
      <c r="I10" s="23">
        <v>11423</v>
      </c>
      <c r="J10" s="23">
        <v>21967</v>
      </c>
      <c r="K10" s="23">
        <v>30594</v>
      </c>
      <c r="L10" s="23">
        <v>34279</v>
      </c>
      <c r="M10" s="23">
        <v>48867</v>
      </c>
      <c r="N10" s="23">
        <v>51470</v>
      </c>
      <c r="O10" s="18"/>
      <c r="P10" s="25"/>
    </row>
    <row r="11" spans="1:16" ht="13.5" customHeight="1">
      <c r="A11" s="22" t="s">
        <v>25</v>
      </c>
      <c r="B11" s="20">
        <f>+C11+D11+E11+F11+G11+H11+I11+J11+K11+L11+M11+N11</f>
        <v>20985</v>
      </c>
      <c r="C11" s="23">
        <v>0</v>
      </c>
      <c r="D11" s="23">
        <v>0</v>
      </c>
      <c r="E11" s="23">
        <v>0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20985</v>
      </c>
      <c r="O11" s="18"/>
      <c r="P11" s="25"/>
    </row>
    <row r="12" spans="1:16" ht="13.5" customHeight="1">
      <c r="A12" s="19" t="s">
        <v>26</v>
      </c>
      <c r="B12" s="17">
        <f>+C12+D12+E12+F12+G12+H12+I12+J12+K12+L12+M12+N12</f>
        <v>63855</v>
      </c>
      <c r="C12" s="17">
        <v>0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7">
        <v>6025</v>
      </c>
      <c r="J12" s="17">
        <v>6711</v>
      </c>
      <c r="K12" s="17">
        <v>5330</v>
      </c>
      <c r="L12" s="17">
        <v>6701</v>
      </c>
      <c r="M12" s="17">
        <v>22256</v>
      </c>
      <c r="N12" s="17">
        <v>16832</v>
      </c>
      <c r="O12" s="18"/>
      <c r="P12" s="25"/>
    </row>
    <row r="13" spans="1:16" ht="13.5" customHeight="1">
      <c r="A13" s="19" t="s">
        <v>5</v>
      </c>
      <c r="B13" s="17">
        <f>+C13+D13+E13+F13+G13+H13+I13+J13+K13+L13+N13+M13</f>
        <v>11177</v>
      </c>
      <c r="C13" s="17">
        <v>0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>
        <v>0</v>
      </c>
      <c r="M13" s="17">
        <v>5668</v>
      </c>
      <c r="N13" s="17">
        <v>5509</v>
      </c>
      <c r="O13" s="18"/>
      <c r="P13" s="25"/>
    </row>
    <row r="14" spans="1:16">
      <c r="A14" s="26" t="s">
        <v>27</v>
      </c>
      <c r="B14" s="27">
        <f t="shared" ref="B14" si="0">+C14+D14+E14</f>
        <v>0</v>
      </c>
      <c r="C14" s="17">
        <v>0</v>
      </c>
      <c r="D14" s="17">
        <v>0</v>
      </c>
      <c r="E14" s="17">
        <v>0</v>
      </c>
      <c r="F14" s="17">
        <v>0</v>
      </c>
      <c r="G14" s="17">
        <v>0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0</v>
      </c>
      <c r="N14" s="17">
        <v>0</v>
      </c>
      <c r="O14" s="18"/>
      <c r="P14" s="25"/>
    </row>
    <row r="15" spans="1:16" ht="12.75" customHeight="1">
      <c r="A15" s="28" t="s">
        <v>28</v>
      </c>
      <c r="B15" s="93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P15" s="25"/>
    </row>
    <row r="16" spans="1:16" ht="12.75" customHeight="1">
      <c r="A16" s="29" t="s">
        <v>37</v>
      </c>
      <c r="B16" s="94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P16" s="25"/>
    </row>
    <row r="17" spans="1:20">
      <c r="A17" s="29" t="s">
        <v>29</v>
      </c>
      <c r="B17" s="94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</row>
    <row r="18" spans="1:20" ht="13.5" customHeight="1">
      <c r="A18" s="29" t="s">
        <v>6</v>
      </c>
      <c r="B18" s="94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</row>
    <row r="20" spans="1:20">
      <c r="A20" s="30"/>
      <c r="B20" s="92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</row>
  </sheetData>
  <mergeCells count="1">
    <mergeCell ref="A2:N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29"/>
  <sheetViews>
    <sheetView showGridLines="0" zoomScaleNormal="100" workbookViewId="0">
      <selection sqref="A1:XFD1048576"/>
    </sheetView>
  </sheetViews>
  <sheetFormatPr baseColWidth="10" defaultRowHeight="14.25"/>
  <cols>
    <col min="1" max="1" width="15.7109375" style="3" customWidth="1"/>
    <col min="2" max="10" width="10.7109375" style="3" customWidth="1"/>
    <col min="11" max="11" width="10.85546875" style="3" customWidth="1"/>
    <col min="12" max="13" width="10.7109375" style="3" customWidth="1"/>
    <col min="14" max="14" width="12.42578125" style="3" customWidth="1"/>
    <col min="15" max="15" width="11.42578125" style="3"/>
    <col min="16" max="16" width="14" style="3" customWidth="1"/>
    <col min="17" max="17" width="13.5703125" style="3" customWidth="1"/>
    <col min="18" max="16384" width="11.42578125" style="3"/>
  </cols>
  <sheetData>
    <row r="1" spans="1:17" ht="18" customHeight="1">
      <c r="A1" s="1"/>
      <c r="B1" s="1"/>
      <c r="C1" s="2"/>
      <c r="D1" s="2"/>
      <c r="E1" s="2"/>
      <c r="F1" s="2"/>
      <c r="G1" s="2"/>
    </row>
    <row r="2" spans="1:17" ht="12.75" customHeight="1">
      <c r="A2" s="130" t="s">
        <v>53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</row>
    <row r="3" spans="1:17" ht="15" customHeight="1">
      <c r="A3" s="12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</row>
    <row r="4" spans="1:17" s="87" customFormat="1" ht="12.75" customHeight="1">
      <c r="A4" s="131" t="s">
        <v>0</v>
      </c>
      <c r="B4" s="133" t="s">
        <v>1</v>
      </c>
      <c r="C4" s="133" t="s">
        <v>2</v>
      </c>
      <c r="D4" s="133" t="s">
        <v>8</v>
      </c>
      <c r="E4" s="133" t="s">
        <v>9</v>
      </c>
      <c r="F4" s="133" t="s">
        <v>14</v>
      </c>
      <c r="G4" s="133" t="s">
        <v>15</v>
      </c>
      <c r="H4" s="133" t="s">
        <v>16</v>
      </c>
      <c r="I4" s="133" t="s">
        <v>17</v>
      </c>
      <c r="J4" s="133" t="s">
        <v>18</v>
      </c>
      <c r="K4" s="133" t="s">
        <v>19</v>
      </c>
      <c r="L4" s="133" t="s">
        <v>20</v>
      </c>
      <c r="M4" s="133" t="s">
        <v>21</v>
      </c>
      <c r="N4" s="133" t="s">
        <v>22</v>
      </c>
      <c r="O4" s="86"/>
    </row>
    <row r="5" spans="1:17" s="87" customFormat="1" ht="12.75" customHeight="1">
      <c r="A5" s="132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86"/>
    </row>
    <row r="6" spans="1:17" s="87" customFormat="1" ht="15">
      <c r="A6" s="77" t="s">
        <v>1</v>
      </c>
      <c r="B6" s="102">
        <v>1325442</v>
      </c>
      <c r="C6" s="102">
        <f t="shared" ref="C6:H6" si="0">SUM(C7+C10+C13+C14+C15+C17)</f>
        <v>106589</v>
      </c>
      <c r="D6" s="102">
        <f t="shared" si="0"/>
        <v>97808</v>
      </c>
      <c r="E6" s="102">
        <v>133318</v>
      </c>
      <c r="F6" s="102">
        <f t="shared" si="0"/>
        <v>87355</v>
      </c>
      <c r="G6" s="102">
        <f t="shared" si="0"/>
        <v>59147</v>
      </c>
      <c r="H6" s="102">
        <f t="shared" si="0"/>
        <v>78279</v>
      </c>
      <c r="I6" s="102">
        <v>107453</v>
      </c>
      <c r="J6" s="102">
        <v>94854</v>
      </c>
      <c r="K6" s="102">
        <v>51605</v>
      </c>
      <c r="L6" s="102">
        <v>89078</v>
      </c>
      <c r="M6" s="102">
        <v>196268</v>
      </c>
      <c r="N6" s="102">
        <v>223688</v>
      </c>
      <c r="O6" s="88"/>
      <c r="P6" s="5"/>
      <c r="Q6" s="5"/>
    </row>
    <row r="7" spans="1:17" ht="15">
      <c r="A7" s="17" t="s">
        <v>51</v>
      </c>
      <c r="B7" s="102">
        <v>65750</v>
      </c>
      <c r="C7" s="102">
        <f t="shared" ref="C7:H7" si="1">SUM(C8:C9)</f>
        <v>4050</v>
      </c>
      <c r="D7" s="102">
        <f t="shared" si="1"/>
        <v>2972</v>
      </c>
      <c r="E7" s="102">
        <f t="shared" si="1"/>
        <v>4087</v>
      </c>
      <c r="F7" s="102">
        <f t="shared" si="1"/>
        <v>4669</v>
      </c>
      <c r="G7" s="102">
        <f t="shared" si="1"/>
        <v>4882</v>
      </c>
      <c r="H7" s="102">
        <f t="shared" si="1"/>
        <v>5579</v>
      </c>
      <c r="I7" s="102">
        <v>9067</v>
      </c>
      <c r="J7" s="102">
        <v>5136</v>
      </c>
      <c r="K7" s="102">
        <v>3112</v>
      </c>
      <c r="L7" s="102">
        <v>3166</v>
      </c>
      <c r="M7" s="102">
        <v>6590</v>
      </c>
      <c r="N7" s="102">
        <v>12440</v>
      </c>
      <c r="O7" s="88"/>
      <c r="P7" s="6"/>
      <c r="Q7" s="6"/>
    </row>
    <row r="8" spans="1:17" ht="12.75" customHeight="1">
      <c r="A8" s="101" t="s">
        <v>7</v>
      </c>
      <c r="B8" s="89">
        <v>53637</v>
      </c>
      <c r="C8" s="89">
        <v>1801</v>
      </c>
      <c r="D8" s="89">
        <v>1869</v>
      </c>
      <c r="E8" s="89">
        <v>2266</v>
      </c>
      <c r="F8" s="89">
        <v>4669</v>
      </c>
      <c r="G8" s="89">
        <v>4882</v>
      </c>
      <c r="H8" s="89">
        <v>5579</v>
      </c>
      <c r="I8" s="89">
        <v>9067</v>
      </c>
      <c r="J8" s="89">
        <v>5136</v>
      </c>
      <c r="K8" s="89">
        <v>3112</v>
      </c>
      <c r="L8" s="103">
        <v>3166</v>
      </c>
      <c r="M8" s="103">
        <v>3768</v>
      </c>
      <c r="N8" s="103">
        <v>8322</v>
      </c>
      <c r="O8" s="88"/>
      <c r="P8" s="6"/>
      <c r="Q8" s="6"/>
    </row>
    <row r="9" spans="1:17" ht="15">
      <c r="A9" s="101" t="s">
        <v>3</v>
      </c>
      <c r="B9" s="89">
        <v>12113</v>
      </c>
      <c r="C9" s="89">
        <v>2249</v>
      </c>
      <c r="D9" s="89">
        <v>1103</v>
      </c>
      <c r="E9" s="89">
        <v>1821</v>
      </c>
      <c r="F9" s="89">
        <v>0</v>
      </c>
      <c r="G9" s="89">
        <v>0</v>
      </c>
      <c r="H9" s="89">
        <v>0</v>
      </c>
      <c r="I9" s="89">
        <v>0</v>
      </c>
      <c r="J9" s="89">
        <v>0</v>
      </c>
      <c r="K9" s="89">
        <v>0</v>
      </c>
      <c r="L9" s="4">
        <v>0</v>
      </c>
      <c r="M9" s="103">
        <v>2822</v>
      </c>
      <c r="N9" s="103">
        <v>4118</v>
      </c>
      <c r="O9" s="88"/>
      <c r="P9" s="6"/>
      <c r="Q9" s="6"/>
    </row>
    <row r="10" spans="1:17" ht="12.75" customHeight="1">
      <c r="A10" s="17" t="s">
        <v>4</v>
      </c>
      <c r="B10" s="102">
        <v>1026344</v>
      </c>
      <c r="C10" s="102">
        <f t="shared" ref="C10:H10" si="2">SUM(C11:C12)</f>
        <v>75326</v>
      </c>
      <c r="D10" s="102">
        <f t="shared" si="2"/>
        <v>63717</v>
      </c>
      <c r="E10" s="102">
        <f t="shared" si="2"/>
        <v>98047</v>
      </c>
      <c r="F10" s="102">
        <f t="shared" si="2"/>
        <v>70052</v>
      </c>
      <c r="G10" s="102">
        <f t="shared" si="2"/>
        <v>50219</v>
      </c>
      <c r="H10" s="102">
        <f t="shared" si="2"/>
        <v>60485</v>
      </c>
      <c r="I10" s="102">
        <v>83248</v>
      </c>
      <c r="J10" s="102">
        <v>77557</v>
      </c>
      <c r="K10" s="102">
        <v>44474</v>
      </c>
      <c r="L10" s="102">
        <v>75322</v>
      </c>
      <c r="M10" s="102">
        <v>155398</v>
      </c>
      <c r="N10" s="102">
        <v>172499</v>
      </c>
      <c r="O10" s="88"/>
      <c r="P10" s="7"/>
      <c r="Q10" s="7"/>
    </row>
    <row r="11" spans="1:17" ht="13.5" customHeight="1">
      <c r="A11" s="101" t="s">
        <v>10</v>
      </c>
      <c r="B11" s="89">
        <v>718719</v>
      </c>
      <c r="C11" s="89">
        <v>34709</v>
      </c>
      <c r="D11" s="89">
        <v>43476</v>
      </c>
      <c r="E11" s="89">
        <v>69802</v>
      </c>
      <c r="F11" s="89">
        <v>47932</v>
      </c>
      <c r="G11" s="89">
        <v>38232</v>
      </c>
      <c r="H11" s="89">
        <v>48122</v>
      </c>
      <c r="I11" s="89">
        <v>68600</v>
      </c>
      <c r="J11" s="89">
        <v>61781</v>
      </c>
      <c r="K11" s="89">
        <v>28446</v>
      </c>
      <c r="L11" s="103">
        <v>49318</v>
      </c>
      <c r="M11" s="103">
        <v>102672</v>
      </c>
      <c r="N11" s="103">
        <v>125629</v>
      </c>
      <c r="O11" s="88"/>
      <c r="P11" s="7"/>
      <c r="Q11" s="7"/>
    </row>
    <row r="12" spans="1:17" ht="13.5" customHeight="1">
      <c r="A12" s="101" t="s">
        <v>11</v>
      </c>
      <c r="B12" s="89">
        <v>307625</v>
      </c>
      <c r="C12" s="89">
        <v>40617</v>
      </c>
      <c r="D12" s="89">
        <v>20241</v>
      </c>
      <c r="E12" s="89">
        <v>28245</v>
      </c>
      <c r="F12" s="89">
        <v>22120</v>
      </c>
      <c r="G12" s="89">
        <v>11987</v>
      </c>
      <c r="H12" s="89">
        <v>12363</v>
      </c>
      <c r="I12" s="89">
        <v>14648</v>
      </c>
      <c r="J12" s="89">
        <v>15776</v>
      </c>
      <c r="K12" s="89">
        <v>16028</v>
      </c>
      <c r="L12" s="103">
        <v>26004</v>
      </c>
      <c r="M12" s="103">
        <v>52726</v>
      </c>
      <c r="N12" s="103">
        <v>46870</v>
      </c>
      <c r="O12" s="88"/>
      <c r="P12" s="7"/>
      <c r="Q12" s="7"/>
    </row>
    <row r="13" spans="1:17" ht="13.5" customHeight="1">
      <c r="A13" s="17" t="s">
        <v>52</v>
      </c>
      <c r="B13" s="102">
        <v>195874</v>
      </c>
      <c r="C13" s="102">
        <v>19800</v>
      </c>
      <c r="D13" s="102">
        <v>20113</v>
      </c>
      <c r="E13" s="102">
        <v>21904</v>
      </c>
      <c r="F13" s="102">
        <v>11275</v>
      </c>
      <c r="G13" s="102">
        <v>4046</v>
      </c>
      <c r="H13" s="102">
        <v>12215</v>
      </c>
      <c r="I13" s="102">
        <v>15138</v>
      </c>
      <c r="J13" s="102">
        <v>12161</v>
      </c>
      <c r="K13" s="102">
        <v>4019</v>
      </c>
      <c r="L13" s="102">
        <v>10590</v>
      </c>
      <c r="M13" s="102">
        <v>31380</v>
      </c>
      <c r="N13" s="102">
        <v>33233</v>
      </c>
      <c r="O13" s="88"/>
      <c r="P13" s="7"/>
      <c r="Q13" s="7"/>
    </row>
    <row r="14" spans="1:17" ht="13.5" customHeight="1">
      <c r="A14" s="17" t="s">
        <v>12</v>
      </c>
      <c r="B14" s="102">
        <v>12781</v>
      </c>
      <c r="C14" s="102">
        <v>1742</v>
      </c>
      <c r="D14" s="102">
        <v>6337</v>
      </c>
      <c r="E14" s="102">
        <v>3598</v>
      </c>
      <c r="F14" s="102">
        <v>0</v>
      </c>
      <c r="G14" s="102">
        <v>0</v>
      </c>
      <c r="H14" s="102">
        <v>0</v>
      </c>
      <c r="I14" s="102">
        <v>0</v>
      </c>
      <c r="J14" s="102">
        <v>0</v>
      </c>
      <c r="K14" s="102">
        <v>0</v>
      </c>
      <c r="L14" s="102">
        <v>0</v>
      </c>
      <c r="M14" s="102">
        <v>93</v>
      </c>
      <c r="N14" s="102">
        <v>1011</v>
      </c>
      <c r="O14" s="88"/>
      <c r="P14" s="7"/>
      <c r="Q14" s="7"/>
    </row>
    <row r="15" spans="1:17" ht="12.75" customHeight="1">
      <c r="A15" s="17" t="s">
        <v>5</v>
      </c>
      <c r="B15" s="102">
        <v>24466</v>
      </c>
      <c r="C15" s="102">
        <v>5671</v>
      </c>
      <c r="D15" s="102">
        <v>4669</v>
      </c>
      <c r="E15" s="102">
        <v>5455</v>
      </c>
      <c r="F15" s="102">
        <v>1359</v>
      </c>
      <c r="G15" s="102">
        <v>0</v>
      </c>
      <c r="H15" s="102">
        <v>0</v>
      </c>
      <c r="I15" s="102">
        <v>0</v>
      </c>
      <c r="J15" s="102">
        <v>0</v>
      </c>
      <c r="K15" s="102">
        <v>0</v>
      </c>
      <c r="L15" s="102">
        <v>0</v>
      </c>
      <c r="M15" s="102">
        <v>2807</v>
      </c>
      <c r="N15" s="102">
        <v>4505</v>
      </c>
      <c r="O15" s="88"/>
      <c r="P15" s="7"/>
      <c r="Q15" s="7"/>
    </row>
    <row r="16" spans="1:17" ht="12.75" customHeight="1">
      <c r="A16" s="17" t="s">
        <v>46</v>
      </c>
      <c r="B16" s="102">
        <v>55</v>
      </c>
      <c r="C16" s="102">
        <v>0</v>
      </c>
      <c r="D16" s="102">
        <v>0</v>
      </c>
      <c r="E16" s="102">
        <v>55</v>
      </c>
      <c r="F16" s="102">
        <v>0</v>
      </c>
      <c r="G16" s="102">
        <v>0</v>
      </c>
      <c r="H16" s="102">
        <v>0</v>
      </c>
      <c r="I16" s="102">
        <v>0</v>
      </c>
      <c r="J16" s="102">
        <v>0</v>
      </c>
      <c r="K16" s="102">
        <v>0</v>
      </c>
      <c r="L16" s="102">
        <v>0</v>
      </c>
      <c r="M16" s="102">
        <v>0</v>
      </c>
      <c r="N16" s="102">
        <v>0</v>
      </c>
      <c r="O16" s="88"/>
      <c r="P16" s="7"/>
      <c r="Q16" s="7"/>
    </row>
    <row r="17" spans="1:21" ht="12.75" customHeight="1">
      <c r="A17" s="17" t="s">
        <v>47</v>
      </c>
      <c r="B17" s="102">
        <v>172</v>
      </c>
      <c r="C17" s="102">
        <v>0</v>
      </c>
      <c r="D17" s="102">
        <v>0</v>
      </c>
      <c r="E17" s="102">
        <v>172</v>
      </c>
      <c r="F17" s="102">
        <v>0</v>
      </c>
      <c r="G17" s="102">
        <v>0</v>
      </c>
      <c r="H17" s="102">
        <v>0</v>
      </c>
      <c r="I17" s="102">
        <v>0</v>
      </c>
      <c r="J17" s="102">
        <v>0</v>
      </c>
      <c r="K17" s="102">
        <v>0</v>
      </c>
      <c r="L17" s="102">
        <v>0</v>
      </c>
      <c r="M17" s="102">
        <v>0</v>
      </c>
      <c r="N17" s="102">
        <v>0</v>
      </c>
      <c r="O17" s="88"/>
      <c r="P17" s="7"/>
      <c r="Q17" s="7"/>
    </row>
    <row r="18" spans="1:21" ht="12.75" customHeight="1">
      <c r="A18" s="90" t="s">
        <v>35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P18" s="7"/>
      <c r="Q18" s="7"/>
    </row>
    <row r="19" spans="1:21" ht="12.75" customHeight="1">
      <c r="A19" s="8" t="s">
        <v>49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P19" s="7"/>
      <c r="Q19" s="7"/>
    </row>
    <row r="20" spans="1:21">
      <c r="A20" s="8" t="s">
        <v>48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  <row r="21" spans="1:21">
      <c r="A21" s="129" t="s">
        <v>50</v>
      </c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</row>
    <row r="22" spans="1:21">
      <c r="D22" s="9"/>
    </row>
    <row r="23" spans="1:21">
      <c r="B23" s="10"/>
      <c r="C23" s="9"/>
      <c r="E23" s="9"/>
      <c r="I23" s="10"/>
      <c r="J23" s="10"/>
    </row>
    <row r="24" spans="1:21">
      <c r="A24" s="4"/>
      <c r="B24" s="10"/>
      <c r="C24" s="4"/>
      <c r="D24" s="4"/>
      <c r="E24" s="4"/>
      <c r="F24" s="10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15">
      <c r="B25" s="9"/>
      <c r="E25" s="9"/>
      <c r="F25" s="4"/>
      <c r="I25" s="9"/>
      <c r="K25" s="5"/>
      <c r="M25" s="10"/>
    </row>
    <row r="26" spans="1:21">
      <c r="B26" s="10"/>
      <c r="D26" s="9"/>
      <c r="F26" s="10"/>
      <c r="H26" s="4"/>
      <c r="I26" s="4"/>
      <c r="J26" s="4"/>
      <c r="K26" s="6"/>
      <c r="L26" s="10"/>
    </row>
    <row r="27" spans="1:21" ht="15" customHeight="1">
      <c r="B27" s="10"/>
      <c r="H27" s="4"/>
      <c r="I27" s="4"/>
      <c r="J27" s="4"/>
      <c r="K27" s="6"/>
    </row>
    <row r="29" spans="1:21">
      <c r="B29" s="10"/>
    </row>
  </sheetData>
  <mergeCells count="16">
    <mergeCell ref="A21:N21"/>
    <mergeCell ref="A2:N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" right="0.7" top="0.75" bottom="0.75" header="0.3" footer="0.3"/>
  <pageSetup orientation="portrait" r:id="rId1"/>
  <ignoredErrors>
    <ignoredError sqref="C10:H10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2"/>
  <sheetViews>
    <sheetView showGridLines="0" tabSelected="1" workbookViewId="0">
      <selection activeCell="R20" sqref="R20"/>
    </sheetView>
  </sheetViews>
  <sheetFormatPr baseColWidth="10" defaultRowHeight="14.25"/>
  <cols>
    <col min="1" max="1" width="15.7109375" style="3" customWidth="1"/>
    <col min="2" max="13" width="10.7109375" style="3" customWidth="1"/>
    <col min="14" max="16384" width="11.42578125" style="3"/>
  </cols>
  <sheetData>
    <row r="1" spans="1:24" ht="18" customHeight="1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105"/>
      <c r="O1" s="105"/>
      <c r="P1" s="105"/>
      <c r="Q1" s="105"/>
    </row>
    <row r="2" spans="1:24" ht="21" customHeight="1">
      <c r="A2" s="135" t="s">
        <v>54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</row>
    <row r="3" spans="1:24" ht="15" customHeight="1">
      <c r="A3" s="12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</row>
    <row r="4" spans="1:24" s="87" customFormat="1" ht="12.75" customHeight="1">
      <c r="A4" s="138" t="s">
        <v>0</v>
      </c>
      <c r="B4" s="136" t="s">
        <v>1</v>
      </c>
      <c r="C4" s="136" t="s">
        <v>2</v>
      </c>
      <c r="D4" s="136" t="s">
        <v>8</v>
      </c>
      <c r="E4" s="136" t="s">
        <v>9</v>
      </c>
      <c r="F4" s="136" t="s">
        <v>14</v>
      </c>
      <c r="G4" s="136" t="s">
        <v>15</v>
      </c>
      <c r="H4" s="136" t="s">
        <v>16</v>
      </c>
      <c r="I4" s="136" t="s">
        <v>17</v>
      </c>
      <c r="J4" s="136" t="s">
        <v>18</v>
      </c>
      <c r="K4" s="136" t="s">
        <v>19</v>
      </c>
      <c r="L4" s="136" t="s">
        <v>20</v>
      </c>
      <c r="M4" s="136" t="s">
        <v>21</v>
      </c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</row>
    <row r="5" spans="1:24" s="87" customFormat="1" ht="12.75" customHeight="1">
      <c r="A5" s="139"/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09"/>
    </row>
    <row r="6" spans="1:24" s="87" customFormat="1" ht="15">
      <c r="A6" s="77" t="s">
        <v>1</v>
      </c>
      <c r="B6" s="110">
        <v>1932985</v>
      </c>
      <c r="C6" s="110">
        <f>SUM(C7+C10+C13+C14+C15+C16+C17)</f>
        <v>272005</v>
      </c>
      <c r="D6" s="110">
        <v>250918</v>
      </c>
      <c r="E6" s="110">
        <v>278955</v>
      </c>
      <c r="F6" s="110">
        <v>183018</v>
      </c>
      <c r="G6" s="110">
        <v>137311</v>
      </c>
      <c r="H6" s="110">
        <v>144525</v>
      </c>
      <c r="I6" s="110">
        <v>152018</v>
      </c>
      <c r="J6" s="110">
        <v>120479</v>
      </c>
      <c r="K6" s="110">
        <v>68131</v>
      </c>
      <c r="L6" s="110">
        <v>89351</v>
      </c>
      <c r="M6" s="110">
        <v>236274</v>
      </c>
      <c r="N6" s="115"/>
      <c r="O6" s="109"/>
      <c r="P6" s="109"/>
      <c r="Q6" s="109"/>
      <c r="R6" s="109"/>
      <c r="S6" s="109"/>
      <c r="T6" s="109"/>
      <c r="U6" s="109"/>
      <c r="V6" s="109"/>
      <c r="W6" s="109"/>
      <c r="X6" s="109"/>
    </row>
    <row r="7" spans="1:24">
      <c r="A7" s="111" t="s">
        <v>51</v>
      </c>
      <c r="B7" s="110">
        <v>53567</v>
      </c>
      <c r="C7" s="110">
        <v>4719</v>
      </c>
      <c r="D7" s="110">
        <v>6519</v>
      </c>
      <c r="E7" s="110">
        <v>2690</v>
      </c>
      <c r="F7" s="110">
        <v>3786</v>
      </c>
      <c r="G7" s="110">
        <v>3788</v>
      </c>
      <c r="H7" s="110">
        <v>6503</v>
      </c>
      <c r="I7" s="110">
        <v>8907</v>
      </c>
      <c r="J7" s="110">
        <v>4332</v>
      </c>
      <c r="K7" s="110">
        <v>2188</v>
      </c>
      <c r="L7" s="110">
        <v>2878</v>
      </c>
      <c r="M7" s="110">
        <v>7257</v>
      </c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</row>
    <row r="8" spans="1:24" ht="12.75" customHeight="1">
      <c r="A8" s="112" t="s">
        <v>7</v>
      </c>
      <c r="B8" s="113">
        <v>43489</v>
      </c>
      <c r="C8" s="113">
        <v>2681</v>
      </c>
      <c r="D8" s="113">
        <v>2207</v>
      </c>
      <c r="E8" s="113">
        <v>2379</v>
      </c>
      <c r="F8" s="113">
        <v>3504</v>
      </c>
      <c r="G8" s="113">
        <v>3788</v>
      </c>
      <c r="H8" s="113">
        <v>6503</v>
      </c>
      <c r="I8" s="113">
        <v>8907</v>
      </c>
      <c r="J8" s="113">
        <v>4332</v>
      </c>
      <c r="K8" s="113">
        <v>2188</v>
      </c>
      <c r="L8" s="113">
        <v>2878</v>
      </c>
      <c r="M8" s="113">
        <v>4122</v>
      </c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</row>
    <row r="9" spans="1:24">
      <c r="A9" s="112" t="s">
        <v>3</v>
      </c>
      <c r="B9" s="113">
        <v>10078</v>
      </c>
      <c r="C9" s="113">
        <v>2038</v>
      </c>
      <c r="D9" s="113">
        <v>4312</v>
      </c>
      <c r="E9" s="113">
        <v>311</v>
      </c>
      <c r="F9" s="113">
        <v>282</v>
      </c>
      <c r="G9" s="113">
        <v>0</v>
      </c>
      <c r="H9" s="113">
        <v>0</v>
      </c>
      <c r="I9" s="113">
        <v>0</v>
      </c>
      <c r="J9" s="113">
        <v>0</v>
      </c>
      <c r="K9" s="113">
        <v>0</v>
      </c>
      <c r="L9" s="113">
        <v>0</v>
      </c>
      <c r="M9" s="113">
        <v>3135</v>
      </c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</row>
    <row r="10" spans="1:24" ht="12.75" customHeight="1">
      <c r="A10" s="111" t="s">
        <v>4</v>
      </c>
      <c r="B10" s="110">
        <v>1538341</v>
      </c>
      <c r="C10" s="110">
        <v>207661</v>
      </c>
      <c r="D10" s="110">
        <v>176326</v>
      </c>
      <c r="E10" s="110">
        <v>214270</v>
      </c>
      <c r="F10" s="110">
        <v>159797</v>
      </c>
      <c r="G10" s="110">
        <v>125155</v>
      </c>
      <c r="H10" s="110">
        <v>119232</v>
      </c>
      <c r="I10" s="110">
        <v>128936</v>
      </c>
      <c r="J10" s="110">
        <v>102102</v>
      </c>
      <c r="K10" s="110">
        <v>61662</v>
      </c>
      <c r="L10" s="110">
        <v>77972</v>
      </c>
      <c r="M10" s="110">
        <v>165228</v>
      </c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</row>
    <row r="11" spans="1:24" ht="13.5" customHeight="1">
      <c r="A11" s="112" t="s">
        <v>10</v>
      </c>
      <c r="B11" s="113">
        <v>941076</v>
      </c>
      <c r="C11" s="113">
        <v>139305</v>
      </c>
      <c r="D11" s="113">
        <v>95933</v>
      </c>
      <c r="E11" s="113">
        <v>122092</v>
      </c>
      <c r="F11" s="113">
        <v>87307</v>
      </c>
      <c r="G11" s="113">
        <v>75518</v>
      </c>
      <c r="H11" s="113">
        <v>70311</v>
      </c>
      <c r="I11" s="113">
        <v>76347</v>
      </c>
      <c r="J11" s="113">
        <v>70812</v>
      </c>
      <c r="K11" s="113">
        <v>45545</v>
      </c>
      <c r="L11" s="113">
        <v>56868</v>
      </c>
      <c r="M11" s="113">
        <v>101038</v>
      </c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</row>
    <row r="12" spans="1:24" ht="13.5" customHeight="1">
      <c r="A12" s="112" t="s">
        <v>11</v>
      </c>
      <c r="B12" s="113">
        <v>597265</v>
      </c>
      <c r="C12" s="113">
        <v>68356</v>
      </c>
      <c r="D12" s="113">
        <v>80393</v>
      </c>
      <c r="E12" s="113">
        <v>92178</v>
      </c>
      <c r="F12" s="113">
        <v>72490</v>
      </c>
      <c r="G12" s="113">
        <v>49637</v>
      </c>
      <c r="H12" s="113">
        <v>48921</v>
      </c>
      <c r="I12" s="113">
        <v>52589</v>
      </c>
      <c r="J12" s="113">
        <v>31290</v>
      </c>
      <c r="K12" s="113">
        <v>16117</v>
      </c>
      <c r="L12" s="113">
        <v>21104</v>
      </c>
      <c r="M12" s="113">
        <v>64190</v>
      </c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</row>
    <row r="13" spans="1:24" ht="13.5" customHeight="1">
      <c r="A13" s="111" t="s">
        <v>52</v>
      </c>
      <c r="B13" s="110">
        <v>290382</v>
      </c>
      <c r="C13" s="110">
        <v>48339</v>
      </c>
      <c r="D13" s="110">
        <v>52131</v>
      </c>
      <c r="E13" s="110">
        <v>49866</v>
      </c>
      <c r="F13" s="110">
        <v>19125</v>
      </c>
      <c r="G13" s="110">
        <v>8368</v>
      </c>
      <c r="H13" s="110">
        <v>18790</v>
      </c>
      <c r="I13" s="110">
        <v>14175</v>
      </c>
      <c r="J13" s="110">
        <v>14045</v>
      </c>
      <c r="K13" s="110">
        <v>4281</v>
      </c>
      <c r="L13" s="110">
        <v>8501</v>
      </c>
      <c r="M13" s="110">
        <v>52761</v>
      </c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</row>
    <row r="14" spans="1:24" ht="13.5" customHeight="1">
      <c r="A14" s="111" t="s">
        <v>12</v>
      </c>
      <c r="B14" s="110">
        <v>15376</v>
      </c>
      <c r="C14" s="110">
        <v>2289</v>
      </c>
      <c r="D14" s="110">
        <v>7569</v>
      </c>
      <c r="E14" s="110">
        <v>3087</v>
      </c>
      <c r="F14" s="110">
        <v>0</v>
      </c>
      <c r="G14" s="110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110">
        <v>2431</v>
      </c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</row>
    <row r="15" spans="1:24" ht="12.75" customHeight="1">
      <c r="A15" s="111" t="s">
        <v>5</v>
      </c>
      <c r="B15" s="110">
        <v>35319</v>
      </c>
      <c r="C15" s="110">
        <v>8997</v>
      </c>
      <c r="D15" s="110">
        <v>8373</v>
      </c>
      <c r="E15" s="110">
        <v>9042</v>
      </c>
      <c r="F15" s="110">
        <v>310</v>
      </c>
      <c r="G15" s="110">
        <v>0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110">
        <v>8597</v>
      </c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</row>
    <row r="16" spans="1:24" ht="12.75" customHeight="1">
      <c r="A16" s="111" t="s">
        <v>46</v>
      </c>
      <c r="B16" s="110">
        <v>0</v>
      </c>
      <c r="C16" s="110">
        <v>0</v>
      </c>
      <c r="D16" s="110">
        <v>0</v>
      </c>
      <c r="E16" s="110">
        <v>0</v>
      </c>
      <c r="F16" s="110">
        <v>0</v>
      </c>
      <c r="G16" s="110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110">
        <v>0</v>
      </c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</row>
    <row r="17" spans="1:24" ht="12.75" customHeight="1">
      <c r="A17" s="111" t="s">
        <v>47</v>
      </c>
      <c r="B17" s="114">
        <v>0</v>
      </c>
      <c r="C17" s="110">
        <v>0</v>
      </c>
      <c r="D17" s="110">
        <v>0</v>
      </c>
      <c r="E17" s="110">
        <v>0</v>
      </c>
      <c r="F17" s="110">
        <v>0</v>
      </c>
      <c r="G17" s="110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110">
        <v>0</v>
      </c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</row>
    <row r="18" spans="1:24" ht="12.75" customHeight="1">
      <c r="A18" s="90" t="s">
        <v>35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</row>
    <row r="19" spans="1:24" ht="12.75" customHeight="1">
      <c r="A19" s="8" t="s">
        <v>49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</row>
    <row r="20" spans="1:24">
      <c r="A20" s="8" t="s">
        <v>48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</row>
    <row r="21" spans="1:24">
      <c r="A21" s="129" t="s">
        <v>50</v>
      </c>
      <c r="B21" s="129"/>
      <c r="C21" s="129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</row>
    <row r="22" spans="1:24">
      <c r="A22" s="105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</row>
    <row r="23" spans="1:24">
      <c r="A23" s="105"/>
      <c r="B23" s="107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</row>
    <row r="24" spans="1:24">
      <c r="A24" s="108"/>
      <c r="B24" s="107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</row>
    <row r="25" spans="1:24">
      <c r="A25" s="105"/>
      <c r="B25" s="106"/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</row>
    <row r="26" spans="1:24">
      <c r="A26" s="105"/>
      <c r="B26" s="107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</row>
    <row r="27" spans="1:24" ht="15" customHeight="1">
      <c r="A27" s="105"/>
      <c r="B27" s="107"/>
      <c r="C27" s="105"/>
      <c r="D27" s="105"/>
      <c r="E27" s="105"/>
      <c r="F27" s="105"/>
      <c r="G27" s="105"/>
      <c r="H27" s="105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</row>
    <row r="28" spans="1:24">
      <c r="A28" s="105"/>
      <c r="B28" s="105"/>
      <c r="C28" s="105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</row>
    <row r="29" spans="1:24">
      <c r="A29" s="105"/>
      <c r="B29" s="107"/>
      <c r="C29" s="105"/>
      <c r="D29" s="107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</row>
    <row r="30" spans="1:24">
      <c r="A30" s="105"/>
      <c r="B30" s="105"/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</row>
    <row r="31" spans="1:24">
      <c r="A31" s="105"/>
      <c r="B31" s="105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</row>
    <row r="32" spans="1:24">
      <c r="A32" s="105"/>
      <c r="B32" s="105"/>
      <c r="C32" s="105"/>
      <c r="D32" s="105"/>
      <c r="E32" s="105"/>
      <c r="F32" s="105"/>
      <c r="G32" s="105"/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</row>
    <row r="33" spans="1:24">
      <c r="A33" s="105"/>
      <c r="B33" s="105"/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</row>
    <row r="34" spans="1:24">
      <c r="A34" s="105"/>
      <c r="B34" s="105"/>
      <c r="C34" s="105"/>
      <c r="D34" s="105"/>
      <c r="E34" s="105"/>
      <c r="F34" s="105"/>
      <c r="G34" s="105"/>
      <c r="H34" s="105"/>
      <c r="I34" s="105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</row>
    <row r="35" spans="1:24">
      <c r="A35" s="105"/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</row>
    <row r="36" spans="1:24">
      <c r="A36" s="105"/>
      <c r="B36" s="105"/>
      <c r="C36" s="105"/>
      <c r="D36" s="105"/>
      <c r="E36" s="105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</row>
    <row r="37" spans="1:24">
      <c r="A37" s="105"/>
      <c r="B37" s="105"/>
      <c r="C37" s="105"/>
      <c r="D37" s="105"/>
      <c r="E37" s="105"/>
      <c r="F37" s="105"/>
      <c r="G37" s="105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</row>
    <row r="38" spans="1:24">
      <c r="A38" s="105"/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</row>
    <row r="39" spans="1:24">
      <c r="A39" s="105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</row>
    <row r="40" spans="1:24">
      <c r="A40" s="105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</row>
    <row r="41" spans="1:24">
      <c r="A41" s="105"/>
      <c r="B41" s="105"/>
      <c r="C41" s="105"/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</row>
    <row r="42" spans="1:24">
      <c r="A42" s="105"/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</row>
  </sheetData>
  <mergeCells count="15">
    <mergeCell ref="A21:C21"/>
    <mergeCell ref="A4:A5"/>
    <mergeCell ref="B4:B5"/>
    <mergeCell ref="C4:C5"/>
    <mergeCell ref="H4:H5"/>
    <mergeCell ref="G4:G5"/>
    <mergeCell ref="F4:F5"/>
    <mergeCell ref="D4:D5"/>
    <mergeCell ref="E4:E5"/>
    <mergeCell ref="A2:L2"/>
    <mergeCell ref="K4:K5"/>
    <mergeCell ref="J4:J5"/>
    <mergeCell ref="I4:I5"/>
    <mergeCell ref="M4:M5"/>
    <mergeCell ref="L4:L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2016-11-08T14:26:23Z</dcterms:created>
  <dcterms:modified xsi:type="dcterms:W3CDTF">2024-01-05T15:48:28Z</dcterms:modified>
</cp:coreProperties>
</file>