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2\MES DE OCTUBRE 2022\"/>
    </mc:Choice>
  </mc:AlternateContent>
  <bookViews>
    <workbookView xWindow="0" yWindow="0" windowWidth="19200" windowHeight="11595"/>
  </bookViews>
  <sheets>
    <sheet name="New Text Document" sheetId="1" r:id="rId1"/>
  </sheets>
  <definedNames>
    <definedName name="_xlnm.Print_Area" localSheetId="0">'New Text Document'!$A$1:$K$492</definedName>
    <definedName name="_xlnm.Print_Titles" localSheetId="0">'New Text Document'!$1:$8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2" i="1" l="1"/>
  <c r="K108" i="1"/>
  <c r="K107" i="1"/>
  <c r="J362" i="1" l="1"/>
  <c r="K362" i="1"/>
  <c r="J407" i="1"/>
  <c r="J298" i="1"/>
  <c r="J252" i="1"/>
  <c r="K194" i="1" l="1"/>
  <c r="J194" i="1"/>
  <c r="I194" i="1"/>
  <c r="H194" i="1"/>
  <c r="G194" i="1"/>
  <c r="F194" i="1"/>
  <c r="E194" i="1"/>
  <c r="I98" i="1"/>
  <c r="J98" i="1"/>
  <c r="I237" i="1"/>
  <c r="I248" i="1" l="1"/>
  <c r="H248" i="1"/>
  <c r="G248" i="1"/>
  <c r="F247" i="1"/>
  <c r="E248" i="1"/>
  <c r="H246" i="1"/>
  <c r="F246" i="1"/>
  <c r="J246" i="1" s="1"/>
  <c r="K246" i="1" s="1"/>
  <c r="F248" i="1" l="1"/>
  <c r="I139" i="1"/>
  <c r="I33" i="1"/>
  <c r="G98" i="1"/>
  <c r="G459" i="1"/>
  <c r="G451" i="1"/>
  <c r="G446" i="1"/>
  <c r="G430" i="1"/>
  <c r="G304" i="1"/>
  <c r="G272" i="1"/>
  <c r="G139" i="1"/>
  <c r="G108" i="1"/>
  <c r="G102" i="1"/>
  <c r="G91" i="1"/>
  <c r="G82" i="1"/>
  <c r="G78" i="1"/>
  <c r="G70" i="1"/>
  <c r="G47" i="1"/>
  <c r="G43" i="1"/>
  <c r="G33" i="1"/>
  <c r="G27" i="1"/>
  <c r="G23" i="1"/>
  <c r="G298" i="1"/>
  <c r="E346" i="1" l="1"/>
  <c r="E229" i="1"/>
  <c r="E91" i="1"/>
  <c r="I229" i="1" l="1"/>
  <c r="G229" i="1"/>
  <c r="E23" i="1"/>
  <c r="J296" i="1"/>
  <c r="K296" i="1" s="1"/>
  <c r="J259" i="1" l="1"/>
  <c r="G252" i="1" l="1"/>
  <c r="B469" i="1"/>
  <c r="E411" i="1"/>
  <c r="F411" i="1"/>
  <c r="G411" i="1"/>
  <c r="H411" i="1"/>
  <c r="I411" i="1"/>
  <c r="J411" i="1"/>
  <c r="K411" i="1"/>
  <c r="J374" i="1"/>
  <c r="I374" i="1"/>
  <c r="G374" i="1"/>
  <c r="E374" i="1"/>
  <c r="F373" i="1"/>
  <c r="E78" i="1"/>
  <c r="E52" i="1"/>
  <c r="E70" i="1" l="1"/>
  <c r="F453" i="1"/>
  <c r="H453" i="1"/>
  <c r="J235" i="1"/>
  <c r="J453" i="1" l="1"/>
  <c r="K453" i="1" s="1"/>
  <c r="E282" i="1"/>
  <c r="J394" i="1" l="1"/>
  <c r="I243" i="1"/>
  <c r="I23" i="1"/>
  <c r="J22" i="1"/>
  <c r="K22" i="1" s="1"/>
  <c r="G243" i="1" l="1"/>
  <c r="G237" i="1"/>
  <c r="K459" i="1"/>
  <c r="J459" i="1"/>
  <c r="I459" i="1"/>
  <c r="H459" i="1"/>
  <c r="F459" i="1"/>
  <c r="E459" i="1"/>
  <c r="K423" i="1"/>
  <c r="E243" i="1"/>
  <c r="G359" i="1" l="1"/>
  <c r="F397" i="1"/>
  <c r="E33" i="1"/>
  <c r="E178" i="1"/>
  <c r="K43" i="1" l="1"/>
  <c r="J43" i="1"/>
  <c r="I43" i="1"/>
  <c r="E43" i="1"/>
  <c r="K163" i="1" l="1"/>
  <c r="J262" i="1"/>
  <c r="E454" i="1"/>
  <c r="I454" i="1"/>
  <c r="G454" i="1"/>
  <c r="H454" i="1"/>
  <c r="K359" i="1"/>
  <c r="J359" i="1"/>
  <c r="I359" i="1"/>
  <c r="F359" i="1"/>
  <c r="E359" i="1"/>
  <c r="J163" i="1"/>
  <c r="I163" i="1"/>
  <c r="G163" i="1"/>
  <c r="E163" i="1"/>
  <c r="K454" i="1" l="1"/>
  <c r="F454" i="1"/>
  <c r="J454" i="1"/>
  <c r="J434" i="1"/>
  <c r="J429" i="1"/>
  <c r="K429" i="1" s="1"/>
  <c r="J426" i="1"/>
  <c r="K426" i="1" s="1"/>
  <c r="J330" i="1"/>
  <c r="K330" i="1" s="1"/>
  <c r="J302" i="1"/>
  <c r="J303" i="1"/>
  <c r="J301" i="1"/>
  <c r="K301" i="1" s="1"/>
  <c r="J293" i="1"/>
  <c r="K293" i="1" s="1"/>
  <c r="J295" i="1"/>
  <c r="K295" i="1" s="1"/>
  <c r="J236" i="1"/>
  <c r="K236" i="1" s="1"/>
  <c r="J167" i="1"/>
  <c r="J131" i="1"/>
  <c r="K131" i="1" s="1"/>
  <c r="K105" i="1"/>
  <c r="K95" i="1"/>
  <c r="K96" i="1"/>
  <c r="K97" i="1"/>
  <c r="K94" i="1"/>
  <c r="K51" i="1"/>
  <c r="K50" i="1"/>
  <c r="J14" i="1"/>
  <c r="K14" i="1" s="1"/>
  <c r="J15" i="1"/>
  <c r="K15" i="1" s="1"/>
  <c r="J17" i="1"/>
  <c r="K17" i="1" s="1"/>
  <c r="J18" i="1"/>
  <c r="K18" i="1" s="1"/>
  <c r="J19" i="1"/>
  <c r="K19" i="1" s="1"/>
  <c r="J20" i="1"/>
  <c r="K20" i="1" s="1"/>
  <c r="K98" i="1" l="1"/>
  <c r="I102" i="1"/>
  <c r="J225" i="1" l="1"/>
  <c r="K225" i="1" s="1"/>
  <c r="I423" i="1"/>
  <c r="G423" i="1"/>
  <c r="E423" i="1"/>
  <c r="F422" i="1"/>
  <c r="H422" i="1"/>
  <c r="J289" i="1"/>
  <c r="I289" i="1"/>
  <c r="H289" i="1"/>
  <c r="G289" i="1"/>
  <c r="E289" i="1"/>
  <c r="E168" i="1"/>
  <c r="I168" i="1"/>
  <c r="G168" i="1"/>
  <c r="I38" i="1" l="1"/>
  <c r="F172" i="1" l="1"/>
  <c r="F378" i="1"/>
  <c r="F277" i="1"/>
  <c r="F47" i="1"/>
  <c r="F27" i="1"/>
  <c r="G466" i="1"/>
  <c r="I466" i="1"/>
  <c r="E466" i="1"/>
  <c r="I446" i="1"/>
  <c r="E446" i="1"/>
  <c r="G435" i="1"/>
  <c r="I435" i="1"/>
  <c r="E435" i="1"/>
  <c r="I430" i="1"/>
  <c r="F430" i="1"/>
  <c r="E430" i="1"/>
  <c r="F363" i="1"/>
  <c r="H304" i="1"/>
  <c r="I304" i="1"/>
  <c r="J304" i="1"/>
  <c r="K304" i="1"/>
  <c r="F304" i="1"/>
  <c r="E304" i="1"/>
  <c r="I263" i="1"/>
  <c r="E263" i="1"/>
  <c r="E237" i="1"/>
  <c r="J219" i="1"/>
  <c r="K219" i="1" s="1"/>
  <c r="J220" i="1"/>
  <c r="K220" i="1" s="1"/>
  <c r="J224" i="1"/>
  <c r="K224" i="1" s="1"/>
  <c r="J226" i="1"/>
  <c r="K226" i="1" s="1"/>
  <c r="J227" i="1"/>
  <c r="K227" i="1" s="1"/>
  <c r="E98" i="1" l="1"/>
  <c r="F82" i="1"/>
  <c r="H150" i="1" l="1"/>
  <c r="H55" i="1"/>
  <c r="K47" i="1"/>
  <c r="K36" i="1" l="1"/>
  <c r="E272" i="1" l="1"/>
  <c r="I272" i="1"/>
  <c r="J272" i="1"/>
  <c r="E259" i="1"/>
  <c r="H259" i="1"/>
  <c r="I259" i="1"/>
  <c r="G259" i="1"/>
  <c r="F258" i="1"/>
  <c r="J47" i="1"/>
  <c r="I47" i="1"/>
  <c r="H47" i="1"/>
  <c r="E47" i="1"/>
  <c r="F444" i="1"/>
  <c r="F421" i="1"/>
  <c r="H421" i="1"/>
  <c r="I407" i="1"/>
  <c r="G407" i="1"/>
  <c r="E407" i="1"/>
  <c r="K394" i="1"/>
  <c r="K378" i="1"/>
  <c r="J378" i="1"/>
  <c r="I378" i="1"/>
  <c r="H378" i="1"/>
  <c r="G378" i="1"/>
  <c r="E378" i="1"/>
  <c r="I353" i="1"/>
  <c r="H352" i="1"/>
  <c r="G353" i="1"/>
  <c r="E353" i="1"/>
  <c r="F315" i="1"/>
  <c r="H315" i="1"/>
  <c r="I282" i="1"/>
  <c r="G282" i="1"/>
  <c r="K277" i="1"/>
  <c r="J277" i="1"/>
  <c r="I277" i="1"/>
  <c r="H277" i="1"/>
  <c r="G277" i="1"/>
  <c r="E277" i="1"/>
  <c r="F223" i="1"/>
  <c r="H223" i="1"/>
  <c r="F222" i="1"/>
  <c r="H222" i="1"/>
  <c r="K172" i="1"/>
  <c r="J172" i="1"/>
  <c r="I172" i="1"/>
  <c r="H172" i="1"/>
  <c r="G172" i="1"/>
  <c r="E172" i="1"/>
  <c r="J223" i="1" l="1"/>
  <c r="K223" i="1" s="1"/>
  <c r="J222" i="1"/>
  <c r="K222" i="1" s="1"/>
  <c r="E154" i="1" l="1"/>
  <c r="I154" i="1"/>
  <c r="G154" i="1"/>
  <c r="F153" i="1"/>
  <c r="H153" i="1"/>
  <c r="F152" i="1"/>
  <c r="H152" i="1"/>
  <c r="F151" i="1"/>
  <c r="J151" i="1" s="1"/>
  <c r="K151" i="1" s="1"/>
  <c r="F150" i="1"/>
  <c r="J150" i="1" s="1"/>
  <c r="K150" i="1" s="1"/>
  <c r="F149" i="1"/>
  <c r="H149" i="1"/>
  <c r="F148" i="1"/>
  <c r="H148" i="1"/>
  <c r="J148" i="1" l="1"/>
  <c r="K148" i="1" s="1"/>
  <c r="J149" i="1"/>
  <c r="K149" i="1" s="1"/>
  <c r="J152" i="1"/>
  <c r="K152" i="1" s="1"/>
  <c r="J153" i="1"/>
  <c r="K153" i="1" s="1"/>
  <c r="F138" i="1"/>
  <c r="H138" i="1"/>
  <c r="F137" i="1"/>
  <c r="H137" i="1"/>
  <c r="F135" i="1"/>
  <c r="J135" i="1" s="1"/>
  <c r="K135" i="1" s="1"/>
  <c r="I126" i="1"/>
  <c r="E126" i="1"/>
  <c r="F118" i="1"/>
  <c r="H118" i="1"/>
  <c r="F117" i="1"/>
  <c r="H117" i="1"/>
  <c r="F116" i="1"/>
  <c r="H116" i="1"/>
  <c r="F114" i="1"/>
  <c r="G126" i="1"/>
  <c r="F125" i="1"/>
  <c r="H125" i="1"/>
  <c r="E139" i="1"/>
  <c r="J137" i="1" l="1"/>
  <c r="K137" i="1" s="1"/>
  <c r="J138" i="1"/>
  <c r="K138" i="1" s="1"/>
  <c r="K82" i="1" l="1"/>
  <c r="J82" i="1"/>
  <c r="I82" i="1"/>
  <c r="H82" i="1"/>
  <c r="E82" i="1"/>
  <c r="I78" i="1"/>
  <c r="H77" i="1"/>
  <c r="F76" i="1"/>
  <c r="H76" i="1"/>
  <c r="I70" i="1"/>
  <c r="E27" i="1"/>
  <c r="K27" i="1"/>
  <c r="J27" i="1"/>
  <c r="I27" i="1"/>
  <c r="H27" i="1"/>
  <c r="I298" i="1" l="1"/>
  <c r="E298" i="1"/>
  <c r="J108" i="1"/>
  <c r="I108" i="1"/>
  <c r="E108" i="1"/>
  <c r="G346" i="1" l="1"/>
  <c r="I338" i="1"/>
  <c r="G338" i="1"/>
  <c r="E338" i="1"/>
  <c r="F337" i="1"/>
  <c r="J337" i="1" s="1"/>
  <c r="K337" i="1" s="1"/>
  <c r="F287" i="1"/>
  <c r="K287" i="1"/>
  <c r="K363" i="1" l="1"/>
  <c r="J363" i="1"/>
  <c r="H363" i="1"/>
  <c r="G363" i="1"/>
  <c r="E363" i="1"/>
  <c r="I415" i="1" l="1"/>
  <c r="G415" i="1"/>
  <c r="E415" i="1"/>
  <c r="F215" i="1" l="1"/>
  <c r="H215" i="1"/>
  <c r="F221" i="1"/>
  <c r="H221" i="1"/>
  <c r="J52" i="1"/>
  <c r="I52" i="1"/>
  <c r="F52" i="1"/>
  <c r="J221" i="1" l="1"/>
  <c r="K221" i="1" s="1"/>
  <c r="J215" i="1"/>
  <c r="K215" i="1" s="1"/>
  <c r="F41" i="1"/>
  <c r="F43" i="1" s="1"/>
  <c r="F202" i="1" l="1"/>
  <c r="K69" i="1"/>
  <c r="H69" i="1"/>
  <c r="F69" i="1"/>
  <c r="K52" i="1"/>
  <c r="F420" i="1" l="1"/>
  <c r="H420" i="1"/>
  <c r="I188" i="1" l="1"/>
  <c r="G188" i="1"/>
  <c r="E188" i="1"/>
  <c r="F187" i="1"/>
  <c r="J187" i="1" s="1"/>
  <c r="K187" i="1" s="1"/>
  <c r="F393" i="1" l="1"/>
  <c r="H404" i="1"/>
  <c r="F404" i="1"/>
  <c r="H406" i="1"/>
  <c r="F406" i="1"/>
  <c r="H405" i="1"/>
  <c r="F405" i="1"/>
  <c r="H401" i="1"/>
  <c r="F401" i="1"/>
  <c r="H400" i="1"/>
  <c r="F400" i="1"/>
  <c r="H398" i="1"/>
  <c r="F398" i="1"/>
  <c r="H399" i="1"/>
  <c r="F399" i="1"/>
  <c r="H402" i="1"/>
  <c r="F402" i="1"/>
  <c r="H403" i="1"/>
  <c r="F403" i="1"/>
  <c r="H387" i="1"/>
  <c r="F387" i="1"/>
  <c r="H388" i="1"/>
  <c r="F388" i="1"/>
  <c r="H390" i="1"/>
  <c r="F390" i="1"/>
  <c r="H392" i="1"/>
  <c r="F392" i="1"/>
  <c r="F407" i="1" l="1"/>
  <c r="H407" i="1"/>
  <c r="K405" i="1"/>
  <c r="I394" i="1" l="1"/>
  <c r="G394" i="1"/>
  <c r="E394" i="1"/>
  <c r="F386" i="1"/>
  <c r="H389" i="1"/>
  <c r="F389" i="1"/>
  <c r="H391" i="1"/>
  <c r="F391" i="1"/>
  <c r="G383" i="1"/>
  <c r="I383" i="1"/>
  <c r="E383" i="1"/>
  <c r="I451" i="1"/>
  <c r="E451" i="1"/>
  <c r="H443" i="1"/>
  <c r="F443" i="1"/>
  <c r="F440" i="1"/>
  <c r="H441" i="1"/>
  <c r="F441" i="1"/>
  <c r="H438" i="1"/>
  <c r="F438" i="1"/>
  <c r="H439" i="1"/>
  <c r="F439" i="1"/>
  <c r="F442" i="1"/>
  <c r="H280" i="1"/>
  <c r="H282" i="1" s="1"/>
  <c r="F280" i="1"/>
  <c r="F282" i="1" s="1"/>
  <c r="H185" i="1"/>
  <c r="F185" i="1"/>
  <c r="H105" i="1"/>
  <c r="F105" i="1"/>
  <c r="G57" i="1"/>
  <c r="I57" i="1"/>
  <c r="E57" i="1"/>
  <c r="G52" i="1"/>
  <c r="H50" i="1"/>
  <c r="H52" i="1" s="1"/>
  <c r="F228" i="1"/>
  <c r="J228" i="1" s="1"/>
  <c r="K228" i="1" s="1"/>
  <c r="F16" i="1"/>
  <c r="J16" i="1" s="1"/>
  <c r="K16" i="1" s="1"/>
  <c r="J185" i="1" l="1"/>
  <c r="K185" i="1" s="1"/>
  <c r="K407" i="1"/>
  <c r="H394" i="1"/>
  <c r="J439" i="1"/>
  <c r="J441" i="1"/>
  <c r="J443" i="1"/>
  <c r="K443" i="1" s="1"/>
  <c r="F394" i="1"/>
  <c r="J282" i="1"/>
  <c r="H428" i="1"/>
  <c r="J428" i="1" s="1"/>
  <c r="K428" i="1" s="1"/>
  <c r="K439" i="1" l="1"/>
  <c r="K280" i="1"/>
  <c r="K282" i="1" s="1"/>
  <c r="H335" i="1" l="1"/>
  <c r="F335" i="1"/>
  <c r="E320" i="1"/>
  <c r="G308" i="1"/>
  <c r="I308" i="1"/>
  <c r="E308" i="1"/>
  <c r="H206" i="1"/>
  <c r="F206" i="1"/>
  <c r="H202" i="1"/>
  <c r="J202" i="1" s="1"/>
  <c r="K202" i="1" s="1"/>
  <c r="G263" i="1"/>
  <c r="H68" i="1"/>
  <c r="F68" i="1"/>
  <c r="H182" i="1"/>
  <c r="F182" i="1"/>
  <c r="J182" i="1" l="1"/>
  <c r="K182" i="1" s="1"/>
  <c r="J335" i="1"/>
  <c r="K335" i="1" s="1"/>
  <c r="J206" i="1"/>
  <c r="K206" i="1" s="1"/>
  <c r="K68" i="1"/>
  <c r="F465" i="1"/>
  <c r="H465" i="1"/>
  <c r="J465" i="1" l="1"/>
  <c r="K465" i="1" s="1"/>
  <c r="F31" i="1" l="1"/>
  <c r="H31" i="1"/>
  <c r="H357" i="1"/>
  <c r="H359" i="1" s="1"/>
  <c r="J31" i="1" l="1"/>
  <c r="H345" i="1"/>
  <c r="F345" i="1"/>
  <c r="G320" i="1"/>
  <c r="K31" i="1" l="1"/>
  <c r="J33" i="1"/>
  <c r="J345" i="1"/>
  <c r="F111" i="1" l="1"/>
  <c r="F112" i="1"/>
  <c r="F113" i="1"/>
  <c r="F115" i="1"/>
  <c r="H197" i="1"/>
  <c r="H198" i="1"/>
  <c r="H199" i="1"/>
  <c r="H200" i="1"/>
  <c r="H201" i="1"/>
  <c r="H203" i="1"/>
  <c r="H204" i="1"/>
  <c r="H207" i="1"/>
  <c r="H208" i="1"/>
  <c r="H209" i="1"/>
  <c r="J209" i="1" s="1"/>
  <c r="K209" i="1" s="1"/>
  <c r="H210" i="1"/>
  <c r="J210" i="1" s="1"/>
  <c r="K210" i="1" s="1"/>
  <c r="H211" i="1"/>
  <c r="J211" i="1" s="1"/>
  <c r="K211" i="1" s="1"/>
  <c r="H212" i="1"/>
  <c r="H213" i="1"/>
  <c r="H214" i="1"/>
  <c r="H216" i="1"/>
  <c r="H217" i="1"/>
  <c r="H218" i="1"/>
  <c r="F197" i="1"/>
  <c r="F198" i="1"/>
  <c r="F199" i="1"/>
  <c r="F200" i="1"/>
  <c r="F201" i="1"/>
  <c r="F203" i="1"/>
  <c r="F204" i="1"/>
  <c r="F207" i="1"/>
  <c r="F208" i="1"/>
  <c r="F212" i="1"/>
  <c r="F213" i="1"/>
  <c r="F214" i="1"/>
  <c r="F216" i="1"/>
  <c r="F217" i="1"/>
  <c r="F218" i="1"/>
  <c r="G267" i="1"/>
  <c r="I267" i="1"/>
  <c r="E267" i="1"/>
  <c r="H101" i="1"/>
  <c r="F101" i="1"/>
  <c r="H63" i="1"/>
  <c r="H64" i="1"/>
  <c r="H65" i="1"/>
  <c r="H67" i="1"/>
  <c r="F63" i="1"/>
  <c r="F64" i="1"/>
  <c r="F65" i="1"/>
  <c r="F66" i="1"/>
  <c r="F67" i="1"/>
  <c r="H56" i="1"/>
  <c r="G38" i="1"/>
  <c r="E38" i="1"/>
  <c r="J217" i="1" l="1"/>
  <c r="K217" i="1" s="1"/>
  <c r="J214" i="1"/>
  <c r="K214" i="1" s="1"/>
  <c r="J216" i="1"/>
  <c r="K216" i="1" s="1"/>
  <c r="J213" i="1"/>
  <c r="K213" i="1" s="1"/>
  <c r="J212" i="1"/>
  <c r="K212" i="1" s="1"/>
  <c r="J218" i="1"/>
  <c r="K218" i="1" s="1"/>
  <c r="J204" i="1"/>
  <c r="K204" i="1" s="1"/>
  <c r="J201" i="1"/>
  <c r="K201" i="1" s="1"/>
  <c r="J203" i="1"/>
  <c r="K203" i="1" s="1"/>
  <c r="J197" i="1"/>
  <c r="J199" i="1"/>
  <c r="K199" i="1" s="1"/>
  <c r="J208" i="1"/>
  <c r="K208" i="1" s="1"/>
  <c r="J200" i="1"/>
  <c r="K200" i="1" s="1"/>
  <c r="J207" i="1"/>
  <c r="K207" i="1" s="1"/>
  <c r="J198" i="1"/>
  <c r="K198" i="1" s="1"/>
  <c r="I346" i="1"/>
  <c r="H311" i="1"/>
  <c r="H312" i="1"/>
  <c r="H313" i="1"/>
  <c r="H314" i="1"/>
  <c r="H316" i="1"/>
  <c r="H317" i="1"/>
  <c r="H318" i="1"/>
  <c r="H319" i="1"/>
  <c r="H166" i="1"/>
  <c r="H168" i="1" s="1"/>
  <c r="F166" i="1"/>
  <c r="G178" i="1"/>
  <c r="I178" i="1"/>
  <c r="G86" i="1"/>
  <c r="I86" i="1"/>
  <c r="E86" i="1"/>
  <c r="H85" i="1"/>
  <c r="F85" i="1"/>
  <c r="K197" i="1" l="1"/>
  <c r="F168" i="1"/>
  <c r="J166" i="1"/>
  <c r="K86" i="1"/>
  <c r="K166" i="1" l="1"/>
  <c r="K168" i="1" s="1"/>
  <c r="J168" i="1"/>
  <c r="H241" i="1"/>
  <c r="F241" i="1"/>
  <c r="H270" i="1"/>
  <c r="H272" i="1" s="1"/>
  <c r="F270" i="1"/>
  <c r="F272" i="1" s="1"/>
  <c r="F56" i="1"/>
  <c r="K56" i="1" s="1"/>
  <c r="K270" i="1" l="1"/>
  <c r="K272" i="1" s="1"/>
  <c r="J241" i="1"/>
  <c r="H41" i="1"/>
  <c r="H43" i="1" s="1"/>
  <c r="H57" i="1"/>
  <c r="F55" i="1"/>
  <c r="F37" i="1"/>
  <c r="H37" i="1"/>
  <c r="H36" i="1"/>
  <c r="F36" i="1"/>
  <c r="J57" i="1" l="1"/>
  <c r="F57" i="1"/>
  <c r="K241" i="1"/>
  <c r="H38" i="1"/>
  <c r="F38" i="1"/>
  <c r="H30" i="1"/>
  <c r="H33" i="1" s="1"/>
  <c r="F30" i="1"/>
  <c r="F33" i="1" s="1"/>
  <c r="K30" i="1" l="1"/>
  <c r="K33" i="1" s="1"/>
  <c r="F308" i="1" l="1"/>
  <c r="H308" i="1"/>
  <c r="H162" i="1"/>
  <c r="H163" i="1" s="1"/>
  <c r="H11" i="1"/>
  <c r="H146" i="1"/>
  <c r="F162" i="1"/>
  <c r="F11" i="1"/>
  <c r="F146" i="1"/>
  <c r="H94" i="1"/>
  <c r="H95" i="1"/>
  <c r="H96" i="1"/>
  <c r="F94" i="1"/>
  <c r="F95" i="1"/>
  <c r="F96" i="1"/>
  <c r="J146" i="1" l="1"/>
  <c r="J11" i="1"/>
  <c r="F163" i="1"/>
  <c r="F98" i="1"/>
  <c r="H98" i="1"/>
  <c r="F13" i="1"/>
  <c r="K11" i="1" l="1"/>
  <c r="H350" i="1"/>
  <c r="H351" i="1"/>
  <c r="H349" i="1"/>
  <c r="F350" i="1"/>
  <c r="F351" i="1"/>
  <c r="F349" i="1"/>
  <c r="H323" i="1"/>
  <c r="F323" i="1"/>
  <c r="H342" i="1"/>
  <c r="H343" i="1"/>
  <c r="H341" i="1"/>
  <c r="F342" i="1"/>
  <c r="F341" i="1"/>
  <c r="F353" i="1" l="1"/>
  <c r="J323" i="1"/>
  <c r="H353" i="1"/>
  <c r="F346" i="1"/>
  <c r="H346" i="1"/>
  <c r="H463" i="1"/>
  <c r="H464" i="1"/>
  <c r="H462" i="1"/>
  <c r="F463" i="1"/>
  <c r="F464" i="1"/>
  <c r="F462" i="1"/>
  <c r="H449" i="1"/>
  <c r="H450" i="1"/>
  <c r="F449" i="1"/>
  <c r="F450" i="1"/>
  <c r="H433" i="1"/>
  <c r="H435" i="1" s="1"/>
  <c r="H445" i="1"/>
  <c r="H446" i="1" s="1"/>
  <c r="H368" i="1"/>
  <c r="F433" i="1"/>
  <c r="F445" i="1"/>
  <c r="F446" i="1" s="1"/>
  <c r="F368" i="1"/>
  <c r="H427" i="1"/>
  <c r="H381" i="1"/>
  <c r="F381" i="1"/>
  <c r="H371" i="1"/>
  <c r="H372" i="1"/>
  <c r="H369" i="1"/>
  <c r="H370" i="1"/>
  <c r="F371" i="1"/>
  <c r="F372" i="1"/>
  <c r="F369" i="1"/>
  <c r="F370" i="1"/>
  <c r="H418" i="1"/>
  <c r="H419" i="1"/>
  <c r="H413" i="1"/>
  <c r="H106" i="1"/>
  <c r="H108" i="1" s="1"/>
  <c r="F418" i="1"/>
  <c r="F419" i="1"/>
  <c r="F413" i="1"/>
  <c r="F415" i="1" s="1"/>
  <c r="F106" i="1"/>
  <c r="F108" i="1" s="1"/>
  <c r="H382" i="1"/>
  <c r="H367" i="1"/>
  <c r="F382" i="1"/>
  <c r="F367" i="1"/>
  <c r="H240" i="1"/>
  <c r="H243" i="1" s="1"/>
  <c r="H366" i="1"/>
  <c r="F240" i="1"/>
  <c r="F243" i="1" s="1"/>
  <c r="F366" i="1"/>
  <c r="H328" i="1"/>
  <c r="H329" i="1"/>
  <c r="H331" i="1"/>
  <c r="H332" i="1"/>
  <c r="H333" i="1"/>
  <c r="H334" i="1"/>
  <c r="H327" i="1"/>
  <c r="F328" i="1"/>
  <c r="F329" i="1"/>
  <c r="F331" i="1"/>
  <c r="F332" i="1"/>
  <c r="F333" i="1"/>
  <c r="F334" i="1"/>
  <c r="F336" i="1"/>
  <c r="J336" i="1" s="1"/>
  <c r="K336" i="1" s="1"/>
  <c r="F327" i="1"/>
  <c r="F311" i="1"/>
  <c r="F312" i="1"/>
  <c r="F313" i="1"/>
  <c r="F314" i="1"/>
  <c r="F316" i="1"/>
  <c r="F317" i="1"/>
  <c r="F318" i="1"/>
  <c r="F319" i="1"/>
  <c r="H144" i="1"/>
  <c r="H147" i="1"/>
  <c r="H142" i="1"/>
  <c r="F143" i="1"/>
  <c r="J143" i="1" s="1"/>
  <c r="K143" i="1" s="1"/>
  <c r="F144" i="1"/>
  <c r="F145" i="1"/>
  <c r="J145" i="1" s="1"/>
  <c r="K145" i="1" s="1"/>
  <c r="F147" i="1"/>
  <c r="F142" i="1"/>
  <c r="H129" i="1"/>
  <c r="H130" i="1"/>
  <c r="H132" i="1"/>
  <c r="H133" i="1"/>
  <c r="H134" i="1"/>
  <c r="H136" i="1"/>
  <c r="H119" i="1"/>
  <c r="H121" i="1"/>
  <c r="H124" i="1"/>
  <c r="F129" i="1"/>
  <c r="F130" i="1"/>
  <c r="F132" i="1"/>
  <c r="F133" i="1"/>
  <c r="F134" i="1"/>
  <c r="F136" i="1"/>
  <c r="F119" i="1"/>
  <c r="F121" i="1"/>
  <c r="F122" i="1"/>
  <c r="F123" i="1"/>
  <c r="F124" i="1"/>
  <c r="J112" i="1"/>
  <c r="H113" i="1"/>
  <c r="H115" i="1"/>
  <c r="H13" i="1"/>
  <c r="J13" i="1" s="1"/>
  <c r="K13" i="1" s="1"/>
  <c r="H21" i="1"/>
  <c r="F21" i="1"/>
  <c r="H12" i="1"/>
  <c r="F12" i="1"/>
  <c r="F23" i="1" s="1"/>
  <c r="H74" i="1"/>
  <c r="H75" i="1"/>
  <c r="H73" i="1"/>
  <c r="F74" i="1"/>
  <c r="F75" i="1"/>
  <c r="F73" i="1"/>
  <c r="H60" i="1"/>
  <c r="H70" i="1" s="1"/>
  <c r="H292" i="1"/>
  <c r="F60" i="1"/>
  <c r="F70" i="1" s="1"/>
  <c r="F285" i="1"/>
  <c r="F289" i="1" s="1"/>
  <c r="F292" i="1"/>
  <c r="H266" i="1"/>
  <c r="F266" i="1"/>
  <c r="H294" i="1"/>
  <c r="J294" i="1" s="1"/>
  <c r="K294" i="1" s="1"/>
  <c r="H297" i="1"/>
  <c r="F297" i="1"/>
  <c r="H205" i="1"/>
  <c r="H229" i="1" s="1"/>
  <c r="F205" i="1"/>
  <c r="F229" i="1" s="1"/>
  <c r="H232" i="1"/>
  <c r="H233" i="1"/>
  <c r="J233" i="1" s="1"/>
  <c r="K233" i="1" s="1"/>
  <c r="H234" i="1"/>
  <c r="J234" i="1" s="1"/>
  <c r="K234" i="1" s="1"/>
  <c r="F232" i="1"/>
  <c r="F256" i="1"/>
  <c r="F257" i="1"/>
  <c r="F255" i="1"/>
  <c r="H89" i="1"/>
  <c r="H90" i="1"/>
  <c r="F89" i="1"/>
  <c r="F90" i="1"/>
  <c r="H177" i="1"/>
  <c r="H175" i="1"/>
  <c r="F177" i="1"/>
  <c r="F175" i="1"/>
  <c r="H191" i="1"/>
  <c r="H183" i="1"/>
  <c r="H184" i="1"/>
  <c r="H186" i="1"/>
  <c r="F183" i="1"/>
  <c r="F184" i="1"/>
  <c r="F186" i="1"/>
  <c r="F181" i="1"/>
  <c r="J181" i="1" s="1"/>
  <c r="K181" i="1" s="1"/>
  <c r="F191" i="1"/>
  <c r="H23" i="1" l="1"/>
  <c r="H466" i="1"/>
  <c r="J144" i="1"/>
  <c r="F374" i="1"/>
  <c r="J184" i="1"/>
  <c r="K184" i="1" s="1"/>
  <c r="H374" i="1"/>
  <c r="J327" i="1"/>
  <c r="K327" i="1" s="1"/>
  <c r="J186" i="1"/>
  <c r="K186" i="1" s="1"/>
  <c r="J183" i="1"/>
  <c r="K183" i="1" s="1"/>
  <c r="H423" i="1"/>
  <c r="K263" i="1"/>
  <c r="J297" i="1"/>
  <c r="K297" i="1" s="1"/>
  <c r="J12" i="1"/>
  <c r="K12" i="1" s="1"/>
  <c r="J21" i="1"/>
  <c r="J134" i="1"/>
  <c r="K134" i="1" s="1"/>
  <c r="J132" i="1"/>
  <c r="K132" i="1" s="1"/>
  <c r="J129" i="1"/>
  <c r="K129" i="1" s="1"/>
  <c r="J142" i="1"/>
  <c r="K142" i="1" s="1"/>
  <c r="J334" i="1"/>
  <c r="K334" i="1" s="1"/>
  <c r="J332" i="1"/>
  <c r="K332" i="1" s="1"/>
  <c r="J329" i="1"/>
  <c r="K329" i="1" s="1"/>
  <c r="J292" i="1"/>
  <c r="K292" i="1" s="1"/>
  <c r="J136" i="1"/>
  <c r="K136" i="1" s="1"/>
  <c r="J133" i="1"/>
  <c r="K133" i="1" s="1"/>
  <c r="J130" i="1"/>
  <c r="K130" i="1" s="1"/>
  <c r="J147" i="1"/>
  <c r="K147" i="1" s="1"/>
  <c r="J333" i="1"/>
  <c r="K333" i="1" s="1"/>
  <c r="J331" i="1"/>
  <c r="K331" i="1" s="1"/>
  <c r="J328" i="1"/>
  <c r="K328" i="1" s="1"/>
  <c r="F423" i="1"/>
  <c r="H430" i="1"/>
  <c r="J427" i="1"/>
  <c r="K427" i="1" s="1"/>
  <c r="F237" i="1"/>
  <c r="J232" i="1"/>
  <c r="K232" i="1" s="1"/>
  <c r="K237" i="1" s="1"/>
  <c r="F435" i="1"/>
  <c r="J433" i="1"/>
  <c r="J435" i="1" s="1"/>
  <c r="F466" i="1"/>
  <c r="H338" i="1"/>
  <c r="H237" i="1"/>
  <c r="H263" i="1"/>
  <c r="J205" i="1"/>
  <c r="F78" i="1"/>
  <c r="F259" i="1"/>
  <c r="F154" i="1"/>
  <c r="H154" i="1"/>
  <c r="H139" i="1"/>
  <c r="F126" i="1"/>
  <c r="H126" i="1"/>
  <c r="H78" i="1"/>
  <c r="H298" i="1"/>
  <c r="F298" i="1"/>
  <c r="F338" i="1"/>
  <c r="H415" i="1"/>
  <c r="F188" i="1"/>
  <c r="H188" i="1"/>
  <c r="J90" i="1"/>
  <c r="F383" i="1"/>
  <c r="H383" i="1"/>
  <c r="F451" i="1"/>
  <c r="H451" i="1"/>
  <c r="F86" i="1"/>
  <c r="H86" i="1"/>
  <c r="F263" i="1"/>
  <c r="K60" i="1"/>
  <c r="F267" i="1"/>
  <c r="H267" i="1"/>
  <c r="H178" i="1"/>
  <c r="F178" i="1"/>
  <c r="J229" i="1" l="1"/>
  <c r="J263" i="1"/>
  <c r="K21" i="1"/>
  <c r="K23" i="1" s="1"/>
  <c r="J23" i="1"/>
  <c r="K205" i="1"/>
  <c r="K229" i="1" s="1"/>
  <c r="K289" i="1"/>
  <c r="K188" i="1"/>
  <c r="J188" i="1"/>
  <c r="J70" i="1"/>
  <c r="K298" i="1" l="1"/>
  <c r="K177" i="1"/>
  <c r="K65" i="1"/>
  <c r="K370" i="1"/>
  <c r="J237" i="1" l="1"/>
  <c r="J463" i="1" l="1"/>
  <c r="K463" i="1" s="1"/>
  <c r="J462" i="1"/>
  <c r="K257" i="1"/>
  <c r="K462" i="1" l="1"/>
  <c r="J466" i="1"/>
  <c r="J423" i="1"/>
  <c r="J124" i="1"/>
  <c r="J126" i="1" s="1"/>
  <c r="K371" i="1"/>
  <c r="K374" i="1" s="1"/>
  <c r="J317" i="1"/>
  <c r="K124" i="1" l="1"/>
  <c r="K67" i="1"/>
  <c r="F139" i="1"/>
  <c r="K122" i="1"/>
  <c r="K466" i="1"/>
  <c r="J175" i="1"/>
  <c r="K175" i="1" l="1"/>
  <c r="F91" i="1"/>
  <c r="H91" i="1"/>
  <c r="I91" i="1"/>
  <c r="J240" i="1" l="1"/>
  <c r="J243" i="1" s="1"/>
  <c r="J318" i="1"/>
  <c r="K318" i="1" s="1"/>
  <c r="E324" i="1"/>
  <c r="F324" i="1"/>
  <c r="G324" i="1"/>
  <c r="G469" i="1" s="1"/>
  <c r="H324" i="1"/>
  <c r="I324" i="1"/>
  <c r="F320" i="1"/>
  <c r="H320" i="1"/>
  <c r="I320" i="1"/>
  <c r="H102" i="1"/>
  <c r="F102" i="1"/>
  <c r="E102" i="1"/>
  <c r="K66" i="1"/>
  <c r="K64" i="1"/>
  <c r="K146" i="1"/>
  <c r="K144" i="1"/>
  <c r="J430" i="1"/>
  <c r="J450" i="1"/>
  <c r="K450" i="1" s="1"/>
  <c r="J445" i="1"/>
  <c r="J446" i="1" s="1"/>
  <c r="J351" i="1"/>
  <c r="K351" i="1" s="1"/>
  <c r="J350" i="1"/>
  <c r="K350" i="1" s="1"/>
  <c r="J349" i="1"/>
  <c r="J341" i="1"/>
  <c r="K323" i="1"/>
  <c r="K324" i="1" s="1"/>
  <c r="K89" i="1"/>
  <c r="J247" i="1"/>
  <c r="J248" i="1" s="1"/>
  <c r="J266" i="1"/>
  <c r="J86" i="1"/>
  <c r="K101" i="1"/>
  <c r="K102" i="1" s="1"/>
  <c r="J37" i="1"/>
  <c r="K37" i="1" s="1"/>
  <c r="K126" i="1"/>
  <c r="E469" i="1" l="1"/>
  <c r="I469" i="1"/>
  <c r="H469" i="1"/>
  <c r="F469" i="1"/>
  <c r="K445" i="1"/>
  <c r="K446" i="1" s="1"/>
  <c r="K349" i="1"/>
  <c r="K353" i="1" s="1"/>
  <c r="J353" i="1"/>
  <c r="J338" i="1"/>
  <c r="J139" i="1"/>
  <c r="J154" i="1"/>
  <c r="K74" i="1"/>
  <c r="K78" i="1" s="1"/>
  <c r="J78" i="1"/>
  <c r="J320" i="1"/>
  <c r="K139" i="1"/>
  <c r="K415" i="1"/>
  <c r="J415" i="1"/>
  <c r="J451" i="1"/>
  <c r="K383" i="1"/>
  <c r="J383" i="1"/>
  <c r="K433" i="1"/>
  <c r="K435" i="1" s="1"/>
  <c r="K430" i="1"/>
  <c r="K55" i="1"/>
  <c r="K57" i="1" s="1"/>
  <c r="J308" i="1"/>
  <c r="K240" i="1"/>
  <c r="K243" i="1" s="1"/>
  <c r="J267" i="1"/>
  <c r="K247" i="1"/>
  <c r="K248" i="1" s="1"/>
  <c r="K38" i="1"/>
  <c r="J38" i="1"/>
  <c r="K341" i="1"/>
  <c r="K346" i="1" s="1"/>
  <c r="J346" i="1"/>
  <c r="K312" i="1"/>
  <c r="J178" i="1"/>
  <c r="J91" i="1"/>
  <c r="K255" i="1"/>
  <c r="K259" i="1" s="1"/>
  <c r="K267" i="1"/>
  <c r="J324" i="1"/>
  <c r="J102" i="1"/>
  <c r="K70" i="1"/>
  <c r="K90" i="1"/>
  <c r="J469" i="1" l="1"/>
  <c r="K154" i="1"/>
  <c r="K320" i="1"/>
  <c r="K338" i="1"/>
  <c r="K451" i="1"/>
  <c r="K308" i="1"/>
  <c r="K178" i="1"/>
  <c r="K91" i="1"/>
  <c r="K469" i="1" l="1"/>
</calcChain>
</file>

<file path=xl/sharedStrings.xml><?xml version="1.0" encoding="utf-8"?>
<sst xmlns="http://schemas.openxmlformats.org/spreadsheetml/2006/main" count="1241" uniqueCount="492">
  <si>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</si>
  <si>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</si>
  <si>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</si>
  <si>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</si>
  <si>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</si>
  <si>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</si>
  <si>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</si>
  <si>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</si>
  <si>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</si>
  <si>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</si>
  <si>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</si>
  <si>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</si>
  <si>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</si>
  <si>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</si>
  <si>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</si>
  <si>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</si>
  <si>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</si>
  <si>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</si>
  <si>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</si>
  <si>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</si>
  <si>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</si>
  <si>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GISELLE LICELOT CORDERO BALBUENA</t>
  </si>
  <si>
    <t>DIGITADOR (A)</t>
  </si>
  <si>
    <t>ANA YUDELKA MATEO MATEO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</si>
  <si>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</si>
  <si>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</si>
  <si>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</si>
  <si>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</si>
  <si>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</si>
  <si>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HECTOR DANILO DUARTE MERCEDES</t>
  </si>
  <si>
    <t>ROBERT ANTONIO CUSTODIO BAEZ</t>
  </si>
  <si>
    <t>ADMINISTRADOR DE REDES</t>
  </si>
  <si>
    <t>JULIO IVAN PERALTA GUZMAN</t>
  </si>
  <si>
    <t>SOPORTE INFORMATICO</t>
  </si>
  <si>
    <t>ERNESTO ANTONIO MONTERO</t>
  </si>
  <si>
    <t>SOPORTE TECNICO DE REDES Y CO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</si>
  <si>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</si>
  <si>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</si>
  <si>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</si>
  <si>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</si>
  <si>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</si>
  <si>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</si>
  <si>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</si>
  <si>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</si>
  <si>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</si>
  <si>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</si>
  <si>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</si>
  <si>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</si>
  <si>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</si>
  <si>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</si>
  <si>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</si>
  <si>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</si>
  <si>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</si>
  <si>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SECCION DE TESORERIA- ONE</t>
  </si>
  <si>
    <t>AURA GREGORIA POLANCO JEREZ DE FISC</t>
  </si>
  <si>
    <t>FIOR D' ALIZA DEL CARMEN ROSARIO PA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</si>
  <si>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</si>
  <si>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</si>
  <si>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</si>
  <si>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</si>
  <si>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</si>
  <si>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</si>
  <si>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</si>
  <si>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</si>
  <si>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</si>
  <si>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</si>
  <si>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</si>
  <si>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</si>
  <si>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</si>
  <si>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</si>
  <si>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</si>
  <si>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</si>
  <si>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</si>
  <si>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</si>
  <si>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</si>
  <si>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</si>
  <si>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</si>
  <si>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</si>
  <si>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</si>
  <si>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</si>
  <si>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</si>
  <si>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</si>
  <si>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</si>
  <si>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</si>
  <si>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</si>
  <si>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</si>
  <si>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</si>
  <si>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</si>
  <si>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FRANCISCO IRENEO CACERES UREﾑA</t>
  </si>
  <si>
    <t>DIRECTOR DE CENSOS Y ENCUESTA</t>
  </si>
  <si>
    <t>DIRECCION DE CENSOS Y ENCUESTAS- ONE</t>
  </si>
  <si>
    <t>COORDINADOR DE LOGISTICA</t>
  </si>
  <si>
    <t>DEPARTAMENTO DE CENSOS- ONE</t>
  </si>
  <si>
    <t>TECNICO ANALISTA</t>
  </si>
  <si>
    <t>LUIS DARIO FELIZ SANTANA</t>
  </si>
  <si>
    <t>SHELILA E DEL C DE JESUS RUIZ SILVE</t>
  </si>
  <si>
    <t>ENCARGADO DIV. DE CENSOS DE P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</si>
  <si>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</si>
  <si>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</si>
  <si>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</si>
  <si>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</si>
  <si>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</si>
  <si>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</si>
  <si>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</si>
  <si>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</si>
  <si>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</si>
  <si>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</si>
  <si>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</si>
  <si>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</si>
  <si>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</si>
  <si>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</si>
  <si>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</si>
  <si>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CLARA INES GUERRERO PEREZ</t>
  </si>
  <si>
    <t>DIGITADOR</t>
  </si>
  <si>
    <t>ELIECIN ESTEBAN HERRERA SOTO</t>
  </si>
  <si>
    <t>FRANCISCO JAVIER FERMIN VILLAR</t>
  </si>
  <si>
    <t>TECNICO DE ESTADISTICAS ESTRU</t>
  </si>
  <si>
    <t>YENSY MERCEDES MARTINEZ MEDINA</t>
  </si>
  <si>
    <t>ANALISTA DE ESTADISTICAS ESTR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</si>
  <si>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</si>
  <si>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</si>
  <si>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</si>
  <si>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</si>
  <si>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</si>
  <si>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</si>
  <si>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</si>
  <si>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</si>
  <si>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</si>
  <si>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</si>
  <si>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TECNICO I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</si>
  <si>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</si>
  <si>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</si>
  <si>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</si>
  <si>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</si>
  <si>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</si>
  <si>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</si>
  <si>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</si>
  <si>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</si>
  <si>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</si>
  <si>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</si>
  <si>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</si>
  <si>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ALTAGRACIA MARINEZ QUEZADA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</si>
  <si>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</si>
  <si>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</si>
  <si>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</si>
  <si>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</si>
  <si>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</si>
  <si>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</si>
  <si>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BELKIS CAMINERO GUILAMO</t>
  </si>
  <si>
    <t>ENMANUEL ALEXANDER HERNANDEZ REYNOS</t>
  </si>
  <si>
    <t>FRANCISCO FLORENCIO SOLIS</t>
  </si>
  <si>
    <t>ANALISTA DE ESTADISTICAS SOCI</t>
  </si>
  <si>
    <t>BENITA PILAR RODRIGUEZ</t>
  </si>
  <si>
    <t>COORDINADOR DE OFICINA PROVIN</t>
  </si>
  <si>
    <t>APOLONIA ENRIQUETA PEREZ DIAZ</t>
  </si>
  <si>
    <t>HERODITA HERRERA RODRIGUEZ</t>
  </si>
  <si>
    <t>MARIA ALTAGRACIA SANTOS LOPEZ</t>
  </si>
  <si>
    <t>ZENOBIA HORACIO GARCIA</t>
  </si>
  <si>
    <t>TECNICO EN OPERACIONES GEOEST</t>
  </si>
  <si>
    <t>NIURKA MILAURIS FIGUEREO LUCIANO</t>
  </si>
  <si>
    <t>ADMINISTRADOR DE GEODATABASE</t>
  </si>
  <si>
    <t>CRISMARY GARCIA RAMIREZ</t>
  </si>
  <si>
    <t>JOSE ELIAS RODRIGUEZ JIMENEZ</t>
  </si>
  <si>
    <t>COORDINADOR DE LIMITES Y LIND</t>
  </si>
  <si>
    <t>PATRICIA CASTRO ESPINAL</t>
  </si>
  <si>
    <t>TECNICO EN GEOMATICA</t>
  </si>
  <si>
    <t>TECNICO DE LIMITES Y LINDEROS</t>
  </si>
  <si>
    <t>ANTONIO MANUEL ALMONTE</t>
  </si>
  <si>
    <t>FRANCISCO DE LA ROSA ADAMES</t>
  </si>
  <si>
    <t>JAQUELINE HENRIQUEZ CAMPUSANO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</si>
  <si>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</si>
  <si>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</si>
  <si>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</si>
  <si>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</si>
  <si>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</si>
  <si>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</si>
  <si>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</si>
  <si>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DIGITALIZADOR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</si>
  <si>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</si>
  <si>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</si>
  <si>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</si>
  <si>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</si>
  <si>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</si>
  <si>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</si>
  <si>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</si>
  <si>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</si>
  <si>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</si>
  <si>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</si>
  <si>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</si>
  <si>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CARMEN CECILIA CABANES MENDEZ</t>
  </si>
  <si>
    <t>JENNIFER TEJEDA CUESTA</t>
  </si>
  <si>
    <t>MIGUEL EDUARDO LUCIANO SANTANA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</si>
  <si>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</si>
  <si>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</si>
  <si>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</si>
  <si>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</si>
  <si>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</si>
  <si>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SONIA LUISANA CRISTO SANTOS</t>
  </si>
  <si>
    <t>DEPARTAMENTO DE RECURSOS HUMANOS- ONE</t>
  </si>
  <si>
    <t>KISORIS ELOISA SANCHEZ PEÑA</t>
  </si>
  <si>
    <t>EMMANUEL DAVID GATON PEÑA</t>
  </si>
  <si>
    <t>MAYORDOMO</t>
  </si>
  <si>
    <t>NELSON GUILLERMO APONTE SOTO</t>
  </si>
  <si>
    <t>WANDA PASCUAL RICHIEZ</t>
  </si>
  <si>
    <t>ALFIDA IBELKA SANCHEZ SERRANO</t>
  </si>
  <si>
    <t xml:space="preserve">XIOMARA C DE LOS ANGELES ESPAILLAT </t>
  </si>
  <si>
    <t>JOHN EDUARD ROSA MARTE</t>
  </si>
  <si>
    <t>GEORGE MIGUEL DIAZ MEJIA</t>
  </si>
  <si>
    <t>TECNICO DE COMPRAS</t>
  </si>
  <si>
    <t>SOPORTE ADMINISTRATIVO</t>
  </si>
  <si>
    <t>ANALISTA CONTROL Y EVALUACION</t>
  </si>
  <si>
    <t>COORDINADOR DE CAMPO</t>
  </si>
  <si>
    <t>ANALISTA DE ESTADISTICAS DEM</t>
  </si>
  <si>
    <t>ANALISTA DE MERCADEO Y PUBLIC</t>
  </si>
  <si>
    <t>XIOMARA DIAZ JIMENEZ</t>
  </si>
  <si>
    <t>RAMONA MELLA MATOS</t>
  </si>
  <si>
    <t>FAUSTO ZAPICO LANDIM</t>
  </si>
  <si>
    <t>ANALISTA EXPLOTACION DE INFOR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</si>
  <si>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</si>
  <si>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</si>
  <si>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</si>
  <si>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</si>
  <si>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</si>
  <si>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</si>
  <si>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ENCARGADO</t>
  </si>
  <si>
    <t>ANALISTA DE COMERCIO EXTERIOR</t>
  </si>
  <si>
    <t>MINISTERIO DE ECONOMÍA, PLANIFICACIÓN Y DESARROLLO</t>
  </si>
  <si>
    <t>ADELA NIKAURY PIÑEIRO MATOS</t>
  </si>
  <si>
    <t>DELFIA MELADYS DE JESUS TORIBIO MEZ</t>
  </si>
  <si>
    <t>CARLOS WILSON SANTANA TRINIDAD</t>
  </si>
  <si>
    <t>NANCY MERCEDES</t>
  </si>
  <si>
    <t>EDISON MARTIRES ARIAS TEJEDA</t>
  </si>
  <si>
    <t>MARLEN DE ARMAS HILTON</t>
  </si>
  <si>
    <t>MILCIADES ALEJANDRO SILVEN</t>
  </si>
  <si>
    <t>SHNEIDDER DIEUDONNE RODRIGUEZ</t>
  </si>
  <si>
    <t>DALI JOSE RAMOS DISLA</t>
  </si>
  <si>
    <t>ROBERT ANTONIO LEON RODRIGUEZ</t>
  </si>
  <si>
    <t>ROBERTO ANTONIO CASTILLO BRITO</t>
  </si>
  <si>
    <t>SUGEIDY PACHECO</t>
  </si>
  <si>
    <t>EDDIE AMABLE CARVAJAR OVIEDO</t>
  </si>
  <si>
    <t>CARRERA ADM.</t>
  </si>
  <si>
    <t>CARRERA DAM.</t>
  </si>
  <si>
    <t>FIJO</t>
  </si>
  <si>
    <t>IVAN ALBERTO OTTENWALDER NUÑEZ</t>
  </si>
  <si>
    <t>BISMARCK ANTONIO GARCIA OLIVO</t>
  </si>
  <si>
    <t>AUXILIAR ADMINISTRATIVO (A)</t>
  </si>
  <si>
    <t>ARCHIVISTA</t>
  </si>
  <si>
    <t>DALINA ALTAGRACIA ALMONTE</t>
  </si>
  <si>
    <t>YINEIRI GONZALEZ PEREZ</t>
  </si>
  <si>
    <t>MARIANELIS GUERRERO</t>
  </si>
  <si>
    <t>LUIS HENRY GUZMAN CORDERO</t>
  </si>
  <si>
    <t>JOSE ANTONIO CAMPAÑA MARTIN BOUGH</t>
  </si>
  <si>
    <t>ACTUALIZADOR CARTOGRAFICO</t>
  </si>
  <si>
    <t>DENNIS CHRISTOPHER POLANCO</t>
  </si>
  <si>
    <t>JULIO CESAR DEL CARMEN SORIANO</t>
  </si>
  <si>
    <t>CORRECTOR (A) DE ESTILO</t>
  </si>
  <si>
    <t>MARIA ALICIA DELGADO MESTRES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</si>
  <si>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</si>
  <si>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</si>
  <si>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</si>
  <si>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</si>
  <si>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</si>
  <si>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MARIA CRISTINA SANTIAGO TAVARES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</si>
  <si>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</si>
  <si>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</si>
  <si>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</si>
  <si>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</si>
  <si>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</si>
  <si>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JACQUELINE MERCEDES VALLEJO NOBOA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</si>
  <si>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</si>
  <si>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</si>
  <si>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</si>
  <si>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</si>
  <si>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</si>
  <si>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</si>
  <si>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</si>
  <si>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</si>
  <si>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</si>
  <si>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</si>
  <si>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</si>
  <si>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</si>
  <si>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</si>
  <si>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</si>
  <si>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</si>
  <si>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</si>
  <si>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</si>
  <si>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</si>
  <si>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</si>
  <si>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</si>
  <si>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CHEFER</t>
  </si>
  <si>
    <t>CARLOS ALBERTO ORTIZ BAEZ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</si>
  <si>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</si>
  <si>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</si>
  <si>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</si>
  <si>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</si>
  <si>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</si>
  <si>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</si>
  <si>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</si>
  <si>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</si>
  <si>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</si>
  <si>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</si>
  <si>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</si>
  <si>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</si>
  <si>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</si>
  <si>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</si>
  <si>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</si>
  <si>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ENMANUEL ALBERTO DE LEON REYES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</si>
  <si>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</si>
  <si>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</si>
  <si>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</si>
  <si>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</si>
  <si>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</si>
  <si>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</si>
  <si>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</si>
  <si>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</si>
  <si>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</si>
  <si>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</si>
  <si>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</si>
  <si>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</si>
  <si>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</si>
  <si>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</si>
  <si>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</si>
  <si>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GESTOR DE REDES SOCIALES</t>
  </si>
  <si>
    <t>TECNICO DE RECURSOS HUMANOS</t>
  </si>
  <si>
    <t>ANA VIRGINIA DE LEON GOMEZ</t>
  </si>
  <si>
    <t>JUAN CARLOS SALAS SANCHEZ</t>
  </si>
  <si>
    <t>AUXILIAR ALMACEN Y SUMINSTR</t>
  </si>
  <si>
    <t>SANTIAGO ORTIZ SANTANA</t>
  </si>
  <si>
    <t>AYUDANTE MANTENIMINETO</t>
  </si>
  <si>
    <t>YASELY GONZALEZ MOREL</t>
  </si>
  <si>
    <t>TECNICO ADMINISTRATIVO</t>
  </si>
  <si>
    <t>VICTOR ARLEN ROMERO SOLER</t>
  </si>
  <si>
    <t>JUNIOR DARIAN VARGAS ALMONTE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</si>
  <si>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</si>
  <si>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</si>
  <si>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</si>
  <si>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</si>
  <si>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</si>
  <si>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</si>
  <si>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</si>
  <si>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</si>
  <si>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</si>
  <si>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</si>
  <si>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</si>
  <si>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</si>
  <si>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</si>
  <si>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</si>
  <si>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</si>
  <si>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</si>
  <si>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</si>
  <si>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</si>
  <si>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</si>
  <si>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</si>
  <si>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</si>
  <si>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</si>
  <si>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</si>
  <si>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</si>
  <si>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</si>
  <si>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ENCUESTA ACRIVIDAD ECONOMICA- ONE</t>
  </si>
  <si>
    <t>DIVISION DE ESTADISTICAS DE COMERCIO EXTERIOR- ONE</t>
  </si>
  <si>
    <t>DIVISION DE ESTADISTICAS SECTORIALES- ONE- ONE</t>
  </si>
  <si>
    <t>F</t>
  </si>
  <si>
    <t>M</t>
  </si>
  <si>
    <t>DAURIN MACKENLY PEREZ CONTRERAS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</si>
  <si>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</si>
  <si>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</si>
  <si>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</si>
  <si>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</si>
  <si>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</si>
  <si>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LONGINA MATEO VALDEZ </t>
  </si>
  <si>
    <t xml:space="preserve">      F</t>
  </si>
  <si>
    <t>PARALEGAL ll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</si>
  <si>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</si>
  <si>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</si>
  <si>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</si>
  <si>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</si>
  <si>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</si>
  <si>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 xml:space="preserve">RAUL DARISME ACOSTA </t>
  </si>
  <si>
    <t>ANALISTA DE DISEÑO COCEPTUAL</t>
  </si>
  <si>
    <t>MARIA ELIZABETH NIN PEÑA</t>
  </si>
  <si>
    <t>SECRETARIA l</t>
  </si>
  <si>
    <t>DEPARTAMENTO DE ARTICULACION DEL SISTEMA ESTADISTICO NACIONAL- ONE</t>
  </si>
  <si>
    <t>ZOLAINA CASTILLO PEREZ</t>
  </si>
  <si>
    <t>Genero</t>
  </si>
  <si>
    <t>DEAPARTAMENTO DE ESTADISTICAS COYUNTURALES-ONE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</si>
  <si>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</si>
  <si>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</si>
  <si>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</si>
  <si>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</si>
  <si>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</si>
  <si>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 xml:space="preserve">ANTONY ENCARNACION CESAR </t>
  </si>
  <si>
    <t>ADRIANA HENRIQUEZ CAMPUSANO</t>
  </si>
  <si>
    <t xml:space="preserve">TECNICO DE DATOS ESTADISTICOS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</si>
  <si>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</si>
  <si>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</si>
  <si>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</si>
  <si>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</si>
  <si>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</si>
  <si>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</si>
  <si>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</si>
  <si>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 xml:space="preserve">TECNICO </t>
  </si>
  <si>
    <t xml:space="preserve">CLENDIS PAULINO BRITO </t>
  </si>
  <si>
    <t>INGRID SORAYA CASTILLO NUÑUEZ</t>
  </si>
  <si>
    <t>TECNICO ACTUALIZACION CATOGR</t>
  </si>
  <si>
    <t xml:space="preserve">GIAN CARLO PEZZOTTI SARANGELO </t>
  </si>
  <si>
    <t>MIGUELINA ALTAGRACIA VELEZ SATOS</t>
  </si>
  <si>
    <t>ANALISTA DE OPERACIONES GEOEST</t>
  </si>
  <si>
    <t>MARCELL BIENVENIDO EUSEBIO SAVIÑON</t>
  </si>
  <si>
    <t>ANALISTA DEOPERACIONES GEOES</t>
  </si>
  <si>
    <t xml:space="preserve">YEFFRY STARLING MEJIA LA PAEZ </t>
  </si>
  <si>
    <t>TECNICO DE OPERACIONES GEOEST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</si>
  <si>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</si>
  <si>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</si>
  <si>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</si>
  <si>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</si>
  <si>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</si>
  <si>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 xml:space="preserve">AUXILIAR DE DOCUMENTACION </t>
  </si>
  <si>
    <t>JOSE LUIS LOZANO RODRIGUEZ</t>
  </si>
  <si>
    <t xml:space="preserve">JULIA FIOR D ALIZA DEL ORBE BAEZ </t>
  </si>
  <si>
    <t>TECNICO II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</si>
  <si>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</si>
  <si>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</si>
  <si>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</si>
  <si>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</si>
  <si>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</si>
  <si>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</si>
  <si>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</si>
  <si>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</si>
  <si>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>ADAN EMMANUEL PEREZ QUEZADA</t>
  </si>
  <si>
    <t xml:space="preserve">JULIO JIMENEZ PEREZ </t>
  </si>
  <si>
    <t>DIVISION DE INDICES DE PRECIOS MINORISTAS-ONE</t>
  </si>
  <si>
    <t>HECTOR RADMES PIMENTEL AQUINO</t>
  </si>
  <si>
    <t xml:space="preserve">ANALISTA SECTORIAL </t>
  </si>
  <si>
    <t>MILDRED GRABIELA MARTINEZ MEJIA</t>
  </si>
  <si>
    <t>AUXILIAR ADMINISTRATIVA</t>
  </si>
  <si>
    <t xml:space="preserve">FRANCISCO ABREU FLORES </t>
  </si>
  <si>
    <t>DIVISION DE FORMULACION, MONITOREO Y EVALUACIONES DE PLANES, PROGRAMAS Y PROYECTOS-ONE</t>
  </si>
  <si>
    <t>JOSE MIGUEL NUÑEZ SOLANO</t>
  </si>
  <si>
    <t xml:space="preserve">MARIA ANTONIA BRIÑO LEONIDAS </t>
  </si>
  <si>
    <t xml:space="preserve">DANIEL MEJIA CARABALLO </t>
  </si>
  <si>
    <t>SECCION DE ARCHIVO CENTRAL- ONE</t>
  </si>
  <si>
    <t>MARCIA JOSEFINA CONTRERAS TEJEDA</t>
  </si>
  <si>
    <t>ENRIQUE BATISTA DE LA CRUZ</t>
  </si>
  <si>
    <t xml:space="preserve">YARELYIS ALTAGRACIA ESPINAL LOPEZ </t>
  </si>
  <si>
    <t>LEONEL SANLANTE CARRASCO</t>
  </si>
  <si>
    <t>OLGA CELESTE MUÑOZ PEÑA</t>
  </si>
  <si>
    <t>SECCION DE REGISTRO, CONTROL Y NOMINAS- ONE</t>
  </si>
  <si>
    <t>RICHARD BLANCO</t>
  </si>
  <si>
    <t>DIVISION DE PRESUPUESTO-ONE</t>
  </si>
  <si>
    <t>KATY MORENO CHARLES</t>
  </si>
  <si>
    <t>ANALISTA PRESUPUESTO</t>
  </si>
  <si>
    <t>Sutotal</t>
  </si>
  <si>
    <t>CARRERA ADM</t>
  </si>
  <si>
    <t>JOSE IVAN RODRIGUEZ RAY</t>
  </si>
  <si>
    <t>SOPORTE TENICO DE REDES Y CO</t>
  </si>
  <si>
    <t>DIVISION DE SERVICIOS GENERALES- ONE</t>
  </si>
  <si>
    <t>DIRECCION DE NORMATIVAS Y METODOLOGIA-ONE</t>
  </si>
  <si>
    <t>DIVISION DE ESTADISTICAS SOCIALES- ONE</t>
  </si>
  <si>
    <t xml:space="preserve">TECNICO DE PLANIFICACION </t>
  </si>
  <si>
    <t>DIVISION DE DESARROLLO INSTITUCIONAL YCALIDAD EN LA GESTION-ONE</t>
  </si>
  <si>
    <t>P. PROBATORIO</t>
  </si>
  <si>
    <t>HERMINIA ERCIRA DOTEL SANCHEZ</t>
  </si>
  <si>
    <t>DESARROLLADOR DE SISTEMAS II</t>
  </si>
  <si>
    <t>WILLY NEY OTAÑEZ REYES</t>
  </si>
  <si>
    <t xml:space="preserve">ENCARGADO </t>
  </si>
  <si>
    <t>SANTIAGO JOSE DE PEÑA</t>
  </si>
  <si>
    <t>ANA LUISA FELIX FELIPE</t>
  </si>
  <si>
    <t>ANALISTA LEGAL</t>
  </si>
  <si>
    <t>COORDINADORA EJECUTIVA</t>
  </si>
  <si>
    <t>OFICIAL DE ACCESO A LA INFORM</t>
  </si>
  <si>
    <t>ANALISTA CALIDAD EN LA GESTION</t>
  </si>
  <si>
    <t xml:space="preserve">ENC. DIV. DESARROLLO HUMANO </t>
  </si>
  <si>
    <t>MANUEL ADELSO CRUZ AMEZQUITA</t>
  </si>
  <si>
    <t>DEPARTAMENTO DE METODOLOGIAS-ONE</t>
  </si>
  <si>
    <t xml:space="preserve">JOSEFINA DE LOS ANGELES MANZUETA </t>
  </si>
  <si>
    <t>ANA ELIZABETH RODRIGUEZ PEREZ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</si>
  <si>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</si>
  <si>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</si>
  <si>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</si>
  <si>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</si>
  <si>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 xml:space="preserve">TECNICO CONTROL DE BIENES </t>
  </si>
  <si>
    <t xml:space="preserve">COORDINADOR DE CAMPO </t>
  </si>
  <si>
    <t>ANALISTA SECTORIAL</t>
  </si>
  <si>
    <t>DIVISION DE OPERACIONES ENCUESTAS- ONE</t>
  </si>
  <si>
    <t>DIVISION DE OPERACIONES DE CENSOS- ONE</t>
  </si>
  <si>
    <t xml:space="preserve">MARGARITA LARA LARA </t>
  </si>
  <si>
    <t>ANALISTA DE MEDIOS</t>
  </si>
  <si>
    <t>DEPARTAMENTO DE ESTADISTICAS MACROECONOMICAS Y SECTORIALES-ONE</t>
  </si>
  <si>
    <t>ANALISTA DE RECURSOS HUMANOS</t>
  </si>
  <si>
    <t>Mes de Octubre 2022</t>
  </si>
  <si>
    <t xml:space="preserve">GRESY MARIBEL BAEZ DE LOS SANTOS </t>
  </si>
  <si>
    <t xml:space="preserve">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</si>
</sst>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0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NumberFormat="1"/>
    <xf numFmtId="0" fontId="16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4" fontId="0" fillId="0" borderId="0" xfId="0" applyNumberFormat="1" applyFont="1"/>
    <xf numFmtId="14" fontId="0" fillId="0" borderId="0" xfId="0" applyNumberFormat="1"/>
    <xf numFmtId="0" fontId="0" fillId="0" borderId="0" xfId="0" applyBorder="1" applyAlignment="1">
      <alignment horizontal="left" vertical="center"/>
    </xf>
    <xf numFmtId="0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19" fillId="35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/>
    <xf numFmtId="4" fontId="16" fillId="37" borderId="0" xfId="0" applyNumberFormat="1" applyFont="1" applyFill="1"/>
    <xf numFmtId="0" fontId="0" fillId="37" borderId="0" xfId="0" applyFill="1"/>
    <xf numFmtId="0" fontId="22" fillId="0" borderId="0" xfId="0" applyFont="1" applyFill="1"/>
    <xf numFmtId="4" fontId="0" fillId="0" borderId="0" xfId="0" applyNumberFormat="1" applyFill="1"/>
    <xf numFmtId="0" fontId="16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4" fontId="22" fillId="37" borderId="0" xfId="0" applyNumberFormat="1" applyFont="1" applyFill="1"/>
    <xf numFmtId="0" fontId="0" fillId="0" borderId="0" xfId="0" applyFont="1" applyFill="1" applyBorder="1" applyAlignment="1">
      <alignment horizontal="left" vertical="center"/>
    </xf>
    <xf numFmtId="4" fontId="22" fillId="0" borderId="0" xfId="0" applyNumberFormat="1" applyFont="1" applyFill="1"/>
    <xf numFmtId="4" fontId="16" fillId="0" borderId="0" xfId="0" applyNumberFormat="1" applyFont="1" applyFill="1"/>
    <xf numFmtId="0" fontId="22" fillId="0" borderId="0" xfId="0" applyFont="1"/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1" fillId="0" borderId="0" xfId="1" applyFont="1" applyAlignment="1">
      <alignment horizontal="left"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Border="1" applyAlignment="1">
      <alignment horizontal="left" vertical="center"/>
    </xf>
    <xf numFmtId="0" fontId="0" fillId="0" borderId="0" xfId="0" applyFont="1" applyFill="1"/>
    <xf numFmtId="0" fontId="0" fillId="0" borderId="0" xfId="0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 vertical="center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4" fontId="16" fillId="38" borderId="0" xfId="0" applyNumberFormat="1" applyFont="1" applyFill="1"/>
    <xf numFmtId="0" fontId="0" fillId="38" borderId="0" xfId="0" applyFill="1"/>
    <xf numFmtId="0" fontId="0" fillId="0" borderId="0" xfId="0" applyFont="1" applyFill="1" applyAlignment="1">
      <alignment horizontal="center"/>
    </xf>
    <xf numFmtId="4" fontId="0" fillId="0" borderId="0" xfId="0" applyNumberFormat="1" applyFont="1" applyFill="1"/>
    <xf numFmtId="0" fontId="0" fillId="33" borderId="0" xfId="0" applyFill="1"/>
    <xf numFmtId="0" fontId="0" fillId="0" borderId="0" xfId="0" applyFill="1" applyBorder="1"/>
    <xf numFmtId="0" fontId="0" fillId="37" borderId="0" xfId="0" applyFill="1" applyBorder="1"/>
    <xf numFmtId="0" fontId="0" fillId="0" borderId="0" xfId="0" applyBorder="1"/>
    <xf numFmtId="0" fontId="16" fillId="0" borderId="0" xfId="0" applyFont="1" applyFill="1" applyAlignment="1">
      <alignment horizontal="left" vertical="center"/>
    </xf>
    <xf numFmtId="0" fontId="0" fillId="38" borderId="0" xfId="0" applyFont="1" applyFill="1" applyAlignment="1">
      <alignment horizontal="center"/>
    </xf>
    <xf numFmtId="0" fontId="16" fillId="39" borderId="0" xfId="0" applyFont="1" applyFill="1"/>
    <xf numFmtId="0" fontId="0" fillId="39" borderId="0" xfId="0" applyFill="1"/>
    <xf numFmtId="4" fontId="16" fillId="0" borderId="0" xfId="0" applyNumberFormat="1" applyFont="1"/>
    <xf numFmtId="0" fontId="22" fillId="0" borderId="0" xfId="0" applyFont="1" applyFill="1" applyAlignment="1">
      <alignment horizontal="center"/>
    </xf>
    <xf numFmtId="0" fontId="23" fillId="38" borderId="0" xfId="0" applyFont="1" applyFill="1"/>
    <xf numFmtId="0" fontId="23" fillId="38" borderId="0" xfId="0" applyFont="1" applyFill="1" applyAlignment="1">
      <alignment horizontal="center"/>
    </xf>
    <xf numFmtId="4" fontId="23" fillId="38" borderId="0" xfId="0" applyNumberFormat="1" applyFont="1" applyFill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" fontId="23" fillId="0" borderId="0" xfId="0" applyNumberFormat="1" applyFont="1" applyFill="1"/>
    <xf numFmtId="43" fontId="1" fillId="0" borderId="0" xfId="1" applyFont="1" applyAlignment="1">
      <alignment vertical="center"/>
    </xf>
    <xf numFmtId="43" fontId="1" fillId="0" borderId="0" xfId="1" applyFont="1" applyAlignment="1">
      <alignment horizontal="right" vertical="center"/>
    </xf>
    <xf numFmtId="0" fontId="0" fillId="37" borderId="0" xfId="0" applyFont="1" applyFill="1" applyAlignment="1">
      <alignment horizontal="left" vertical="center"/>
    </xf>
    <xf numFmtId="43" fontId="0" fillId="0" borderId="0" xfId="1" applyFont="1" applyAlignment="1"/>
    <xf numFmtId="0" fontId="0" fillId="37" borderId="0" xfId="0" applyFill="1" applyAlignment="1">
      <alignment horizontal="center"/>
    </xf>
    <xf numFmtId="4" fontId="0" fillId="37" borderId="0" xfId="0" applyNumberFormat="1" applyFill="1"/>
    <xf numFmtId="0" fontId="0" fillId="37" borderId="0" xfId="0" applyFont="1" applyFill="1"/>
    <xf numFmtId="0" fontId="0" fillId="38" borderId="0" xfId="0" applyFont="1" applyFill="1"/>
    <xf numFmtId="4" fontId="0" fillId="37" borderId="0" xfId="0" applyNumberFormat="1" applyFont="1" applyFill="1"/>
    <xf numFmtId="0" fontId="0" fillId="37" borderId="0" xfId="0" applyFont="1" applyFill="1" applyAlignment="1">
      <alignment horizontal="center"/>
    </xf>
    <xf numFmtId="165" fontId="0" fillId="0" borderId="0" xfId="0" applyNumberFormat="1"/>
    <xf numFmtId="43" fontId="0" fillId="0" borderId="0" xfId="1" applyFont="1"/>
    <xf numFmtId="165" fontId="0" fillId="0" borderId="0" xfId="0" applyNumberFormat="1" applyFont="1" applyFill="1"/>
    <xf numFmtId="0" fontId="0" fillId="37" borderId="23" xfId="0" applyFill="1" applyBorder="1"/>
    <xf numFmtId="0" fontId="0" fillId="37" borderId="0" xfId="0" applyFill="1" applyBorder="1" applyAlignment="1">
      <alignment horizontal="left" vertical="center"/>
    </xf>
    <xf numFmtId="0" fontId="0" fillId="37" borderId="0" xfId="0" applyFill="1" applyBorder="1" applyAlignment="1">
      <alignment horizontal="center"/>
    </xf>
    <xf numFmtId="14" fontId="0" fillId="37" borderId="0" xfId="0" applyNumberFormat="1" applyFill="1" applyAlignment="1">
      <alignment horizontal="left"/>
    </xf>
    <xf numFmtId="0" fontId="0" fillId="33" borderId="0" xfId="0" applyFont="1" applyFill="1"/>
    <xf numFmtId="0" fontId="0" fillId="33" borderId="0" xfId="0" applyFont="1" applyFill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 applyAlignment="1">
      <alignment horizontal="left" vertical="center"/>
    </xf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22" xfId="0" applyFont="1" applyFill="1" applyBorder="1" applyAlignment="1">
      <alignment horizontal="center"/>
    </xf>
    <xf numFmtId="43" fontId="18" fillId="34" borderId="11" xfId="1" applyFont="1" applyFill="1" applyBorder="1" applyAlignment="1">
      <alignment horizontal="center" vertical="center"/>
    </xf>
    <xf numFmtId="43" fontId="18" fillId="34" borderId="15" xfId="1" applyFont="1" applyFill="1" applyBorder="1" applyAlignment="1">
      <alignment horizontal="center" vertical="center"/>
    </xf>
    <xf numFmtId="43" fontId="18" fillId="34" borderId="12" xfId="1" applyFont="1" applyFill="1" applyBorder="1" applyAlignment="1">
      <alignment horizontal="center" vertical="center"/>
    </xf>
    <xf numFmtId="43" fontId="18" fillId="34" borderId="16" xfId="1" applyFont="1" applyFill="1" applyBorder="1" applyAlignment="1">
      <alignment horizontal="center" vertical="center"/>
    </xf>
    <xf numFmtId="4" fontId="18" fillId="34" borderId="12" xfId="1" applyNumberFormat="1" applyFont="1" applyFill="1" applyBorder="1" applyAlignment="1">
      <alignment horizontal="center" vertical="center"/>
    </xf>
    <xf numFmtId="4" fontId="18" fillId="34" borderId="16" xfId="1" applyNumberFormat="1" applyFont="1" applyFill="1" applyBorder="1" applyAlignment="1">
      <alignment horizontal="center" vertical="center"/>
    </xf>
    <xf numFmtId="4" fontId="18" fillId="34" borderId="13" xfId="1" applyNumberFormat="1" applyFont="1" applyFill="1" applyBorder="1" applyAlignment="1">
      <alignment horizontal="center" vertical="center"/>
    </xf>
    <xf numFmtId="4" fontId="18" fillId="34" borderId="17" xfId="1" applyNumberFormat="1" applyFont="1" applyFill="1" applyBorder="1" applyAlignment="1">
      <alignment horizontal="center" vertical="center"/>
    </xf>
    <xf numFmtId="4" fontId="18" fillId="34" borderId="14" xfId="1" applyNumberFormat="1" applyFont="1" applyFill="1" applyBorder="1" applyAlignment="1">
      <alignment horizontal="center" vertical="center"/>
    </xf>
    <xf numFmtId="4" fontId="18" fillId="34" borderId="18" xfId="1" applyNumberFormat="1" applyFont="1" applyFill="1" applyBorder="1" applyAlignment="1">
      <alignment horizontal="center" vertical="center"/>
    </xf>
    <xf numFmtId="43" fontId="18" fillId="34" borderId="13" xfId="1" applyFont="1" applyFill="1" applyBorder="1" applyAlignment="1">
      <alignment horizontal="center" vertical="center" wrapText="1"/>
    </xf>
    <xf numFmtId="43" fontId="18" fillId="34" borderId="17" xfId="1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1</xdr:row>
      <xdr:rowOff>41275</xdr:rowOff>
    </xdr:from>
    <xdr:to>
      <xdr:col>0</xdr:col>
      <xdr:colOff>1765300</xdr:colOff>
      <xdr:row>5</xdr:row>
      <xdr:rowOff>96499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231775"/>
          <a:ext cx="1409700" cy="14204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517524</xdr:colOff>
      <xdr:row>1</xdr:row>
      <xdr:rowOff>77787</xdr:rowOff>
    </xdr:from>
    <xdr:to>
      <xdr:col>10</xdr:col>
      <xdr:colOff>1119804</xdr:colOff>
      <xdr:row>5</xdr:row>
      <xdr:rowOff>11993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5274" y="268287"/>
          <a:ext cx="2380280" cy="129945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2857499</xdr:colOff>
      <xdr:row>471</xdr:row>
      <xdr:rowOff>123701</xdr:rowOff>
    </xdr:from>
    <xdr:to>
      <xdr:col>6</xdr:col>
      <xdr:colOff>1041976</xdr:colOff>
      <xdr:row>498</xdr:row>
      <xdr:rowOff>61850</xdr:rowOff>
    </xdr:to>
    <xdr:pic>
      <xdr:nvPicPr>
        <xdr:cNvPr id="8" name="image1.jpe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57499" y="88434058"/>
          <a:ext cx="9824769" cy="508412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eryira Josefina Durán Ortíz" id="{13B14121-6437-42F5-8B73-F8148CAE3293}" userId="S::Seryira.Duran@one.gob.do::77bd64cf-b1a6-4f18-bb4a-09c075b85b9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4" dT="2022-09-08T15:20:11.87" personId="{13B14121-6437-42F5-8B73-F8148CAE3293}" id="{0636A0E7-870D-44A2-88B7-BF2D270642F2}">
    <text>Este colaborador debe estar bajo el area de Servicios Generales</text>
  </threadedComment>
  <threadedComment ref="A18" dT="2022-09-08T15:20:20.61" personId="{13B14121-6437-42F5-8B73-F8148CAE3293}" id="{5D985AA0-CA53-4365-B696-93D1AA9A7821}">
    <text>Este colaborador debe estar bajo el area de Servicios Generales</text>
  </threadedComment>
  <threadedComment ref="B215" dT="2022-09-08T15:41:37.40" personId="{13B14121-6437-42F5-8B73-F8148CAE3293}" id="{95472E65-2310-405F-AAF6-55F368A3963A}">
    <text>A esta colaboradora se le reclasifico su cargo</text>
  </threadedComment>
  <threadedComment ref="A246" dT="2022-09-08T15:33:27.93" personId="{13B14121-6437-42F5-8B73-F8148CAE3293}" id="{A61CF3D8-AEE2-4502-92A2-95248AB3A6D3}">
    <text>Empleado de Carrera</text>
  </threadedComment>
  <threadedComment ref="B251" dT="2022-09-08T15:34:25.35" personId="{13B14121-6437-42F5-8B73-F8148CAE3293}" id="{236307B4-081D-4C77-9BD4-B8A269F115CE}">
    <text xml:space="preserve">Esta persona fue trasladada a la Sección de Archivo </text>
  </threadedComment>
  <threadedComment ref="B260" dT="2022-09-08T15:34:52.16" personId="{13B14121-6437-42F5-8B73-F8148CAE3293}" id="{AFE25094-BD12-4FB0-8E18-830B83F8F3A0}">
    <text>Poner el nombre completo del cargo</text>
  </threadedComment>
  <threadedComment ref="A267" dT="2022-09-08T15:37:30.67" personId="{13B14121-6437-42F5-8B73-F8148CAE3293}" id="{F864E3FF-13B6-40D9-BDFB-75F5C1751950}">
    <text>Esta persona pertenece al departamento de Procesamiento de Datos</text>
  </threadedComment>
  <threadedComment ref="D349" dT="2022-09-07T15:24:39.96" personId="{13B14121-6437-42F5-8B73-F8148CAE3293}" id="{87CC1CAB-28BA-4859-A798-2D1DFD212021}">
    <text>Carrera Adm</text>
  </threadedComment>
  <threadedComment ref="D465" dT="2022-09-08T15:17:03.33" personId="{13B14121-6437-42F5-8B73-F8148CAE3293}" id="{DE20B4C9-4D1F-474A-802A-5C306B059FDA}">
    <text>Empleada de Carrera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T488"/>
  <sheetViews>
    <sheetView tabSelected="1" topLeftCell="A358" zoomScale="77" zoomScaleNormal="77" zoomScaleSheetLayoutView="75" zoomScalePageLayoutView="40" workbookViewId="0">
      <selection activeCell="H480" sqref="H480"/>
    </sheetView>
  </sheetViews>
  <sheetFormatPr baseColWidth="10" defaultRowHeight="15" x14ac:dyDescent="0.25"/>
  <cols>
    <col min="1" max="1" width="51.85546875" customWidth="1"/>
    <col min="2" max="2" width="44.28515625" customWidth="1"/>
    <col min="3" max="3" width="8.140625" style="32" customWidth="1"/>
    <col min="4" max="4" width="20.85546875" customWidth="1"/>
    <col min="5" max="5" width="26.140625" style="1" customWidth="1"/>
    <col min="6" max="6" width="23.140625" style="1" customWidth="1"/>
    <col min="7" max="7" width="22.85546875" style="1" customWidth="1"/>
    <col min="8" max="8" width="23.7109375" style="1" customWidth="1"/>
    <col min="9" max="9" width="23" style="1" customWidth="1"/>
    <col min="10" max="10" width="26.7109375" style="1" customWidth="1"/>
    <col min="11" max="11" width="25.42578125" style="1" bestFit="1" customWidth="1"/>
    <col min="12" max="126" width="11.42578125" style="5"/>
  </cols>
  <sheetData>
    <row r="1" spans="1:126" x14ac:dyDescent="0.25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26" ht="30" x14ac:dyDescent="0.4">
      <c r="A2" s="125" t="s">
        <v>226</v>
      </c>
      <c r="B2" s="126"/>
      <c r="C2" s="126"/>
      <c r="D2" s="126"/>
      <c r="E2" s="126"/>
      <c r="F2" s="126"/>
      <c r="G2" s="126"/>
      <c r="H2" s="126"/>
      <c r="I2" s="126"/>
      <c r="J2" s="126"/>
      <c r="K2" s="127"/>
    </row>
    <row r="3" spans="1:126" ht="30" x14ac:dyDescent="0.4">
      <c r="A3" s="125" t="s">
        <v>195</v>
      </c>
      <c r="B3" s="126"/>
      <c r="C3" s="126"/>
      <c r="D3" s="126"/>
      <c r="E3" s="126"/>
      <c r="F3" s="126"/>
      <c r="G3" s="126"/>
      <c r="H3" s="126"/>
      <c r="I3" s="126"/>
      <c r="J3" s="126"/>
      <c r="K3" s="127"/>
    </row>
    <row r="4" spans="1:126" ht="23.25" x14ac:dyDescent="0.35">
      <c r="A4" s="107" t="s">
        <v>196</v>
      </c>
      <c r="B4" s="108"/>
      <c r="C4" s="108"/>
      <c r="D4" s="108"/>
      <c r="E4" s="108"/>
      <c r="F4" s="108"/>
      <c r="G4" s="108"/>
      <c r="H4" s="108"/>
      <c r="I4" s="108"/>
      <c r="J4" s="108"/>
      <c r="K4" s="109"/>
    </row>
    <row r="5" spans="1:126" ht="23.25" x14ac:dyDescent="0.35">
      <c r="A5" s="107" t="s">
        <v>395</v>
      </c>
      <c r="B5" s="108"/>
      <c r="C5" s="108"/>
      <c r="D5" s="108"/>
      <c r="E5" s="108"/>
      <c r="F5" s="108"/>
      <c r="G5" s="108"/>
      <c r="H5" s="108"/>
      <c r="I5" s="108"/>
      <c r="J5" s="108"/>
      <c r="K5" s="109"/>
    </row>
    <row r="6" spans="1:126" ht="24" thickBot="1" x14ac:dyDescent="0.4">
      <c r="A6" s="107" t="s">
        <v>489</v>
      </c>
      <c r="B6" s="108"/>
      <c r="C6" s="108"/>
      <c r="D6" s="108"/>
      <c r="E6" s="108"/>
      <c r="F6" s="108"/>
      <c r="G6" s="108"/>
      <c r="H6" s="108"/>
      <c r="I6" s="108"/>
      <c r="J6" s="108"/>
      <c r="K6" s="109"/>
    </row>
    <row r="7" spans="1:126" x14ac:dyDescent="0.25">
      <c r="A7" s="110" t="s">
        <v>292</v>
      </c>
      <c r="B7" s="112" t="s">
        <v>0</v>
      </c>
      <c r="C7" s="112" t="s">
        <v>383</v>
      </c>
      <c r="D7" s="120" t="s">
        <v>291</v>
      </c>
      <c r="E7" s="114" t="s">
        <v>193</v>
      </c>
      <c r="F7" s="116" t="s">
        <v>1</v>
      </c>
      <c r="G7" s="114" t="s">
        <v>2</v>
      </c>
      <c r="H7" s="116" t="s">
        <v>3</v>
      </c>
      <c r="I7" s="114" t="s">
        <v>4</v>
      </c>
      <c r="J7" s="114" t="s">
        <v>5</v>
      </c>
      <c r="K7" s="118" t="s">
        <v>6</v>
      </c>
    </row>
    <row r="8" spans="1:126" ht="15.75" thickBot="1" x14ac:dyDescent="0.3">
      <c r="A8" s="111"/>
      <c r="B8" s="113"/>
      <c r="C8" s="113"/>
      <c r="D8" s="121"/>
      <c r="E8" s="115"/>
      <c r="F8" s="117"/>
      <c r="G8" s="115"/>
      <c r="H8" s="117"/>
      <c r="I8" s="115"/>
      <c r="J8" s="115"/>
      <c r="K8" s="119"/>
    </row>
    <row r="10" spans="1:126" x14ac:dyDescent="0.25">
      <c r="A10" s="105" t="s">
        <v>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</row>
    <row r="11" spans="1:126" x14ac:dyDescent="0.25">
      <c r="A11" s="28" t="s">
        <v>205</v>
      </c>
      <c r="B11" t="s">
        <v>316</v>
      </c>
      <c r="C11" s="32" t="s">
        <v>361</v>
      </c>
      <c r="D11" t="s">
        <v>242</v>
      </c>
      <c r="E11" s="1">
        <v>110000</v>
      </c>
      <c r="F11" s="1">
        <f>E11*0.0287</f>
        <v>3157</v>
      </c>
      <c r="G11" s="1">
        <v>14457.62</v>
      </c>
      <c r="H11" s="30">
        <f>E11*0.0304</f>
        <v>3344</v>
      </c>
      <c r="I11" s="1">
        <v>25</v>
      </c>
      <c r="J11" s="1">
        <f>+F11+G11+H11+I11</f>
        <v>20983.62</v>
      </c>
      <c r="K11" s="1">
        <f>+E11-J11</f>
        <v>89016.38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</row>
    <row r="12" spans="1:126" x14ac:dyDescent="0.25">
      <c r="A12" s="28" t="s">
        <v>183</v>
      </c>
      <c r="B12" t="s">
        <v>184</v>
      </c>
      <c r="C12" s="32" t="s">
        <v>361</v>
      </c>
      <c r="D12" t="s">
        <v>242</v>
      </c>
      <c r="E12" s="1">
        <v>60000</v>
      </c>
      <c r="F12" s="1">
        <f>E12*0.0287</f>
        <v>1722</v>
      </c>
      <c r="G12" s="1">
        <v>3486.68</v>
      </c>
      <c r="H12" s="30">
        <f>E12*0.0304</f>
        <v>1824</v>
      </c>
      <c r="I12" s="1">
        <v>7672.48</v>
      </c>
      <c r="J12" s="1">
        <f t="shared" ref="J12:J22" si="0">+F12+G12+H12+I12</f>
        <v>14705.16</v>
      </c>
      <c r="K12" s="1">
        <f t="shared" ref="K12:K22" si="1">+E12-J12</f>
        <v>45294.84</v>
      </c>
    </row>
    <row r="13" spans="1:126" x14ac:dyDescent="0.25">
      <c r="A13" s="28" t="s">
        <v>10</v>
      </c>
      <c r="B13" t="s">
        <v>9</v>
      </c>
      <c r="C13" s="32" t="s">
        <v>361</v>
      </c>
      <c r="D13" t="s">
        <v>240</v>
      </c>
      <c r="E13" s="1">
        <v>85000</v>
      </c>
      <c r="F13" s="1">
        <f>E13*0.0287</f>
        <v>2439.5</v>
      </c>
      <c r="G13" s="1">
        <v>7442.66</v>
      </c>
      <c r="H13" s="30">
        <f t="shared" ref="H13" si="2">E13*0.0304</f>
        <v>2584</v>
      </c>
      <c r="I13" s="1">
        <v>4852.3500000000004</v>
      </c>
      <c r="J13" s="1">
        <f t="shared" si="0"/>
        <v>17318.509999999998</v>
      </c>
      <c r="K13" s="1">
        <f t="shared" si="1"/>
        <v>67681.490000000005</v>
      </c>
    </row>
    <row r="14" spans="1:126" x14ac:dyDescent="0.25">
      <c r="A14" s="28" t="s">
        <v>321</v>
      </c>
      <c r="B14" t="s">
        <v>11</v>
      </c>
      <c r="C14" s="33" t="s">
        <v>361</v>
      </c>
      <c r="D14" t="s">
        <v>242</v>
      </c>
      <c r="E14" s="1">
        <v>240000</v>
      </c>
      <c r="F14" s="1">
        <v>6888</v>
      </c>
      <c r="G14" s="1">
        <v>45624.92</v>
      </c>
      <c r="H14" s="30">
        <v>4943.8</v>
      </c>
      <c r="I14" s="1">
        <v>25</v>
      </c>
      <c r="J14" s="1">
        <f t="shared" si="0"/>
        <v>57481.72</v>
      </c>
      <c r="K14" s="1">
        <f t="shared" si="1"/>
        <v>182518.28</v>
      </c>
    </row>
    <row r="15" spans="1:126" x14ac:dyDescent="0.25">
      <c r="A15" s="28" t="s">
        <v>324</v>
      </c>
      <c r="B15" t="s">
        <v>316</v>
      </c>
      <c r="C15" s="33" t="s">
        <v>361</v>
      </c>
      <c r="D15" t="s">
        <v>242</v>
      </c>
      <c r="E15" s="1">
        <v>80000</v>
      </c>
      <c r="F15" s="1">
        <v>2296</v>
      </c>
      <c r="G15" s="1">
        <v>7400.87</v>
      </c>
      <c r="H15" s="30">
        <v>2432</v>
      </c>
      <c r="I15" s="1">
        <v>25</v>
      </c>
      <c r="J15" s="1">
        <f t="shared" si="0"/>
        <v>12153.87</v>
      </c>
      <c r="K15" s="1">
        <f t="shared" si="1"/>
        <v>67846.13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pans="1:126" x14ac:dyDescent="0.25">
      <c r="A16" s="28" t="s">
        <v>29</v>
      </c>
      <c r="B16" t="s">
        <v>316</v>
      </c>
      <c r="C16" s="33" t="s">
        <v>362</v>
      </c>
      <c r="D16" t="s">
        <v>242</v>
      </c>
      <c r="E16" s="1">
        <v>165000</v>
      </c>
      <c r="F16" s="1">
        <f>E16*0.0287</f>
        <v>4735.5</v>
      </c>
      <c r="G16" s="1">
        <v>27413.040000000001</v>
      </c>
      <c r="H16" s="30">
        <v>4943.8</v>
      </c>
      <c r="I16" s="1">
        <v>25</v>
      </c>
      <c r="J16" s="1">
        <f t="shared" si="0"/>
        <v>37117.339999999997</v>
      </c>
      <c r="K16" s="1">
        <f t="shared" si="1"/>
        <v>127882.66</v>
      </c>
    </row>
    <row r="17" spans="1:126" x14ac:dyDescent="0.25">
      <c r="A17" s="28" t="s">
        <v>331</v>
      </c>
      <c r="B17" t="s">
        <v>316</v>
      </c>
      <c r="C17" s="33" t="s">
        <v>362</v>
      </c>
      <c r="D17" t="s">
        <v>242</v>
      </c>
      <c r="E17" s="1">
        <v>165000</v>
      </c>
      <c r="F17" s="1">
        <v>4735.5</v>
      </c>
      <c r="G17" s="1">
        <v>27413.040000000001</v>
      </c>
      <c r="H17" s="30">
        <v>4943.8</v>
      </c>
      <c r="I17" s="1">
        <v>25</v>
      </c>
      <c r="J17" s="1">
        <f t="shared" si="0"/>
        <v>37117.339999999997</v>
      </c>
      <c r="K17" s="1">
        <f t="shared" si="1"/>
        <v>127882.66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pans="1:126" x14ac:dyDescent="0.25">
      <c r="A18" s="28" t="s">
        <v>332</v>
      </c>
      <c r="B18" t="s">
        <v>316</v>
      </c>
      <c r="C18" s="33" t="s">
        <v>362</v>
      </c>
      <c r="D18" t="s">
        <v>242</v>
      </c>
      <c r="E18" s="1">
        <v>125000</v>
      </c>
      <c r="F18" s="1">
        <v>3587.5</v>
      </c>
      <c r="G18" s="1">
        <v>17985.990000000002</v>
      </c>
      <c r="H18" s="30">
        <v>3800</v>
      </c>
      <c r="I18" s="1">
        <v>25</v>
      </c>
      <c r="J18" s="1">
        <f t="shared" si="0"/>
        <v>25398.49</v>
      </c>
      <c r="K18" s="1">
        <f t="shared" si="1"/>
        <v>99601.51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pans="1:126" x14ac:dyDescent="0.25">
      <c r="A19" s="28" t="s">
        <v>363</v>
      </c>
      <c r="B19" t="s">
        <v>316</v>
      </c>
      <c r="C19" s="33" t="s">
        <v>362</v>
      </c>
      <c r="D19" t="s">
        <v>242</v>
      </c>
      <c r="E19" s="1">
        <v>91000</v>
      </c>
      <c r="F19" s="1">
        <v>2611.6999999999998</v>
      </c>
      <c r="G19" s="1">
        <v>9988.34</v>
      </c>
      <c r="H19" s="30">
        <v>2766.4</v>
      </c>
      <c r="I19" s="1">
        <v>1850</v>
      </c>
      <c r="J19" s="1">
        <f t="shared" si="0"/>
        <v>17216.439999999999</v>
      </c>
      <c r="K19" s="1">
        <f t="shared" si="1"/>
        <v>73783.56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pans="1:126" x14ac:dyDescent="0.25">
      <c r="A20" s="28" t="s">
        <v>38</v>
      </c>
      <c r="B20" t="s">
        <v>316</v>
      </c>
      <c r="C20" s="33" t="s">
        <v>361</v>
      </c>
      <c r="D20" t="s">
        <v>242</v>
      </c>
      <c r="E20" s="1">
        <v>105000</v>
      </c>
      <c r="F20" s="1">
        <v>3013.5</v>
      </c>
      <c r="G20" s="1">
        <v>12903.38</v>
      </c>
      <c r="H20" s="30">
        <v>3192</v>
      </c>
      <c r="I20" s="1">
        <v>1787.45</v>
      </c>
      <c r="J20" s="1">
        <f t="shared" si="0"/>
        <v>20896.330000000002</v>
      </c>
      <c r="K20" s="1">
        <f t="shared" si="1"/>
        <v>84103.67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5" customFormat="1" x14ac:dyDescent="0.25">
      <c r="A21" s="5" t="s">
        <v>258</v>
      </c>
      <c r="B21" s="57" t="s">
        <v>201</v>
      </c>
      <c r="C21" s="58" t="s">
        <v>362</v>
      </c>
      <c r="D21" s="5" t="s">
        <v>242</v>
      </c>
      <c r="E21" s="30">
        <v>23000</v>
      </c>
      <c r="F21" s="30">
        <f t="shared" ref="F21" si="3">E21*0.0287</f>
        <v>660.1</v>
      </c>
      <c r="G21" s="30">
        <v>0</v>
      </c>
      <c r="H21" s="30">
        <f>E21*0.0304</f>
        <v>699.2</v>
      </c>
      <c r="I21" s="30">
        <v>6210.61</v>
      </c>
      <c r="J21" s="30">
        <f>+F21+G21+H21+I21</f>
        <v>7569.91</v>
      </c>
      <c r="K21" s="30">
        <f>+E21-J21</f>
        <v>15430.09</v>
      </c>
    </row>
    <row r="22" spans="1:126" x14ac:dyDescent="0.25">
      <c r="A22" s="28" t="s">
        <v>302</v>
      </c>
      <c r="B22" t="s">
        <v>468</v>
      </c>
      <c r="C22" s="33" t="s">
        <v>361</v>
      </c>
      <c r="D22" t="s">
        <v>242</v>
      </c>
      <c r="E22" s="1">
        <v>133000</v>
      </c>
      <c r="F22" s="1">
        <v>3817.1</v>
      </c>
      <c r="G22" s="1">
        <v>19867.79</v>
      </c>
      <c r="H22" s="30">
        <v>4043.2</v>
      </c>
      <c r="I22" s="1">
        <v>175</v>
      </c>
      <c r="J22" s="1">
        <f t="shared" si="0"/>
        <v>27903.09</v>
      </c>
      <c r="K22" s="1">
        <f t="shared" si="1"/>
        <v>105096.91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1:126" x14ac:dyDescent="0.25">
      <c r="A23" s="3" t="s">
        <v>12</v>
      </c>
      <c r="B23" s="3">
        <v>12</v>
      </c>
      <c r="C23" s="34"/>
      <c r="D23" s="3"/>
      <c r="E23" s="4">
        <f t="shared" ref="E23:K23" si="4">SUM(E11:E22)</f>
        <v>1382000</v>
      </c>
      <c r="F23" s="4">
        <f t="shared" si="4"/>
        <v>39663.4</v>
      </c>
      <c r="G23" s="4">
        <f>SUM(G11:G22)</f>
        <v>193984.33</v>
      </c>
      <c r="H23" s="4">
        <f>SUM(H11:H22)</f>
        <v>39516.199999999997</v>
      </c>
      <c r="I23" s="4">
        <f t="shared" si="4"/>
        <v>22697.89</v>
      </c>
      <c r="J23" s="4">
        <f t="shared" si="4"/>
        <v>295861.82</v>
      </c>
      <c r="K23" s="4">
        <f t="shared" si="4"/>
        <v>1086138.18</v>
      </c>
    </row>
    <row r="24" spans="1:126" s="5" customFormat="1" x14ac:dyDescent="0.25">
      <c r="A24" s="6"/>
      <c r="B24" s="6"/>
      <c r="C24" s="40"/>
      <c r="D24" s="6"/>
      <c r="E24" s="49"/>
      <c r="F24" s="49"/>
      <c r="G24" s="49"/>
      <c r="H24" s="49"/>
      <c r="I24" s="49"/>
      <c r="J24" s="49"/>
      <c r="K24" s="49"/>
    </row>
    <row r="25" spans="1:126" s="28" customFormat="1" x14ac:dyDescent="0.25">
      <c r="A25" s="6" t="s">
        <v>396</v>
      </c>
      <c r="B25" s="6"/>
      <c r="C25" s="40"/>
      <c r="D25" s="6"/>
      <c r="E25" s="49"/>
      <c r="F25" s="49"/>
      <c r="G25" s="49"/>
      <c r="H25" s="49"/>
      <c r="I25" s="49"/>
      <c r="J25" s="49"/>
      <c r="K25" s="49"/>
    </row>
    <row r="26" spans="1:126" s="61" customFormat="1" x14ac:dyDescent="0.25">
      <c r="A26" s="61" t="s">
        <v>27</v>
      </c>
      <c r="B26" s="61" t="s">
        <v>469</v>
      </c>
      <c r="C26" s="68" t="s">
        <v>361</v>
      </c>
      <c r="D26" s="61" t="s">
        <v>240</v>
      </c>
      <c r="E26" s="69">
        <v>56000</v>
      </c>
      <c r="F26" s="69">
        <v>1607.2</v>
      </c>
      <c r="G26" s="69">
        <v>2473.94</v>
      </c>
      <c r="H26" s="69">
        <v>1702.4</v>
      </c>
      <c r="I26" s="69">
        <v>1787.45</v>
      </c>
      <c r="J26" s="69">
        <v>7570.99</v>
      </c>
      <c r="K26" s="69">
        <v>48429.01</v>
      </c>
    </row>
    <row r="27" spans="1:126" s="28" customFormat="1" x14ac:dyDescent="0.25">
      <c r="A27" s="64" t="s">
        <v>12</v>
      </c>
      <c r="B27" s="64">
        <v>1</v>
      </c>
      <c r="C27" s="75"/>
      <c r="D27" s="64"/>
      <c r="E27" s="66">
        <f>E26</f>
        <v>56000</v>
      </c>
      <c r="F27" s="66">
        <f>SUM(F26)</f>
        <v>1607.2</v>
      </c>
      <c r="G27" s="66">
        <f>G26</f>
        <v>2473.94</v>
      </c>
      <c r="H27" s="66">
        <f>H26</f>
        <v>1702.4</v>
      </c>
      <c r="I27" s="66">
        <f>I26</f>
        <v>1787.45</v>
      </c>
      <c r="J27" s="66">
        <f>J26</f>
        <v>7570.99</v>
      </c>
      <c r="K27" s="66">
        <f>K26</f>
        <v>48429.01</v>
      </c>
    </row>
    <row r="29" spans="1:126" x14ac:dyDescent="0.25">
      <c r="A29" s="105" t="s">
        <v>28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1:126" x14ac:dyDescent="0.25">
      <c r="A30" t="s">
        <v>21</v>
      </c>
      <c r="B30" t="s">
        <v>371</v>
      </c>
      <c r="C30" s="32" t="s">
        <v>361</v>
      </c>
      <c r="D30" t="s">
        <v>240</v>
      </c>
      <c r="E30" s="1">
        <v>45000</v>
      </c>
      <c r="F30" s="1">
        <f t="shared" ref="F30" si="5">E30*0.0287</f>
        <v>1291.5</v>
      </c>
      <c r="G30" s="1">
        <v>921.46</v>
      </c>
      <c r="H30" s="1">
        <f t="shared" ref="H30" si="6">E30*0.0304</f>
        <v>1368</v>
      </c>
      <c r="I30" s="1">
        <v>1537.45</v>
      </c>
      <c r="J30" s="1">
        <v>5118.41</v>
      </c>
      <c r="K30" s="1">
        <f t="shared" ref="K30" si="7">E30-J30</f>
        <v>39881.589999999997</v>
      </c>
    </row>
    <row r="31" spans="1:126" x14ac:dyDescent="0.25">
      <c r="A31" t="s">
        <v>320</v>
      </c>
      <c r="B31" t="s">
        <v>319</v>
      </c>
      <c r="C31" s="32" t="s">
        <v>361</v>
      </c>
      <c r="D31" t="s">
        <v>242</v>
      </c>
      <c r="E31" s="1">
        <v>23500</v>
      </c>
      <c r="F31" s="1">
        <f t="shared" ref="F31" si="8">E31*0.0287</f>
        <v>674.45</v>
      </c>
      <c r="G31" s="1">
        <v>0</v>
      </c>
      <c r="H31" s="1">
        <f t="shared" ref="H31" si="9">E31*0.0304</f>
        <v>714.4</v>
      </c>
      <c r="I31" s="1">
        <v>1730</v>
      </c>
      <c r="J31" s="1">
        <f t="shared" ref="J31" si="10">F31+G31+H31+I31</f>
        <v>3118.85</v>
      </c>
      <c r="K31" s="1">
        <f t="shared" ref="K31" si="11">E31-J31</f>
        <v>20381.150000000001</v>
      </c>
    </row>
    <row r="32" spans="1:126" x14ac:dyDescent="0.25">
      <c r="A32" t="s">
        <v>466</v>
      </c>
      <c r="B32" t="s">
        <v>467</v>
      </c>
      <c r="C32" s="32" t="s">
        <v>361</v>
      </c>
      <c r="D32" t="s">
        <v>460</v>
      </c>
      <c r="E32" s="1">
        <v>56000</v>
      </c>
      <c r="F32" s="1">
        <v>1607.2</v>
      </c>
      <c r="G32" s="1">
        <v>2733.96</v>
      </c>
      <c r="H32" s="1">
        <v>1702.4</v>
      </c>
      <c r="I32" s="1">
        <v>25</v>
      </c>
      <c r="J32" s="1">
        <v>6068.56</v>
      </c>
      <c r="K32" s="1">
        <v>49931.44</v>
      </c>
    </row>
    <row r="33" spans="1:126" x14ac:dyDescent="0.25">
      <c r="A33" s="3" t="s">
        <v>12</v>
      </c>
      <c r="B33" s="3">
        <v>3</v>
      </c>
      <c r="C33" s="34"/>
      <c r="D33" s="3"/>
      <c r="E33" s="4">
        <f t="shared" ref="E33:K33" si="12">SUM(E30:E31)+E32</f>
        <v>124500</v>
      </c>
      <c r="F33" s="4">
        <f t="shared" si="12"/>
        <v>3573.15</v>
      </c>
      <c r="G33" s="4">
        <f>SUM(G30:G31)+G32</f>
        <v>3655.42</v>
      </c>
      <c r="H33" s="4">
        <f t="shared" si="12"/>
        <v>3784.8</v>
      </c>
      <c r="I33" s="4">
        <f>SUM(I30:I31)+I32</f>
        <v>3292.45</v>
      </c>
      <c r="J33" s="4">
        <f t="shared" si="12"/>
        <v>14305.82</v>
      </c>
      <c r="K33" s="4">
        <f t="shared" si="12"/>
        <v>110194.18</v>
      </c>
    </row>
    <row r="34" spans="1:126" x14ac:dyDescent="0.25">
      <c r="A34" s="26"/>
      <c r="B34" s="26"/>
      <c r="C34" s="35"/>
      <c r="D34" s="26"/>
      <c r="E34" s="27"/>
      <c r="F34" s="27"/>
      <c r="G34" s="27"/>
      <c r="H34" s="27"/>
      <c r="I34" s="27"/>
      <c r="J34" s="27"/>
      <c r="K34" s="27"/>
    </row>
    <row r="35" spans="1:126" x14ac:dyDescent="0.25">
      <c r="A35" s="105" t="s">
        <v>17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pans="1:126" x14ac:dyDescent="0.25">
      <c r="A36" t="s">
        <v>19</v>
      </c>
      <c r="B36" t="s">
        <v>18</v>
      </c>
      <c r="C36" s="32" t="s">
        <v>361</v>
      </c>
      <c r="D36" t="s">
        <v>240</v>
      </c>
      <c r="E36" s="1">
        <v>36000</v>
      </c>
      <c r="F36" s="1">
        <f>E36*0.0287</f>
        <v>1033.2</v>
      </c>
      <c r="G36" s="1">
        <v>0</v>
      </c>
      <c r="H36" s="1">
        <f>E36*0.0304</f>
        <v>1094.4000000000001</v>
      </c>
      <c r="I36" s="1">
        <v>3199.9</v>
      </c>
      <c r="J36" s="1">
        <v>5327.5</v>
      </c>
      <c r="K36" s="1">
        <f>E36-J36</f>
        <v>30672.5</v>
      </c>
    </row>
    <row r="37" spans="1:126" s="28" customFormat="1" x14ac:dyDescent="0.25">
      <c r="A37" t="s">
        <v>197</v>
      </c>
      <c r="B37" t="s">
        <v>458</v>
      </c>
      <c r="C37" s="32" t="s">
        <v>361</v>
      </c>
      <c r="D37" t="s">
        <v>240</v>
      </c>
      <c r="E37" s="1">
        <v>41000</v>
      </c>
      <c r="F37" s="1">
        <f>E37*0.0287</f>
        <v>1176.7</v>
      </c>
      <c r="G37" s="1">
        <v>0</v>
      </c>
      <c r="H37" s="1">
        <f>E37*0.0304</f>
        <v>1246.4000000000001</v>
      </c>
      <c r="I37" s="1">
        <v>175</v>
      </c>
      <c r="J37" s="1">
        <f>F37+G37+H37+I37</f>
        <v>2598.1</v>
      </c>
      <c r="K37" s="1">
        <f>E37-J37</f>
        <v>38401.9</v>
      </c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</row>
    <row r="38" spans="1:126" x14ac:dyDescent="0.25">
      <c r="A38" s="3" t="s">
        <v>12</v>
      </c>
      <c r="B38" s="3">
        <v>2</v>
      </c>
      <c r="C38" s="34"/>
      <c r="D38" s="3"/>
      <c r="E38" s="4">
        <f t="shared" ref="E38:K38" si="13">SUM(E36:E37)</f>
        <v>77000</v>
      </c>
      <c r="F38" s="4">
        <f t="shared" si="13"/>
        <v>2209.9</v>
      </c>
      <c r="G38" s="4">
        <f t="shared" si="13"/>
        <v>0</v>
      </c>
      <c r="H38" s="4">
        <f t="shared" si="13"/>
        <v>2340.8000000000002</v>
      </c>
      <c r="I38" s="4">
        <f>SUM(I36:I37)</f>
        <v>3374.9</v>
      </c>
      <c r="J38" s="4">
        <f t="shared" si="13"/>
        <v>7925.6</v>
      </c>
      <c r="K38" s="4">
        <f t="shared" si="13"/>
        <v>69074.399999999994</v>
      </c>
    </row>
    <row r="39" spans="1:126" x14ac:dyDescent="0.25">
      <c r="A39" s="26"/>
      <c r="B39" s="26"/>
      <c r="C39" s="35"/>
      <c r="D39" s="26"/>
      <c r="E39" s="27"/>
      <c r="F39" s="27"/>
      <c r="G39" s="27"/>
      <c r="H39" s="27"/>
      <c r="I39" s="27"/>
      <c r="J39" s="27"/>
      <c r="K39" s="27"/>
    </row>
    <row r="40" spans="1:126" x14ac:dyDescent="0.25">
      <c r="A40" s="105" t="s">
        <v>459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6" x14ac:dyDescent="0.25">
      <c r="A41" s="50" t="s">
        <v>23</v>
      </c>
      <c r="B41" t="s">
        <v>470</v>
      </c>
      <c r="C41" s="32" t="s">
        <v>361</v>
      </c>
      <c r="D41" t="s">
        <v>242</v>
      </c>
      <c r="E41" s="1">
        <v>56000</v>
      </c>
      <c r="F41" s="1">
        <f t="shared" ref="F41" si="14">E41*0.0287</f>
        <v>1607.2</v>
      </c>
      <c r="G41" s="1">
        <v>2733.96</v>
      </c>
      <c r="H41" s="1">
        <f t="shared" ref="H41" si="15">E41*0.0304</f>
        <v>1702.4</v>
      </c>
      <c r="I41" s="1">
        <v>25</v>
      </c>
      <c r="J41" s="1">
        <v>6068.56</v>
      </c>
      <c r="K41" s="1">
        <v>49931.44</v>
      </c>
    </row>
    <row r="42" spans="1:126" x14ac:dyDescent="0.25">
      <c r="A42" s="50" t="s">
        <v>485</v>
      </c>
      <c r="B42" t="s">
        <v>16</v>
      </c>
      <c r="C42" s="32" t="s">
        <v>361</v>
      </c>
      <c r="D42" t="s">
        <v>240</v>
      </c>
      <c r="E42" s="1">
        <v>89500</v>
      </c>
      <c r="F42" s="1">
        <v>2568.65</v>
      </c>
      <c r="G42" s="1">
        <v>8879.2800000000007</v>
      </c>
      <c r="H42" s="1">
        <v>2720.8</v>
      </c>
      <c r="I42" s="1">
        <v>3049.9</v>
      </c>
      <c r="J42" s="1">
        <v>17218.63</v>
      </c>
      <c r="K42" s="1">
        <v>72281.37</v>
      </c>
    </row>
    <row r="43" spans="1:126" x14ac:dyDescent="0.25">
      <c r="A43" s="3" t="s">
        <v>12</v>
      </c>
      <c r="B43" s="3">
        <v>2</v>
      </c>
      <c r="C43" s="34"/>
      <c r="D43" s="3"/>
      <c r="E43" s="4">
        <f t="shared" ref="E43:K43" si="16">+E41+E42</f>
        <v>145500</v>
      </c>
      <c r="F43" s="4">
        <f t="shared" si="16"/>
        <v>4175.8500000000004</v>
      </c>
      <c r="G43" s="4">
        <f>+G41+G42</f>
        <v>11613.24</v>
      </c>
      <c r="H43" s="4">
        <f t="shared" si="16"/>
        <v>4423.2</v>
      </c>
      <c r="I43" s="4">
        <f t="shared" si="16"/>
        <v>3074.9</v>
      </c>
      <c r="J43" s="4">
        <f t="shared" si="16"/>
        <v>23287.19</v>
      </c>
      <c r="K43" s="4">
        <f t="shared" si="16"/>
        <v>122212.81</v>
      </c>
    </row>
    <row r="45" spans="1:126" x14ac:dyDescent="0.25">
      <c r="A45" s="6" t="s">
        <v>436</v>
      </c>
      <c r="B45" s="6"/>
      <c r="C45" s="40"/>
      <c r="D45" s="6"/>
      <c r="E45" s="49"/>
      <c r="F45" s="49"/>
      <c r="G45" s="49"/>
      <c r="H45" s="49"/>
      <c r="I45" s="49"/>
      <c r="J45" s="49"/>
      <c r="K45" s="49"/>
    </row>
    <row r="46" spans="1:126" x14ac:dyDescent="0.25">
      <c r="A46" s="51" t="s">
        <v>367</v>
      </c>
      <c r="B46" s="52" t="s">
        <v>16</v>
      </c>
      <c r="C46" s="52" t="s">
        <v>370</v>
      </c>
      <c r="D46" s="88" t="s">
        <v>240</v>
      </c>
      <c r="E46" s="53">
        <v>89500</v>
      </c>
      <c r="F46" s="86">
        <v>2568.65</v>
      </c>
      <c r="G46" s="53">
        <v>9635.51</v>
      </c>
      <c r="H46" s="87">
        <v>2720.8</v>
      </c>
      <c r="I46" s="56">
        <v>25</v>
      </c>
      <c r="J46" s="53">
        <v>14949.96</v>
      </c>
      <c r="K46" s="53">
        <v>74550.039999999994</v>
      </c>
    </row>
    <row r="47" spans="1:126" s="67" customFormat="1" x14ac:dyDescent="0.25">
      <c r="A47" s="64" t="s">
        <v>12</v>
      </c>
      <c r="B47" s="64">
        <v>1</v>
      </c>
      <c r="C47" s="65"/>
      <c r="D47" s="64"/>
      <c r="E47" s="66">
        <f>E46</f>
        <v>89500</v>
      </c>
      <c r="F47" s="66">
        <f>SUM(F46)</f>
        <v>2568.65</v>
      </c>
      <c r="G47" s="66">
        <f>G46</f>
        <v>9635.51</v>
      </c>
      <c r="H47" s="66">
        <f>H46</f>
        <v>2720.8</v>
      </c>
      <c r="I47" s="66">
        <f>I46</f>
        <v>25</v>
      </c>
      <c r="J47" s="66">
        <f>J46</f>
        <v>14949.96</v>
      </c>
      <c r="K47" s="66">
        <f>K46</f>
        <v>74550.039999999994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</row>
    <row r="48" spans="1:126" s="5" customFormat="1" x14ac:dyDescent="0.25">
      <c r="A48" s="26"/>
      <c r="B48" s="26"/>
      <c r="C48" s="35"/>
      <c r="D48" s="26"/>
      <c r="E48" s="27"/>
      <c r="F48" s="27"/>
      <c r="G48" s="27"/>
      <c r="H48" s="27"/>
      <c r="I48" s="27"/>
      <c r="J48" s="27"/>
      <c r="K48" s="27"/>
    </row>
    <row r="49" spans="1:126" s="14" customFormat="1" x14ac:dyDescent="0.25">
      <c r="A49" s="105" t="s">
        <v>333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</row>
    <row r="50" spans="1:126" s="3" customFormat="1" x14ac:dyDescent="0.25">
      <c r="A50" t="s">
        <v>15</v>
      </c>
      <c r="B50" t="s">
        <v>16</v>
      </c>
      <c r="C50" s="32" t="s">
        <v>361</v>
      </c>
      <c r="D50" t="s">
        <v>242</v>
      </c>
      <c r="E50" s="1">
        <v>133000</v>
      </c>
      <c r="F50" s="1">
        <v>3817.1</v>
      </c>
      <c r="G50" s="1">
        <v>19867.79</v>
      </c>
      <c r="H50" s="1">
        <f t="shared" ref="H50" si="17">E50*0.0304</f>
        <v>4043.2</v>
      </c>
      <c r="I50" s="1">
        <v>175</v>
      </c>
      <c r="J50" s="1">
        <v>27903.09</v>
      </c>
      <c r="K50" s="1">
        <f>+E50-J50</f>
        <v>105096.91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</row>
    <row r="51" spans="1:126" s="28" customFormat="1" x14ac:dyDescent="0.25">
      <c r="A51" t="s">
        <v>267</v>
      </c>
      <c r="B51" t="s">
        <v>245</v>
      </c>
      <c r="C51" s="32" t="s">
        <v>361</v>
      </c>
      <c r="D51" t="s">
        <v>242</v>
      </c>
      <c r="E51" s="1">
        <v>32000</v>
      </c>
      <c r="F51" s="1">
        <v>918.4</v>
      </c>
      <c r="G51" s="1">
        <v>0</v>
      </c>
      <c r="H51" s="1">
        <v>972.8</v>
      </c>
      <c r="I51" s="1">
        <v>7478.09</v>
      </c>
      <c r="J51" s="1">
        <v>9369.2900000000009</v>
      </c>
      <c r="K51" s="1">
        <f>+E51-J51</f>
        <v>22630.71</v>
      </c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</row>
    <row r="52" spans="1:126" x14ac:dyDescent="0.25">
      <c r="A52" s="3" t="s">
        <v>12</v>
      </c>
      <c r="B52" s="3">
        <v>2</v>
      </c>
      <c r="C52" s="34"/>
      <c r="D52" s="3"/>
      <c r="E52" s="4">
        <f>SUM(E50:E50)+E51</f>
        <v>165000</v>
      </c>
      <c r="F52" s="4">
        <f>SUM(F50:F50)+F51</f>
        <v>4735.5</v>
      </c>
      <c r="G52" s="4">
        <f t="shared" ref="G52" si="18">SUM(G50:G50)</f>
        <v>19867.79</v>
      </c>
      <c r="H52" s="4">
        <f>SUM(H50:H50)+H51</f>
        <v>5016</v>
      </c>
      <c r="I52" s="4">
        <f>SUM(I50:I50)+I51</f>
        <v>7653.09</v>
      </c>
      <c r="J52" s="4">
        <f>SUM(J50:J50)+J51</f>
        <v>37272.379999999997</v>
      </c>
      <c r="K52" s="4">
        <f>SUM(K50:K50)+K51</f>
        <v>127727.62</v>
      </c>
    </row>
    <row r="53" spans="1:126" x14ac:dyDescent="0.25">
      <c r="A53" s="26"/>
      <c r="B53" s="26"/>
      <c r="C53" s="35"/>
      <c r="D53" s="26"/>
      <c r="E53" s="27"/>
      <c r="F53" s="27"/>
      <c r="G53" s="27"/>
      <c r="H53" s="27"/>
      <c r="I53" s="27"/>
      <c r="J53" s="27"/>
      <c r="K53" s="27"/>
    </row>
    <row r="54" spans="1:126" x14ac:dyDescent="0.25">
      <c r="A54" s="105" t="s">
        <v>13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126" x14ac:dyDescent="0.25">
      <c r="A55" t="s">
        <v>24</v>
      </c>
      <c r="B55" t="s">
        <v>16</v>
      </c>
      <c r="C55" s="32" t="s">
        <v>361</v>
      </c>
      <c r="D55" t="s">
        <v>242</v>
      </c>
      <c r="E55" s="1">
        <v>90000</v>
      </c>
      <c r="F55" s="1">
        <f>E55*0.0287</f>
        <v>2583</v>
      </c>
      <c r="G55" s="1">
        <v>9375.01</v>
      </c>
      <c r="H55" s="1">
        <f>E55*0.0304</f>
        <v>2736</v>
      </c>
      <c r="I55" s="1">
        <v>3007.45</v>
      </c>
      <c r="J55" s="1">
        <v>17701.46</v>
      </c>
      <c r="K55" s="1">
        <f>E55-J55</f>
        <v>72298.539999999994</v>
      </c>
    </row>
    <row r="56" spans="1:126" s="28" customFormat="1" x14ac:dyDescent="0.25">
      <c r="A56" t="s">
        <v>303</v>
      </c>
      <c r="B56" t="s">
        <v>108</v>
      </c>
      <c r="C56" s="33" t="s">
        <v>361</v>
      </c>
      <c r="D56" t="s">
        <v>242</v>
      </c>
      <c r="E56" s="1">
        <v>60000</v>
      </c>
      <c r="F56" s="1">
        <f>E56*0.0287</f>
        <v>1722</v>
      </c>
      <c r="G56" s="1">
        <v>0</v>
      </c>
      <c r="H56" s="1">
        <f t="shared" ref="H56" si="19">E56*0.0304</f>
        <v>1824</v>
      </c>
      <c r="I56" s="1">
        <v>4499.8999999999996</v>
      </c>
      <c r="J56" s="1">
        <v>8045.9</v>
      </c>
      <c r="K56" s="1">
        <f>E56-J56</f>
        <v>51954.1</v>
      </c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</row>
    <row r="57" spans="1:126" x14ac:dyDescent="0.25">
      <c r="A57" s="3" t="s">
        <v>12</v>
      </c>
      <c r="B57" s="3">
        <v>2</v>
      </c>
      <c r="C57" s="34"/>
      <c r="D57" s="3"/>
      <c r="E57" s="4">
        <f t="shared" ref="E57:K57" si="20">SUM(E55:E56)</f>
        <v>150000</v>
      </c>
      <c r="F57" s="4">
        <f t="shared" si="20"/>
        <v>4305</v>
      </c>
      <c r="G57" s="4">
        <f t="shared" si="20"/>
        <v>9375.01</v>
      </c>
      <c r="H57" s="4">
        <f t="shared" si="20"/>
        <v>4560</v>
      </c>
      <c r="I57" s="4">
        <f t="shared" si="20"/>
        <v>7507.35</v>
      </c>
      <c r="J57" s="4">
        <f t="shared" si="20"/>
        <v>25747.360000000001</v>
      </c>
      <c r="K57" s="4">
        <f t="shared" si="20"/>
        <v>124252.64</v>
      </c>
    </row>
    <row r="58" spans="1:126" s="5" customFormat="1" x14ac:dyDescent="0.25">
      <c r="A58" s="2"/>
      <c r="B58" s="2"/>
      <c r="C58" s="36"/>
      <c r="D58" s="2"/>
      <c r="E58" s="78"/>
      <c r="F58" s="78"/>
      <c r="G58" s="78"/>
      <c r="H58" s="78"/>
      <c r="I58" s="78"/>
      <c r="J58" s="78"/>
      <c r="K58" s="78"/>
    </row>
    <row r="59" spans="1:126" s="61" customFormat="1" x14ac:dyDescent="0.25">
      <c r="A59" s="10" t="s">
        <v>182</v>
      </c>
      <c r="B59" s="10"/>
      <c r="C59" s="43"/>
      <c r="D59" s="12"/>
      <c r="E59" s="10"/>
      <c r="F59" s="10"/>
      <c r="G59" s="10"/>
      <c r="H59" s="10"/>
      <c r="I59" s="10"/>
      <c r="J59" s="10"/>
      <c r="K59" s="10"/>
    </row>
    <row r="60" spans="1:126" s="2" customFormat="1" x14ac:dyDescent="0.25">
      <c r="A60" s="5" t="s">
        <v>244</v>
      </c>
      <c r="B60" t="s">
        <v>322</v>
      </c>
      <c r="C60" s="32" t="s">
        <v>362</v>
      </c>
      <c r="D60" t="s">
        <v>242</v>
      </c>
      <c r="E60" s="1">
        <v>35000</v>
      </c>
      <c r="F60" s="1">
        <f>E60*0.0287</f>
        <v>1004.5</v>
      </c>
      <c r="G60" s="1">
        <v>0</v>
      </c>
      <c r="H60" s="1">
        <f>E60*0.0304</f>
        <v>1064</v>
      </c>
      <c r="I60" s="1">
        <v>175</v>
      </c>
      <c r="J60" s="1">
        <v>2243.5</v>
      </c>
      <c r="K60" s="1">
        <f>E60-J60</f>
        <v>32756.5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</row>
    <row r="61" spans="1:126" s="2" customFormat="1" x14ac:dyDescent="0.25">
      <c r="A61" s="5" t="s">
        <v>8</v>
      </c>
      <c r="B61" t="s">
        <v>9</v>
      </c>
      <c r="C61" s="32" t="s">
        <v>361</v>
      </c>
      <c r="D61" t="s">
        <v>240</v>
      </c>
      <c r="E61" s="1">
        <v>32000</v>
      </c>
      <c r="F61" s="1">
        <v>918.4</v>
      </c>
      <c r="G61" s="1">
        <v>0</v>
      </c>
      <c r="H61" s="1">
        <v>972.8</v>
      </c>
      <c r="I61" s="1">
        <v>1687.45</v>
      </c>
      <c r="J61" s="1">
        <v>3578.65</v>
      </c>
      <c r="K61" s="1">
        <v>28421.35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</row>
    <row r="62" spans="1:126" x14ac:dyDescent="0.25">
      <c r="A62" s="5" t="s">
        <v>372</v>
      </c>
      <c r="B62" t="s">
        <v>373</v>
      </c>
      <c r="C62" s="32" t="s">
        <v>361</v>
      </c>
      <c r="D62" t="s">
        <v>240</v>
      </c>
      <c r="E62" s="1">
        <v>44000</v>
      </c>
      <c r="F62" s="1">
        <v>1262.8</v>
      </c>
      <c r="G62" s="1">
        <v>553.46</v>
      </c>
      <c r="H62" s="1">
        <v>1337.6</v>
      </c>
      <c r="I62" s="1">
        <v>3319.9</v>
      </c>
      <c r="J62" s="1">
        <v>6473.76</v>
      </c>
      <c r="K62" s="1">
        <v>37526.239999999998</v>
      </c>
    </row>
    <row r="63" spans="1:126" x14ac:dyDescent="0.25">
      <c r="A63" s="28" t="s">
        <v>185</v>
      </c>
      <c r="B63" s="28" t="s">
        <v>213</v>
      </c>
      <c r="C63" s="32" t="s">
        <v>362</v>
      </c>
      <c r="D63" t="s">
        <v>240</v>
      </c>
      <c r="E63" s="1">
        <v>40000</v>
      </c>
      <c r="F63" s="1">
        <f t="shared" ref="F63:F67" si="21">E63*0.0287</f>
        <v>1148</v>
      </c>
      <c r="G63" s="1">
        <v>442.65</v>
      </c>
      <c r="H63" s="1">
        <f t="shared" ref="H63:H67" si="22">E63*0.0304</f>
        <v>1216</v>
      </c>
      <c r="I63" s="1">
        <v>6243.2</v>
      </c>
      <c r="J63" s="1">
        <v>9049.85</v>
      </c>
      <c r="K63" s="1">
        <v>30950.15</v>
      </c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x14ac:dyDescent="0.25">
      <c r="A64" s="5" t="s">
        <v>186</v>
      </c>
      <c r="B64" t="s">
        <v>187</v>
      </c>
      <c r="C64" s="32" t="s">
        <v>361</v>
      </c>
      <c r="D64" t="s">
        <v>240</v>
      </c>
      <c r="E64" s="1">
        <v>58000</v>
      </c>
      <c r="F64" s="1">
        <f t="shared" si="21"/>
        <v>1664.6</v>
      </c>
      <c r="G64" s="1">
        <v>2529.35</v>
      </c>
      <c r="H64" s="1">
        <f t="shared" si="22"/>
        <v>1763.2</v>
      </c>
      <c r="I64" s="1">
        <v>3739.9</v>
      </c>
      <c r="J64" s="1">
        <v>9697.0499999999993</v>
      </c>
      <c r="K64" s="1">
        <f>E64-J64</f>
        <v>48302.95</v>
      </c>
    </row>
    <row r="65" spans="1:126" x14ac:dyDescent="0.25">
      <c r="A65" s="5" t="s">
        <v>299</v>
      </c>
      <c r="B65" s="21" t="s">
        <v>65</v>
      </c>
      <c r="C65" s="32" t="s">
        <v>362</v>
      </c>
      <c r="D65" s="16" t="s">
        <v>242</v>
      </c>
      <c r="E65" s="1">
        <v>36000</v>
      </c>
      <c r="F65" s="1">
        <f t="shared" si="21"/>
        <v>1033.2</v>
      </c>
      <c r="G65" s="1">
        <v>0</v>
      </c>
      <c r="H65" s="1">
        <f t="shared" si="22"/>
        <v>1094.4000000000001</v>
      </c>
      <c r="I65" s="1">
        <v>175</v>
      </c>
      <c r="J65" s="1">
        <v>2302.6</v>
      </c>
      <c r="K65" s="1">
        <f>+E65-J65</f>
        <v>33697.4</v>
      </c>
    </row>
    <row r="66" spans="1:126" x14ac:dyDescent="0.25">
      <c r="A66" s="5" t="s">
        <v>243</v>
      </c>
      <c r="B66" t="s">
        <v>188</v>
      </c>
      <c r="C66" s="32" t="s">
        <v>362</v>
      </c>
      <c r="D66" t="s">
        <v>242</v>
      </c>
      <c r="E66" s="1">
        <v>28350</v>
      </c>
      <c r="F66" s="1">
        <f t="shared" si="21"/>
        <v>813.65</v>
      </c>
      <c r="G66" s="1">
        <v>0</v>
      </c>
      <c r="H66" s="1">
        <v>861.84</v>
      </c>
      <c r="I66" s="1">
        <v>3323.5</v>
      </c>
      <c r="J66" s="1">
        <v>4998.99</v>
      </c>
      <c r="K66" s="1">
        <f t="shared" ref="K66:K67" si="23">E66-J66</f>
        <v>23351.01</v>
      </c>
    </row>
    <row r="67" spans="1:126" x14ac:dyDescent="0.25">
      <c r="A67" s="5" t="s">
        <v>256</v>
      </c>
      <c r="B67" t="s">
        <v>255</v>
      </c>
      <c r="C67" s="32" t="s">
        <v>361</v>
      </c>
      <c r="D67" t="s">
        <v>242</v>
      </c>
      <c r="E67" s="1">
        <v>61000</v>
      </c>
      <c r="F67" s="1">
        <f t="shared" si="21"/>
        <v>1750.7</v>
      </c>
      <c r="G67" s="1">
        <v>3674.86</v>
      </c>
      <c r="H67" s="1">
        <f t="shared" si="22"/>
        <v>1854.4</v>
      </c>
      <c r="I67" s="1">
        <v>175</v>
      </c>
      <c r="J67" s="1">
        <v>7454.96</v>
      </c>
      <c r="K67" s="1">
        <f t="shared" si="23"/>
        <v>53545.04</v>
      </c>
    </row>
    <row r="68" spans="1:126" x14ac:dyDescent="0.25">
      <c r="A68" s="5" t="s">
        <v>207</v>
      </c>
      <c r="B68" t="s">
        <v>486</v>
      </c>
      <c r="C68" s="32" t="s">
        <v>362</v>
      </c>
      <c r="D68" t="s">
        <v>242</v>
      </c>
      <c r="E68" s="1">
        <v>50000</v>
      </c>
      <c r="F68" s="1">
        <f t="shared" ref="F68:F69" si="24">E68*0.0287</f>
        <v>1435</v>
      </c>
      <c r="G68" s="1">
        <v>1854</v>
      </c>
      <c r="H68" s="1">
        <f t="shared" ref="H68:H69" si="25">E68*0.0304</f>
        <v>1520</v>
      </c>
      <c r="I68" s="1">
        <v>25</v>
      </c>
      <c r="J68" s="1">
        <v>4834</v>
      </c>
      <c r="K68" s="1">
        <f t="shared" ref="K68:K69" si="26">E68-J68</f>
        <v>45166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</row>
    <row r="69" spans="1:126" x14ac:dyDescent="0.25">
      <c r="A69" s="5" t="s">
        <v>368</v>
      </c>
      <c r="B69" t="s">
        <v>122</v>
      </c>
      <c r="C69" s="32" t="s">
        <v>361</v>
      </c>
      <c r="D69" t="s">
        <v>242</v>
      </c>
      <c r="E69" s="1">
        <v>49000</v>
      </c>
      <c r="F69" s="1">
        <f t="shared" si="24"/>
        <v>1406.3</v>
      </c>
      <c r="G69" s="1">
        <v>1712.87</v>
      </c>
      <c r="H69" s="1">
        <f t="shared" si="25"/>
        <v>1489.6</v>
      </c>
      <c r="I69" s="1">
        <v>175</v>
      </c>
      <c r="J69" s="1">
        <v>4783.7700000000004</v>
      </c>
      <c r="K69" s="1">
        <f t="shared" si="26"/>
        <v>44216.23</v>
      </c>
    </row>
    <row r="70" spans="1:126" x14ac:dyDescent="0.25">
      <c r="A70" s="3" t="s">
        <v>12</v>
      </c>
      <c r="B70" s="3">
        <v>10</v>
      </c>
      <c r="C70" s="34"/>
      <c r="D70" s="3"/>
      <c r="E70" s="4">
        <f t="shared" ref="E70:K70" si="27">SUM(E60:E69)</f>
        <v>433350</v>
      </c>
      <c r="F70" s="4">
        <f t="shared" si="27"/>
        <v>12437.15</v>
      </c>
      <c r="G70" s="4">
        <f>SUM(G60:G69)</f>
        <v>10767.19</v>
      </c>
      <c r="H70" s="4">
        <f t="shared" si="27"/>
        <v>13173.84</v>
      </c>
      <c r="I70" s="4">
        <f t="shared" si="27"/>
        <v>19038.95</v>
      </c>
      <c r="J70" s="4">
        <f t="shared" si="27"/>
        <v>55417.13</v>
      </c>
      <c r="K70" s="4">
        <f t="shared" si="27"/>
        <v>377932.87</v>
      </c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</row>
    <row r="71" spans="1:126" x14ac:dyDescent="0.25"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</row>
    <row r="72" spans="1:126" s="14" customFormat="1" ht="17.25" customHeight="1" x14ac:dyDescent="0.25">
      <c r="A72" s="10" t="s">
        <v>335</v>
      </c>
      <c r="B72" s="10"/>
      <c r="C72" s="36"/>
      <c r="D72" s="12"/>
      <c r="E72" s="10"/>
      <c r="F72" s="10"/>
      <c r="G72" s="10"/>
      <c r="H72" s="10"/>
      <c r="I72" s="10"/>
      <c r="J72" s="10"/>
      <c r="K72" s="10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</row>
    <row r="73" spans="1:126" x14ac:dyDescent="0.25">
      <c r="A73" t="s">
        <v>189</v>
      </c>
      <c r="B73" t="s">
        <v>398</v>
      </c>
      <c r="C73" s="32" t="s">
        <v>361</v>
      </c>
      <c r="D73" t="s">
        <v>242</v>
      </c>
      <c r="E73" s="1">
        <v>44000</v>
      </c>
      <c r="F73" s="1">
        <f>E73*0.0287</f>
        <v>1262.8</v>
      </c>
      <c r="G73" s="1">
        <v>0</v>
      </c>
      <c r="H73" s="1">
        <f>E73*0.0304</f>
        <v>1337.6</v>
      </c>
      <c r="I73" s="1">
        <v>1395</v>
      </c>
      <c r="J73" s="1">
        <v>3995.4</v>
      </c>
      <c r="K73" s="1">
        <v>40004.6</v>
      </c>
    </row>
    <row r="74" spans="1:126" x14ac:dyDescent="0.25">
      <c r="A74" t="s">
        <v>191</v>
      </c>
      <c r="B74" t="s">
        <v>398</v>
      </c>
      <c r="C74" s="32" t="s">
        <v>362</v>
      </c>
      <c r="D74" t="s">
        <v>240</v>
      </c>
      <c r="E74" s="1">
        <v>45000</v>
      </c>
      <c r="F74" s="1">
        <f t="shared" ref="F74:F76" si="28">E74*0.0287</f>
        <v>1291.5</v>
      </c>
      <c r="G74" s="1">
        <v>1148.33</v>
      </c>
      <c r="H74" s="1">
        <f t="shared" ref="H74:H77" si="29">E74*0.0304</f>
        <v>1368</v>
      </c>
      <c r="I74" s="1">
        <v>175</v>
      </c>
      <c r="J74" s="1">
        <v>3982.83</v>
      </c>
      <c r="K74" s="1">
        <f t="shared" ref="K74" si="30">E74-J74</f>
        <v>41017.17</v>
      </c>
    </row>
    <row r="75" spans="1:126" x14ac:dyDescent="0.25">
      <c r="A75" t="s">
        <v>192</v>
      </c>
      <c r="B75" t="s">
        <v>16</v>
      </c>
      <c r="C75" s="32" t="s">
        <v>361</v>
      </c>
      <c r="D75" t="s">
        <v>240</v>
      </c>
      <c r="E75" s="1">
        <v>89500</v>
      </c>
      <c r="F75" s="1">
        <f t="shared" si="28"/>
        <v>2568.65</v>
      </c>
      <c r="G75" s="1">
        <v>9635.51</v>
      </c>
      <c r="H75" s="1">
        <f t="shared" si="29"/>
        <v>2720.8</v>
      </c>
      <c r="I75" s="1">
        <v>1617.5</v>
      </c>
      <c r="J75" s="1">
        <v>16542.46</v>
      </c>
      <c r="K75" s="1">
        <v>72957.539999999994</v>
      </c>
    </row>
    <row r="76" spans="1:126" x14ac:dyDescent="0.25">
      <c r="A76" s="17" t="s">
        <v>397</v>
      </c>
      <c r="B76" s="17" t="s">
        <v>398</v>
      </c>
      <c r="C76" s="37" t="s">
        <v>362</v>
      </c>
      <c r="D76" s="22" t="s">
        <v>242</v>
      </c>
      <c r="E76" s="1">
        <v>44000</v>
      </c>
      <c r="F76" s="1">
        <f t="shared" si="28"/>
        <v>1262.8</v>
      </c>
      <c r="G76" s="1">
        <v>0</v>
      </c>
      <c r="H76" s="1">
        <f t="shared" si="29"/>
        <v>1337.6</v>
      </c>
      <c r="I76" s="1">
        <v>175</v>
      </c>
      <c r="J76" s="1">
        <v>2775.4</v>
      </c>
      <c r="K76" s="1">
        <v>41224.6</v>
      </c>
    </row>
    <row r="77" spans="1:126" s="14" customFormat="1" x14ac:dyDescent="0.25">
      <c r="A77" s="17" t="s">
        <v>399</v>
      </c>
      <c r="B77" s="17" t="s">
        <v>398</v>
      </c>
      <c r="C77" s="37" t="s">
        <v>362</v>
      </c>
      <c r="D77" s="22" t="s">
        <v>242</v>
      </c>
      <c r="E77" s="1">
        <v>44000</v>
      </c>
      <c r="F77" s="1">
        <v>1262.8</v>
      </c>
      <c r="G77" s="1">
        <v>0</v>
      </c>
      <c r="H77" s="1">
        <f t="shared" si="29"/>
        <v>1337.6</v>
      </c>
      <c r="I77" s="1">
        <v>175</v>
      </c>
      <c r="J77" s="1">
        <v>2775.4</v>
      </c>
      <c r="K77" s="1">
        <v>41224.6</v>
      </c>
    </row>
    <row r="78" spans="1:126" s="14" customFormat="1" x14ac:dyDescent="0.25">
      <c r="A78" s="3" t="s">
        <v>12</v>
      </c>
      <c r="B78" s="3">
        <v>5</v>
      </c>
      <c r="C78" s="34"/>
      <c r="D78" s="3"/>
      <c r="E78" s="4">
        <f>SUM(E73:E75)+E76+E77</f>
        <v>266500</v>
      </c>
      <c r="F78" s="4">
        <f t="shared" ref="F78:K78" si="31">SUM(F73:F77)</f>
        <v>7648.55</v>
      </c>
      <c r="G78" s="4">
        <f>SUM(G73:G77)</f>
        <v>10783.84</v>
      </c>
      <c r="H78" s="4">
        <f t="shared" si="31"/>
        <v>8101.6</v>
      </c>
      <c r="I78" s="4">
        <f t="shared" si="31"/>
        <v>3537.5</v>
      </c>
      <c r="J78" s="4">
        <f t="shared" si="31"/>
        <v>30071.49</v>
      </c>
      <c r="K78" s="4">
        <f t="shared" si="31"/>
        <v>236428.51</v>
      </c>
    </row>
    <row r="79" spans="1:126" s="14" customFormat="1" x14ac:dyDescent="0.25">
      <c r="A79"/>
      <c r="B79"/>
      <c r="C79" s="32"/>
      <c r="D79"/>
      <c r="E79" s="1"/>
      <c r="F79" s="1"/>
      <c r="G79" s="1"/>
      <c r="H79" s="1"/>
      <c r="I79" s="1"/>
      <c r="J79" s="1"/>
      <c r="K79" s="1"/>
    </row>
    <row r="80" spans="1:126" x14ac:dyDescent="0.25">
      <c r="A80" s="10" t="s">
        <v>334</v>
      </c>
      <c r="B80" s="10"/>
      <c r="C80" s="36"/>
      <c r="D80" s="12"/>
      <c r="E80" s="10"/>
      <c r="F80" s="10"/>
      <c r="G80" s="10"/>
      <c r="H80" s="10"/>
      <c r="I80" s="10"/>
      <c r="J80" s="10"/>
      <c r="K80" s="1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</row>
    <row r="81" spans="1:126" x14ac:dyDescent="0.25">
      <c r="A81" s="52" t="s">
        <v>190</v>
      </c>
      <c r="B81" s="52" t="s">
        <v>102</v>
      </c>
      <c r="C81" s="43" t="s">
        <v>361</v>
      </c>
      <c r="D81" s="52" t="s">
        <v>242</v>
      </c>
      <c r="E81" s="55">
        <v>51000</v>
      </c>
      <c r="F81" s="89">
        <v>1463.7</v>
      </c>
      <c r="G81" s="54">
        <v>1995.14</v>
      </c>
      <c r="H81" s="55">
        <v>1550.4</v>
      </c>
      <c r="I81" s="55">
        <v>175</v>
      </c>
      <c r="J81" s="55">
        <v>5184.24</v>
      </c>
      <c r="K81" s="55">
        <v>45815.76</v>
      </c>
    </row>
    <row r="82" spans="1:126" x14ac:dyDescent="0.25">
      <c r="A82" s="3" t="s">
        <v>12</v>
      </c>
      <c r="B82" s="3">
        <v>1</v>
      </c>
      <c r="C82" s="34"/>
      <c r="D82" s="3"/>
      <c r="E82" s="4">
        <f>E81</f>
        <v>51000</v>
      </c>
      <c r="F82" s="4">
        <f>+F81</f>
        <v>1463.7</v>
      </c>
      <c r="G82" s="4">
        <f>G81</f>
        <v>1995.14</v>
      </c>
      <c r="H82" s="4">
        <f>H81</f>
        <v>1550.4</v>
      </c>
      <c r="I82" s="4">
        <f>I81</f>
        <v>175</v>
      </c>
      <c r="J82" s="4">
        <f>J81</f>
        <v>5184.24</v>
      </c>
      <c r="K82" s="4">
        <f>K81</f>
        <v>45815.76</v>
      </c>
    </row>
    <row r="83" spans="1:126" s="14" customFormat="1" x14ac:dyDescent="0.25">
      <c r="A83"/>
      <c r="B83"/>
      <c r="C83" s="32"/>
      <c r="D83"/>
      <c r="E83" s="1"/>
      <c r="F83" s="1"/>
      <c r="G83" s="1"/>
      <c r="H83" s="1"/>
      <c r="I83" s="1"/>
      <c r="J83" s="1"/>
      <c r="K83" s="1"/>
    </row>
    <row r="84" spans="1:126" s="14" customFormat="1" x14ac:dyDescent="0.25">
      <c r="A84" s="105" t="s">
        <v>198</v>
      </c>
      <c r="B84" s="105"/>
      <c r="C84" s="105"/>
      <c r="D84" s="105"/>
      <c r="E84" s="105"/>
      <c r="F84" s="105"/>
      <c r="G84" s="105"/>
      <c r="H84" s="105"/>
      <c r="I84" s="105"/>
      <c r="J84" s="105"/>
      <c r="K84" s="105"/>
    </row>
    <row r="85" spans="1:126" x14ac:dyDescent="0.25">
      <c r="A85" t="s">
        <v>309</v>
      </c>
      <c r="B85" s="21" t="s">
        <v>20</v>
      </c>
      <c r="C85" s="32" t="s">
        <v>361</v>
      </c>
      <c r="D85" t="s">
        <v>242</v>
      </c>
      <c r="E85" s="1">
        <v>27500</v>
      </c>
      <c r="F85" s="1">
        <f>E85*0.0287</f>
        <v>789.25</v>
      </c>
      <c r="G85" s="1">
        <v>0</v>
      </c>
      <c r="H85" s="1">
        <f>E85*0.0304</f>
        <v>836</v>
      </c>
      <c r="I85" s="1">
        <v>1715</v>
      </c>
      <c r="J85" s="1">
        <v>3340.25</v>
      </c>
      <c r="K85" s="1">
        <v>24159.75</v>
      </c>
    </row>
    <row r="86" spans="1:126" x14ac:dyDescent="0.25">
      <c r="A86" s="3" t="s">
        <v>12</v>
      </c>
      <c r="B86" s="3">
        <v>1</v>
      </c>
      <c r="C86" s="34"/>
      <c r="D86" s="3"/>
      <c r="E86" s="4">
        <f t="shared" ref="E86:K86" si="32">SUM(E85:E85)</f>
        <v>27500</v>
      </c>
      <c r="F86" s="4">
        <f t="shared" si="32"/>
        <v>789.25</v>
      </c>
      <c r="G86" s="4">
        <f t="shared" si="32"/>
        <v>0</v>
      </c>
      <c r="H86" s="4">
        <f t="shared" si="32"/>
        <v>836</v>
      </c>
      <c r="I86" s="4">
        <f t="shared" si="32"/>
        <v>1715</v>
      </c>
      <c r="J86" s="4">
        <f t="shared" si="32"/>
        <v>3340.25</v>
      </c>
      <c r="K86" s="4">
        <f t="shared" si="32"/>
        <v>24159.75</v>
      </c>
    </row>
    <row r="87" spans="1:126" x14ac:dyDescent="0.25">
      <c r="L87"/>
      <c r="M87"/>
      <c r="N87"/>
      <c r="O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x14ac:dyDescent="0.25">
      <c r="A88" s="105" t="s">
        <v>446</v>
      </c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/>
      <c r="M88"/>
      <c r="N88"/>
      <c r="O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x14ac:dyDescent="0.25">
      <c r="A89" t="s">
        <v>55</v>
      </c>
      <c r="B89" t="s">
        <v>374</v>
      </c>
      <c r="C89" s="32" t="s">
        <v>361</v>
      </c>
      <c r="D89" t="s">
        <v>240</v>
      </c>
      <c r="E89" s="1">
        <v>22500</v>
      </c>
      <c r="F89" s="1">
        <f t="shared" ref="F89:F90" si="33">E89*0.0287</f>
        <v>645.75</v>
      </c>
      <c r="G89" s="1">
        <v>0</v>
      </c>
      <c r="H89" s="1">
        <f t="shared" ref="H89:H90" si="34">E89*0.0304</f>
        <v>684</v>
      </c>
      <c r="I89" s="1">
        <v>3169.9</v>
      </c>
      <c r="J89" s="1">
        <v>4499.6499999999996</v>
      </c>
      <c r="K89" s="1">
        <f t="shared" ref="K89" si="35">E89-J89</f>
        <v>18000.349999999999</v>
      </c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</row>
    <row r="90" spans="1:126" x14ac:dyDescent="0.25">
      <c r="A90" t="s">
        <v>56</v>
      </c>
      <c r="B90" t="s">
        <v>374</v>
      </c>
      <c r="C90" s="32" t="s">
        <v>361</v>
      </c>
      <c r="D90" t="s">
        <v>240</v>
      </c>
      <c r="E90" s="1">
        <v>76000</v>
      </c>
      <c r="F90" s="1">
        <f t="shared" si="33"/>
        <v>2181.1999999999998</v>
      </c>
      <c r="G90" s="1">
        <v>6497.56</v>
      </c>
      <c r="H90" s="1">
        <f t="shared" si="34"/>
        <v>2310.4</v>
      </c>
      <c r="I90" s="1">
        <v>145</v>
      </c>
      <c r="J90" s="1">
        <f>F90+G90+H90+I90</f>
        <v>11134.16</v>
      </c>
      <c r="K90" s="1">
        <f>E90-J90</f>
        <v>64865.84</v>
      </c>
    </row>
    <row r="91" spans="1:126" x14ac:dyDescent="0.25">
      <c r="A91" s="3" t="s">
        <v>12</v>
      </c>
      <c r="B91" s="3">
        <v>2</v>
      </c>
      <c r="C91" s="34"/>
      <c r="D91" s="3"/>
      <c r="E91" s="4">
        <f>SUM(E89:E90)</f>
        <v>98500</v>
      </c>
      <c r="F91" s="4">
        <f t="shared" ref="F91:K91" si="36">SUM(F89:F90)</f>
        <v>2826.95</v>
      </c>
      <c r="G91" s="4">
        <f>SUM(G89:G90)</f>
        <v>6497.56</v>
      </c>
      <c r="H91" s="4">
        <f t="shared" si="36"/>
        <v>2994.4</v>
      </c>
      <c r="I91" s="4">
        <f t="shared" si="36"/>
        <v>3314.9</v>
      </c>
      <c r="J91" s="4">
        <f t="shared" si="36"/>
        <v>15633.81</v>
      </c>
      <c r="K91" s="4">
        <f t="shared" si="36"/>
        <v>82866.19</v>
      </c>
    </row>
    <row r="93" spans="1:126" x14ac:dyDescent="0.25">
      <c r="A93" s="105" t="s">
        <v>336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</row>
    <row r="94" spans="1:126" x14ac:dyDescent="0.25">
      <c r="A94" t="s">
        <v>26</v>
      </c>
      <c r="B94" t="s">
        <v>284</v>
      </c>
      <c r="C94" s="32" t="s">
        <v>361</v>
      </c>
      <c r="D94" t="s">
        <v>240</v>
      </c>
      <c r="E94" s="1">
        <v>89500</v>
      </c>
      <c r="F94" s="1">
        <f t="shared" ref="F94" si="37">E94*0.0287</f>
        <v>2568.65</v>
      </c>
      <c r="G94" s="1">
        <v>9257.39</v>
      </c>
      <c r="H94" s="1">
        <f t="shared" ref="H94" si="38">E94*0.0304</f>
        <v>2720.8</v>
      </c>
      <c r="I94" s="1">
        <v>8483.0400000000009</v>
      </c>
      <c r="J94" s="1">
        <v>23029.88</v>
      </c>
      <c r="K94" s="1">
        <f>+E94-J94</f>
        <v>66470.12</v>
      </c>
    </row>
    <row r="95" spans="1:126" x14ac:dyDescent="0.25">
      <c r="A95" t="s">
        <v>228</v>
      </c>
      <c r="B95" t="s">
        <v>102</v>
      </c>
      <c r="C95" s="32" t="s">
        <v>361</v>
      </c>
      <c r="D95" t="s">
        <v>242</v>
      </c>
      <c r="E95" s="1">
        <v>66000</v>
      </c>
      <c r="F95" s="1">
        <f>E95*0.0287</f>
        <v>1894.2</v>
      </c>
      <c r="G95" s="1">
        <v>4615.76</v>
      </c>
      <c r="H95" s="1">
        <f>E95*0.0304</f>
        <v>2006.4</v>
      </c>
      <c r="I95" s="1">
        <v>715</v>
      </c>
      <c r="J95" s="1">
        <v>9231.36</v>
      </c>
      <c r="K95" s="1">
        <f t="shared" ref="K95:K97" si="39">+E95-J95</f>
        <v>56768.639999999999</v>
      </c>
    </row>
    <row r="96" spans="1:126" x14ac:dyDescent="0.25">
      <c r="A96" s="17" t="s">
        <v>301</v>
      </c>
      <c r="B96" s="17" t="s">
        <v>323</v>
      </c>
      <c r="C96" s="37" t="s">
        <v>361</v>
      </c>
      <c r="D96" s="22" t="s">
        <v>242</v>
      </c>
      <c r="E96" s="1">
        <v>44000</v>
      </c>
      <c r="F96" s="1">
        <f>E96*0.0287</f>
        <v>1262.8</v>
      </c>
      <c r="G96" s="1">
        <v>0</v>
      </c>
      <c r="H96" s="1">
        <f>E96*0.0304</f>
        <v>1337.6</v>
      </c>
      <c r="I96" s="1">
        <v>1375</v>
      </c>
      <c r="J96" s="1">
        <v>3975.4</v>
      </c>
      <c r="K96" s="1">
        <f t="shared" si="39"/>
        <v>40024.6</v>
      </c>
    </row>
    <row r="97" spans="1:126" s="14" customFormat="1" x14ac:dyDescent="0.25">
      <c r="A97" t="s">
        <v>490</v>
      </c>
      <c r="B97" t="s">
        <v>108</v>
      </c>
      <c r="C97" s="32" t="s">
        <v>361</v>
      </c>
      <c r="D97" t="s">
        <v>460</v>
      </c>
      <c r="E97" s="1">
        <v>56000</v>
      </c>
      <c r="F97" s="1">
        <v>1607.2</v>
      </c>
      <c r="G97" s="1">
        <v>1847.62</v>
      </c>
      <c r="H97" s="1">
        <v>1702.4</v>
      </c>
      <c r="I97" s="1">
        <v>3807.45</v>
      </c>
      <c r="J97" s="1">
        <v>8964.67</v>
      </c>
      <c r="K97" s="1">
        <f t="shared" si="39"/>
        <v>47035.33</v>
      </c>
    </row>
    <row r="98" spans="1:126" x14ac:dyDescent="0.25">
      <c r="A98" s="3" t="s">
        <v>12</v>
      </c>
      <c r="B98" s="3">
        <v>4</v>
      </c>
      <c r="C98" s="34"/>
      <c r="D98" s="3"/>
      <c r="E98" s="4">
        <f>SUM(E94:E97)</f>
        <v>255500</v>
      </c>
      <c r="F98" s="4">
        <f>+F96+F94+F95+F97</f>
        <v>7332.85</v>
      </c>
      <c r="G98" s="4">
        <f>SUM(G93:G97)</f>
        <v>15720.77</v>
      </c>
      <c r="H98" s="4">
        <f>SUM(H93:H97)</f>
        <v>7767.2</v>
      </c>
      <c r="I98" s="4">
        <f>SUM(I93:I97)</f>
        <v>14380.49</v>
      </c>
      <c r="J98" s="4">
        <f>SUM(J94:J97)</f>
        <v>45201.31</v>
      </c>
      <c r="K98" s="4">
        <f>SUM(K94:K97)</f>
        <v>210298.69</v>
      </c>
    </row>
    <row r="99" spans="1:126" x14ac:dyDescent="0.25"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x14ac:dyDescent="0.25">
      <c r="A100" s="105" t="s">
        <v>337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x14ac:dyDescent="0.25">
      <c r="A101" t="s">
        <v>25</v>
      </c>
      <c r="B101" s="50" t="s">
        <v>471</v>
      </c>
      <c r="C101" s="32" t="s">
        <v>361</v>
      </c>
      <c r="D101" t="s">
        <v>240</v>
      </c>
      <c r="E101" s="1">
        <v>89500</v>
      </c>
      <c r="F101" s="1">
        <f>E101*0.0287</f>
        <v>2568.65</v>
      </c>
      <c r="G101" s="1">
        <v>9297.98</v>
      </c>
      <c r="H101" s="1">
        <f>E101*0.0304</f>
        <v>2720.8</v>
      </c>
      <c r="I101" s="1">
        <v>11073.85</v>
      </c>
      <c r="J101" s="1">
        <v>25620.69</v>
      </c>
      <c r="K101" s="1">
        <f>E101-J101</f>
        <v>63879.31</v>
      </c>
    </row>
    <row r="102" spans="1:126" x14ac:dyDescent="0.25">
      <c r="A102" s="3" t="s">
        <v>12</v>
      </c>
      <c r="B102" s="3">
        <v>1</v>
      </c>
      <c r="C102" s="34"/>
      <c r="D102" s="3"/>
      <c r="E102" s="4">
        <f t="shared" ref="E102:K102" si="40">SUM(E101)</f>
        <v>89500</v>
      </c>
      <c r="F102" s="4">
        <f t="shared" si="40"/>
        <v>2568.65</v>
      </c>
      <c r="G102" s="4">
        <f>SUM(G101)</f>
        <v>9297.98</v>
      </c>
      <c r="H102" s="4">
        <f t="shared" si="40"/>
        <v>2720.8</v>
      </c>
      <c r="I102" s="4">
        <f>I101</f>
        <v>11073.85</v>
      </c>
      <c r="J102" s="4">
        <f t="shared" si="40"/>
        <v>25620.69</v>
      </c>
      <c r="K102" s="4">
        <f t="shared" si="40"/>
        <v>63879.31</v>
      </c>
    </row>
    <row r="104" spans="1:126" x14ac:dyDescent="0.25">
      <c r="A104" s="105" t="s">
        <v>338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</row>
    <row r="105" spans="1:126" x14ac:dyDescent="0.25">
      <c r="A105" t="s">
        <v>227</v>
      </c>
      <c r="B105" t="s">
        <v>108</v>
      </c>
      <c r="C105" s="32" t="s">
        <v>361</v>
      </c>
      <c r="D105" t="s">
        <v>242</v>
      </c>
      <c r="E105" s="1">
        <v>76000</v>
      </c>
      <c r="F105" s="1">
        <f>E105*0.0287</f>
        <v>2181.1999999999998</v>
      </c>
      <c r="G105" s="1">
        <v>6497.56</v>
      </c>
      <c r="H105" s="1">
        <f>E105*0.0304</f>
        <v>2310.4</v>
      </c>
      <c r="I105" s="1">
        <v>3125</v>
      </c>
      <c r="J105" s="1">
        <v>14114.16</v>
      </c>
      <c r="K105" s="30">
        <f>+E105-J105</f>
        <v>61885.84</v>
      </c>
    </row>
    <row r="106" spans="1:126" x14ac:dyDescent="0.25">
      <c r="A106" t="s">
        <v>128</v>
      </c>
      <c r="B106" t="s">
        <v>488</v>
      </c>
      <c r="C106" s="32" t="s">
        <v>361</v>
      </c>
      <c r="D106" t="s">
        <v>240</v>
      </c>
      <c r="E106" s="1">
        <v>44000</v>
      </c>
      <c r="F106" s="1">
        <f>E106*0.0287</f>
        <v>1262.8</v>
      </c>
      <c r="G106" s="1">
        <v>1007.19</v>
      </c>
      <c r="H106" s="1">
        <f>E106*0.0304</f>
        <v>1337.6</v>
      </c>
      <c r="I106" s="1">
        <v>1345</v>
      </c>
      <c r="J106" s="1">
        <v>4952.59</v>
      </c>
      <c r="K106" s="30">
        <v>39047.410000000003</v>
      </c>
    </row>
    <row r="107" spans="1:126" x14ac:dyDescent="0.25">
      <c r="A107" t="s">
        <v>394</v>
      </c>
      <c r="B107" t="s">
        <v>108</v>
      </c>
      <c r="C107" s="32" t="s">
        <v>361</v>
      </c>
      <c r="D107" t="s">
        <v>240</v>
      </c>
      <c r="E107" s="1">
        <v>56000</v>
      </c>
      <c r="F107" s="1">
        <v>1607.2</v>
      </c>
      <c r="G107" s="1">
        <v>2733.96</v>
      </c>
      <c r="H107" s="1">
        <v>1702.4</v>
      </c>
      <c r="I107" s="1">
        <v>1895</v>
      </c>
      <c r="J107" s="1">
        <v>7938.56</v>
      </c>
      <c r="K107" s="30">
        <f>E107-J107</f>
        <v>48061.440000000002</v>
      </c>
    </row>
    <row r="108" spans="1:126" x14ac:dyDescent="0.25">
      <c r="A108" s="3" t="s">
        <v>12</v>
      </c>
      <c r="B108" s="3">
        <v>3</v>
      </c>
      <c r="C108" s="34"/>
      <c r="D108" s="3"/>
      <c r="E108" s="4">
        <f>E105+E106+E107</f>
        <v>176000</v>
      </c>
      <c r="F108" s="4">
        <f>SUM(F105:F107)</f>
        <v>5051.2</v>
      </c>
      <c r="G108" s="4">
        <f>SUM(G104:G106)+G107</f>
        <v>10238.709999999999</v>
      </c>
      <c r="H108" s="4">
        <f>SUM(H104:H106)+H107</f>
        <v>5350.4</v>
      </c>
      <c r="I108" s="4">
        <f>SUM(I104:I106)+I107</f>
        <v>6365</v>
      </c>
      <c r="J108" s="4">
        <f>SUM(J104:J106)+J107</f>
        <v>27005.31</v>
      </c>
      <c r="K108" s="4">
        <f>SUM(K104:K106)+K107</f>
        <v>148994.69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10" spans="1:126" x14ac:dyDescent="0.25">
      <c r="A110" s="10" t="s">
        <v>339</v>
      </c>
      <c r="B110" s="10"/>
      <c r="C110" s="36"/>
      <c r="D110" s="12"/>
      <c r="E110" s="10"/>
      <c r="F110" s="10"/>
      <c r="G110" s="10"/>
      <c r="H110" s="10"/>
      <c r="I110" s="10"/>
      <c r="J110" s="10"/>
      <c r="K110" s="10"/>
    </row>
    <row r="111" spans="1:126" x14ac:dyDescent="0.25">
      <c r="A111" t="s">
        <v>237</v>
      </c>
      <c r="B111" t="s">
        <v>176</v>
      </c>
      <c r="C111" s="32" t="s">
        <v>362</v>
      </c>
      <c r="D111" t="s">
        <v>242</v>
      </c>
      <c r="E111" s="1">
        <v>36000</v>
      </c>
      <c r="F111" s="1">
        <f>E111*0.0287</f>
        <v>1033.2</v>
      </c>
      <c r="G111" s="1">
        <v>0</v>
      </c>
      <c r="H111" s="1">
        <v>1094.4000000000001</v>
      </c>
      <c r="I111" s="1">
        <v>3587.45</v>
      </c>
      <c r="J111" s="1">
        <v>5715.05</v>
      </c>
      <c r="K111" s="1">
        <v>30284.95</v>
      </c>
    </row>
    <row r="112" spans="1:126" x14ac:dyDescent="0.25">
      <c r="A112" t="s">
        <v>238</v>
      </c>
      <c r="B112" t="s">
        <v>52</v>
      </c>
      <c r="C112" s="32" t="s">
        <v>361</v>
      </c>
      <c r="D112" t="s">
        <v>242</v>
      </c>
      <c r="E112" s="1">
        <v>33000</v>
      </c>
      <c r="F112" s="1">
        <f t="shared" ref="F112:F125" si="41">E112*0.0287</f>
        <v>947.1</v>
      </c>
      <c r="G112" s="1">
        <v>0</v>
      </c>
      <c r="H112" s="1">
        <v>1003.2</v>
      </c>
      <c r="I112" s="1">
        <v>1637.45</v>
      </c>
      <c r="J112" s="1">
        <f t="shared" ref="J112" si="42">+F112+G112+H112+I112</f>
        <v>3587.75</v>
      </c>
      <c r="K112" s="1">
        <v>29412.25</v>
      </c>
    </row>
    <row r="113" spans="1:126" x14ac:dyDescent="0.25">
      <c r="A113" t="s">
        <v>239</v>
      </c>
      <c r="B113" t="s">
        <v>91</v>
      </c>
      <c r="C113" s="32" t="s">
        <v>362</v>
      </c>
      <c r="D113" t="s">
        <v>242</v>
      </c>
      <c r="E113" s="1">
        <v>75000</v>
      </c>
      <c r="F113" s="1">
        <f t="shared" si="41"/>
        <v>2152.5</v>
      </c>
      <c r="G113" s="1">
        <v>6309.38</v>
      </c>
      <c r="H113" s="1">
        <f t="shared" ref="H113:H125" si="43">E113*0.0304</f>
        <v>2280</v>
      </c>
      <c r="I113" s="1">
        <v>1775</v>
      </c>
      <c r="J113" s="1">
        <v>12516.88</v>
      </c>
      <c r="K113" s="1">
        <v>62483.12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x14ac:dyDescent="0.25">
      <c r="A114" t="s">
        <v>295</v>
      </c>
      <c r="B114" t="s">
        <v>16</v>
      </c>
      <c r="C114" s="32" t="s">
        <v>362</v>
      </c>
      <c r="D114" t="s">
        <v>242</v>
      </c>
      <c r="E114" s="1">
        <v>100000</v>
      </c>
      <c r="F114" s="1">
        <f t="shared" si="41"/>
        <v>2870</v>
      </c>
      <c r="G114" s="1">
        <v>12105.37</v>
      </c>
      <c r="H114" s="1">
        <v>3040</v>
      </c>
      <c r="I114" s="1">
        <v>25</v>
      </c>
      <c r="J114" s="1">
        <v>18040.37</v>
      </c>
      <c r="K114" s="1">
        <v>81959.63</v>
      </c>
    </row>
    <row r="115" spans="1:126" x14ac:dyDescent="0.25">
      <c r="A115" t="s">
        <v>164</v>
      </c>
      <c r="B115" t="s">
        <v>18</v>
      </c>
      <c r="C115" s="32" t="s">
        <v>361</v>
      </c>
      <c r="D115" t="s">
        <v>242</v>
      </c>
      <c r="E115" s="1">
        <v>46000</v>
      </c>
      <c r="F115" s="1">
        <f t="shared" si="41"/>
        <v>1320.2</v>
      </c>
      <c r="G115" s="1">
        <v>0</v>
      </c>
      <c r="H115" s="1">
        <f t="shared" si="43"/>
        <v>1398.4</v>
      </c>
      <c r="I115" s="1">
        <v>1425</v>
      </c>
      <c r="J115" s="1">
        <v>4143.6000000000004</v>
      </c>
      <c r="K115" s="1">
        <v>41856.400000000001</v>
      </c>
    </row>
    <row r="116" spans="1:126" x14ac:dyDescent="0.25">
      <c r="A116" t="s">
        <v>278</v>
      </c>
      <c r="B116" t="s">
        <v>400</v>
      </c>
      <c r="C116" s="32" t="s">
        <v>361</v>
      </c>
      <c r="D116" t="s">
        <v>242</v>
      </c>
      <c r="E116" s="1">
        <v>36000</v>
      </c>
      <c r="F116" s="1">
        <f t="shared" si="41"/>
        <v>1033.2</v>
      </c>
      <c r="G116" s="1">
        <v>0</v>
      </c>
      <c r="H116" s="1">
        <f t="shared" si="43"/>
        <v>1094.4000000000001</v>
      </c>
      <c r="I116" s="1">
        <v>1075</v>
      </c>
      <c r="J116" s="1">
        <v>3202.6</v>
      </c>
      <c r="K116" s="1">
        <v>32797.4</v>
      </c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x14ac:dyDescent="0.25">
      <c r="A117" t="s">
        <v>251</v>
      </c>
      <c r="B117" t="s">
        <v>102</v>
      </c>
      <c r="C117" s="32" t="s">
        <v>362</v>
      </c>
      <c r="D117" t="s">
        <v>242</v>
      </c>
      <c r="E117" s="1">
        <v>61000</v>
      </c>
      <c r="F117" s="1">
        <f t="shared" si="41"/>
        <v>1750.7</v>
      </c>
      <c r="G117" s="1">
        <v>3674.86</v>
      </c>
      <c r="H117" s="1">
        <f t="shared" si="43"/>
        <v>1854.4</v>
      </c>
      <c r="I117" s="1">
        <v>3175</v>
      </c>
      <c r="J117" s="1">
        <v>10454.959999999999</v>
      </c>
      <c r="K117" s="1">
        <v>50545.04</v>
      </c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x14ac:dyDescent="0.25">
      <c r="A118" t="s">
        <v>401</v>
      </c>
      <c r="B118" t="s">
        <v>22</v>
      </c>
      <c r="C118" s="32" t="s">
        <v>361</v>
      </c>
      <c r="D118" t="s">
        <v>242</v>
      </c>
      <c r="E118" s="1">
        <v>33000</v>
      </c>
      <c r="F118" s="1">
        <f t="shared" si="41"/>
        <v>947.1</v>
      </c>
      <c r="G118" s="1">
        <v>0</v>
      </c>
      <c r="H118" s="1">
        <f t="shared" si="43"/>
        <v>1003.2</v>
      </c>
      <c r="I118" s="1">
        <v>1900</v>
      </c>
      <c r="J118" s="1">
        <v>3850.3</v>
      </c>
      <c r="K118" s="1">
        <v>29149.7</v>
      </c>
    </row>
    <row r="119" spans="1:126" x14ac:dyDescent="0.25">
      <c r="A119" t="s">
        <v>253</v>
      </c>
      <c r="B119" t="s">
        <v>252</v>
      </c>
      <c r="C119" s="32" t="s">
        <v>362</v>
      </c>
      <c r="D119" t="s">
        <v>242</v>
      </c>
      <c r="E119" s="1">
        <v>45000</v>
      </c>
      <c r="F119" s="1">
        <f>E119*0.0287</f>
        <v>1291.5</v>
      </c>
      <c r="G119" s="1">
        <v>921.5</v>
      </c>
      <c r="H119" s="1">
        <f>E119*0.0304</f>
        <v>1368</v>
      </c>
      <c r="I119" s="1">
        <v>9021.2800000000007</v>
      </c>
      <c r="J119" s="1">
        <v>12602.24</v>
      </c>
      <c r="K119" s="1">
        <v>32397.759999999998</v>
      </c>
    </row>
    <row r="120" spans="1:126" x14ac:dyDescent="0.25">
      <c r="A120" t="s">
        <v>280</v>
      </c>
      <c r="B120" t="s">
        <v>22</v>
      </c>
      <c r="C120" s="32" t="s">
        <v>362</v>
      </c>
      <c r="D120" t="s">
        <v>242</v>
      </c>
      <c r="E120" s="1">
        <v>33000</v>
      </c>
      <c r="F120" s="1">
        <v>947.1</v>
      </c>
      <c r="G120" s="1">
        <v>0</v>
      </c>
      <c r="H120" s="1">
        <v>1003.2</v>
      </c>
      <c r="I120" s="1">
        <v>4024.9</v>
      </c>
      <c r="J120" s="1">
        <v>5975.2</v>
      </c>
      <c r="K120" s="1">
        <v>27024.799999999999</v>
      </c>
    </row>
    <row r="121" spans="1:126" x14ac:dyDescent="0.25">
      <c r="A121" t="s">
        <v>279</v>
      </c>
      <c r="B121" t="s">
        <v>52</v>
      </c>
      <c r="C121" s="32" t="s">
        <v>362</v>
      </c>
      <c r="D121" t="s">
        <v>242</v>
      </c>
      <c r="E121" s="1">
        <v>33000</v>
      </c>
      <c r="F121" s="1">
        <f>E121*0.0287</f>
        <v>947.1</v>
      </c>
      <c r="G121" s="1">
        <v>0</v>
      </c>
      <c r="H121" s="1">
        <f>E121*0.0304</f>
        <v>1003.2</v>
      </c>
      <c r="I121" s="1">
        <v>1000</v>
      </c>
      <c r="J121" s="1">
        <v>2950.3</v>
      </c>
      <c r="K121" s="1">
        <v>30049.7</v>
      </c>
    </row>
    <row r="122" spans="1:126" x14ac:dyDescent="0.25">
      <c r="A122" t="s">
        <v>254</v>
      </c>
      <c r="B122" t="s">
        <v>52</v>
      </c>
      <c r="C122" s="32" t="s">
        <v>362</v>
      </c>
      <c r="D122" t="s">
        <v>242</v>
      </c>
      <c r="E122" s="1">
        <v>46000</v>
      </c>
      <c r="F122" s="1">
        <f>E122*0.0287</f>
        <v>1320.2</v>
      </c>
      <c r="G122" s="1">
        <v>0</v>
      </c>
      <c r="H122" s="1">
        <v>1398.4</v>
      </c>
      <c r="I122" s="1">
        <v>175</v>
      </c>
      <c r="J122" s="1">
        <v>2893.6</v>
      </c>
      <c r="K122" s="1">
        <f>E122-J122</f>
        <v>43106.400000000001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x14ac:dyDescent="0.25">
      <c r="A123" t="s">
        <v>282</v>
      </c>
      <c r="B123" t="s">
        <v>177</v>
      </c>
      <c r="C123" s="32" t="s">
        <v>361</v>
      </c>
      <c r="D123" t="s">
        <v>242</v>
      </c>
      <c r="E123" s="1">
        <v>46000</v>
      </c>
      <c r="F123" s="1">
        <f>E123*0.0287</f>
        <v>1320.2</v>
      </c>
      <c r="G123" s="1">
        <v>0</v>
      </c>
      <c r="H123" s="1">
        <v>1398.4</v>
      </c>
      <c r="I123" s="1">
        <v>2425</v>
      </c>
      <c r="J123" s="1">
        <v>5143.6000000000004</v>
      </c>
      <c r="K123" s="1">
        <v>40856.400000000001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x14ac:dyDescent="0.25">
      <c r="A124" t="s">
        <v>281</v>
      </c>
      <c r="B124" t="s">
        <v>113</v>
      </c>
      <c r="C124" s="32" t="s">
        <v>362</v>
      </c>
      <c r="D124" t="s">
        <v>242</v>
      </c>
      <c r="E124" s="1">
        <v>46000</v>
      </c>
      <c r="F124" s="1">
        <f>E124*0.0287</f>
        <v>1320.2</v>
      </c>
      <c r="G124" s="1">
        <v>0</v>
      </c>
      <c r="H124" s="1">
        <f>E124*0.0304</f>
        <v>1398.4</v>
      </c>
      <c r="I124" s="1">
        <v>175</v>
      </c>
      <c r="J124" s="1">
        <f>F124+G124+H124+I124</f>
        <v>2893.6</v>
      </c>
      <c r="K124" s="1">
        <f>E124-J124</f>
        <v>43106.400000000001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x14ac:dyDescent="0.25">
      <c r="A125" t="s">
        <v>94</v>
      </c>
      <c r="B125" t="s">
        <v>14</v>
      </c>
      <c r="C125" s="32" t="s">
        <v>362</v>
      </c>
      <c r="D125" t="s">
        <v>242</v>
      </c>
      <c r="E125" s="1">
        <v>21338.85</v>
      </c>
      <c r="F125" s="1">
        <f t="shared" si="41"/>
        <v>612.41999999999996</v>
      </c>
      <c r="G125" s="1">
        <v>0</v>
      </c>
      <c r="H125" s="1">
        <f t="shared" si="43"/>
        <v>648.70000000000005</v>
      </c>
      <c r="I125" s="1">
        <v>175</v>
      </c>
      <c r="J125" s="1">
        <v>1436.12</v>
      </c>
      <c r="K125" s="1">
        <v>19902.73</v>
      </c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</row>
    <row r="126" spans="1:126" x14ac:dyDescent="0.25">
      <c r="A126" s="3" t="s">
        <v>12</v>
      </c>
      <c r="B126" s="3">
        <v>15</v>
      </c>
      <c r="C126" s="34"/>
      <c r="D126" s="3"/>
      <c r="E126" s="4">
        <f>SUM(E111:E123)+E125+E124</f>
        <v>690338.85</v>
      </c>
      <c r="F126" s="4">
        <f t="shared" ref="F126:K126" si="44">SUM(F111:F125)</f>
        <v>19812.72</v>
      </c>
      <c r="G126" s="4">
        <f t="shared" si="44"/>
        <v>23011.11</v>
      </c>
      <c r="H126" s="4">
        <f t="shared" si="44"/>
        <v>20986.3</v>
      </c>
      <c r="I126" s="4">
        <f t="shared" si="44"/>
        <v>31596.080000000002</v>
      </c>
      <c r="J126" s="4">
        <f t="shared" si="44"/>
        <v>95406.17</v>
      </c>
      <c r="K126" s="4">
        <f t="shared" si="44"/>
        <v>594932.68000000005</v>
      </c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</row>
    <row r="127" spans="1:126" x14ac:dyDescent="0.25"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</row>
    <row r="128" spans="1:126" x14ac:dyDescent="0.25">
      <c r="A128" s="10" t="s">
        <v>340</v>
      </c>
      <c r="B128" s="10"/>
      <c r="C128" s="36"/>
      <c r="D128" s="12"/>
      <c r="E128" s="10"/>
      <c r="F128" s="10"/>
      <c r="G128" s="10"/>
      <c r="H128" s="10"/>
      <c r="I128" s="10"/>
      <c r="J128" s="10"/>
      <c r="K128" s="10"/>
    </row>
    <row r="129" spans="1:11" x14ac:dyDescent="0.25">
      <c r="A129" t="s">
        <v>167</v>
      </c>
      <c r="B129" t="s">
        <v>166</v>
      </c>
      <c r="C129" s="32" t="s">
        <v>362</v>
      </c>
      <c r="D129" t="s">
        <v>240</v>
      </c>
      <c r="E129" s="1">
        <v>36000</v>
      </c>
      <c r="F129" s="1">
        <f t="shared" ref="F129:F138" si="45">E129*0.0287</f>
        <v>1033.2</v>
      </c>
      <c r="G129" s="1">
        <v>0</v>
      </c>
      <c r="H129" s="1">
        <f t="shared" ref="H129:H138" si="46">E129*0.0304</f>
        <v>1094.4000000000001</v>
      </c>
      <c r="I129" s="1">
        <v>1175</v>
      </c>
      <c r="J129" s="97">
        <f>+F129+G129+H129+I129</f>
        <v>3302.6</v>
      </c>
      <c r="K129" s="1">
        <f>+E129-J129</f>
        <v>32697.4</v>
      </c>
    </row>
    <row r="130" spans="1:11" x14ac:dyDescent="0.25">
      <c r="A130" t="s">
        <v>168</v>
      </c>
      <c r="B130" t="s">
        <v>403</v>
      </c>
      <c r="C130" s="32" t="s">
        <v>362</v>
      </c>
      <c r="D130" t="s">
        <v>242</v>
      </c>
      <c r="E130" s="1">
        <v>36000</v>
      </c>
      <c r="F130" s="1">
        <f t="shared" si="45"/>
        <v>1033.2</v>
      </c>
      <c r="G130" s="1">
        <v>0</v>
      </c>
      <c r="H130" s="1">
        <f t="shared" si="46"/>
        <v>1094.4000000000001</v>
      </c>
      <c r="I130" s="1">
        <v>1725</v>
      </c>
      <c r="J130" s="97">
        <f t="shared" ref="J130:J138" si="47">+F130+G130+H130+I130</f>
        <v>3852.6</v>
      </c>
      <c r="K130" s="1">
        <f t="shared" ref="K130:K138" si="48">+E130-J130</f>
        <v>32147.4</v>
      </c>
    </row>
    <row r="131" spans="1:11" x14ac:dyDescent="0.25">
      <c r="A131" t="s">
        <v>402</v>
      </c>
      <c r="B131" t="s">
        <v>403</v>
      </c>
      <c r="C131" s="32" t="s">
        <v>361</v>
      </c>
      <c r="D131" t="s">
        <v>242</v>
      </c>
      <c r="E131" s="1">
        <v>36000</v>
      </c>
      <c r="F131" s="1">
        <v>1033.2</v>
      </c>
      <c r="G131" s="1">
        <v>0</v>
      </c>
      <c r="H131" s="1">
        <v>1094.4000000000001</v>
      </c>
      <c r="I131" s="1">
        <v>1125</v>
      </c>
      <c r="J131" s="97">
        <f t="shared" si="47"/>
        <v>3252.6</v>
      </c>
      <c r="K131" s="1">
        <f t="shared" si="48"/>
        <v>32747.4</v>
      </c>
    </row>
    <row r="132" spans="1:11" x14ac:dyDescent="0.25">
      <c r="A132" t="s">
        <v>169</v>
      </c>
      <c r="B132" t="s">
        <v>16</v>
      </c>
      <c r="C132" s="32" t="s">
        <v>361</v>
      </c>
      <c r="D132" t="s">
        <v>240</v>
      </c>
      <c r="E132" s="1">
        <v>81000</v>
      </c>
      <c r="F132" s="1">
        <f t="shared" si="45"/>
        <v>2324.6999999999998</v>
      </c>
      <c r="G132" s="1">
        <v>6530.99</v>
      </c>
      <c r="H132" s="1">
        <f t="shared" si="46"/>
        <v>2462.4</v>
      </c>
      <c r="I132" s="1">
        <v>6722.35</v>
      </c>
      <c r="J132" s="97">
        <f t="shared" si="47"/>
        <v>18040.439999999999</v>
      </c>
      <c r="K132" s="1">
        <f t="shared" si="48"/>
        <v>62959.56</v>
      </c>
    </row>
    <row r="133" spans="1:11" x14ac:dyDescent="0.25">
      <c r="A133" t="s">
        <v>170</v>
      </c>
      <c r="B133" t="s">
        <v>403</v>
      </c>
      <c r="C133" s="32" t="s">
        <v>362</v>
      </c>
      <c r="D133" t="s">
        <v>242</v>
      </c>
      <c r="E133" s="1">
        <v>36000</v>
      </c>
      <c r="F133" s="1">
        <f t="shared" si="45"/>
        <v>1033.2</v>
      </c>
      <c r="G133" s="1">
        <v>0</v>
      </c>
      <c r="H133" s="1">
        <f t="shared" si="46"/>
        <v>1094.4000000000001</v>
      </c>
      <c r="I133" s="1">
        <v>3275</v>
      </c>
      <c r="J133" s="97">
        <f t="shared" si="47"/>
        <v>5402.6</v>
      </c>
      <c r="K133" s="1">
        <f t="shared" si="48"/>
        <v>30597.4</v>
      </c>
    </row>
    <row r="134" spans="1:11" x14ac:dyDescent="0.25">
      <c r="A134" t="s">
        <v>171</v>
      </c>
      <c r="B134" t="s">
        <v>403</v>
      </c>
      <c r="C134" s="32" t="s">
        <v>361</v>
      </c>
      <c r="D134" t="s">
        <v>242</v>
      </c>
      <c r="E134" s="1">
        <v>36000</v>
      </c>
      <c r="F134" s="1">
        <f t="shared" si="45"/>
        <v>1033.2</v>
      </c>
      <c r="G134" s="1">
        <v>0</v>
      </c>
      <c r="H134" s="1">
        <f t="shared" si="46"/>
        <v>1094.4000000000001</v>
      </c>
      <c r="I134" s="1">
        <v>4807.45</v>
      </c>
      <c r="J134" s="97">
        <f t="shared" si="47"/>
        <v>6935.05</v>
      </c>
      <c r="K134" s="1">
        <f t="shared" si="48"/>
        <v>29064.95</v>
      </c>
    </row>
    <row r="135" spans="1:11" x14ac:dyDescent="0.25">
      <c r="A135" t="s">
        <v>236</v>
      </c>
      <c r="B135" t="s">
        <v>403</v>
      </c>
      <c r="C135" s="32" t="s">
        <v>362</v>
      </c>
      <c r="D135" t="s">
        <v>242</v>
      </c>
      <c r="E135" s="1">
        <v>45000</v>
      </c>
      <c r="F135" s="1">
        <f t="shared" si="45"/>
        <v>1291.5</v>
      </c>
      <c r="G135" s="1">
        <v>0</v>
      </c>
      <c r="H135" s="1">
        <v>1368</v>
      </c>
      <c r="I135" s="1">
        <v>175</v>
      </c>
      <c r="J135" s="97">
        <f t="shared" si="47"/>
        <v>2834.5</v>
      </c>
      <c r="K135" s="1">
        <f t="shared" si="48"/>
        <v>42165.5</v>
      </c>
    </row>
    <row r="136" spans="1:11" x14ac:dyDescent="0.25">
      <c r="A136" t="s">
        <v>172</v>
      </c>
      <c r="B136" t="s">
        <v>166</v>
      </c>
      <c r="C136" s="32" t="s">
        <v>362</v>
      </c>
      <c r="D136" t="s">
        <v>242</v>
      </c>
      <c r="E136" s="1">
        <v>44000</v>
      </c>
      <c r="F136" s="1">
        <f t="shared" si="45"/>
        <v>1262.8</v>
      </c>
      <c r="G136" s="1">
        <v>0</v>
      </c>
      <c r="H136" s="1">
        <f t="shared" si="46"/>
        <v>1337.6</v>
      </c>
      <c r="I136" s="1">
        <v>3687.45</v>
      </c>
      <c r="J136" s="97">
        <f t="shared" si="47"/>
        <v>6287.85</v>
      </c>
      <c r="K136" s="1">
        <f t="shared" si="48"/>
        <v>37712.15</v>
      </c>
    </row>
    <row r="137" spans="1:11" x14ac:dyDescent="0.25">
      <c r="A137" t="s">
        <v>162</v>
      </c>
      <c r="B137" t="s">
        <v>163</v>
      </c>
      <c r="C137" s="32" t="s">
        <v>362</v>
      </c>
      <c r="D137" t="s">
        <v>242</v>
      </c>
      <c r="E137" s="1">
        <v>61000</v>
      </c>
      <c r="F137" s="1">
        <f t="shared" si="45"/>
        <v>1750.7</v>
      </c>
      <c r="G137" s="1">
        <v>3674.86</v>
      </c>
      <c r="H137" s="1">
        <f t="shared" si="46"/>
        <v>1854.4</v>
      </c>
      <c r="I137" s="1">
        <v>175</v>
      </c>
      <c r="J137" s="97">
        <f t="shared" si="47"/>
        <v>7454.96</v>
      </c>
      <c r="K137" s="1">
        <f t="shared" si="48"/>
        <v>53545.04</v>
      </c>
    </row>
    <row r="138" spans="1:11" x14ac:dyDescent="0.25">
      <c r="A138" t="s">
        <v>404</v>
      </c>
      <c r="B138" t="s">
        <v>403</v>
      </c>
      <c r="C138" s="32" t="s">
        <v>362</v>
      </c>
      <c r="D138" t="s">
        <v>242</v>
      </c>
      <c r="E138" s="1">
        <v>45000</v>
      </c>
      <c r="F138" s="1">
        <f t="shared" si="45"/>
        <v>1291.5</v>
      </c>
      <c r="G138" s="1">
        <v>0</v>
      </c>
      <c r="H138" s="1">
        <f t="shared" si="46"/>
        <v>1368</v>
      </c>
      <c r="I138" s="1">
        <v>175</v>
      </c>
      <c r="J138" s="97">
        <f t="shared" si="47"/>
        <v>2834.5</v>
      </c>
      <c r="K138" s="1">
        <f t="shared" si="48"/>
        <v>42165.5</v>
      </c>
    </row>
    <row r="139" spans="1:11" x14ac:dyDescent="0.25">
      <c r="A139" s="3" t="s">
        <v>12</v>
      </c>
      <c r="B139" s="3">
        <v>10</v>
      </c>
      <c r="C139" s="34"/>
      <c r="D139" s="3"/>
      <c r="E139" s="4">
        <f t="shared" ref="E139:J139" si="49">SUM(E129:E138)</f>
        <v>456000</v>
      </c>
      <c r="F139" s="4">
        <f t="shared" si="49"/>
        <v>13087.2</v>
      </c>
      <c r="G139" s="4">
        <f>SUM(G129:G138)</f>
        <v>10205.85</v>
      </c>
      <c r="H139" s="4">
        <f t="shared" si="49"/>
        <v>13862.4</v>
      </c>
      <c r="I139" s="4">
        <f>SUM(I129:I138)</f>
        <v>23042.25</v>
      </c>
      <c r="J139" s="4">
        <f t="shared" si="49"/>
        <v>60197.7</v>
      </c>
      <c r="K139" s="4">
        <f>K129+K130+K131+K132+K133+K134+K135+K136+K137+K138</f>
        <v>395802.3</v>
      </c>
    </row>
    <row r="140" spans="1:11" x14ac:dyDescent="0.25">
      <c r="A140" s="5"/>
      <c r="B140" s="5"/>
      <c r="C140" s="39"/>
      <c r="D140" s="5"/>
      <c r="E140" s="30"/>
      <c r="F140" s="30"/>
      <c r="G140" s="30"/>
      <c r="H140" s="30"/>
      <c r="I140" s="30"/>
      <c r="J140" s="30"/>
      <c r="K140" s="30"/>
    </row>
    <row r="141" spans="1:11" x14ac:dyDescent="0.25">
      <c r="A141" s="10" t="s">
        <v>173</v>
      </c>
      <c r="B141" s="10"/>
      <c r="C141" s="36"/>
      <c r="D141" s="12"/>
      <c r="E141" s="10"/>
      <c r="F141" s="10"/>
      <c r="G141" s="10"/>
      <c r="H141" s="10"/>
      <c r="I141" s="10"/>
      <c r="J141" s="10"/>
      <c r="K141" s="10"/>
    </row>
    <row r="142" spans="1:11" x14ac:dyDescent="0.25">
      <c r="A142" t="s">
        <v>180</v>
      </c>
      <c r="B142" t="s">
        <v>181</v>
      </c>
      <c r="C142" s="32" t="s">
        <v>361</v>
      </c>
      <c r="D142" t="s">
        <v>242</v>
      </c>
      <c r="E142" s="1">
        <v>81000</v>
      </c>
      <c r="F142" s="1">
        <f>E142*0.0287</f>
        <v>2324.6999999999998</v>
      </c>
      <c r="G142" s="1">
        <v>7636.09</v>
      </c>
      <c r="H142" s="1">
        <f>E142*0.0304</f>
        <v>2462.4</v>
      </c>
      <c r="I142" s="1">
        <v>25</v>
      </c>
      <c r="J142" s="1">
        <f>+F142+G142+H142+I142</f>
        <v>12448.19</v>
      </c>
      <c r="K142" s="1">
        <f>+E142-J142</f>
        <v>68551.81</v>
      </c>
    </row>
    <row r="143" spans="1:11" s="5" customFormat="1" x14ac:dyDescent="0.25">
      <c r="A143" t="s">
        <v>174</v>
      </c>
      <c r="B143" t="s">
        <v>14</v>
      </c>
      <c r="C143" s="32" t="s">
        <v>362</v>
      </c>
      <c r="D143" t="s">
        <v>242</v>
      </c>
      <c r="E143" s="1">
        <v>45000</v>
      </c>
      <c r="F143" s="1">
        <f t="shared" ref="F143:F153" si="50">E143*0.0287</f>
        <v>1291.5</v>
      </c>
      <c r="G143" s="1">
        <v>0</v>
      </c>
      <c r="H143" s="1">
        <v>1368</v>
      </c>
      <c r="I143" s="1">
        <v>6424.23</v>
      </c>
      <c r="J143" s="1">
        <f t="shared" ref="J143:J153" si="51">+F143+G143+H143+I143</f>
        <v>9083.73</v>
      </c>
      <c r="K143" s="1">
        <f t="shared" ref="K143:K153" si="52">+E143-J143</f>
        <v>35916.269999999997</v>
      </c>
    </row>
    <row r="144" spans="1:11" x14ac:dyDescent="0.25">
      <c r="A144" t="s">
        <v>175</v>
      </c>
      <c r="B144" t="s">
        <v>176</v>
      </c>
      <c r="C144" s="32" t="s">
        <v>362</v>
      </c>
      <c r="D144" t="s">
        <v>242</v>
      </c>
      <c r="E144" s="1">
        <v>33000</v>
      </c>
      <c r="F144" s="1">
        <f t="shared" si="50"/>
        <v>947.1</v>
      </c>
      <c r="G144" s="1">
        <v>0</v>
      </c>
      <c r="H144" s="1">
        <f t="shared" ref="H144:H153" si="53">E144*0.0304</f>
        <v>1003.2</v>
      </c>
      <c r="I144" s="1">
        <v>715</v>
      </c>
      <c r="J144" s="1">
        <f t="shared" si="51"/>
        <v>2665.3</v>
      </c>
      <c r="K144" s="1">
        <f t="shared" si="52"/>
        <v>30334.7</v>
      </c>
    </row>
    <row r="145" spans="1:126" x14ac:dyDescent="0.25">
      <c r="A145" t="s">
        <v>178</v>
      </c>
      <c r="B145" t="s">
        <v>113</v>
      </c>
      <c r="C145" s="32" t="s">
        <v>362</v>
      </c>
      <c r="D145" t="s">
        <v>240</v>
      </c>
      <c r="E145" s="1">
        <v>30450</v>
      </c>
      <c r="F145" s="1">
        <f t="shared" si="50"/>
        <v>873.92</v>
      </c>
      <c r="G145" s="1">
        <v>0</v>
      </c>
      <c r="H145" s="1">
        <v>925.68</v>
      </c>
      <c r="I145" s="1">
        <v>2949.45</v>
      </c>
      <c r="J145" s="1">
        <f t="shared" si="51"/>
        <v>4749.05</v>
      </c>
      <c r="K145" s="1">
        <f t="shared" si="52"/>
        <v>25700.95</v>
      </c>
    </row>
    <row r="146" spans="1:126" x14ac:dyDescent="0.25">
      <c r="A146" t="s">
        <v>179</v>
      </c>
      <c r="B146" t="s">
        <v>176</v>
      </c>
      <c r="C146" s="32" t="s">
        <v>362</v>
      </c>
      <c r="D146" t="s">
        <v>242</v>
      </c>
      <c r="E146" s="1">
        <v>33000</v>
      </c>
      <c r="F146" s="1">
        <f>E146*0.0287</f>
        <v>947.1</v>
      </c>
      <c r="G146" s="1">
        <v>0</v>
      </c>
      <c r="H146" s="1">
        <f>E146*0.0304</f>
        <v>1003.2</v>
      </c>
      <c r="I146" s="1">
        <v>315</v>
      </c>
      <c r="J146" s="1">
        <f t="shared" si="51"/>
        <v>2265.3000000000002</v>
      </c>
      <c r="K146" s="1">
        <f t="shared" si="52"/>
        <v>30734.7</v>
      </c>
    </row>
    <row r="147" spans="1:126" x14ac:dyDescent="0.25">
      <c r="A147" t="s">
        <v>206</v>
      </c>
      <c r="B147" t="s">
        <v>177</v>
      </c>
      <c r="C147" s="32" t="s">
        <v>362</v>
      </c>
      <c r="D147" t="s">
        <v>242</v>
      </c>
      <c r="E147" s="1">
        <v>31500</v>
      </c>
      <c r="F147" s="1">
        <f t="shared" si="50"/>
        <v>904.05</v>
      </c>
      <c r="G147" s="1">
        <v>0</v>
      </c>
      <c r="H147" s="1">
        <f t="shared" si="53"/>
        <v>957.6</v>
      </c>
      <c r="I147" s="1">
        <v>175</v>
      </c>
      <c r="J147" s="1">
        <f t="shared" si="51"/>
        <v>2036.65</v>
      </c>
      <c r="K147" s="1">
        <f t="shared" si="52"/>
        <v>29463.35</v>
      </c>
    </row>
    <row r="148" spans="1:126" x14ac:dyDescent="0.25">
      <c r="A148" t="s">
        <v>405</v>
      </c>
      <c r="B148" t="s">
        <v>158</v>
      </c>
      <c r="C148" s="32" t="s">
        <v>361</v>
      </c>
      <c r="D148" t="s">
        <v>242</v>
      </c>
      <c r="E148" s="1">
        <v>41000</v>
      </c>
      <c r="F148" s="1">
        <f t="shared" si="50"/>
        <v>1176.7</v>
      </c>
      <c r="G148" s="1">
        <v>0</v>
      </c>
      <c r="H148" s="1">
        <f t="shared" si="53"/>
        <v>1246.4000000000001</v>
      </c>
      <c r="I148" s="1">
        <v>1687.45</v>
      </c>
      <c r="J148" s="1">
        <f t="shared" si="51"/>
        <v>4110.55</v>
      </c>
      <c r="K148" s="1">
        <f t="shared" si="52"/>
        <v>36889.449999999997</v>
      </c>
    </row>
    <row r="149" spans="1:126" x14ac:dyDescent="0.25">
      <c r="A149" t="s">
        <v>159</v>
      </c>
      <c r="B149" t="s">
        <v>406</v>
      </c>
      <c r="C149" s="32" t="s">
        <v>361</v>
      </c>
      <c r="D149" t="s">
        <v>242</v>
      </c>
      <c r="E149" s="1">
        <v>46000</v>
      </c>
      <c r="F149" s="1">
        <f t="shared" si="50"/>
        <v>1320.2</v>
      </c>
      <c r="G149" s="1">
        <v>1289.46</v>
      </c>
      <c r="H149" s="1">
        <f t="shared" si="53"/>
        <v>1398.4</v>
      </c>
      <c r="I149" s="1">
        <v>2335</v>
      </c>
      <c r="J149" s="1">
        <f t="shared" si="51"/>
        <v>6343.06</v>
      </c>
      <c r="K149" s="1">
        <f t="shared" si="52"/>
        <v>39656.94</v>
      </c>
    </row>
    <row r="150" spans="1:126" x14ac:dyDescent="0.25">
      <c r="A150" t="s">
        <v>407</v>
      </c>
      <c r="B150" t="s">
        <v>160</v>
      </c>
      <c r="C150" s="32" t="s">
        <v>361</v>
      </c>
      <c r="D150" t="s">
        <v>242</v>
      </c>
      <c r="E150" s="1">
        <v>61000</v>
      </c>
      <c r="F150" s="1">
        <f t="shared" si="50"/>
        <v>1750.7</v>
      </c>
      <c r="G150" s="1">
        <v>3674.86</v>
      </c>
      <c r="H150" s="1">
        <f>E150*0.0304</f>
        <v>1854.4</v>
      </c>
      <c r="I150" s="1">
        <v>6309.2</v>
      </c>
      <c r="J150" s="1">
        <f t="shared" si="51"/>
        <v>13589.16</v>
      </c>
      <c r="K150" s="1">
        <f t="shared" si="52"/>
        <v>47410.84</v>
      </c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</row>
    <row r="151" spans="1:126" x14ac:dyDescent="0.25">
      <c r="A151" t="s">
        <v>161</v>
      </c>
      <c r="B151" t="s">
        <v>408</v>
      </c>
      <c r="C151" s="32" t="s">
        <v>361</v>
      </c>
      <c r="D151" t="s">
        <v>242</v>
      </c>
      <c r="E151" s="1">
        <v>46000</v>
      </c>
      <c r="F151" s="1">
        <f t="shared" si="50"/>
        <v>1320.2</v>
      </c>
      <c r="G151" s="1">
        <v>0</v>
      </c>
      <c r="H151" s="1">
        <v>1398.4</v>
      </c>
      <c r="I151" s="1">
        <v>2355</v>
      </c>
      <c r="J151" s="1">
        <f t="shared" si="51"/>
        <v>5073.6000000000004</v>
      </c>
      <c r="K151" s="1">
        <f t="shared" si="52"/>
        <v>40926.400000000001</v>
      </c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</row>
    <row r="152" spans="1:126" x14ac:dyDescent="0.25">
      <c r="A152" t="s">
        <v>409</v>
      </c>
      <c r="B152" t="s">
        <v>410</v>
      </c>
      <c r="C152" s="32" t="s">
        <v>362</v>
      </c>
      <c r="D152" t="s">
        <v>242</v>
      </c>
      <c r="E152" s="1">
        <v>45000</v>
      </c>
      <c r="F152" s="1">
        <f t="shared" si="50"/>
        <v>1291.5</v>
      </c>
      <c r="G152" s="1">
        <v>0</v>
      </c>
      <c r="H152" s="1">
        <f t="shared" si="53"/>
        <v>1368</v>
      </c>
      <c r="I152" s="1">
        <v>3199.9</v>
      </c>
      <c r="J152" s="1">
        <f t="shared" si="51"/>
        <v>5859.4</v>
      </c>
      <c r="K152" s="1">
        <f t="shared" si="52"/>
        <v>39140.6</v>
      </c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</row>
    <row r="153" spans="1:126" x14ac:dyDescent="0.25">
      <c r="A153" t="s">
        <v>411</v>
      </c>
      <c r="B153" t="s">
        <v>165</v>
      </c>
      <c r="C153" s="32" t="s">
        <v>362</v>
      </c>
      <c r="D153" t="s">
        <v>242</v>
      </c>
      <c r="E153" s="1">
        <v>45000</v>
      </c>
      <c r="F153" s="1">
        <f t="shared" si="50"/>
        <v>1291.5</v>
      </c>
      <c r="G153" s="1">
        <v>0</v>
      </c>
      <c r="H153" s="1">
        <f t="shared" si="53"/>
        <v>1368</v>
      </c>
      <c r="I153" s="1">
        <v>6019.01</v>
      </c>
      <c r="J153" s="1">
        <f t="shared" si="51"/>
        <v>8678.51</v>
      </c>
      <c r="K153" s="1">
        <f t="shared" si="52"/>
        <v>36321.49</v>
      </c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</row>
    <row r="154" spans="1:126" s="5" customFormat="1" x14ac:dyDescent="0.25">
      <c r="A154" s="64" t="s">
        <v>12</v>
      </c>
      <c r="B154" s="64">
        <v>12</v>
      </c>
      <c r="C154" s="65"/>
      <c r="D154" s="64"/>
      <c r="E154" s="66">
        <f t="shared" ref="E154:J154" si="54">SUM(E142:E153)</f>
        <v>537950</v>
      </c>
      <c r="F154" s="66">
        <f t="shared" si="54"/>
        <v>15439.17</v>
      </c>
      <c r="G154" s="66">
        <f t="shared" si="54"/>
        <v>12600.41</v>
      </c>
      <c r="H154" s="66">
        <f t="shared" si="54"/>
        <v>16353.68</v>
      </c>
      <c r="I154" s="66">
        <f t="shared" si="54"/>
        <v>32509.24</v>
      </c>
      <c r="J154" s="66">
        <f t="shared" si="54"/>
        <v>76902.5</v>
      </c>
      <c r="K154" s="66">
        <f>SUM(K142:K147)+K148+K149+K150+K151+K152+K153</f>
        <v>461047.5</v>
      </c>
    </row>
    <row r="155" spans="1:126" x14ac:dyDescent="0.25">
      <c r="A155" s="6"/>
      <c r="B155" s="6"/>
      <c r="C155" s="40"/>
      <c r="D155" s="6"/>
      <c r="E155" s="49"/>
      <c r="F155" s="49"/>
      <c r="G155" s="49"/>
      <c r="H155" s="49"/>
      <c r="I155" s="49"/>
      <c r="J155" s="49"/>
      <c r="K155" s="49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</row>
    <row r="156" spans="1:126" x14ac:dyDescent="0.25">
      <c r="A156" s="6" t="s">
        <v>412</v>
      </c>
      <c r="B156" s="6"/>
      <c r="C156" s="40"/>
      <c r="D156" s="6"/>
      <c r="E156" s="49"/>
      <c r="F156" s="49"/>
      <c r="G156" s="49"/>
      <c r="H156" s="49"/>
      <c r="I156" s="49"/>
      <c r="J156" s="49"/>
      <c r="K156" s="49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</row>
    <row r="157" spans="1:126" s="67" customFormat="1" x14ac:dyDescent="0.25">
      <c r="A157" s="61" t="s">
        <v>413</v>
      </c>
      <c r="B157" s="61" t="s">
        <v>414</v>
      </c>
      <c r="C157" s="68" t="s">
        <v>361</v>
      </c>
      <c r="D157" s="61" t="s">
        <v>242</v>
      </c>
      <c r="E157" s="69">
        <v>45000</v>
      </c>
      <c r="F157" s="69">
        <v>1291.5</v>
      </c>
      <c r="G157" s="69">
        <v>0</v>
      </c>
      <c r="H157" s="69">
        <v>1368</v>
      </c>
      <c r="I157" s="69">
        <v>125</v>
      </c>
      <c r="J157" s="69">
        <v>2784.5</v>
      </c>
      <c r="K157" s="69">
        <v>42215.5</v>
      </c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</row>
    <row r="158" spans="1:126" s="5" customFormat="1" x14ac:dyDescent="0.25">
      <c r="A158" s="61" t="s">
        <v>415</v>
      </c>
      <c r="B158" s="61" t="s">
        <v>416</v>
      </c>
      <c r="C158" s="68" t="s">
        <v>361</v>
      </c>
      <c r="D158" s="61" t="s">
        <v>242</v>
      </c>
      <c r="E158" s="69">
        <v>32000</v>
      </c>
      <c r="F158" s="69">
        <v>918.4</v>
      </c>
      <c r="G158" s="69">
        <v>0</v>
      </c>
      <c r="H158" s="69">
        <v>972.8</v>
      </c>
      <c r="I158" s="69">
        <v>1687.45</v>
      </c>
      <c r="J158" s="69">
        <v>3578.65</v>
      </c>
      <c r="K158" s="69">
        <v>28421.35</v>
      </c>
    </row>
    <row r="159" spans="1:126" s="5" customFormat="1" x14ac:dyDescent="0.25">
      <c r="A159" s="61" t="s">
        <v>417</v>
      </c>
      <c r="B159" s="61" t="s">
        <v>416</v>
      </c>
      <c r="C159" s="68" t="s">
        <v>362</v>
      </c>
      <c r="D159" s="61" t="s">
        <v>240</v>
      </c>
      <c r="E159" s="69">
        <v>31500</v>
      </c>
      <c r="F159" s="69">
        <v>904.05</v>
      </c>
      <c r="G159" s="69">
        <v>0</v>
      </c>
      <c r="H159" s="69">
        <v>957.6</v>
      </c>
      <c r="I159" s="69">
        <v>1787.45</v>
      </c>
      <c r="J159" s="69">
        <v>3649.1</v>
      </c>
      <c r="K159" s="69">
        <v>27850.9</v>
      </c>
    </row>
    <row r="160" spans="1:126" s="61" customFormat="1" x14ac:dyDescent="0.25">
      <c r="A160" s="61" t="s">
        <v>418</v>
      </c>
      <c r="B160" s="61" t="s">
        <v>419</v>
      </c>
      <c r="C160" s="68" t="s">
        <v>361</v>
      </c>
      <c r="D160" s="61" t="s">
        <v>242</v>
      </c>
      <c r="E160" s="69">
        <v>26250</v>
      </c>
      <c r="F160" s="69">
        <v>753.38</v>
      </c>
      <c r="G160" s="69">
        <v>0</v>
      </c>
      <c r="H160" s="69">
        <v>798</v>
      </c>
      <c r="I160" s="69">
        <v>315</v>
      </c>
      <c r="J160" s="69">
        <v>1866.38</v>
      </c>
      <c r="K160" s="69">
        <v>24383.62</v>
      </c>
    </row>
    <row r="161" spans="1:126" s="61" customFormat="1" x14ac:dyDescent="0.25">
      <c r="A161" s="61" t="s">
        <v>420</v>
      </c>
      <c r="B161" s="61" t="s">
        <v>108</v>
      </c>
      <c r="C161" s="68" t="s">
        <v>361</v>
      </c>
      <c r="D161" s="61" t="s">
        <v>240</v>
      </c>
      <c r="E161" s="69">
        <v>41000</v>
      </c>
      <c r="F161" s="69">
        <v>1176.7</v>
      </c>
      <c r="G161" s="69">
        <v>583.79</v>
      </c>
      <c r="H161" s="69">
        <v>1246.4000000000001</v>
      </c>
      <c r="I161" s="69">
        <v>1320</v>
      </c>
      <c r="J161" s="69">
        <v>4326.8900000000003</v>
      </c>
      <c r="K161" s="69">
        <v>36673.11</v>
      </c>
    </row>
    <row r="162" spans="1:126" s="29" customFormat="1" x14ac:dyDescent="0.25">
      <c r="A162" t="s">
        <v>87</v>
      </c>
      <c r="B162" t="s">
        <v>102</v>
      </c>
      <c r="C162" s="32" t="s">
        <v>362</v>
      </c>
      <c r="D162" t="s">
        <v>242</v>
      </c>
      <c r="E162" s="1">
        <v>60000</v>
      </c>
      <c r="F162" s="1">
        <f>E162*0.0287</f>
        <v>1722</v>
      </c>
      <c r="G162" s="1">
        <v>3486.68</v>
      </c>
      <c r="H162" s="1">
        <f>E162*0.0304</f>
        <v>1824</v>
      </c>
      <c r="I162" s="1">
        <v>175</v>
      </c>
      <c r="J162" s="1">
        <v>7207.68</v>
      </c>
      <c r="K162" s="1">
        <v>52792.32</v>
      </c>
    </row>
    <row r="163" spans="1:126" s="61" customFormat="1" x14ac:dyDescent="0.25">
      <c r="A163" s="80" t="s">
        <v>12</v>
      </c>
      <c r="B163" s="80">
        <v>6</v>
      </c>
      <c r="C163" s="81"/>
      <c r="D163" s="80"/>
      <c r="E163" s="82">
        <f>E157+E158+E159+E160+E161+E162</f>
        <v>235750</v>
      </c>
      <c r="F163" s="82">
        <f>SUM(F157:F162)</f>
        <v>6766.03</v>
      </c>
      <c r="G163" s="82">
        <f>G157+G158+G159+G160+G161+G162</f>
        <v>4070.47</v>
      </c>
      <c r="H163" s="82">
        <f>H157+H158+H159+H160+H161+H162</f>
        <v>7166.8</v>
      </c>
      <c r="I163" s="82">
        <f>I157+I158+I159+I160+I161+I162</f>
        <v>5409.9</v>
      </c>
      <c r="J163" s="82">
        <f>J158+J157+J159+J160+J161+J162</f>
        <v>23413.200000000001</v>
      </c>
      <c r="K163" s="82">
        <f>K157+K158+K159+K160+K161+K162</f>
        <v>212336.8</v>
      </c>
    </row>
    <row r="165" spans="1:126" s="29" customFormat="1" x14ac:dyDescent="0.25">
      <c r="A165" s="129" t="s">
        <v>85</v>
      </c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</row>
    <row r="166" spans="1:126" s="80" customFormat="1" x14ac:dyDescent="0.25">
      <c r="A166" t="s">
        <v>311</v>
      </c>
      <c r="B166" s="21" t="s">
        <v>108</v>
      </c>
      <c r="C166" s="32" t="s">
        <v>361</v>
      </c>
      <c r="D166" t="s">
        <v>242</v>
      </c>
      <c r="E166" s="1">
        <v>42000</v>
      </c>
      <c r="F166" s="1">
        <f>E166*0.0287</f>
        <v>1205.4000000000001</v>
      </c>
      <c r="G166" s="1">
        <v>0</v>
      </c>
      <c r="H166" s="1">
        <f>E166*0.0304</f>
        <v>1276.8</v>
      </c>
      <c r="I166" s="1">
        <v>25</v>
      </c>
      <c r="J166" s="1">
        <f>+F166+G166+H166+I166</f>
        <v>2507.1999999999998</v>
      </c>
      <c r="K166" s="1">
        <f>+E166-J166</f>
        <v>39492.800000000003</v>
      </c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</row>
    <row r="167" spans="1:126" x14ac:dyDescent="0.25">
      <c r="A167" t="s">
        <v>42</v>
      </c>
      <c r="B167" s="21" t="s">
        <v>298</v>
      </c>
      <c r="C167" s="32" t="s">
        <v>361</v>
      </c>
      <c r="D167" t="s">
        <v>240</v>
      </c>
      <c r="E167" s="1">
        <v>31500</v>
      </c>
      <c r="F167" s="1">
        <v>904.05</v>
      </c>
      <c r="G167" s="1">
        <v>0</v>
      </c>
      <c r="H167" s="1">
        <v>957.6</v>
      </c>
      <c r="I167" s="1">
        <v>175</v>
      </c>
      <c r="J167" s="1">
        <f>+F167+G167+H167+I167</f>
        <v>2036.65</v>
      </c>
      <c r="K167" s="1">
        <v>29463.35</v>
      </c>
    </row>
    <row r="168" spans="1:126" x14ac:dyDescent="0.25">
      <c r="A168" s="3" t="s">
        <v>12</v>
      </c>
      <c r="B168" s="3">
        <v>2</v>
      </c>
      <c r="C168" s="34"/>
      <c r="D168" s="3"/>
      <c r="E168" s="4">
        <f>SUM(E166:E167)</f>
        <v>73500</v>
      </c>
      <c r="F168" s="4">
        <f>SUM(F166:F167)</f>
        <v>2109.4499999999998</v>
      </c>
      <c r="G168" s="4">
        <f>SUM(G166:G167)</f>
        <v>0</v>
      </c>
      <c r="H168" s="4">
        <f>SUM(H166)+H167</f>
        <v>2234.4</v>
      </c>
      <c r="I168" s="4">
        <f>SUM(I166:I167)</f>
        <v>200</v>
      </c>
      <c r="J168" s="4">
        <f>SUM(J166)+J167</f>
        <v>4543.8500000000004</v>
      </c>
      <c r="K168" s="4">
        <f>SUM(K166)+K167</f>
        <v>68956.149999999994</v>
      </c>
    </row>
    <row r="169" spans="1:126" x14ac:dyDescent="0.25">
      <c r="A169" s="6"/>
      <c r="B169" s="6"/>
      <c r="C169" s="40"/>
      <c r="D169" s="6"/>
      <c r="E169" s="49"/>
      <c r="F169" s="49"/>
      <c r="G169" s="49"/>
      <c r="H169" s="49"/>
      <c r="I169" s="49"/>
      <c r="J169" s="49"/>
      <c r="K169" s="4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</row>
    <row r="170" spans="1:126" x14ac:dyDescent="0.25">
      <c r="A170" s="6" t="s">
        <v>424</v>
      </c>
      <c r="B170" s="6"/>
      <c r="C170" s="40"/>
      <c r="D170" s="6"/>
      <c r="E170" s="49"/>
      <c r="F170" s="49"/>
      <c r="G170" s="49"/>
      <c r="H170" s="49"/>
      <c r="I170" s="49"/>
      <c r="J170" s="49"/>
      <c r="K170" s="49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</row>
    <row r="171" spans="1:126" x14ac:dyDescent="0.25">
      <c r="A171" s="61" t="s">
        <v>86</v>
      </c>
      <c r="B171" s="61" t="s">
        <v>478</v>
      </c>
      <c r="C171" s="68" t="s">
        <v>361</v>
      </c>
      <c r="D171" s="61" t="s">
        <v>240</v>
      </c>
      <c r="E171" s="69">
        <v>101000</v>
      </c>
      <c r="F171" s="69">
        <v>2898.7</v>
      </c>
      <c r="G171" s="69">
        <v>12340.59</v>
      </c>
      <c r="H171" s="69">
        <v>3070.4</v>
      </c>
      <c r="I171" s="69">
        <v>175</v>
      </c>
      <c r="J171" s="69">
        <v>18484.689999999999</v>
      </c>
      <c r="K171" s="69">
        <v>82515.31</v>
      </c>
    </row>
    <row r="172" spans="1:126" s="6" customFormat="1" x14ac:dyDescent="0.25">
      <c r="A172" s="64" t="s">
        <v>12</v>
      </c>
      <c r="B172" s="64">
        <v>1</v>
      </c>
      <c r="C172" s="65"/>
      <c r="D172" s="64"/>
      <c r="E172" s="66">
        <f>E171</f>
        <v>101000</v>
      </c>
      <c r="F172" s="66">
        <f>SUM(F171)</f>
        <v>2898.7</v>
      </c>
      <c r="G172" s="66">
        <f>G171</f>
        <v>12340.59</v>
      </c>
      <c r="H172" s="66">
        <f>H171</f>
        <v>3070.4</v>
      </c>
      <c r="I172" s="66">
        <f>I171</f>
        <v>175</v>
      </c>
      <c r="J172" s="66">
        <f>J171</f>
        <v>18484.689999999999</v>
      </c>
      <c r="K172" s="66">
        <f>K171</f>
        <v>82515.31</v>
      </c>
    </row>
    <row r="174" spans="1:126" s="5" customFormat="1" x14ac:dyDescent="0.25">
      <c r="A174" s="105" t="s">
        <v>341</v>
      </c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</row>
    <row r="175" spans="1:126" s="61" customFormat="1" x14ac:dyDescent="0.25">
      <c r="A175" t="s">
        <v>247</v>
      </c>
      <c r="B175" t="s">
        <v>66</v>
      </c>
      <c r="C175" s="32" t="s">
        <v>361</v>
      </c>
      <c r="D175" t="s">
        <v>242</v>
      </c>
      <c r="E175" s="1">
        <v>19800</v>
      </c>
      <c r="F175" s="1">
        <f>E175*0.0287</f>
        <v>568.26</v>
      </c>
      <c r="G175" s="1">
        <v>0</v>
      </c>
      <c r="H175" s="1">
        <f>E175*0.0304</f>
        <v>601.91999999999996</v>
      </c>
      <c r="I175" s="1">
        <v>175</v>
      </c>
      <c r="J175" s="1">
        <f>F175+G175+H175+I175</f>
        <v>1345.18</v>
      </c>
      <c r="K175" s="1">
        <f>E175-J175</f>
        <v>18454.82</v>
      </c>
    </row>
    <row r="176" spans="1:126" x14ac:dyDescent="0.25">
      <c r="A176" t="s">
        <v>369</v>
      </c>
      <c r="B176" t="s">
        <v>66</v>
      </c>
      <c r="C176" s="32" t="s">
        <v>361</v>
      </c>
      <c r="D176" t="s">
        <v>242</v>
      </c>
      <c r="E176" s="1">
        <v>25544</v>
      </c>
      <c r="F176" s="1">
        <v>733.11</v>
      </c>
      <c r="G176" s="1">
        <v>0</v>
      </c>
      <c r="H176" s="1">
        <v>776.54</v>
      </c>
      <c r="I176" s="1">
        <v>25</v>
      </c>
      <c r="J176" s="1">
        <v>1534.65</v>
      </c>
      <c r="K176" s="1">
        <v>24009.35</v>
      </c>
    </row>
    <row r="177" spans="1:126" s="28" customFormat="1" x14ac:dyDescent="0.25">
      <c r="A177" s="28" t="s">
        <v>342</v>
      </c>
      <c r="B177" s="28" t="s">
        <v>66</v>
      </c>
      <c r="C177" s="90" t="s">
        <v>361</v>
      </c>
      <c r="D177" s="28" t="s">
        <v>242</v>
      </c>
      <c r="E177" s="91">
        <v>25000</v>
      </c>
      <c r="F177" s="91">
        <f t="shared" ref="F177" si="55">E177*0.0287</f>
        <v>717.5</v>
      </c>
      <c r="G177" s="91">
        <v>0</v>
      </c>
      <c r="H177" s="91">
        <f t="shared" ref="H177" si="56">E177*0.0304</f>
        <v>760</v>
      </c>
      <c r="I177" s="91">
        <v>5175</v>
      </c>
      <c r="J177" s="91">
        <v>6652.5</v>
      </c>
      <c r="K177" s="91">
        <f>+E177-J177</f>
        <v>18347.5</v>
      </c>
    </row>
    <row r="178" spans="1:126" x14ac:dyDescent="0.25">
      <c r="A178" s="3" t="s">
        <v>12</v>
      </c>
      <c r="B178" s="3">
        <v>3</v>
      </c>
      <c r="C178" s="34"/>
      <c r="D178" s="3"/>
      <c r="E178" s="4">
        <f>SUM(E175:E177)</f>
        <v>70344</v>
      </c>
      <c r="F178" s="4">
        <f t="shared" ref="F178:K178" si="57">SUM(F175:F177)</f>
        <v>2018.87</v>
      </c>
      <c r="G178" s="4">
        <f t="shared" si="57"/>
        <v>0</v>
      </c>
      <c r="H178" s="4">
        <f t="shared" si="57"/>
        <v>2138.46</v>
      </c>
      <c r="I178" s="4">
        <f t="shared" si="57"/>
        <v>5375</v>
      </c>
      <c r="J178" s="4">
        <f t="shared" si="57"/>
        <v>9532.33</v>
      </c>
      <c r="K178" s="4">
        <f t="shared" si="57"/>
        <v>60811.67</v>
      </c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</row>
    <row r="179" spans="1:126" x14ac:dyDescent="0.25"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</row>
    <row r="180" spans="1:126" x14ac:dyDescent="0.25">
      <c r="A180" s="105" t="s">
        <v>57</v>
      </c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</row>
    <row r="181" spans="1:126" x14ac:dyDescent="0.25">
      <c r="A181" t="s">
        <v>58</v>
      </c>
      <c r="B181" t="s">
        <v>59</v>
      </c>
      <c r="C181" s="32" t="s">
        <v>361</v>
      </c>
      <c r="D181" t="s">
        <v>242</v>
      </c>
      <c r="E181" s="1">
        <v>23000</v>
      </c>
      <c r="F181" s="1">
        <f>E181*0.0287</f>
        <v>660.1</v>
      </c>
      <c r="G181" s="1">
        <v>0</v>
      </c>
      <c r="H181" s="1">
        <v>699.2</v>
      </c>
      <c r="I181" s="1">
        <v>2460.84</v>
      </c>
      <c r="J181" s="1">
        <f>+F181+G181+H181+I181</f>
        <v>3820.14</v>
      </c>
      <c r="K181" s="1">
        <f>+E181-J181</f>
        <v>19179.86</v>
      </c>
    </row>
    <row r="182" spans="1:126" x14ac:dyDescent="0.25">
      <c r="A182" t="s">
        <v>45</v>
      </c>
      <c r="B182" t="s">
        <v>46</v>
      </c>
      <c r="C182" s="32" t="s">
        <v>362</v>
      </c>
      <c r="D182" t="s">
        <v>241</v>
      </c>
      <c r="E182" s="1">
        <v>24150</v>
      </c>
      <c r="F182" s="1">
        <f>E182*0.0287</f>
        <v>693.11</v>
      </c>
      <c r="G182" s="1">
        <v>0</v>
      </c>
      <c r="H182" s="1">
        <f>E182*0.0304</f>
        <v>734.16</v>
      </c>
      <c r="I182" s="1">
        <v>225</v>
      </c>
      <c r="J182" s="1">
        <f t="shared" ref="J182:J187" si="58">+F182+G182+H182+I182</f>
        <v>1652.27</v>
      </c>
      <c r="K182" s="1">
        <f t="shared" ref="K182:K187" si="59">+E182-J182</f>
        <v>22497.73</v>
      </c>
    </row>
    <row r="183" spans="1:126" x14ac:dyDescent="0.25">
      <c r="A183" t="s">
        <v>60</v>
      </c>
      <c r="B183" t="s">
        <v>61</v>
      </c>
      <c r="C183" s="32" t="s">
        <v>362</v>
      </c>
      <c r="D183" t="s">
        <v>240</v>
      </c>
      <c r="E183" s="1">
        <v>23100</v>
      </c>
      <c r="F183" s="1">
        <f t="shared" ref="F183:F187" si="60">E183*0.0287</f>
        <v>662.97</v>
      </c>
      <c r="G183" s="1">
        <v>0</v>
      </c>
      <c r="H183" s="1">
        <f t="shared" ref="H183:H186" si="61">E183*0.0304</f>
        <v>702.24</v>
      </c>
      <c r="I183" s="1">
        <v>6825.15</v>
      </c>
      <c r="J183" s="1">
        <f t="shared" si="58"/>
        <v>8190.36</v>
      </c>
      <c r="K183" s="1">
        <f t="shared" si="59"/>
        <v>14909.64</v>
      </c>
    </row>
    <row r="184" spans="1:126" x14ac:dyDescent="0.25">
      <c r="A184" t="s">
        <v>62</v>
      </c>
      <c r="B184" t="s">
        <v>63</v>
      </c>
      <c r="C184" s="32" t="s">
        <v>361</v>
      </c>
      <c r="D184" t="s">
        <v>242</v>
      </c>
      <c r="E184" s="1">
        <v>25000</v>
      </c>
      <c r="F184" s="1">
        <f t="shared" si="60"/>
        <v>717.5</v>
      </c>
      <c r="G184" s="1">
        <v>0</v>
      </c>
      <c r="H184" s="1">
        <f t="shared" si="61"/>
        <v>760</v>
      </c>
      <c r="I184" s="1">
        <v>275</v>
      </c>
      <c r="J184" s="1">
        <f t="shared" si="58"/>
        <v>1752.5</v>
      </c>
      <c r="K184" s="1">
        <f t="shared" si="59"/>
        <v>23247.5</v>
      </c>
    </row>
    <row r="185" spans="1:126" s="2" customFormat="1" x14ac:dyDescent="0.25">
      <c r="A185" t="s">
        <v>64</v>
      </c>
      <c r="B185" t="s">
        <v>65</v>
      </c>
      <c r="C185" s="32" t="s">
        <v>361</v>
      </c>
      <c r="D185" t="s">
        <v>242</v>
      </c>
      <c r="E185" s="1">
        <v>18700</v>
      </c>
      <c r="F185" s="1">
        <f t="shared" ref="F185" si="62">E185*0.0287</f>
        <v>536.69000000000005</v>
      </c>
      <c r="G185" s="1">
        <v>0</v>
      </c>
      <c r="H185" s="1">
        <f t="shared" ref="H185" si="63">E185*0.0304</f>
        <v>568.48</v>
      </c>
      <c r="I185" s="1">
        <v>125</v>
      </c>
      <c r="J185" s="1">
        <f t="shared" si="58"/>
        <v>1230.17</v>
      </c>
      <c r="K185" s="1">
        <f t="shared" si="59"/>
        <v>17469.830000000002</v>
      </c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</row>
    <row r="186" spans="1:126" x14ac:dyDescent="0.25">
      <c r="A186" t="s">
        <v>343</v>
      </c>
      <c r="B186" t="s">
        <v>61</v>
      </c>
      <c r="C186" s="32" t="s">
        <v>362</v>
      </c>
      <c r="D186" t="s">
        <v>242</v>
      </c>
      <c r="E186" s="1">
        <v>23000</v>
      </c>
      <c r="F186" s="1">
        <f t="shared" si="60"/>
        <v>660.1</v>
      </c>
      <c r="G186" s="1">
        <v>0</v>
      </c>
      <c r="H186" s="1">
        <f t="shared" si="61"/>
        <v>699.2</v>
      </c>
      <c r="I186" s="1">
        <v>775</v>
      </c>
      <c r="J186" s="1">
        <f t="shared" si="58"/>
        <v>2134.3000000000002</v>
      </c>
      <c r="K186" s="1">
        <f t="shared" si="59"/>
        <v>20865.7</v>
      </c>
    </row>
    <row r="187" spans="1:126" x14ac:dyDescent="0.25">
      <c r="A187" t="s">
        <v>461</v>
      </c>
      <c r="B187" t="s">
        <v>245</v>
      </c>
      <c r="C187" s="32" t="s">
        <v>361</v>
      </c>
      <c r="D187" t="s">
        <v>240</v>
      </c>
      <c r="E187" s="1">
        <v>25000</v>
      </c>
      <c r="F187" s="1">
        <f t="shared" si="60"/>
        <v>717.5</v>
      </c>
      <c r="G187" s="1">
        <v>0</v>
      </c>
      <c r="H187" s="1">
        <v>760</v>
      </c>
      <c r="I187" s="1">
        <v>7587.49</v>
      </c>
      <c r="J187" s="1">
        <f t="shared" si="58"/>
        <v>9064.99</v>
      </c>
      <c r="K187" s="1">
        <f t="shared" si="59"/>
        <v>15935.01</v>
      </c>
    </row>
    <row r="188" spans="1:126" x14ac:dyDescent="0.25">
      <c r="A188" s="3" t="s">
        <v>12</v>
      </c>
      <c r="B188" s="3">
        <v>7</v>
      </c>
      <c r="C188" s="34"/>
      <c r="D188" s="3"/>
      <c r="E188" s="4">
        <f t="shared" ref="E188:K188" si="64">SUM(E181:E187)</f>
        <v>161950</v>
      </c>
      <c r="F188" s="4">
        <f t="shared" si="64"/>
        <v>4647.97</v>
      </c>
      <c r="G188" s="4">
        <f t="shared" si="64"/>
        <v>0</v>
      </c>
      <c r="H188" s="4">
        <f t="shared" si="64"/>
        <v>4923.28</v>
      </c>
      <c r="I188" s="4">
        <f t="shared" si="64"/>
        <v>18273.48</v>
      </c>
      <c r="J188" s="4">
        <f t="shared" si="64"/>
        <v>27844.73</v>
      </c>
      <c r="K188" s="4">
        <f t="shared" si="64"/>
        <v>134105.26999999999</v>
      </c>
    </row>
    <row r="190" spans="1:126" x14ac:dyDescent="0.25">
      <c r="A190" s="129" t="s">
        <v>440</v>
      </c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</row>
    <row r="191" spans="1:126" x14ac:dyDescent="0.25">
      <c r="A191" s="5" t="s">
        <v>286</v>
      </c>
      <c r="B191" s="57" t="s">
        <v>246</v>
      </c>
      <c r="C191" s="58" t="s">
        <v>362</v>
      </c>
      <c r="D191" s="59" t="s">
        <v>242</v>
      </c>
      <c r="E191" s="30">
        <v>26000</v>
      </c>
      <c r="F191" s="30">
        <f>E191*0.0287</f>
        <v>746.2</v>
      </c>
      <c r="G191" s="30">
        <v>0</v>
      </c>
      <c r="H191" s="30">
        <f>E191*0.0304</f>
        <v>790.4</v>
      </c>
      <c r="I191" s="30">
        <v>175</v>
      </c>
      <c r="J191" s="30">
        <v>1711.6</v>
      </c>
      <c r="K191" s="30">
        <v>24288.400000000001</v>
      </c>
    </row>
    <row r="192" spans="1:126" x14ac:dyDescent="0.25">
      <c r="A192" s="5" t="s">
        <v>375</v>
      </c>
      <c r="B192" s="57" t="s">
        <v>16</v>
      </c>
      <c r="C192" s="58" t="s">
        <v>361</v>
      </c>
      <c r="D192" t="s">
        <v>240</v>
      </c>
      <c r="E192" s="30">
        <v>50000</v>
      </c>
      <c r="F192" s="30">
        <v>1435</v>
      </c>
      <c r="G192" s="30">
        <v>1627.13</v>
      </c>
      <c r="H192" s="30">
        <v>1520</v>
      </c>
      <c r="I192" s="30">
        <v>1637.45</v>
      </c>
      <c r="J192" s="30">
        <v>6219.58</v>
      </c>
      <c r="K192" s="30">
        <v>43780.42</v>
      </c>
    </row>
    <row r="193" spans="1:126" x14ac:dyDescent="0.25">
      <c r="A193" s="5" t="s">
        <v>67</v>
      </c>
      <c r="B193" s="57" t="s">
        <v>298</v>
      </c>
      <c r="C193" s="58" t="s">
        <v>362</v>
      </c>
      <c r="D193" t="s">
        <v>242</v>
      </c>
      <c r="E193" s="30">
        <v>24500</v>
      </c>
      <c r="F193" s="30">
        <v>703</v>
      </c>
      <c r="G193" s="30">
        <v>0</v>
      </c>
      <c r="H193" s="30">
        <v>744.8</v>
      </c>
      <c r="I193" s="30">
        <v>275</v>
      </c>
      <c r="J193" s="30">
        <v>1722.95</v>
      </c>
      <c r="K193" s="30">
        <v>22777.05</v>
      </c>
    </row>
    <row r="194" spans="1:126" x14ac:dyDescent="0.25">
      <c r="A194" s="64" t="s">
        <v>12</v>
      </c>
      <c r="B194" s="64">
        <v>3</v>
      </c>
      <c r="C194" s="65"/>
      <c r="D194" s="64"/>
      <c r="E194" s="66">
        <f t="shared" ref="E194:K194" si="65">SUM(E191)+E192+E193</f>
        <v>100500</v>
      </c>
      <c r="F194" s="66">
        <f t="shared" si="65"/>
        <v>2884.2</v>
      </c>
      <c r="G194" s="66">
        <f t="shared" si="65"/>
        <v>1627.13</v>
      </c>
      <c r="H194" s="66">
        <f t="shared" si="65"/>
        <v>3055.2</v>
      </c>
      <c r="I194" s="66">
        <f t="shared" si="65"/>
        <v>2087.4499999999998</v>
      </c>
      <c r="J194" s="66">
        <f t="shared" si="65"/>
        <v>9654.1299999999992</v>
      </c>
      <c r="K194" s="66">
        <f t="shared" si="65"/>
        <v>90845.87</v>
      </c>
    </row>
    <row r="195" spans="1:126" x14ac:dyDescent="0.25"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</row>
    <row r="196" spans="1:126" x14ac:dyDescent="0.25">
      <c r="A196" s="105" t="s">
        <v>455</v>
      </c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</row>
    <row r="197" spans="1:126" x14ac:dyDescent="0.25">
      <c r="A197" s="5" t="s">
        <v>69</v>
      </c>
      <c r="B197" t="s">
        <v>68</v>
      </c>
      <c r="C197" s="32" t="s">
        <v>361</v>
      </c>
      <c r="D197" t="s">
        <v>242</v>
      </c>
      <c r="E197" s="30">
        <v>20000</v>
      </c>
      <c r="F197" s="1">
        <f t="shared" ref="F197:F217" si="66">E197*0.0287</f>
        <v>574</v>
      </c>
      <c r="G197" s="1">
        <v>0</v>
      </c>
      <c r="H197" s="1">
        <f t="shared" ref="H197:H217" si="67">E197*0.0304</f>
        <v>608</v>
      </c>
      <c r="I197" s="1">
        <v>1200</v>
      </c>
      <c r="J197" s="1">
        <f t="shared" ref="J197:J227" si="68">+F197+G197+H197+I197</f>
        <v>2382</v>
      </c>
      <c r="K197" s="1">
        <f t="shared" ref="K197:K227" si="69">+E197-J197</f>
        <v>17618</v>
      </c>
    </row>
    <row r="198" spans="1:126" x14ac:dyDescent="0.25">
      <c r="A198" s="5" t="s">
        <v>70</v>
      </c>
      <c r="B198" t="s">
        <v>84</v>
      </c>
      <c r="C198" s="32" t="s">
        <v>362</v>
      </c>
      <c r="D198" t="s">
        <v>242</v>
      </c>
      <c r="E198" s="30">
        <v>25000</v>
      </c>
      <c r="F198" s="1">
        <f t="shared" si="66"/>
        <v>717.5</v>
      </c>
      <c r="G198" s="1">
        <v>0</v>
      </c>
      <c r="H198" s="1">
        <f t="shared" si="67"/>
        <v>760</v>
      </c>
      <c r="I198" s="1">
        <v>165</v>
      </c>
      <c r="J198" s="1">
        <f t="shared" si="68"/>
        <v>1642.5</v>
      </c>
      <c r="K198" s="1">
        <f t="shared" si="69"/>
        <v>23357.5</v>
      </c>
    </row>
    <row r="199" spans="1:126" s="5" customFormat="1" x14ac:dyDescent="0.25">
      <c r="A199" s="5" t="s">
        <v>71</v>
      </c>
      <c r="B199" s="5" t="s">
        <v>68</v>
      </c>
      <c r="C199" s="39" t="s">
        <v>361</v>
      </c>
      <c r="D199" s="5" t="s">
        <v>240</v>
      </c>
      <c r="E199" s="30">
        <v>20000</v>
      </c>
      <c r="F199" s="30">
        <f>E199*0.0287</f>
        <v>574</v>
      </c>
      <c r="G199" s="30">
        <v>0</v>
      </c>
      <c r="H199" s="30">
        <f>E199*0.0304</f>
        <v>608</v>
      </c>
      <c r="I199" s="30">
        <v>5142</v>
      </c>
      <c r="J199" s="1">
        <f t="shared" si="68"/>
        <v>6324</v>
      </c>
      <c r="K199" s="1">
        <f t="shared" si="69"/>
        <v>13676</v>
      </c>
    </row>
    <row r="200" spans="1:126" x14ac:dyDescent="0.25">
      <c r="A200" s="5" t="s">
        <v>305</v>
      </c>
      <c r="B200" s="21" t="s">
        <v>68</v>
      </c>
      <c r="C200" s="32" t="s">
        <v>361</v>
      </c>
      <c r="D200" s="20" t="s">
        <v>242</v>
      </c>
      <c r="E200" s="30">
        <v>20000</v>
      </c>
      <c r="F200" s="1">
        <f t="shared" si="66"/>
        <v>574</v>
      </c>
      <c r="G200" s="1">
        <v>0</v>
      </c>
      <c r="H200" s="1">
        <f t="shared" si="67"/>
        <v>608</v>
      </c>
      <c r="I200" s="1">
        <v>775</v>
      </c>
      <c r="J200" s="1">
        <f t="shared" si="68"/>
        <v>1957</v>
      </c>
      <c r="K200" s="1">
        <f t="shared" si="69"/>
        <v>18043</v>
      </c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</row>
    <row r="201" spans="1:126" x14ac:dyDescent="0.25">
      <c r="A201" s="5" t="s">
        <v>310</v>
      </c>
      <c r="B201" s="21" t="s">
        <v>84</v>
      </c>
      <c r="C201" s="32" t="s">
        <v>362</v>
      </c>
      <c r="D201" s="20" t="s">
        <v>242</v>
      </c>
      <c r="E201" s="30">
        <v>23000</v>
      </c>
      <c r="F201" s="1">
        <f t="shared" si="66"/>
        <v>660.1</v>
      </c>
      <c r="G201" s="1">
        <v>0</v>
      </c>
      <c r="H201" s="1">
        <f t="shared" si="67"/>
        <v>699.2</v>
      </c>
      <c r="I201" s="1">
        <v>175</v>
      </c>
      <c r="J201" s="1">
        <f t="shared" si="68"/>
        <v>1534.3</v>
      </c>
      <c r="K201" s="1">
        <f t="shared" si="69"/>
        <v>21465.7</v>
      </c>
    </row>
    <row r="202" spans="1:126" x14ac:dyDescent="0.25">
      <c r="A202" s="5" t="s">
        <v>325</v>
      </c>
      <c r="B202" s="21" t="s">
        <v>326</v>
      </c>
      <c r="C202" s="32" t="s">
        <v>362</v>
      </c>
      <c r="D202" s="20" t="s">
        <v>242</v>
      </c>
      <c r="E202" s="30">
        <v>32000</v>
      </c>
      <c r="F202" s="1">
        <f>E202*0.0287</f>
        <v>918.4</v>
      </c>
      <c r="G202" s="1">
        <v>0</v>
      </c>
      <c r="H202" s="1">
        <f t="shared" ref="H202" si="70">E202*0.0304</f>
        <v>972.8</v>
      </c>
      <c r="I202" s="1">
        <v>175</v>
      </c>
      <c r="J202" s="1">
        <f t="shared" si="68"/>
        <v>2066.1999999999998</v>
      </c>
      <c r="K202" s="1">
        <f t="shared" si="69"/>
        <v>29933.8</v>
      </c>
    </row>
    <row r="203" spans="1:126" x14ac:dyDescent="0.25">
      <c r="A203" s="5" t="s">
        <v>72</v>
      </c>
      <c r="B203" t="s">
        <v>73</v>
      </c>
      <c r="C203" s="32" t="s">
        <v>361</v>
      </c>
      <c r="D203" t="s">
        <v>240</v>
      </c>
      <c r="E203" s="30">
        <v>55000</v>
      </c>
      <c r="F203" s="1">
        <f t="shared" si="66"/>
        <v>1578.5</v>
      </c>
      <c r="G203" s="1">
        <v>2559.6799999999998</v>
      </c>
      <c r="H203" s="1">
        <f t="shared" si="67"/>
        <v>1672</v>
      </c>
      <c r="I203" s="1">
        <v>275</v>
      </c>
      <c r="J203" s="1">
        <f t="shared" si="68"/>
        <v>6085.18</v>
      </c>
      <c r="K203" s="1">
        <f t="shared" si="69"/>
        <v>48914.82</v>
      </c>
    </row>
    <row r="204" spans="1:126" x14ac:dyDescent="0.25">
      <c r="A204" s="5" t="s">
        <v>74</v>
      </c>
      <c r="B204" t="s">
        <v>75</v>
      </c>
      <c r="C204" s="32" t="s">
        <v>362</v>
      </c>
      <c r="D204" t="s">
        <v>242</v>
      </c>
      <c r="E204" s="30">
        <v>20000</v>
      </c>
      <c r="F204" s="1">
        <f t="shared" si="66"/>
        <v>574</v>
      </c>
      <c r="G204" s="1">
        <v>0</v>
      </c>
      <c r="H204" s="1">
        <f t="shared" si="67"/>
        <v>608</v>
      </c>
      <c r="I204" s="1">
        <v>6320.61</v>
      </c>
      <c r="J204" s="1">
        <f t="shared" si="68"/>
        <v>7502.61</v>
      </c>
      <c r="K204" s="1">
        <f t="shared" si="69"/>
        <v>12497.39</v>
      </c>
    </row>
    <row r="205" spans="1:126" x14ac:dyDescent="0.25">
      <c r="A205" s="5" t="s">
        <v>203</v>
      </c>
      <c r="B205" t="s">
        <v>20</v>
      </c>
      <c r="C205" s="32" t="s">
        <v>361</v>
      </c>
      <c r="D205" t="s">
        <v>242</v>
      </c>
      <c r="E205" s="30">
        <v>27000</v>
      </c>
      <c r="F205" s="1">
        <f>E205*0.0287</f>
        <v>774.9</v>
      </c>
      <c r="G205" s="1">
        <v>0</v>
      </c>
      <c r="H205" s="1">
        <f>E205*0.0304</f>
        <v>820.8</v>
      </c>
      <c r="I205" s="1">
        <v>125</v>
      </c>
      <c r="J205" s="1">
        <f t="shared" si="68"/>
        <v>1720.7</v>
      </c>
      <c r="K205" s="1">
        <f t="shared" si="69"/>
        <v>25279.3</v>
      </c>
    </row>
    <row r="206" spans="1:126" x14ac:dyDescent="0.25">
      <c r="A206" s="5" t="s">
        <v>327</v>
      </c>
      <c r="B206" t="s">
        <v>328</v>
      </c>
      <c r="C206" s="32" t="s">
        <v>362</v>
      </c>
      <c r="D206" t="s">
        <v>242</v>
      </c>
      <c r="E206" s="30">
        <v>20000</v>
      </c>
      <c r="F206" s="1">
        <f>E206*0.0287</f>
        <v>574</v>
      </c>
      <c r="G206" s="1">
        <v>0</v>
      </c>
      <c r="H206" s="1">
        <f>E206*0.0304</f>
        <v>608</v>
      </c>
      <c r="I206" s="1">
        <v>6070.61</v>
      </c>
      <c r="J206" s="1">
        <f t="shared" si="68"/>
        <v>7252.61</v>
      </c>
      <c r="K206" s="1">
        <f t="shared" si="69"/>
        <v>12747.39</v>
      </c>
    </row>
    <row r="207" spans="1:126" x14ac:dyDescent="0.25">
      <c r="A207" s="5" t="s">
        <v>76</v>
      </c>
      <c r="B207" t="s">
        <v>20</v>
      </c>
      <c r="C207" s="32" t="s">
        <v>361</v>
      </c>
      <c r="D207" t="s">
        <v>240</v>
      </c>
      <c r="E207" s="30">
        <v>26250</v>
      </c>
      <c r="F207" s="1">
        <f t="shared" si="66"/>
        <v>753.38</v>
      </c>
      <c r="G207" s="1">
        <v>0</v>
      </c>
      <c r="H207" s="1">
        <f t="shared" si="67"/>
        <v>798</v>
      </c>
      <c r="I207" s="1">
        <v>295</v>
      </c>
      <c r="J207" s="1">
        <f t="shared" si="68"/>
        <v>1846.38</v>
      </c>
      <c r="K207" s="1">
        <f t="shared" si="69"/>
        <v>24403.62</v>
      </c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</row>
    <row r="208" spans="1:126" x14ac:dyDescent="0.25">
      <c r="A208" s="5" t="s">
        <v>77</v>
      </c>
      <c r="B208" t="s">
        <v>68</v>
      </c>
      <c r="C208" s="32" t="s">
        <v>361</v>
      </c>
      <c r="D208" t="s">
        <v>240</v>
      </c>
      <c r="E208" s="30">
        <v>20000</v>
      </c>
      <c r="F208" s="1">
        <f t="shared" si="66"/>
        <v>574</v>
      </c>
      <c r="G208" s="1">
        <v>0</v>
      </c>
      <c r="H208" s="1">
        <f t="shared" si="67"/>
        <v>608</v>
      </c>
      <c r="I208" s="1">
        <v>25</v>
      </c>
      <c r="J208" s="1">
        <f t="shared" si="68"/>
        <v>1207</v>
      </c>
      <c r="K208" s="1">
        <f t="shared" si="69"/>
        <v>18793</v>
      </c>
    </row>
    <row r="209" spans="1:126" x14ac:dyDescent="0.25">
      <c r="A209" s="5" t="s">
        <v>376</v>
      </c>
      <c r="B209" t="s">
        <v>68</v>
      </c>
      <c r="C209" s="32" t="s">
        <v>361</v>
      </c>
      <c r="D209" t="s">
        <v>240</v>
      </c>
      <c r="E209" s="30">
        <v>10000</v>
      </c>
      <c r="F209" s="1">
        <v>287</v>
      </c>
      <c r="G209" s="1">
        <v>0</v>
      </c>
      <c r="H209" s="1">
        <f t="shared" si="67"/>
        <v>304</v>
      </c>
      <c r="I209" s="1">
        <v>275</v>
      </c>
      <c r="J209" s="1">
        <f t="shared" si="68"/>
        <v>866</v>
      </c>
      <c r="K209" s="1">
        <f t="shared" si="69"/>
        <v>9134</v>
      </c>
    </row>
    <row r="210" spans="1:126" x14ac:dyDescent="0.25">
      <c r="A210" s="5" t="s">
        <v>78</v>
      </c>
      <c r="B210" t="s">
        <v>79</v>
      </c>
      <c r="C210" s="32" t="s">
        <v>362</v>
      </c>
      <c r="D210" t="s">
        <v>240</v>
      </c>
      <c r="E210" s="30">
        <v>23467.5</v>
      </c>
      <c r="F210" s="1">
        <v>673.52</v>
      </c>
      <c r="G210" s="1">
        <v>0</v>
      </c>
      <c r="H210" s="1">
        <f t="shared" si="67"/>
        <v>713.41</v>
      </c>
      <c r="I210" s="1">
        <v>250</v>
      </c>
      <c r="J210" s="1">
        <f t="shared" si="68"/>
        <v>1636.93</v>
      </c>
      <c r="K210" s="1">
        <f t="shared" si="69"/>
        <v>21830.57</v>
      </c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</row>
    <row r="211" spans="1:126" x14ac:dyDescent="0.25">
      <c r="A211" s="28" t="s">
        <v>80</v>
      </c>
      <c r="B211" s="28" t="s">
        <v>122</v>
      </c>
      <c r="C211" s="32" t="s">
        <v>361</v>
      </c>
      <c r="D211" t="s">
        <v>242</v>
      </c>
      <c r="E211" s="30">
        <v>23500</v>
      </c>
      <c r="F211" s="1">
        <v>674.45</v>
      </c>
      <c r="G211" s="1">
        <v>0</v>
      </c>
      <c r="H211" s="1">
        <f t="shared" si="67"/>
        <v>714.4</v>
      </c>
      <c r="I211" s="1">
        <v>275</v>
      </c>
      <c r="J211" s="1">
        <f t="shared" si="68"/>
        <v>1663.85</v>
      </c>
      <c r="K211" s="1">
        <f t="shared" si="69"/>
        <v>21836.15</v>
      </c>
    </row>
    <row r="212" spans="1:126" x14ac:dyDescent="0.25">
      <c r="A212" s="5" t="s">
        <v>82</v>
      </c>
      <c r="B212" t="s">
        <v>68</v>
      </c>
      <c r="C212" s="32" t="s">
        <v>361</v>
      </c>
      <c r="D212" t="s">
        <v>242</v>
      </c>
      <c r="E212" s="30">
        <v>20000</v>
      </c>
      <c r="F212" s="1">
        <f t="shared" si="66"/>
        <v>574</v>
      </c>
      <c r="G212" s="1">
        <v>0</v>
      </c>
      <c r="H212" s="1">
        <f t="shared" si="67"/>
        <v>608</v>
      </c>
      <c r="I212" s="1">
        <v>5602.17</v>
      </c>
      <c r="J212" s="1">
        <f t="shared" si="68"/>
        <v>6784.17</v>
      </c>
      <c r="K212" s="1">
        <f t="shared" si="69"/>
        <v>13215.83</v>
      </c>
    </row>
    <row r="213" spans="1:126" x14ac:dyDescent="0.25">
      <c r="A213" s="5" t="s">
        <v>83</v>
      </c>
      <c r="B213" t="s">
        <v>84</v>
      </c>
      <c r="C213" s="32" t="s">
        <v>362</v>
      </c>
      <c r="D213" t="s">
        <v>242</v>
      </c>
      <c r="E213" s="30">
        <v>23000</v>
      </c>
      <c r="F213" s="1">
        <f t="shared" si="66"/>
        <v>660.1</v>
      </c>
      <c r="G213" s="1">
        <v>0</v>
      </c>
      <c r="H213" s="1">
        <f t="shared" si="67"/>
        <v>699.2</v>
      </c>
      <c r="I213" s="1">
        <v>275</v>
      </c>
      <c r="J213" s="1">
        <f t="shared" si="68"/>
        <v>1634.3</v>
      </c>
      <c r="K213" s="1">
        <f t="shared" si="69"/>
        <v>21365.7</v>
      </c>
    </row>
    <row r="214" spans="1:126" x14ac:dyDescent="0.25">
      <c r="A214" s="5" t="s">
        <v>290</v>
      </c>
      <c r="B214" s="11" t="s">
        <v>289</v>
      </c>
      <c r="C214" s="33" t="s">
        <v>362</v>
      </c>
      <c r="D214" s="16" t="s">
        <v>242</v>
      </c>
      <c r="E214" s="30">
        <v>23000</v>
      </c>
      <c r="F214" s="1">
        <f t="shared" si="66"/>
        <v>660.1</v>
      </c>
      <c r="G214" s="1">
        <v>0</v>
      </c>
      <c r="H214" s="1">
        <f t="shared" si="67"/>
        <v>699.2</v>
      </c>
      <c r="I214" s="1">
        <v>355</v>
      </c>
      <c r="J214" s="1">
        <f t="shared" si="68"/>
        <v>1714.3</v>
      </c>
      <c r="K214" s="1">
        <f t="shared" si="69"/>
        <v>21285.7</v>
      </c>
    </row>
    <row r="215" spans="1:126" x14ac:dyDescent="0.25">
      <c r="A215" s="5" t="s">
        <v>288</v>
      </c>
      <c r="B215" s="11" t="s">
        <v>287</v>
      </c>
      <c r="C215" s="33" t="s">
        <v>362</v>
      </c>
      <c r="D215" s="16" t="s">
        <v>242</v>
      </c>
      <c r="E215" s="30">
        <v>20000</v>
      </c>
      <c r="F215" s="1">
        <f t="shared" si="66"/>
        <v>574</v>
      </c>
      <c r="G215" s="1">
        <v>0</v>
      </c>
      <c r="H215" s="1">
        <f t="shared" si="67"/>
        <v>608</v>
      </c>
      <c r="I215" s="1">
        <v>6442.01</v>
      </c>
      <c r="J215" s="1">
        <f t="shared" si="68"/>
        <v>7624.01</v>
      </c>
      <c r="K215" s="1">
        <f t="shared" si="69"/>
        <v>12375.99</v>
      </c>
    </row>
    <row r="216" spans="1:126" x14ac:dyDescent="0.25">
      <c r="A216" s="60" t="s">
        <v>300</v>
      </c>
      <c r="B216" s="17" t="s">
        <v>68</v>
      </c>
      <c r="C216" s="37" t="s">
        <v>361</v>
      </c>
      <c r="D216" s="19" t="s">
        <v>242</v>
      </c>
      <c r="E216" s="30">
        <v>20000</v>
      </c>
      <c r="F216" s="1">
        <f t="shared" si="66"/>
        <v>574</v>
      </c>
      <c r="G216" s="1">
        <v>0</v>
      </c>
      <c r="H216" s="1">
        <f t="shared" si="67"/>
        <v>608</v>
      </c>
      <c r="I216" s="1">
        <v>7064.2</v>
      </c>
      <c r="J216" s="1">
        <f t="shared" si="68"/>
        <v>8246.2000000000007</v>
      </c>
      <c r="K216" s="1">
        <f t="shared" si="69"/>
        <v>11753.8</v>
      </c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</row>
    <row r="217" spans="1:126" x14ac:dyDescent="0.25">
      <c r="A217" s="5" t="s">
        <v>261</v>
      </c>
      <c r="B217" t="s">
        <v>75</v>
      </c>
      <c r="C217" s="32" t="s">
        <v>362</v>
      </c>
      <c r="D217" t="s">
        <v>242</v>
      </c>
      <c r="E217" s="30">
        <v>20000</v>
      </c>
      <c r="F217" s="1">
        <f t="shared" si="66"/>
        <v>574</v>
      </c>
      <c r="G217" s="1">
        <v>0</v>
      </c>
      <c r="H217" s="1">
        <f t="shared" si="67"/>
        <v>608</v>
      </c>
      <c r="I217" s="1">
        <v>6320.61</v>
      </c>
      <c r="J217" s="1">
        <f t="shared" si="68"/>
        <v>7502.61</v>
      </c>
      <c r="K217" s="1">
        <f t="shared" si="69"/>
        <v>12497.39</v>
      </c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</row>
    <row r="218" spans="1:126" x14ac:dyDescent="0.25">
      <c r="A218" s="5" t="s">
        <v>229</v>
      </c>
      <c r="B218" t="s">
        <v>84</v>
      </c>
      <c r="C218" s="32" t="s">
        <v>362</v>
      </c>
      <c r="D218" t="s">
        <v>242</v>
      </c>
      <c r="E218" s="30">
        <v>23000</v>
      </c>
      <c r="F218" s="1">
        <f>E218*0.0287</f>
        <v>660.1</v>
      </c>
      <c r="G218" s="1">
        <v>0</v>
      </c>
      <c r="H218" s="1">
        <f>E218*0.0304</f>
        <v>699.2</v>
      </c>
      <c r="I218" s="1">
        <v>5592.17</v>
      </c>
      <c r="J218" s="1">
        <f t="shared" si="68"/>
        <v>6951.47</v>
      </c>
      <c r="K218" s="1">
        <f t="shared" si="69"/>
        <v>16048.53</v>
      </c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</row>
    <row r="219" spans="1:126" x14ac:dyDescent="0.25">
      <c r="A219" s="5" t="s">
        <v>260</v>
      </c>
      <c r="B219" t="s">
        <v>84</v>
      </c>
      <c r="C219" s="32" t="s">
        <v>362</v>
      </c>
      <c r="D219" t="s">
        <v>242</v>
      </c>
      <c r="E219" s="30">
        <v>23000</v>
      </c>
      <c r="F219" s="1">
        <v>660.1</v>
      </c>
      <c r="G219" s="1">
        <v>0</v>
      </c>
      <c r="H219" s="1">
        <v>699.2</v>
      </c>
      <c r="I219" s="1">
        <v>675</v>
      </c>
      <c r="J219" s="1">
        <f t="shared" si="68"/>
        <v>2034.3</v>
      </c>
      <c r="K219" s="1">
        <f t="shared" si="69"/>
        <v>20965.7</v>
      </c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</row>
    <row r="220" spans="1:126" x14ac:dyDescent="0.25">
      <c r="A220" s="5" t="s">
        <v>81</v>
      </c>
      <c r="B220" t="s">
        <v>68</v>
      </c>
      <c r="C220" s="32" t="s">
        <v>361</v>
      </c>
      <c r="D220" t="s">
        <v>240</v>
      </c>
      <c r="E220" s="30">
        <v>20000</v>
      </c>
      <c r="F220" s="1">
        <v>574</v>
      </c>
      <c r="G220" s="1">
        <v>0</v>
      </c>
      <c r="H220" s="1">
        <v>608</v>
      </c>
      <c r="I220" s="1">
        <v>663.88</v>
      </c>
      <c r="J220" s="1">
        <f t="shared" si="68"/>
        <v>1845.88</v>
      </c>
      <c r="K220" s="1">
        <f t="shared" si="69"/>
        <v>18154.12</v>
      </c>
    </row>
    <row r="221" spans="1:126" s="5" customFormat="1" x14ac:dyDescent="0.25">
      <c r="A221" s="5" t="s">
        <v>377</v>
      </c>
      <c r="B221" s="5" t="s">
        <v>257</v>
      </c>
      <c r="C221" s="39" t="s">
        <v>362</v>
      </c>
      <c r="D221" s="5" t="s">
        <v>242</v>
      </c>
      <c r="E221" s="30">
        <v>25000</v>
      </c>
      <c r="F221" s="30">
        <f>E221*0.0287</f>
        <v>717.5</v>
      </c>
      <c r="G221" s="30">
        <v>0</v>
      </c>
      <c r="H221" s="30">
        <f>E221*0.0304</f>
        <v>760</v>
      </c>
      <c r="I221" s="30">
        <v>2925</v>
      </c>
      <c r="J221" s="1">
        <f t="shared" si="68"/>
        <v>4402.5</v>
      </c>
      <c r="K221" s="1">
        <f t="shared" si="69"/>
        <v>20597.5</v>
      </c>
    </row>
    <row r="222" spans="1:126" x14ac:dyDescent="0.25">
      <c r="A222" s="5" t="s">
        <v>425</v>
      </c>
      <c r="B222" s="11" t="s">
        <v>84</v>
      </c>
      <c r="C222" s="33" t="s">
        <v>362</v>
      </c>
      <c r="D222" s="16" t="s">
        <v>242</v>
      </c>
      <c r="E222" s="30">
        <v>36000</v>
      </c>
      <c r="F222" s="1">
        <f>E222*0.0287</f>
        <v>1033.2</v>
      </c>
      <c r="G222" s="1">
        <v>0</v>
      </c>
      <c r="H222" s="1">
        <f>E222*0.0304</f>
        <v>1094.4000000000001</v>
      </c>
      <c r="I222" s="1">
        <v>175</v>
      </c>
      <c r="J222" s="1">
        <f t="shared" si="68"/>
        <v>2302.6</v>
      </c>
      <c r="K222" s="1">
        <f t="shared" si="69"/>
        <v>33697.4</v>
      </c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</row>
    <row r="223" spans="1:126" s="14" customFormat="1" x14ac:dyDescent="0.25">
      <c r="A223" s="5" t="s">
        <v>426</v>
      </c>
      <c r="B223" t="s">
        <v>79</v>
      </c>
      <c r="C223" s="32" t="s">
        <v>362</v>
      </c>
      <c r="D223" t="s">
        <v>242</v>
      </c>
      <c r="E223" s="30">
        <v>23000</v>
      </c>
      <c r="F223" s="1">
        <f>E223*0.0287</f>
        <v>660.1</v>
      </c>
      <c r="G223" s="1">
        <v>0</v>
      </c>
      <c r="H223" s="1">
        <f>E223*0.0304</f>
        <v>699.2</v>
      </c>
      <c r="I223" s="1">
        <v>175</v>
      </c>
      <c r="J223" s="1">
        <f t="shared" si="68"/>
        <v>1534.3</v>
      </c>
      <c r="K223" s="1">
        <f t="shared" si="69"/>
        <v>21465.7</v>
      </c>
    </row>
    <row r="224" spans="1:126" x14ac:dyDescent="0.25">
      <c r="A224" s="5" t="s">
        <v>442</v>
      </c>
      <c r="B224" t="s">
        <v>222</v>
      </c>
      <c r="C224" s="32" t="s">
        <v>362</v>
      </c>
      <c r="D224" t="s">
        <v>242</v>
      </c>
      <c r="E224" s="30">
        <v>25000</v>
      </c>
      <c r="F224" s="1">
        <v>717.5</v>
      </c>
      <c r="G224" s="1">
        <v>0</v>
      </c>
      <c r="H224" s="1">
        <v>760</v>
      </c>
      <c r="I224" s="1">
        <v>5662.48</v>
      </c>
      <c r="J224" s="1">
        <f t="shared" si="68"/>
        <v>7139.98</v>
      </c>
      <c r="K224" s="1">
        <f t="shared" si="69"/>
        <v>17860.02</v>
      </c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</row>
    <row r="225" spans="1:126" s="28" customFormat="1" x14ac:dyDescent="0.25">
      <c r="A225" s="28" t="s">
        <v>447</v>
      </c>
      <c r="B225" s="28" t="s">
        <v>257</v>
      </c>
      <c r="C225" s="90" t="s">
        <v>362</v>
      </c>
      <c r="D225" s="28" t="s">
        <v>242</v>
      </c>
      <c r="E225" s="91">
        <v>40000</v>
      </c>
      <c r="F225" s="91">
        <v>1148</v>
      </c>
      <c r="G225" s="91">
        <v>442.65</v>
      </c>
      <c r="H225" s="91">
        <v>1216</v>
      </c>
      <c r="I225" s="91">
        <v>25</v>
      </c>
      <c r="J225" s="91">
        <f t="shared" si="68"/>
        <v>2831.65</v>
      </c>
      <c r="K225" s="91">
        <f t="shared" si="69"/>
        <v>37168.35</v>
      </c>
    </row>
    <row r="226" spans="1:126" x14ac:dyDescent="0.25">
      <c r="A226" s="5" t="s">
        <v>443</v>
      </c>
      <c r="B226" t="s">
        <v>144</v>
      </c>
      <c r="C226" s="32" t="s">
        <v>361</v>
      </c>
      <c r="D226" t="s">
        <v>242</v>
      </c>
      <c r="E226" s="30">
        <v>26000</v>
      </c>
      <c r="F226" s="1">
        <v>746.2</v>
      </c>
      <c r="G226" s="1">
        <v>0</v>
      </c>
      <c r="H226" s="1">
        <v>790.4</v>
      </c>
      <c r="I226" s="1">
        <v>2885</v>
      </c>
      <c r="J226" s="1">
        <f t="shared" si="68"/>
        <v>4421.6000000000004</v>
      </c>
      <c r="K226" s="1">
        <f t="shared" si="69"/>
        <v>21578.400000000001</v>
      </c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</row>
    <row r="227" spans="1:126" x14ac:dyDescent="0.25">
      <c r="A227" s="5" t="s">
        <v>365</v>
      </c>
      <c r="B227" t="s">
        <v>68</v>
      </c>
      <c r="C227" s="32" t="s">
        <v>361</v>
      </c>
      <c r="D227" t="s">
        <v>242</v>
      </c>
      <c r="E227" s="30">
        <v>20000</v>
      </c>
      <c r="F227" s="1">
        <v>574</v>
      </c>
      <c r="G227" s="1">
        <v>0</v>
      </c>
      <c r="H227" s="1">
        <v>608</v>
      </c>
      <c r="I227" s="1">
        <v>4672.55</v>
      </c>
      <c r="J227" s="1">
        <f t="shared" si="68"/>
        <v>5854.55</v>
      </c>
      <c r="K227" s="1">
        <f t="shared" si="69"/>
        <v>14145.45</v>
      </c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</row>
    <row r="228" spans="1:126" s="5" customFormat="1" x14ac:dyDescent="0.25">
      <c r="A228" s="5" t="s">
        <v>202</v>
      </c>
      <c r="B228" s="5" t="s">
        <v>201</v>
      </c>
      <c r="C228" s="58" t="s">
        <v>362</v>
      </c>
      <c r="D228" s="5" t="s">
        <v>242</v>
      </c>
      <c r="E228" s="30">
        <v>26250</v>
      </c>
      <c r="F228" s="30">
        <f t="shared" ref="F228" si="71">E228*0.0287</f>
        <v>753.38</v>
      </c>
      <c r="G228" s="30">
        <v>0</v>
      </c>
      <c r="H228" s="30">
        <v>798</v>
      </c>
      <c r="I228" s="30">
        <v>5653.88</v>
      </c>
      <c r="J228" s="30">
        <f>+F228+G228+H228+I228</f>
        <v>7205.26</v>
      </c>
      <c r="K228" s="30">
        <f>+E228-J228</f>
        <v>19044.740000000002</v>
      </c>
    </row>
    <row r="229" spans="1:126" x14ac:dyDescent="0.25">
      <c r="A229" s="3" t="s">
        <v>12</v>
      </c>
      <c r="B229" s="3">
        <v>32</v>
      </c>
      <c r="C229" s="34"/>
      <c r="D229" s="3"/>
      <c r="E229" s="4">
        <f t="shared" ref="E229:K229" si="72">SUM(E197:E228)</f>
        <v>778467.5</v>
      </c>
      <c r="F229" s="4">
        <f t="shared" si="72"/>
        <v>22342.03</v>
      </c>
      <c r="G229" s="4">
        <f t="shared" si="72"/>
        <v>3002.33</v>
      </c>
      <c r="H229" s="4">
        <f t="shared" si="72"/>
        <v>23665.41</v>
      </c>
      <c r="I229" s="66">
        <f t="shared" si="72"/>
        <v>76707.17</v>
      </c>
      <c r="J229" s="4">
        <f t="shared" si="72"/>
        <v>125716.94</v>
      </c>
      <c r="K229" s="4">
        <f t="shared" si="72"/>
        <v>652750.56000000006</v>
      </c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</row>
    <row r="230" spans="1:126" x14ac:dyDescent="0.25"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</row>
    <row r="231" spans="1:126" x14ac:dyDescent="0.25">
      <c r="A231" s="128" t="s">
        <v>477</v>
      </c>
      <c r="B231" s="128"/>
      <c r="C231" s="128"/>
      <c r="D231" s="128"/>
      <c r="E231" s="128"/>
      <c r="F231" s="128"/>
      <c r="G231" s="128"/>
      <c r="H231" s="128"/>
      <c r="I231" s="128"/>
      <c r="J231" s="128"/>
      <c r="K231" s="128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</row>
    <row r="232" spans="1:126" s="70" customFormat="1" x14ac:dyDescent="0.25">
      <c r="A232" s="13" t="s">
        <v>294</v>
      </c>
      <c r="B232" s="17" t="s">
        <v>20</v>
      </c>
      <c r="C232" s="37" t="s">
        <v>361</v>
      </c>
      <c r="D232" t="s">
        <v>242</v>
      </c>
      <c r="E232" s="1">
        <v>33000</v>
      </c>
      <c r="F232" s="1">
        <f t="shared" ref="F232" si="73">E232*0.0287</f>
        <v>947.1</v>
      </c>
      <c r="G232" s="1">
        <v>0</v>
      </c>
      <c r="H232" s="1">
        <f t="shared" ref="H232:H233" si="74">E232*0.0304</f>
        <v>1003.2</v>
      </c>
      <c r="I232" s="1">
        <v>1687.45</v>
      </c>
      <c r="J232" s="97">
        <f>+F232+G232+H232+I232</f>
        <v>3637.75</v>
      </c>
      <c r="K232" s="1">
        <f>+E232-J232</f>
        <v>29362.25</v>
      </c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</row>
    <row r="233" spans="1:126" s="14" customFormat="1" x14ac:dyDescent="0.25">
      <c r="A233" t="s">
        <v>293</v>
      </c>
      <c r="B233" s="18" t="s">
        <v>108</v>
      </c>
      <c r="C233" s="33" t="s">
        <v>361</v>
      </c>
      <c r="D233" t="s">
        <v>242</v>
      </c>
      <c r="E233" s="1">
        <v>60000</v>
      </c>
      <c r="F233" s="1">
        <v>1722</v>
      </c>
      <c r="G233" s="1">
        <v>3486.68</v>
      </c>
      <c r="H233" s="1">
        <f t="shared" si="74"/>
        <v>1824</v>
      </c>
      <c r="I233" s="1">
        <v>175</v>
      </c>
      <c r="J233" s="97">
        <f t="shared" ref="J233:J236" si="75">+F233+G233+H233+I233</f>
        <v>7207.68</v>
      </c>
      <c r="K233" s="1">
        <f t="shared" ref="K233:K236" si="76">+E233-J233</f>
        <v>52792.32</v>
      </c>
    </row>
    <row r="234" spans="1:126" s="14" customFormat="1" x14ac:dyDescent="0.25">
      <c r="A234" t="s">
        <v>204</v>
      </c>
      <c r="B234" t="s">
        <v>208</v>
      </c>
      <c r="C234" s="32" t="s">
        <v>361</v>
      </c>
      <c r="D234" t="s">
        <v>242</v>
      </c>
      <c r="E234" s="1">
        <v>44000</v>
      </c>
      <c r="F234" s="1">
        <v>1262.8</v>
      </c>
      <c r="G234" s="1">
        <v>0</v>
      </c>
      <c r="H234" s="1">
        <f>E234*0.0304</f>
        <v>1337.6</v>
      </c>
      <c r="I234" s="1">
        <v>6032.45</v>
      </c>
      <c r="J234" s="97">
        <f t="shared" si="75"/>
        <v>8632.85</v>
      </c>
      <c r="K234" s="1">
        <f t="shared" si="76"/>
        <v>35367.15</v>
      </c>
    </row>
    <row r="235" spans="1:126" x14ac:dyDescent="0.25">
      <c r="A235" s="13" t="s">
        <v>437</v>
      </c>
      <c r="B235" s="17" t="s">
        <v>208</v>
      </c>
      <c r="C235" s="37" t="s">
        <v>362</v>
      </c>
      <c r="D235" t="s">
        <v>240</v>
      </c>
      <c r="E235" s="1">
        <v>44000</v>
      </c>
      <c r="F235" s="1">
        <v>1262.8</v>
      </c>
      <c r="G235" s="1">
        <v>1007.19</v>
      </c>
      <c r="H235" s="1">
        <v>1337.6</v>
      </c>
      <c r="I235" s="1">
        <v>2063</v>
      </c>
      <c r="J235" s="97">
        <f>+F235+G235+H235+I235</f>
        <v>5670.59</v>
      </c>
      <c r="K235" s="1">
        <v>38329.410000000003</v>
      </c>
    </row>
    <row r="236" spans="1:126" x14ac:dyDescent="0.25">
      <c r="A236" s="13" t="s">
        <v>438</v>
      </c>
      <c r="B236" s="17" t="s">
        <v>108</v>
      </c>
      <c r="C236" s="37" t="s">
        <v>361</v>
      </c>
      <c r="D236" t="s">
        <v>240</v>
      </c>
      <c r="E236" s="91">
        <v>56000</v>
      </c>
      <c r="F236" s="1">
        <v>1607.2</v>
      </c>
      <c r="G236" s="1">
        <v>2733.96</v>
      </c>
      <c r="H236" s="1">
        <v>1702.4</v>
      </c>
      <c r="I236" s="1">
        <v>175</v>
      </c>
      <c r="J236" s="97">
        <f t="shared" si="75"/>
        <v>6218.56</v>
      </c>
      <c r="K236" s="1">
        <f t="shared" si="76"/>
        <v>49781.440000000002</v>
      </c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</row>
    <row r="237" spans="1:126" s="14" customFormat="1" x14ac:dyDescent="0.25">
      <c r="A237" s="3" t="s">
        <v>12</v>
      </c>
      <c r="B237" s="3">
        <v>5</v>
      </c>
      <c r="C237" s="34"/>
      <c r="D237" s="3"/>
      <c r="E237" s="4">
        <f t="shared" ref="E237:J237" si="77">SUM(E232:E236)</f>
        <v>237000</v>
      </c>
      <c r="F237" s="4">
        <f t="shared" si="77"/>
        <v>6801.9</v>
      </c>
      <c r="G237" s="4">
        <f t="shared" si="77"/>
        <v>7227.83</v>
      </c>
      <c r="H237" s="4">
        <f t="shared" si="77"/>
        <v>7204.8</v>
      </c>
      <c r="I237" s="4">
        <f>SUM(I232:I236)</f>
        <v>10132.9</v>
      </c>
      <c r="J237" s="4">
        <f t="shared" si="77"/>
        <v>31367.43</v>
      </c>
      <c r="K237" s="4">
        <f>SUM(K232:K236)</f>
        <v>205632.57</v>
      </c>
    </row>
    <row r="238" spans="1:126" x14ac:dyDescent="0.25"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</row>
    <row r="239" spans="1:126" x14ac:dyDescent="0.25">
      <c r="A239" s="105" t="s">
        <v>344</v>
      </c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</row>
    <row r="240" spans="1:126" x14ac:dyDescent="0.25">
      <c r="A240" t="s">
        <v>218</v>
      </c>
      <c r="B240" t="s">
        <v>479</v>
      </c>
      <c r="C240" s="32" t="s">
        <v>361</v>
      </c>
      <c r="D240" t="s">
        <v>242</v>
      </c>
      <c r="E240" s="1">
        <v>50000</v>
      </c>
      <c r="F240" s="1">
        <f>E240*0.0287</f>
        <v>1435</v>
      </c>
      <c r="G240" s="1">
        <v>898</v>
      </c>
      <c r="H240" s="1">
        <f>E240*0.0304</f>
        <v>1520</v>
      </c>
      <c r="I240" s="1">
        <v>175</v>
      </c>
      <c r="J240" s="1">
        <f>F240+G240+H240+I240</f>
        <v>4028</v>
      </c>
      <c r="K240" s="1">
        <f>E240-J240</f>
        <v>45972</v>
      </c>
    </row>
    <row r="241" spans="1:126" x14ac:dyDescent="0.25">
      <c r="A241" s="17" t="s">
        <v>308</v>
      </c>
      <c r="B241" s="17" t="s">
        <v>480</v>
      </c>
      <c r="C241" s="37" t="s">
        <v>362</v>
      </c>
      <c r="D241" s="20" t="s">
        <v>242</v>
      </c>
      <c r="E241" s="1">
        <v>50000</v>
      </c>
      <c r="F241" s="1">
        <f>E241*0.0287</f>
        <v>1435</v>
      </c>
      <c r="G241" s="1">
        <v>1854</v>
      </c>
      <c r="H241" s="1">
        <f>E241*0.0304</f>
        <v>1520</v>
      </c>
      <c r="I241" s="1">
        <v>2925</v>
      </c>
      <c r="J241" s="1">
        <f>+F241+G241+H241+I241</f>
        <v>7734</v>
      </c>
      <c r="K241" s="1">
        <f>+E241-J241</f>
        <v>42266</v>
      </c>
    </row>
    <row r="242" spans="1:126" x14ac:dyDescent="0.25">
      <c r="A242" s="100" t="s">
        <v>472</v>
      </c>
      <c r="B242" s="100" t="s">
        <v>16</v>
      </c>
      <c r="C242" s="101" t="s">
        <v>362</v>
      </c>
      <c r="D242" s="102" t="s">
        <v>240</v>
      </c>
      <c r="E242" s="1">
        <v>133000</v>
      </c>
      <c r="F242" s="1">
        <v>3817.1</v>
      </c>
      <c r="G242" s="1">
        <v>19867.79</v>
      </c>
      <c r="H242" s="1">
        <v>4043.2</v>
      </c>
      <c r="I242" s="1">
        <v>25</v>
      </c>
      <c r="J242" s="1">
        <v>27753.09</v>
      </c>
      <c r="K242" s="1">
        <v>105246.91</v>
      </c>
    </row>
    <row r="243" spans="1:126" x14ac:dyDescent="0.25">
      <c r="A243" s="3" t="s">
        <v>12</v>
      </c>
      <c r="B243" s="3">
        <v>3</v>
      </c>
      <c r="C243" s="34"/>
      <c r="D243" s="3"/>
      <c r="E243" s="4">
        <f>SUM(E240:E241)+E242</f>
        <v>233000</v>
      </c>
      <c r="F243" s="4">
        <f>SUM(F240:F241)+F242</f>
        <v>6687.1</v>
      </c>
      <c r="G243" s="4">
        <f>SUM(G240:G242)</f>
        <v>22619.79</v>
      </c>
      <c r="H243" s="4">
        <f>SUM(H240:H241)+H242</f>
        <v>7083.2</v>
      </c>
      <c r="I243" s="4">
        <f>SUM(I240:I241)+I242</f>
        <v>3125</v>
      </c>
      <c r="J243" s="4">
        <f>SUM(J240:J241)+J242</f>
        <v>39515.089999999997</v>
      </c>
      <c r="K243" s="4">
        <f>SUM(K240:K242)</f>
        <v>193484.91</v>
      </c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</row>
    <row r="244" spans="1:126" x14ac:dyDescent="0.25">
      <c r="A244" s="28"/>
      <c r="B244" s="28"/>
      <c r="C244" s="90"/>
      <c r="D244" s="28"/>
      <c r="E244" s="91"/>
      <c r="F244" s="91"/>
      <c r="G244" s="91"/>
      <c r="H244" s="91"/>
      <c r="I244" s="91"/>
      <c r="J244" s="91"/>
      <c r="K244" s="91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</row>
    <row r="245" spans="1:126" x14ac:dyDescent="0.25">
      <c r="A245" s="106" t="s">
        <v>53</v>
      </c>
      <c r="B245" s="106"/>
      <c r="C245" s="106"/>
      <c r="D245" s="106"/>
      <c r="E245" s="106"/>
      <c r="F245" s="106"/>
      <c r="G245" s="106"/>
      <c r="H245" s="106"/>
      <c r="I245" s="106"/>
      <c r="J245" s="106"/>
      <c r="K245" s="106"/>
    </row>
    <row r="246" spans="1:126" x14ac:dyDescent="0.25">
      <c r="A246" s="28" t="s">
        <v>54</v>
      </c>
      <c r="B246" s="28" t="s">
        <v>491</v>
      </c>
      <c r="C246" s="32" t="s">
        <v>361</v>
      </c>
      <c r="D246" t="s">
        <v>240</v>
      </c>
      <c r="E246" s="1">
        <v>36500</v>
      </c>
      <c r="F246" s="1">
        <f>E246*0.0287</f>
        <v>1047.55</v>
      </c>
      <c r="G246" s="1">
        <v>0</v>
      </c>
      <c r="H246" s="1">
        <f>E246*0.0304</f>
        <v>1109.5999999999999</v>
      </c>
      <c r="I246" s="1">
        <v>3370</v>
      </c>
      <c r="J246" s="1">
        <f>F246+G246+H246+I246</f>
        <v>5527.15</v>
      </c>
      <c r="K246" s="1">
        <f>E246-J246</f>
        <v>30972.85</v>
      </c>
    </row>
    <row r="247" spans="1:126" x14ac:dyDescent="0.25">
      <c r="A247" s="28" t="s">
        <v>49</v>
      </c>
      <c r="B247" s="28" t="s">
        <v>50</v>
      </c>
      <c r="C247" s="90" t="s">
        <v>361</v>
      </c>
      <c r="D247" s="28" t="s">
        <v>242</v>
      </c>
      <c r="E247" s="91">
        <v>50000</v>
      </c>
      <c r="F247" s="91">
        <f>E247*0.0287</f>
        <v>1435</v>
      </c>
      <c r="G247" s="91">
        <v>1854</v>
      </c>
      <c r="H247" s="91">
        <v>1520</v>
      </c>
      <c r="I247" s="91">
        <v>125</v>
      </c>
      <c r="J247" s="91">
        <f>F247+G247+H247+I247</f>
        <v>4934</v>
      </c>
      <c r="K247" s="91">
        <f>E247-J247</f>
        <v>45066</v>
      </c>
    </row>
    <row r="248" spans="1:126" x14ac:dyDescent="0.25">
      <c r="A248" s="3" t="s">
        <v>12</v>
      </c>
      <c r="B248" s="3">
        <v>2</v>
      </c>
      <c r="C248" s="34"/>
      <c r="D248" s="3"/>
      <c r="E248" s="4">
        <f>SUM(E247:E247)+E246</f>
        <v>86500</v>
      </c>
      <c r="F248" s="4">
        <f>SUM(F246:F247)</f>
        <v>2482.5500000000002</v>
      </c>
      <c r="G248" s="4">
        <f>G247+G246</f>
        <v>1854</v>
      </c>
      <c r="H248" s="66">
        <f>SUM(H247:H247)+H246</f>
        <v>2629.6</v>
      </c>
      <c r="I248" s="4">
        <f>SUM(I247:I247)+I246</f>
        <v>3495</v>
      </c>
      <c r="J248" s="4">
        <f>SUM(J247:J247)+J246</f>
        <v>10461.15</v>
      </c>
      <c r="K248" s="4">
        <f>SUM(K247:K247)+K246</f>
        <v>76038.850000000006</v>
      </c>
    </row>
    <row r="249" spans="1:126" s="28" customFormat="1" x14ac:dyDescent="0.25">
      <c r="A249" s="26"/>
      <c r="B249" s="26"/>
      <c r="C249" s="35"/>
      <c r="D249" s="26"/>
      <c r="E249" s="27"/>
      <c r="F249" s="27"/>
      <c r="G249" s="27"/>
      <c r="H249" s="27"/>
      <c r="I249" s="27"/>
      <c r="J249" s="27"/>
      <c r="K249" s="27"/>
    </row>
    <row r="250" spans="1:126" s="28" customFormat="1" x14ac:dyDescent="0.25">
      <c r="A250" s="26" t="s">
        <v>448</v>
      </c>
      <c r="B250" s="26"/>
      <c r="C250" s="35"/>
      <c r="D250" s="26"/>
      <c r="E250" s="27"/>
      <c r="F250" s="27"/>
      <c r="G250" s="27"/>
      <c r="H250" s="27"/>
      <c r="I250" s="27"/>
      <c r="J250" s="27"/>
      <c r="K250" s="27"/>
    </row>
    <row r="251" spans="1:126" s="92" customFormat="1" x14ac:dyDescent="0.25">
      <c r="A251" s="92" t="s">
        <v>449</v>
      </c>
      <c r="B251" s="92" t="s">
        <v>450</v>
      </c>
      <c r="C251" s="95" t="s">
        <v>361</v>
      </c>
      <c r="D251" s="92" t="s">
        <v>452</v>
      </c>
      <c r="E251" s="94">
        <v>56000</v>
      </c>
      <c r="F251" s="94">
        <v>1607.2</v>
      </c>
      <c r="G251" s="94">
        <v>2733.96</v>
      </c>
      <c r="H251" s="94">
        <v>1702.4</v>
      </c>
      <c r="I251" s="94">
        <v>25</v>
      </c>
      <c r="J251" s="94">
        <v>6068.56</v>
      </c>
      <c r="K251" s="94">
        <v>49931.44</v>
      </c>
    </row>
    <row r="252" spans="1:126" s="67" customFormat="1" ht="13.5" customHeight="1" x14ac:dyDescent="0.25">
      <c r="A252" s="64" t="s">
        <v>451</v>
      </c>
      <c r="B252" s="64">
        <v>1</v>
      </c>
      <c r="C252" s="65"/>
      <c r="D252" s="93"/>
      <c r="E252" s="66">
        <v>56000</v>
      </c>
      <c r="F252" s="66">
        <v>1607.2</v>
      </c>
      <c r="G252" s="4">
        <f>G251</f>
        <v>2733.96</v>
      </c>
      <c r="H252" s="66">
        <v>1702.4</v>
      </c>
      <c r="I252" s="66">
        <v>25</v>
      </c>
      <c r="J252" s="66">
        <f>J251</f>
        <v>6068.56</v>
      </c>
      <c r="K252" s="66">
        <f>K251</f>
        <v>49931.44</v>
      </c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</row>
    <row r="254" spans="1:126" s="2" customFormat="1" x14ac:dyDescent="0.25">
      <c r="A254" s="105" t="s">
        <v>345</v>
      </c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</row>
    <row r="255" spans="1:126" x14ac:dyDescent="0.25">
      <c r="A255" t="s">
        <v>47</v>
      </c>
      <c r="B255" t="s">
        <v>48</v>
      </c>
      <c r="C255" s="32" t="s">
        <v>361</v>
      </c>
      <c r="D255" t="s">
        <v>240</v>
      </c>
      <c r="E255" s="1">
        <v>57000</v>
      </c>
      <c r="F255" s="1">
        <f>E255*0.0287</f>
        <v>1635.9</v>
      </c>
      <c r="G255" s="1">
        <v>2619.65</v>
      </c>
      <c r="H255" s="1">
        <v>1732.8</v>
      </c>
      <c r="I255" s="1">
        <v>1907.45</v>
      </c>
      <c r="J255" s="1">
        <v>7895.8</v>
      </c>
      <c r="K255" s="1">
        <f>E255-J255</f>
        <v>49104.2</v>
      </c>
    </row>
    <row r="256" spans="1:126" x14ac:dyDescent="0.25">
      <c r="A256" t="s">
        <v>51</v>
      </c>
      <c r="B256" s="5" t="s">
        <v>48</v>
      </c>
      <c r="C256" s="32" t="s">
        <v>362</v>
      </c>
      <c r="D256" t="s">
        <v>240</v>
      </c>
      <c r="E256" s="1">
        <v>57000</v>
      </c>
      <c r="F256" s="1">
        <f t="shared" ref="F256:F257" si="78">E256*0.0287</f>
        <v>1635.9</v>
      </c>
      <c r="G256" s="1">
        <v>2922.14</v>
      </c>
      <c r="H256" s="1">
        <v>1732.8</v>
      </c>
      <c r="I256" s="1">
        <v>1315</v>
      </c>
      <c r="J256" s="1">
        <v>7605.84</v>
      </c>
      <c r="K256" s="1">
        <v>49394.16</v>
      </c>
    </row>
    <row r="257" spans="1:126" x14ac:dyDescent="0.25">
      <c r="A257" t="s">
        <v>285</v>
      </c>
      <c r="B257" s="11" t="s">
        <v>307</v>
      </c>
      <c r="C257" s="33" t="s">
        <v>362</v>
      </c>
      <c r="D257" s="16" t="s">
        <v>242</v>
      </c>
      <c r="E257" s="1">
        <v>44000</v>
      </c>
      <c r="F257" s="1">
        <f t="shared" si="78"/>
        <v>1262.8</v>
      </c>
      <c r="G257" s="1">
        <v>0</v>
      </c>
      <c r="H257" s="1">
        <v>1337.6</v>
      </c>
      <c r="I257" s="1">
        <v>175</v>
      </c>
      <c r="J257" s="1">
        <v>2775.4</v>
      </c>
      <c r="K257" s="1">
        <f>+E257-J257</f>
        <v>41224.6</v>
      </c>
    </row>
    <row r="258" spans="1:126" x14ac:dyDescent="0.25">
      <c r="A258" s="17" t="s">
        <v>385</v>
      </c>
      <c r="B258" s="17" t="s">
        <v>16</v>
      </c>
      <c r="C258" s="37" t="s">
        <v>361</v>
      </c>
      <c r="D258" s="20" t="s">
        <v>240</v>
      </c>
      <c r="E258" s="1">
        <v>110000</v>
      </c>
      <c r="F258" s="1">
        <f>E258*0.0287</f>
        <v>3157</v>
      </c>
      <c r="G258" s="1">
        <v>14457.62</v>
      </c>
      <c r="H258" s="1">
        <v>3344</v>
      </c>
      <c r="I258" s="1">
        <v>25</v>
      </c>
      <c r="J258" s="1">
        <v>20983.62</v>
      </c>
      <c r="K258" s="1">
        <v>89016.38</v>
      </c>
    </row>
    <row r="259" spans="1:126" x14ac:dyDescent="0.25">
      <c r="A259" s="3" t="s">
        <v>12</v>
      </c>
      <c r="B259" s="3">
        <v>4</v>
      </c>
      <c r="C259" s="34"/>
      <c r="D259" s="3"/>
      <c r="E259" s="66">
        <f t="shared" ref="E259:J259" si="79">SUM(E255:E258)</f>
        <v>268000</v>
      </c>
      <c r="F259" s="4">
        <f t="shared" si="79"/>
        <v>7691.6</v>
      </c>
      <c r="G259" s="4">
        <f t="shared" si="79"/>
        <v>19999.41</v>
      </c>
      <c r="H259" s="4">
        <f t="shared" si="79"/>
        <v>8147.2</v>
      </c>
      <c r="I259" s="4">
        <f t="shared" si="79"/>
        <v>3422.45</v>
      </c>
      <c r="J259" s="4">
        <f t="shared" si="79"/>
        <v>39260.660000000003</v>
      </c>
      <c r="K259" s="4">
        <f>SUM(K255:K257)+K258</f>
        <v>228739.34</v>
      </c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</row>
    <row r="260" spans="1:126" x14ac:dyDescent="0.25">
      <c r="J260" s="91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</row>
    <row r="261" spans="1:126" x14ac:dyDescent="0.25">
      <c r="A261" s="105" t="s">
        <v>346</v>
      </c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</row>
    <row r="262" spans="1:126" x14ac:dyDescent="0.25">
      <c r="A262" s="28" t="s">
        <v>386</v>
      </c>
      <c r="B262" s="28" t="s">
        <v>245</v>
      </c>
      <c r="C262" s="90" t="s">
        <v>361</v>
      </c>
      <c r="D262" s="28" t="s">
        <v>240</v>
      </c>
      <c r="E262" s="1">
        <v>26250</v>
      </c>
      <c r="F262" s="1">
        <v>753.38</v>
      </c>
      <c r="G262" s="1">
        <v>0</v>
      </c>
      <c r="H262" s="1">
        <v>798</v>
      </c>
      <c r="I262" s="1">
        <v>3227.22</v>
      </c>
      <c r="J262" s="96">
        <f>+F262+G262+H262+I262</f>
        <v>4778.6000000000004</v>
      </c>
      <c r="K262" s="1">
        <v>21471.4</v>
      </c>
    </row>
    <row r="263" spans="1:126" x14ac:dyDescent="0.25">
      <c r="A263" s="3" t="s">
        <v>12</v>
      </c>
      <c r="B263" s="3">
        <v>1</v>
      </c>
      <c r="C263" s="34"/>
      <c r="D263" s="3"/>
      <c r="E263" s="4">
        <f t="shared" ref="E263:K263" si="80">SUM(E262:E262)</f>
        <v>26250</v>
      </c>
      <c r="F263" s="4">
        <f t="shared" si="80"/>
        <v>753.38</v>
      </c>
      <c r="G263" s="4">
        <f t="shared" si="80"/>
        <v>0</v>
      </c>
      <c r="H263" s="4">
        <f t="shared" si="80"/>
        <v>798</v>
      </c>
      <c r="I263" s="4">
        <f t="shared" si="80"/>
        <v>3227.22</v>
      </c>
      <c r="J263" s="4">
        <f t="shared" si="80"/>
        <v>4778.6000000000004</v>
      </c>
      <c r="K263" s="4">
        <f t="shared" si="80"/>
        <v>21471.4</v>
      </c>
    </row>
    <row r="264" spans="1:126" x14ac:dyDescent="0.25"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</row>
    <row r="265" spans="1:126" x14ac:dyDescent="0.25">
      <c r="A265" s="105" t="s">
        <v>347</v>
      </c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</row>
    <row r="266" spans="1:126" x14ac:dyDescent="0.25">
      <c r="A266" t="s">
        <v>39</v>
      </c>
      <c r="B266" t="s">
        <v>33</v>
      </c>
      <c r="C266" s="32" t="s">
        <v>362</v>
      </c>
      <c r="D266" t="s">
        <v>240</v>
      </c>
      <c r="E266" s="1">
        <v>41000</v>
      </c>
      <c r="F266" s="1">
        <f t="shared" ref="F266" si="81">E266*0.0287</f>
        <v>1176.7</v>
      </c>
      <c r="G266" s="1">
        <v>583.79</v>
      </c>
      <c r="H266" s="1">
        <f t="shared" ref="H266" si="82">E266*0.0304</f>
        <v>1246.4000000000001</v>
      </c>
      <c r="I266" s="1">
        <v>175</v>
      </c>
      <c r="J266" s="1">
        <f t="shared" ref="J266" si="83">F266+G266+H266+I266</f>
        <v>3181.89</v>
      </c>
      <c r="K266" s="1">
        <v>37818.11</v>
      </c>
    </row>
    <row r="267" spans="1:126" s="2" customFormat="1" x14ac:dyDescent="0.25">
      <c r="A267" s="3" t="s">
        <v>12</v>
      </c>
      <c r="B267" s="3">
        <v>1</v>
      </c>
      <c r="C267" s="34"/>
      <c r="D267" s="3"/>
      <c r="E267" s="4">
        <f t="shared" ref="E267:K267" si="84">SUM(E266:E266)</f>
        <v>41000</v>
      </c>
      <c r="F267" s="4">
        <f t="shared" si="84"/>
        <v>1176.7</v>
      </c>
      <c r="G267" s="4">
        <f t="shared" si="84"/>
        <v>583.79</v>
      </c>
      <c r="H267" s="4">
        <f t="shared" si="84"/>
        <v>1246.4000000000001</v>
      </c>
      <c r="I267" s="4">
        <f t="shared" si="84"/>
        <v>175</v>
      </c>
      <c r="J267" s="4">
        <f t="shared" si="84"/>
        <v>3181.89</v>
      </c>
      <c r="K267" s="4">
        <f t="shared" si="84"/>
        <v>37818.11</v>
      </c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</row>
    <row r="268" spans="1:126" s="6" customFormat="1" x14ac:dyDescent="0.25">
      <c r="A268" s="5"/>
      <c r="B268" s="5"/>
      <c r="C268" s="39"/>
      <c r="D268" s="5"/>
      <c r="E268" s="30"/>
      <c r="F268" s="30"/>
      <c r="G268" s="30"/>
      <c r="H268" s="30"/>
      <c r="I268" s="30"/>
      <c r="J268" s="30"/>
      <c r="K268" s="30"/>
    </row>
    <row r="269" spans="1:126" s="26" customFormat="1" x14ac:dyDescent="0.25">
      <c r="A269" s="106" t="s">
        <v>348</v>
      </c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</row>
    <row r="270" spans="1:126" x14ac:dyDescent="0.25">
      <c r="A270" t="s">
        <v>304</v>
      </c>
      <c r="B270" s="18" t="s">
        <v>462</v>
      </c>
      <c r="C270" s="33" t="s">
        <v>362</v>
      </c>
      <c r="D270" s="16" t="s">
        <v>242</v>
      </c>
      <c r="E270" s="1">
        <v>90000</v>
      </c>
      <c r="F270" s="1">
        <f>E270*0.0287</f>
        <v>2583</v>
      </c>
      <c r="G270" s="1">
        <v>9753.1200000000008</v>
      </c>
      <c r="H270" s="1">
        <f>E270*0.0304</f>
        <v>2736</v>
      </c>
      <c r="I270" s="1">
        <v>175</v>
      </c>
      <c r="J270" s="1">
        <v>15247.12</v>
      </c>
      <c r="K270" s="1">
        <f>E270-J270</f>
        <v>74752.88</v>
      </c>
    </row>
    <row r="271" spans="1:126" x14ac:dyDescent="0.25">
      <c r="A271" t="s">
        <v>439</v>
      </c>
      <c r="B271" s="18" t="s">
        <v>16</v>
      </c>
      <c r="C271" s="33" t="s">
        <v>362</v>
      </c>
      <c r="D271" t="s">
        <v>240</v>
      </c>
      <c r="E271" s="1">
        <v>115000</v>
      </c>
      <c r="F271" s="1">
        <v>3300.5</v>
      </c>
      <c r="G271" s="1">
        <v>14877.52</v>
      </c>
      <c r="H271" s="1">
        <v>3496</v>
      </c>
      <c r="I271" s="1">
        <v>3049.9</v>
      </c>
      <c r="J271" s="1">
        <v>24723.919999999998</v>
      </c>
      <c r="K271" s="1">
        <v>90276.08</v>
      </c>
    </row>
    <row r="272" spans="1:126" s="2" customFormat="1" x14ac:dyDescent="0.25">
      <c r="A272" s="3" t="s">
        <v>12</v>
      </c>
      <c r="B272" s="3">
        <v>2</v>
      </c>
      <c r="C272" s="34"/>
      <c r="D272" s="3"/>
      <c r="E272" s="4">
        <f>SUM(E270:E270)+E271</f>
        <v>205000</v>
      </c>
      <c r="F272" s="4">
        <f>SUM(F270:F271)</f>
        <v>5883.5</v>
      </c>
      <c r="G272" s="4">
        <f>SUM(G270:G270)+G271</f>
        <v>24630.639999999999</v>
      </c>
      <c r="H272" s="4">
        <f>SUM(H270:H270)+H271</f>
        <v>6232</v>
      </c>
      <c r="I272" s="4">
        <f>SUM(I270:I270)+I271</f>
        <v>3224.9</v>
      </c>
      <c r="J272" s="4">
        <f>SUM(J270:J270)+J271</f>
        <v>39971.040000000001</v>
      </c>
      <c r="K272" s="4">
        <f>SUM(K270:K270)+K271</f>
        <v>165028.96</v>
      </c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</row>
    <row r="273" spans="1:126" x14ac:dyDescent="0.25">
      <c r="A273" s="6"/>
      <c r="B273" s="6"/>
      <c r="C273" s="40"/>
      <c r="D273" s="6"/>
      <c r="E273" s="49"/>
      <c r="F273" s="49"/>
      <c r="G273" s="49"/>
      <c r="H273" s="49"/>
      <c r="I273" s="49"/>
      <c r="J273" s="49"/>
      <c r="K273" s="49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</row>
    <row r="274" spans="1:126" x14ac:dyDescent="0.25">
      <c r="A274" s="6" t="s">
        <v>427</v>
      </c>
      <c r="B274" s="6"/>
      <c r="C274" s="40"/>
      <c r="D274" s="6"/>
      <c r="E274" s="49"/>
      <c r="F274" s="49"/>
      <c r="G274" s="49"/>
      <c r="H274" s="49"/>
      <c r="I274" s="49"/>
      <c r="J274" s="49"/>
      <c r="K274" s="49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</row>
    <row r="275" spans="1:126" s="2" customFormat="1" x14ac:dyDescent="0.25">
      <c r="A275" s="44" t="s">
        <v>387</v>
      </c>
      <c r="B275" s="44" t="s">
        <v>37</v>
      </c>
      <c r="C275" s="45" t="s">
        <v>362</v>
      </c>
      <c r="D275" s="44" t="s">
        <v>242</v>
      </c>
      <c r="E275" s="46">
        <v>44000</v>
      </c>
      <c r="F275" s="46">
        <v>1262.8</v>
      </c>
      <c r="G275" s="46">
        <v>0</v>
      </c>
      <c r="H275" s="46">
        <v>1337.6</v>
      </c>
      <c r="I275" s="46">
        <v>175</v>
      </c>
      <c r="J275" s="46">
        <v>2775.4</v>
      </c>
      <c r="K275" s="46">
        <v>41224.6</v>
      </c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</row>
    <row r="276" spans="1:126" s="6" customFormat="1" x14ac:dyDescent="0.25">
      <c r="A276" s="44" t="s">
        <v>389</v>
      </c>
      <c r="B276" s="44" t="s">
        <v>37</v>
      </c>
      <c r="C276" s="45" t="s">
        <v>362</v>
      </c>
      <c r="D276" s="44" t="s">
        <v>364</v>
      </c>
      <c r="E276" s="46">
        <v>44000</v>
      </c>
      <c r="F276" s="46">
        <v>1262.8</v>
      </c>
      <c r="G276" s="46">
        <v>0</v>
      </c>
      <c r="H276" s="46">
        <v>1337.6</v>
      </c>
      <c r="I276" s="46">
        <v>647</v>
      </c>
      <c r="J276" s="46">
        <v>3247.4</v>
      </c>
      <c r="K276" s="46">
        <v>40752.6</v>
      </c>
    </row>
    <row r="277" spans="1:126" s="6" customFormat="1" x14ac:dyDescent="0.25">
      <c r="A277" s="80" t="s">
        <v>12</v>
      </c>
      <c r="B277" s="80">
        <v>2</v>
      </c>
      <c r="C277" s="81"/>
      <c r="D277" s="80"/>
      <c r="E277" s="82">
        <f>E275+E276</f>
        <v>88000</v>
      </c>
      <c r="F277" s="82">
        <f>SUM(F275:F276)</f>
        <v>2525.6</v>
      </c>
      <c r="G277" s="82">
        <f>G275+G276</f>
        <v>0</v>
      </c>
      <c r="H277" s="82">
        <f>H275+H276</f>
        <v>2675.2</v>
      </c>
      <c r="I277" s="82">
        <f>I275+I276</f>
        <v>822</v>
      </c>
      <c r="J277" s="82">
        <f>J275+J276</f>
        <v>6022.8</v>
      </c>
      <c r="K277" s="82">
        <f>K275+K276</f>
        <v>81977.2</v>
      </c>
    </row>
    <row r="279" spans="1:126" s="26" customFormat="1" x14ac:dyDescent="0.25">
      <c r="A279" s="105" t="s">
        <v>349</v>
      </c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</row>
    <row r="280" spans="1:126" s="26" customFormat="1" x14ac:dyDescent="0.25">
      <c r="A280" s="44" t="s">
        <v>36</v>
      </c>
      <c r="B280" s="44" t="s">
        <v>388</v>
      </c>
      <c r="C280" s="45" t="s">
        <v>362</v>
      </c>
      <c r="D280" s="44" t="s">
        <v>242</v>
      </c>
      <c r="E280" s="46">
        <v>91000</v>
      </c>
      <c r="F280" s="46">
        <f>E280*0.0287</f>
        <v>2611.6999999999998</v>
      </c>
      <c r="G280" s="46">
        <v>9988.34</v>
      </c>
      <c r="H280" s="46">
        <f>E280*0.0304</f>
        <v>2766.4</v>
      </c>
      <c r="I280" s="46">
        <v>2300</v>
      </c>
      <c r="J280" s="46">
        <v>17666.439999999999</v>
      </c>
      <c r="K280" s="46">
        <f>E280-J280</f>
        <v>73333.56</v>
      </c>
    </row>
    <row r="281" spans="1:126" s="26" customFormat="1" x14ac:dyDescent="0.25">
      <c r="A281" s="44" t="s">
        <v>390</v>
      </c>
      <c r="B281" s="44" t="s">
        <v>37</v>
      </c>
      <c r="C281" s="45" t="s">
        <v>362</v>
      </c>
      <c r="D281" s="44" t="s">
        <v>242</v>
      </c>
      <c r="E281" s="46">
        <v>44000</v>
      </c>
      <c r="F281" s="46">
        <v>1262.8</v>
      </c>
      <c r="G281" s="46">
        <v>0</v>
      </c>
      <c r="H281" s="46">
        <v>1337.6</v>
      </c>
      <c r="I281" s="46">
        <v>175</v>
      </c>
      <c r="J281" s="46">
        <v>2775.4</v>
      </c>
      <c r="K281" s="46">
        <v>41224.6</v>
      </c>
    </row>
    <row r="282" spans="1:126" x14ac:dyDescent="0.25">
      <c r="A282" s="3" t="s">
        <v>12</v>
      </c>
      <c r="B282" s="3">
        <v>2</v>
      </c>
      <c r="C282" s="34"/>
      <c r="D282" s="3"/>
      <c r="E282" s="4">
        <f>SUM(E280:E280)+E281</f>
        <v>135000</v>
      </c>
      <c r="F282" s="4">
        <f>SUM(F280:F281)</f>
        <v>3874.5</v>
      </c>
      <c r="G282" s="4">
        <f>SUM(G280:G280)+G281</f>
        <v>9988.34</v>
      </c>
      <c r="H282" s="4">
        <f>SUM(H280:H280)+H281</f>
        <v>4104</v>
      </c>
      <c r="I282" s="4">
        <f>SUM(I280:I280)+I281</f>
        <v>2475</v>
      </c>
      <c r="J282" s="4">
        <f>SUM(J280:J280)+J281</f>
        <v>20441.84</v>
      </c>
      <c r="K282" s="4">
        <f>SUM(K280:K280)+K281</f>
        <v>114558.16</v>
      </c>
    </row>
    <row r="283" spans="1:126" s="26" customFormat="1" x14ac:dyDescent="0.25">
      <c r="A283"/>
      <c r="B283"/>
      <c r="C283" s="32"/>
      <c r="D283"/>
      <c r="E283" s="1"/>
      <c r="F283" s="1"/>
      <c r="G283" s="1"/>
      <c r="H283" s="1"/>
      <c r="I283" s="1"/>
      <c r="J283" s="1"/>
      <c r="K283" s="1"/>
    </row>
    <row r="284" spans="1:126" s="26" customFormat="1" x14ac:dyDescent="0.25">
      <c r="A284" s="105" t="s">
        <v>350</v>
      </c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</row>
    <row r="285" spans="1:126" x14ac:dyDescent="0.25">
      <c r="A285" s="29" t="s">
        <v>32</v>
      </c>
      <c r="B285" t="s">
        <v>35</v>
      </c>
      <c r="C285" s="32" t="s">
        <v>362</v>
      </c>
      <c r="D285" t="s">
        <v>240</v>
      </c>
      <c r="E285" s="1">
        <v>45000</v>
      </c>
      <c r="F285" s="1">
        <f t="shared" ref="F285" si="85">E285*0.0287</f>
        <v>1291.5</v>
      </c>
      <c r="G285" s="1">
        <v>921.46</v>
      </c>
      <c r="H285" s="1">
        <v>1368</v>
      </c>
      <c r="I285" s="1">
        <v>1687.45</v>
      </c>
      <c r="J285" s="30">
        <v>5268.41</v>
      </c>
      <c r="K285" s="1">
        <v>39731.589999999997</v>
      </c>
    </row>
    <row r="286" spans="1:126" x14ac:dyDescent="0.25">
      <c r="A286" t="s">
        <v>34</v>
      </c>
      <c r="B286" t="s">
        <v>35</v>
      </c>
      <c r="C286" s="32" t="s">
        <v>362</v>
      </c>
      <c r="D286" t="s">
        <v>242</v>
      </c>
      <c r="E286" s="1">
        <v>45000</v>
      </c>
      <c r="F286" s="1">
        <v>1291.5</v>
      </c>
      <c r="G286" s="1">
        <v>1148.33</v>
      </c>
      <c r="H286" s="1">
        <v>1368</v>
      </c>
      <c r="I286" s="1">
        <v>175</v>
      </c>
      <c r="J286" s="30">
        <v>3982.83</v>
      </c>
      <c r="K286" s="1">
        <v>41017.17</v>
      </c>
    </row>
    <row r="287" spans="1:126" s="2" customFormat="1" x14ac:dyDescent="0.25">
      <c r="A287" s="5" t="s">
        <v>30</v>
      </c>
      <c r="B287" t="s">
        <v>31</v>
      </c>
      <c r="C287" s="32" t="s">
        <v>362</v>
      </c>
      <c r="D287" t="s">
        <v>240</v>
      </c>
      <c r="E287" s="1">
        <v>91000</v>
      </c>
      <c r="F287" s="1">
        <f>E287*0.0287</f>
        <v>2611.6999999999998</v>
      </c>
      <c r="G287" s="1">
        <v>9232.1200000000008</v>
      </c>
      <c r="H287" s="1">
        <v>2766.4</v>
      </c>
      <c r="I287" s="1">
        <v>5014.8999999999996</v>
      </c>
      <c r="J287" s="30">
        <v>19625.12</v>
      </c>
      <c r="K287" s="1">
        <f>E287-J287</f>
        <v>71374.880000000005</v>
      </c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</row>
    <row r="288" spans="1:126" s="2" customFormat="1" x14ac:dyDescent="0.25">
      <c r="A288" s="5" t="s">
        <v>453</v>
      </c>
      <c r="B288" t="s">
        <v>454</v>
      </c>
      <c r="C288" s="32" t="s">
        <v>362</v>
      </c>
      <c r="D288" t="s">
        <v>242</v>
      </c>
      <c r="E288" s="1">
        <v>44000</v>
      </c>
      <c r="F288" s="1">
        <v>1262.8</v>
      </c>
      <c r="G288" s="1">
        <v>0</v>
      </c>
      <c r="H288" s="1">
        <v>1337.6</v>
      </c>
      <c r="I288" s="1">
        <v>175</v>
      </c>
      <c r="J288" s="30">
        <v>2775.4</v>
      </c>
      <c r="K288" s="1">
        <v>41224.6</v>
      </c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</row>
    <row r="289" spans="1:126" x14ac:dyDescent="0.25">
      <c r="A289" s="3" t="s">
        <v>12</v>
      </c>
      <c r="B289" s="3">
        <v>4</v>
      </c>
      <c r="C289" s="34"/>
      <c r="D289" s="3"/>
      <c r="E289" s="4">
        <f t="shared" ref="E289:K289" si="86">SUM(E285:E288)</f>
        <v>225000</v>
      </c>
      <c r="F289" s="4">
        <f t="shared" si="86"/>
        <v>6457.5</v>
      </c>
      <c r="G289" s="4">
        <f t="shared" si="86"/>
        <v>11301.91</v>
      </c>
      <c r="H289" s="4">
        <f t="shared" si="86"/>
        <v>6840</v>
      </c>
      <c r="I289" s="4">
        <f t="shared" si="86"/>
        <v>7052.35</v>
      </c>
      <c r="J289" s="4">
        <f t="shared" si="86"/>
        <v>31651.759999999998</v>
      </c>
      <c r="K289" s="4">
        <f t="shared" si="86"/>
        <v>193348.24</v>
      </c>
    </row>
    <row r="291" spans="1:126" s="2" customFormat="1" x14ac:dyDescent="0.25">
      <c r="A291" s="105" t="s">
        <v>351</v>
      </c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</row>
    <row r="292" spans="1:126" s="2" customFormat="1" x14ac:dyDescent="0.25">
      <c r="A292" s="17" t="s">
        <v>40</v>
      </c>
      <c r="B292" s="17" t="s">
        <v>296</v>
      </c>
      <c r="C292" s="37" t="s">
        <v>362</v>
      </c>
      <c r="D292" s="19" t="s">
        <v>242</v>
      </c>
      <c r="E292" s="1">
        <v>89500</v>
      </c>
      <c r="F292" s="1">
        <f>E292*0.0287</f>
        <v>2568.65</v>
      </c>
      <c r="G292" s="1">
        <v>9257.39</v>
      </c>
      <c r="H292" s="30">
        <f>E292*0.0304</f>
        <v>2720.8</v>
      </c>
      <c r="I292" s="30">
        <v>1687.45</v>
      </c>
      <c r="J292" s="30">
        <f>+F292+G292+H292+I292</f>
        <v>16234.29</v>
      </c>
      <c r="K292" s="30">
        <f>+E292-J292</f>
        <v>73265.710000000006</v>
      </c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</row>
    <row r="293" spans="1:126" s="2" customFormat="1" x14ac:dyDescent="0.25">
      <c r="A293" t="s">
        <v>444</v>
      </c>
      <c r="B293" s="23" t="s">
        <v>224</v>
      </c>
      <c r="C293" s="32" t="s">
        <v>362</v>
      </c>
      <c r="D293" t="s">
        <v>240</v>
      </c>
      <c r="E293" s="1">
        <v>115000</v>
      </c>
      <c r="F293" s="1">
        <v>3300.5</v>
      </c>
      <c r="G293" s="1">
        <v>15633.74</v>
      </c>
      <c r="H293" s="30">
        <v>3496</v>
      </c>
      <c r="I293" s="30">
        <v>75</v>
      </c>
      <c r="J293" s="30">
        <f t="shared" ref="J293:J297" si="87">+F293+G293+H293+I293</f>
        <v>22505.24</v>
      </c>
      <c r="K293" s="30">
        <f t="shared" ref="K293:K297" si="88">+E293-J293</f>
        <v>92494.76</v>
      </c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</row>
    <row r="294" spans="1:126" s="14" customFormat="1" x14ac:dyDescent="0.25">
      <c r="A294" t="s">
        <v>41</v>
      </c>
      <c r="B294" t="s">
        <v>14</v>
      </c>
      <c r="C294" s="32" t="s">
        <v>361</v>
      </c>
      <c r="D294" t="s">
        <v>240</v>
      </c>
      <c r="E294" s="1">
        <v>46000</v>
      </c>
      <c r="F294" s="1">
        <v>1320.2</v>
      </c>
      <c r="G294" s="1">
        <v>835.73</v>
      </c>
      <c r="H294" s="30">
        <f t="shared" ref="H294:H297" si="89">E294*0.0304</f>
        <v>1398.4</v>
      </c>
      <c r="I294" s="30">
        <v>4489.8999999999996</v>
      </c>
      <c r="J294" s="30">
        <f t="shared" si="87"/>
        <v>8044.23</v>
      </c>
      <c r="K294" s="30">
        <f t="shared" si="88"/>
        <v>37955.769999999997</v>
      </c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92"/>
      <c r="X294" s="92"/>
      <c r="Y294" s="92"/>
      <c r="Z294" s="92"/>
      <c r="AA294" s="92"/>
      <c r="AB294" s="92"/>
      <c r="AC294" s="92"/>
      <c r="AD294" s="92"/>
      <c r="AE294" s="92"/>
      <c r="AF294" s="92"/>
      <c r="AG294" s="92"/>
      <c r="AH294" s="92"/>
      <c r="AI294" s="92"/>
      <c r="AJ294" s="92"/>
      <c r="AK294" s="92"/>
      <c r="AL294" s="92"/>
      <c r="AM294" s="92"/>
      <c r="AN294" s="92"/>
      <c r="AO294" s="92"/>
      <c r="AP294" s="92"/>
      <c r="AQ294" s="92"/>
    </row>
    <row r="295" spans="1:126" s="14" customFormat="1" x14ac:dyDescent="0.25">
      <c r="A295" t="s">
        <v>428</v>
      </c>
      <c r="B295" s="23" t="s">
        <v>33</v>
      </c>
      <c r="C295" s="32" t="s">
        <v>361</v>
      </c>
      <c r="D295" t="s">
        <v>242</v>
      </c>
      <c r="E295" s="1">
        <v>44000</v>
      </c>
      <c r="F295" s="1">
        <v>1262.8</v>
      </c>
      <c r="G295" s="1">
        <v>0</v>
      </c>
      <c r="H295" s="30">
        <v>1337.6</v>
      </c>
      <c r="I295" s="30">
        <v>1511</v>
      </c>
      <c r="J295" s="30">
        <f t="shared" si="87"/>
        <v>4111.3999999999996</v>
      </c>
      <c r="K295" s="30">
        <f t="shared" si="88"/>
        <v>39888.6</v>
      </c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92"/>
      <c r="X295" s="92"/>
      <c r="Y295" s="92"/>
      <c r="Z295" s="92"/>
      <c r="AA295" s="92"/>
      <c r="AB295" s="92"/>
      <c r="AC295" s="92"/>
      <c r="AD295" s="92"/>
      <c r="AE295" s="92"/>
      <c r="AF295" s="92"/>
      <c r="AG295" s="92"/>
      <c r="AH295" s="92"/>
      <c r="AI295" s="92"/>
      <c r="AJ295" s="92"/>
      <c r="AK295" s="92"/>
      <c r="AL295" s="92"/>
      <c r="AM295" s="92"/>
      <c r="AN295" s="92"/>
      <c r="AO295" s="92"/>
      <c r="AP295" s="92"/>
      <c r="AQ295" s="92"/>
    </row>
    <row r="296" spans="1:126" s="14" customFormat="1" x14ac:dyDescent="0.25">
      <c r="A296" t="s">
        <v>259</v>
      </c>
      <c r="B296" s="23" t="s">
        <v>22</v>
      </c>
      <c r="C296" s="32" t="s">
        <v>361</v>
      </c>
      <c r="D296" t="s">
        <v>242</v>
      </c>
      <c r="E296" s="1">
        <v>32000</v>
      </c>
      <c r="F296" s="1">
        <v>918.4</v>
      </c>
      <c r="G296" s="1">
        <v>0</v>
      </c>
      <c r="H296" s="30">
        <v>972.8</v>
      </c>
      <c r="I296" s="30">
        <v>3433</v>
      </c>
      <c r="J296" s="30">
        <f t="shared" si="87"/>
        <v>5324.2</v>
      </c>
      <c r="K296" s="30">
        <f t="shared" si="88"/>
        <v>26675.8</v>
      </c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92"/>
      <c r="X296" s="92"/>
      <c r="Y296" s="92"/>
      <c r="Z296" s="92"/>
      <c r="AA296" s="92"/>
      <c r="AB296" s="92"/>
      <c r="AC296" s="92"/>
      <c r="AD296" s="92"/>
      <c r="AE296" s="92"/>
      <c r="AF296" s="92"/>
      <c r="AG296" s="92"/>
      <c r="AH296" s="92"/>
      <c r="AI296" s="92"/>
      <c r="AJ296" s="92"/>
      <c r="AK296" s="92"/>
      <c r="AL296" s="92"/>
      <c r="AM296" s="92"/>
      <c r="AN296" s="92"/>
      <c r="AO296" s="92"/>
      <c r="AP296" s="92"/>
      <c r="AQ296" s="92"/>
    </row>
    <row r="297" spans="1:126" s="2" customFormat="1" x14ac:dyDescent="0.25">
      <c r="A297" t="s">
        <v>44</v>
      </c>
      <c r="B297" t="s">
        <v>22</v>
      </c>
      <c r="C297" s="32" t="s">
        <v>361</v>
      </c>
      <c r="D297" t="s">
        <v>240</v>
      </c>
      <c r="E297" s="1">
        <v>32000</v>
      </c>
      <c r="F297" s="1">
        <f t="shared" ref="F297" si="90">E297*0.0287</f>
        <v>918.4</v>
      </c>
      <c r="G297" s="1">
        <v>0</v>
      </c>
      <c r="H297" s="30">
        <f t="shared" si="89"/>
        <v>972.8</v>
      </c>
      <c r="I297" s="30">
        <v>1787.45</v>
      </c>
      <c r="J297" s="30">
        <f t="shared" si="87"/>
        <v>3678.65</v>
      </c>
      <c r="K297" s="30">
        <f t="shared" si="88"/>
        <v>28321.35</v>
      </c>
      <c r="L297" s="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</row>
    <row r="298" spans="1:126" s="64" customFormat="1" x14ac:dyDescent="0.25">
      <c r="A298" s="64" t="s">
        <v>12</v>
      </c>
      <c r="B298" s="64">
        <v>6</v>
      </c>
      <c r="C298" s="65"/>
      <c r="E298" s="66">
        <f t="shared" ref="E298:K298" si="91">SUM(E292:E297)</f>
        <v>358500</v>
      </c>
      <c r="F298" s="66">
        <f t="shared" si="91"/>
        <v>10288.950000000001</v>
      </c>
      <c r="G298" s="66">
        <f>SUM(G292:G297)</f>
        <v>25726.86</v>
      </c>
      <c r="H298" s="66">
        <f t="shared" si="91"/>
        <v>10898.4</v>
      </c>
      <c r="I298" s="66">
        <f t="shared" si="91"/>
        <v>12983.8</v>
      </c>
      <c r="J298" s="66">
        <f>SUM(J292:J297)</f>
        <v>59898.01</v>
      </c>
      <c r="K298" s="66">
        <f t="shared" si="91"/>
        <v>298601.99</v>
      </c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</row>
    <row r="299" spans="1:126" s="2" customFormat="1" ht="17.25" customHeight="1" x14ac:dyDescent="0.25">
      <c r="A299"/>
      <c r="B299"/>
      <c r="C299" s="32"/>
      <c r="D299"/>
      <c r="E299" s="1"/>
      <c r="F299" s="1"/>
      <c r="G299" s="1"/>
      <c r="H299" s="1"/>
      <c r="I299" s="1"/>
      <c r="J299" s="1"/>
      <c r="K299" s="1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</row>
    <row r="300" spans="1:126" s="61" customFormat="1" x14ac:dyDescent="0.25">
      <c r="A300" s="83" t="s">
        <v>421</v>
      </c>
      <c r="B300" s="83"/>
      <c r="C300" s="84"/>
      <c r="D300" s="83"/>
      <c r="E300" s="85"/>
      <c r="F300" s="85"/>
      <c r="G300" s="85"/>
      <c r="H300" s="85"/>
      <c r="I300" s="85"/>
      <c r="J300" s="85"/>
      <c r="K300" s="85"/>
    </row>
    <row r="301" spans="1:126" s="61" customFormat="1" x14ac:dyDescent="0.25">
      <c r="A301" s="29" t="s">
        <v>422</v>
      </c>
      <c r="B301" s="29" t="s">
        <v>245</v>
      </c>
      <c r="C301" s="79" t="s">
        <v>361</v>
      </c>
      <c r="D301" s="29" t="s">
        <v>242</v>
      </c>
      <c r="E301" s="48">
        <v>32000</v>
      </c>
      <c r="F301" s="48">
        <v>918.4</v>
      </c>
      <c r="G301" s="48">
        <v>0</v>
      </c>
      <c r="H301" s="48">
        <v>972.8</v>
      </c>
      <c r="I301" s="48">
        <v>175</v>
      </c>
      <c r="J301" s="48">
        <f>+F301+G301+H301+I301</f>
        <v>2066.1999999999998</v>
      </c>
      <c r="K301" s="48">
        <f>+E301-J301</f>
        <v>29933.8</v>
      </c>
    </row>
    <row r="302" spans="1:126" s="80" customFormat="1" x14ac:dyDescent="0.25">
      <c r="A302" s="29" t="s">
        <v>152</v>
      </c>
      <c r="B302" s="29" t="s">
        <v>423</v>
      </c>
      <c r="C302" s="79" t="s">
        <v>361</v>
      </c>
      <c r="D302" s="29" t="s">
        <v>240</v>
      </c>
      <c r="E302" s="48">
        <v>45000</v>
      </c>
      <c r="F302" s="48">
        <v>1291.5</v>
      </c>
      <c r="G302" s="48">
        <v>1148.33</v>
      </c>
      <c r="H302" s="48">
        <v>1368</v>
      </c>
      <c r="I302" s="48">
        <v>1650</v>
      </c>
      <c r="J302" s="48">
        <f t="shared" ref="J302:J303" si="92">+F302+G302+H302+I302</f>
        <v>5457.83</v>
      </c>
      <c r="K302" s="48">
        <v>39542.17</v>
      </c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</row>
    <row r="303" spans="1:126" s="29" customFormat="1" x14ac:dyDescent="0.25">
      <c r="A303" s="29" t="s">
        <v>441</v>
      </c>
      <c r="B303" s="29" t="s">
        <v>16</v>
      </c>
      <c r="C303" s="79" t="s">
        <v>361</v>
      </c>
      <c r="D303" s="29" t="s">
        <v>240</v>
      </c>
      <c r="E303" s="48">
        <v>123500</v>
      </c>
      <c r="F303" s="48">
        <v>3544.45</v>
      </c>
      <c r="G303" s="48">
        <v>17633.16</v>
      </c>
      <c r="H303" s="48">
        <v>3754.4</v>
      </c>
      <c r="I303" s="48">
        <v>25</v>
      </c>
      <c r="J303" s="48">
        <f t="shared" si="92"/>
        <v>24957.01</v>
      </c>
      <c r="K303" s="48">
        <v>98542.99</v>
      </c>
    </row>
    <row r="304" spans="1:126" s="44" customFormat="1" x14ac:dyDescent="0.25">
      <c r="A304" s="80" t="s">
        <v>12</v>
      </c>
      <c r="B304" s="80">
        <v>3</v>
      </c>
      <c r="C304" s="81"/>
      <c r="D304" s="80"/>
      <c r="E304" s="82">
        <f>SUM(E301:E303)</f>
        <v>200500</v>
      </c>
      <c r="F304" s="82">
        <f>SUM(F301:F303)</f>
        <v>5754.35</v>
      </c>
      <c r="G304" s="82">
        <f>SUM(G301:G303)</f>
        <v>18781.490000000002</v>
      </c>
      <c r="H304" s="82">
        <f t="shared" ref="H304:K304" si="93">SUM(H301:H303)</f>
        <v>6095.2</v>
      </c>
      <c r="I304" s="82">
        <f t="shared" si="93"/>
        <v>1850</v>
      </c>
      <c r="J304" s="82">
        <f t="shared" si="93"/>
        <v>32481.040000000001</v>
      </c>
      <c r="K304" s="82">
        <f t="shared" si="93"/>
        <v>168018.96</v>
      </c>
    </row>
    <row r="305" spans="1:126" s="2" customFormat="1" x14ac:dyDescent="0.25">
      <c r="A305"/>
      <c r="B305"/>
      <c r="C305" s="32"/>
      <c r="D305"/>
      <c r="E305" s="1"/>
      <c r="F305" s="1"/>
      <c r="G305" s="1"/>
      <c r="H305" s="1"/>
      <c r="I305" s="1"/>
      <c r="J305" s="1"/>
      <c r="K305" s="1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</row>
    <row r="306" spans="1:126" s="2" customFormat="1" x14ac:dyDescent="0.25">
      <c r="A306" s="105" t="s">
        <v>90</v>
      </c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</row>
    <row r="307" spans="1:126" s="2" customFormat="1" x14ac:dyDescent="0.25">
      <c r="A307" t="s">
        <v>88</v>
      </c>
      <c r="B307" t="s">
        <v>89</v>
      </c>
      <c r="C307" s="32" t="s">
        <v>362</v>
      </c>
      <c r="D307" t="s">
        <v>240</v>
      </c>
      <c r="E307" s="1">
        <v>165000</v>
      </c>
      <c r="F307" s="1">
        <v>4735.5</v>
      </c>
      <c r="G307" s="1">
        <v>27413.040000000001</v>
      </c>
      <c r="H307" s="1">
        <v>4943.8</v>
      </c>
      <c r="I307" s="1">
        <v>25</v>
      </c>
      <c r="J307" s="1">
        <v>37117.339999999997</v>
      </c>
      <c r="K307" s="1">
        <v>127882.66</v>
      </c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</row>
    <row r="308" spans="1:126" x14ac:dyDescent="0.25">
      <c r="A308" s="3" t="s">
        <v>12</v>
      </c>
      <c r="B308" s="3">
        <v>1</v>
      </c>
      <c r="C308" s="34"/>
      <c r="D308" s="3"/>
      <c r="E308" s="4">
        <f t="shared" ref="E308:K308" si="94">SUM(E307:E307)</f>
        <v>165000</v>
      </c>
      <c r="F308" s="4">
        <f t="shared" si="94"/>
        <v>4735.5</v>
      </c>
      <c r="G308" s="4">
        <f t="shared" si="94"/>
        <v>27413.040000000001</v>
      </c>
      <c r="H308" s="4">
        <f t="shared" si="94"/>
        <v>4943.8</v>
      </c>
      <c r="I308" s="4">
        <f t="shared" si="94"/>
        <v>25</v>
      </c>
      <c r="J308" s="4">
        <f t="shared" si="94"/>
        <v>37117.339999999997</v>
      </c>
      <c r="K308" s="4">
        <f t="shared" si="94"/>
        <v>127882.66</v>
      </c>
    </row>
    <row r="310" spans="1:126" x14ac:dyDescent="0.25">
      <c r="A310" s="105" t="s">
        <v>92</v>
      </c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</row>
    <row r="311" spans="1:126" x14ac:dyDescent="0.25">
      <c r="A311" t="s">
        <v>445</v>
      </c>
      <c r="B311" t="s">
        <v>18</v>
      </c>
      <c r="C311" s="32" t="s">
        <v>361</v>
      </c>
      <c r="D311" t="s">
        <v>242</v>
      </c>
      <c r="E311" s="1">
        <v>41000</v>
      </c>
      <c r="F311" s="1">
        <f t="shared" ref="F311:F319" si="95">E311*0.0287</f>
        <v>1176.7</v>
      </c>
      <c r="G311" s="1">
        <v>0</v>
      </c>
      <c r="H311" s="1">
        <f t="shared" ref="H311:H319" si="96">E311*0.0304</f>
        <v>1246.4000000000001</v>
      </c>
      <c r="I311" s="1">
        <v>1200</v>
      </c>
      <c r="J311" s="1">
        <v>3623.1</v>
      </c>
      <c r="K311" s="30">
        <v>37376.9</v>
      </c>
    </row>
    <row r="312" spans="1:126" x14ac:dyDescent="0.25">
      <c r="A312" t="s">
        <v>95</v>
      </c>
      <c r="B312" t="s">
        <v>96</v>
      </c>
      <c r="C312" s="32" t="s">
        <v>361</v>
      </c>
      <c r="D312" t="s">
        <v>240</v>
      </c>
      <c r="E312" s="1">
        <v>86000</v>
      </c>
      <c r="F312" s="1">
        <f t="shared" si="95"/>
        <v>2468.1999999999998</v>
      </c>
      <c r="G312" s="1">
        <v>8812.2199999999993</v>
      </c>
      <c r="H312" s="1">
        <f t="shared" si="96"/>
        <v>2614.4</v>
      </c>
      <c r="I312" s="1">
        <v>25</v>
      </c>
      <c r="J312" s="1">
        <v>13919.82</v>
      </c>
      <c r="K312" s="30">
        <f t="shared" ref="K312:K318" si="97">E312-J312</f>
        <v>72080.179999999993</v>
      </c>
    </row>
    <row r="313" spans="1:126" x14ac:dyDescent="0.25">
      <c r="A313" t="s">
        <v>230</v>
      </c>
      <c r="B313" t="s">
        <v>98</v>
      </c>
      <c r="C313" s="32" t="s">
        <v>361</v>
      </c>
      <c r="D313" t="s">
        <v>242</v>
      </c>
      <c r="E313" s="1">
        <v>41000</v>
      </c>
      <c r="F313" s="1">
        <f t="shared" si="95"/>
        <v>1176.7</v>
      </c>
      <c r="G313" s="1">
        <v>0</v>
      </c>
      <c r="H313" s="1">
        <f t="shared" si="96"/>
        <v>1246.4000000000001</v>
      </c>
      <c r="I313" s="1">
        <v>175</v>
      </c>
      <c r="J313" s="1">
        <v>2598.1</v>
      </c>
      <c r="K313" s="30">
        <v>38401.9</v>
      </c>
    </row>
    <row r="314" spans="1:126" x14ac:dyDescent="0.25">
      <c r="A314" t="s">
        <v>248</v>
      </c>
      <c r="B314" t="s">
        <v>98</v>
      </c>
      <c r="C314" s="32" t="s">
        <v>361</v>
      </c>
      <c r="D314" t="s">
        <v>242</v>
      </c>
      <c r="E314" s="1">
        <v>41000</v>
      </c>
      <c r="F314" s="1">
        <f t="shared" si="95"/>
        <v>1176.7</v>
      </c>
      <c r="G314" s="1">
        <v>0</v>
      </c>
      <c r="H314" s="1">
        <f t="shared" si="96"/>
        <v>1246.4000000000001</v>
      </c>
      <c r="I314" s="1">
        <v>1687.45</v>
      </c>
      <c r="J314" s="1">
        <v>4110.55</v>
      </c>
      <c r="K314" s="30">
        <v>36889.449999999997</v>
      </c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</row>
    <row r="315" spans="1:126" x14ac:dyDescent="0.25">
      <c r="A315" t="s">
        <v>264</v>
      </c>
      <c r="B315" t="s">
        <v>263</v>
      </c>
      <c r="C315" s="32" t="s">
        <v>362</v>
      </c>
      <c r="D315" t="s">
        <v>242</v>
      </c>
      <c r="E315" s="1">
        <v>41000</v>
      </c>
      <c r="F315" s="1">
        <f>E315*0.0287</f>
        <v>1176.7</v>
      </c>
      <c r="G315" s="1">
        <v>0</v>
      </c>
      <c r="H315" s="1">
        <f>E315*0.0304</f>
        <v>1246.4000000000001</v>
      </c>
      <c r="I315" s="1">
        <v>175</v>
      </c>
      <c r="J315" s="1">
        <v>2598.1</v>
      </c>
      <c r="K315" s="30">
        <v>38401.9</v>
      </c>
    </row>
    <row r="316" spans="1:126" x14ac:dyDescent="0.25">
      <c r="A316" t="s">
        <v>266</v>
      </c>
      <c r="B316" t="s">
        <v>52</v>
      </c>
      <c r="C316" s="32" t="s">
        <v>361</v>
      </c>
      <c r="D316" t="s">
        <v>242</v>
      </c>
      <c r="E316" s="1">
        <v>41000</v>
      </c>
      <c r="F316" s="1">
        <f t="shared" si="95"/>
        <v>1176.7</v>
      </c>
      <c r="G316" s="1">
        <v>0</v>
      </c>
      <c r="H316" s="1">
        <f t="shared" si="96"/>
        <v>1246.4000000000001</v>
      </c>
      <c r="I316" s="1">
        <v>275</v>
      </c>
      <c r="J316" s="1">
        <v>2698.1</v>
      </c>
      <c r="K316" s="30">
        <v>38301.9</v>
      </c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</row>
    <row r="317" spans="1:126" x14ac:dyDescent="0.25">
      <c r="A317" t="s">
        <v>265</v>
      </c>
      <c r="B317" t="s">
        <v>52</v>
      </c>
      <c r="C317" s="32" t="s">
        <v>361</v>
      </c>
      <c r="D317" t="s">
        <v>242</v>
      </c>
      <c r="E317" s="15">
        <v>36000</v>
      </c>
      <c r="F317" s="1">
        <f t="shared" si="95"/>
        <v>1033.2</v>
      </c>
      <c r="G317" s="1">
        <v>0</v>
      </c>
      <c r="H317" s="1">
        <f t="shared" si="96"/>
        <v>1094.4000000000001</v>
      </c>
      <c r="I317" s="1">
        <v>175</v>
      </c>
      <c r="J317" s="1">
        <f t="shared" ref="J317:J318" si="98">F317+G317+H317+I317</f>
        <v>2302.6</v>
      </c>
      <c r="K317" s="1">
        <v>33697.4</v>
      </c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</row>
    <row r="318" spans="1:126" x14ac:dyDescent="0.25">
      <c r="A318" t="s">
        <v>215</v>
      </c>
      <c r="B318" t="s">
        <v>98</v>
      </c>
      <c r="C318" s="32" t="s">
        <v>361</v>
      </c>
      <c r="D318" t="s">
        <v>242</v>
      </c>
      <c r="E318" s="1">
        <v>39000</v>
      </c>
      <c r="F318" s="1">
        <f t="shared" si="95"/>
        <v>1119.3</v>
      </c>
      <c r="G318" s="1">
        <v>301.52</v>
      </c>
      <c r="H318" s="1">
        <f t="shared" si="96"/>
        <v>1185.5999999999999</v>
      </c>
      <c r="I318" s="1">
        <v>175</v>
      </c>
      <c r="J318" s="1">
        <f t="shared" si="98"/>
        <v>2781.42</v>
      </c>
      <c r="K318" s="1">
        <f t="shared" si="97"/>
        <v>36218.58</v>
      </c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</row>
    <row r="319" spans="1:126" x14ac:dyDescent="0.25">
      <c r="A319" t="s">
        <v>214</v>
      </c>
      <c r="B319" t="s">
        <v>98</v>
      </c>
      <c r="C319" s="32" t="s">
        <v>361</v>
      </c>
      <c r="D319" t="s">
        <v>242</v>
      </c>
      <c r="E319" s="1">
        <v>41000</v>
      </c>
      <c r="F319" s="1">
        <f t="shared" si="95"/>
        <v>1176.7</v>
      </c>
      <c r="G319" s="1">
        <v>0</v>
      </c>
      <c r="H319" s="1">
        <f t="shared" si="96"/>
        <v>1246.4000000000001</v>
      </c>
      <c r="I319" s="1">
        <v>1687.45</v>
      </c>
      <c r="J319" s="1">
        <v>4110.55</v>
      </c>
      <c r="K319" s="1">
        <v>36889.449999999997</v>
      </c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</row>
    <row r="320" spans="1:126" x14ac:dyDescent="0.25">
      <c r="A320" s="3" t="s">
        <v>12</v>
      </c>
      <c r="B320" s="3">
        <v>9</v>
      </c>
      <c r="C320" s="34"/>
      <c r="D320" s="3"/>
      <c r="E320" s="4">
        <f t="shared" ref="E320:K320" si="99">SUM(E311:E319)</f>
        <v>407000</v>
      </c>
      <c r="F320" s="4">
        <f t="shared" si="99"/>
        <v>11680.9</v>
      </c>
      <c r="G320" s="4">
        <f t="shared" si="99"/>
        <v>9113.74</v>
      </c>
      <c r="H320" s="4">
        <f t="shared" si="99"/>
        <v>12372.8</v>
      </c>
      <c r="I320" s="4">
        <f t="shared" si="99"/>
        <v>5574.9</v>
      </c>
      <c r="J320" s="4">
        <f t="shared" si="99"/>
        <v>38742.339999999997</v>
      </c>
      <c r="K320" s="4">
        <f t="shared" si="99"/>
        <v>368257.66</v>
      </c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</row>
    <row r="321" spans="1:126" x14ac:dyDescent="0.25"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</row>
    <row r="322" spans="1:126" x14ac:dyDescent="0.25">
      <c r="A322" s="31" t="s">
        <v>484</v>
      </c>
      <c r="B322" s="31"/>
      <c r="C322" s="40"/>
      <c r="D322" s="31"/>
      <c r="E322" s="31"/>
      <c r="F322" s="31"/>
      <c r="G322" s="31"/>
      <c r="H322" s="31"/>
      <c r="I322" s="31"/>
      <c r="J322" s="31"/>
      <c r="K322" s="31"/>
    </row>
    <row r="323" spans="1:126" x14ac:dyDescent="0.25">
      <c r="A323" s="28" t="s">
        <v>99</v>
      </c>
      <c r="B323" s="28" t="s">
        <v>91</v>
      </c>
      <c r="C323" s="39" t="s">
        <v>361</v>
      </c>
      <c r="D323" s="5" t="s">
        <v>240</v>
      </c>
      <c r="E323" s="30">
        <v>101000</v>
      </c>
      <c r="F323" s="30">
        <f>E323*0.0287</f>
        <v>2898.7</v>
      </c>
      <c r="G323" s="30">
        <v>11584.37</v>
      </c>
      <c r="H323" s="30">
        <f>E323*0.0304</f>
        <v>3070.4</v>
      </c>
      <c r="I323" s="30">
        <v>3199.9</v>
      </c>
      <c r="J323" s="30">
        <f>+F323+G323+H323+I323</f>
        <v>20753.37</v>
      </c>
      <c r="K323" s="30">
        <f>E323-J323</f>
        <v>80246.63</v>
      </c>
    </row>
    <row r="324" spans="1:126" x14ac:dyDescent="0.25">
      <c r="A324" s="64" t="s">
        <v>12</v>
      </c>
      <c r="B324" s="64">
        <v>1</v>
      </c>
      <c r="C324" s="65"/>
      <c r="D324" s="64"/>
      <c r="E324" s="66">
        <f t="shared" ref="E324:K324" si="100">SUM(E323)</f>
        <v>101000</v>
      </c>
      <c r="F324" s="66">
        <f t="shared" si="100"/>
        <v>2898.7</v>
      </c>
      <c r="G324" s="66">
        <f t="shared" si="100"/>
        <v>11584.37</v>
      </c>
      <c r="H324" s="66">
        <f t="shared" si="100"/>
        <v>3070.4</v>
      </c>
      <c r="I324" s="66">
        <f t="shared" si="100"/>
        <v>3199.9</v>
      </c>
      <c r="J324" s="66">
        <f t="shared" si="100"/>
        <v>20753.37</v>
      </c>
      <c r="K324" s="66">
        <f t="shared" si="100"/>
        <v>80246.63</v>
      </c>
    </row>
    <row r="326" spans="1:126" x14ac:dyDescent="0.25">
      <c r="A326" s="10" t="s">
        <v>100</v>
      </c>
      <c r="B326" s="10"/>
      <c r="C326" s="36"/>
      <c r="D326" s="12"/>
      <c r="E326" s="10"/>
      <c r="F326" s="10"/>
      <c r="G326" s="10"/>
      <c r="H326" s="10"/>
      <c r="I326" s="10"/>
      <c r="J326" s="10"/>
      <c r="K326" s="10"/>
    </row>
    <row r="327" spans="1:126" x14ac:dyDescent="0.25">
      <c r="A327" t="s">
        <v>216</v>
      </c>
      <c r="B327" t="s">
        <v>111</v>
      </c>
      <c r="C327" s="32" t="s">
        <v>362</v>
      </c>
      <c r="D327" t="s">
        <v>242</v>
      </c>
      <c r="E327" s="1">
        <v>76000</v>
      </c>
      <c r="F327" s="1">
        <f>E327*0.0287</f>
        <v>2181.1999999999998</v>
      </c>
      <c r="G327" s="1">
        <v>6497.56</v>
      </c>
      <c r="H327" s="1">
        <f>E327*0.0304</f>
        <v>2310.4</v>
      </c>
      <c r="I327" s="1">
        <v>175</v>
      </c>
      <c r="J327" s="1">
        <f>+F327+G327+H327+I327</f>
        <v>11164.16</v>
      </c>
      <c r="K327" s="1">
        <f>+E327-J327</f>
        <v>64835.839999999997</v>
      </c>
    </row>
    <row r="328" spans="1:126" x14ac:dyDescent="0.25">
      <c r="A328" t="s">
        <v>101</v>
      </c>
      <c r="B328" t="s">
        <v>102</v>
      </c>
      <c r="C328" s="32" t="s">
        <v>361</v>
      </c>
      <c r="D328" t="s">
        <v>240</v>
      </c>
      <c r="E328" s="1">
        <v>81000</v>
      </c>
      <c r="F328" s="1">
        <f t="shared" ref="F328:F337" si="101">E328*0.0287</f>
        <v>2324.6999999999998</v>
      </c>
      <c r="G328" s="1">
        <v>7636.09</v>
      </c>
      <c r="H328" s="1">
        <f t="shared" ref="H328:H334" si="102">E328*0.0304</f>
        <v>2462.4</v>
      </c>
      <c r="I328" s="1">
        <v>425</v>
      </c>
      <c r="J328" s="1">
        <f t="shared" ref="J328:J337" si="103">+F328+G328+H328+I328</f>
        <v>12848.19</v>
      </c>
      <c r="K328" s="1">
        <f t="shared" ref="K328:K337" si="104">+E328-J328</f>
        <v>68151.81</v>
      </c>
    </row>
    <row r="329" spans="1:126" x14ac:dyDescent="0.25">
      <c r="A329" t="s">
        <v>103</v>
      </c>
      <c r="B329" t="s">
        <v>46</v>
      </c>
      <c r="C329" s="32" t="s">
        <v>362</v>
      </c>
      <c r="D329" t="s">
        <v>242</v>
      </c>
      <c r="E329" s="1">
        <v>24150</v>
      </c>
      <c r="F329" s="1">
        <f>E329*0.0287</f>
        <v>693.11</v>
      </c>
      <c r="G329" s="1">
        <v>0</v>
      </c>
      <c r="H329" s="1">
        <f>E329*0.0304</f>
        <v>734.16</v>
      </c>
      <c r="I329" s="1">
        <v>1654</v>
      </c>
      <c r="J329" s="1">
        <f t="shared" si="103"/>
        <v>3081.27</v>
      </c>
      <c r="K329" s="1">
        <f t="shared" si="104"/>
        <v>21068.73</v>
      </c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</row>
    <row r="330" spans="1:126" x14ac:dyDescent="0.25">
      <c r="A330" t="s">
        <v>262</v>
      </c>
      <c r="B330" t="s">
        <v>245</v>
      </c>
      <c r="C330" s="32" t="s">
        <v>361</v>
      </c>
      <c r="D330" t="s">
        <v>242</v>
      </c>
      <c r="E330" s="1">
        <v>33000</v>
      </c>
      <c r="F330" s="1">
        <v>947.1</v>
      </c>
      <c r="G330" s="1">
        <v>0</v>
      </c>
      <c r="H330" s="1">
        <v>1003.2</v>
      </c>
      <c r="I330" s="1">
        <v>1687.45</v>
      </c>
      <c r="J330" s="1">
        <f t="shared" si="103"/>
        <v>3637.75</v>
      </c>
      <c r="K330" s="1">
        <f t="shared" si="104"/>
        <v>29362.25</v>
      </c>
    </row>
    <row r="331" spans="1:126" x14ac:dyDescent="0.25">
      <c r="A331" t="s">
        <v>104</v>
      </c>
      <c r="B331" t="s">
        <v>105</v>
      </c>
      <c r="C331" s="32" t="s">
        <v>361</v>
      </c>
      <c r="D331" t="s">
        <v>242</v>
      </c>
      <c r="E331" s="1">
        <v>90000</v>
      </c>
      <c r="F331" s="1">
        <f t="shared" si="101"/>
        <v>2583</v>
      </c>
      <c r="G331" s="1">
        <v>9753.1200000000008</v>
      </c>
      <c r="H331" s="1">
        <f t="shared" si="102"/>
        <v>2736</v>
      </c>
      <c r="I331" s="1">
        <v>25</v>
      </c>
      <c r="J331" s="1">
        <f t="shared" si="103"/>
        <v>15097.12</v>
      </c>
      <c r="K331" s="1">
        <f t="shared" si="104"/>
        <v>74902.880000000005</v>
      </c>
    </row>
    <row r="332" spans="1:126" x14ac:dyDescent="0.25">
      <c r="A332" t="s">
        <v>106</v>
      </c>
      <c r="B332" t="s">
        <v>209</v>
      </c>
      <c r="C332" s="32" t="s">
        <v>361</v>
      </c>
      <c r="D332" t="s">
        <v>240</v>
      </c>
      <c r="E332" s="1">
        <v>41000</v>
      </c>
      <c r="F332" s="1">
        <f t="shared" si="101"/>
        <v>1176.7</v>
      </c>
      <c r="G332" s="1">
        <v>583.79</v>
      </c>
      <c r="H332" s="1">
        <f t="shared" si="102"/>
        <v>1246.4000000000001</v>
      </c>
      <c r="I332" s="1">
        <v>665</v>
      </c>
      <c r="J332" s="1">
        <f t="shared" si="103"/>
        <v>3671.89</v>
      </c>
      <c r="K332" s="1">
        <f t="shared" si="104"/>
        <v>37328.11</v>
      </c>
    </row>
    <row r="333" spans="1:126" x14ac:dyDescent="0.25">
      <c r="A333" t="s">
        <v>232</v>
      </c>
      <c r="B333" t="s">
        <v>102</v>
      </c>
      <c r="C333" s="32" t="s">
        <v>361</v>
      </c>
      <c r="D333" t="s">
        <v>242</v>
      </c>
      <c r="E333" s="1">
        <v>41000</v>
      </c>
      <c r="F333" s="1">
        <f t="shared" si="101"/>
        <v>1176.7</v>
      </c>
      <c r="G333" s="1">
        <v>0</v>
      </c>
      <c r="H333" s="1">
        <f t="shared" si="102"/>
        <v>1246.4000000000001</v>
      </c>
      <c r="I333" s="1">
        <v>863</v>
      </c>
      <c r="J333" s="1">
        <f t="shared" si="103"/>
        <v>3286.1</v>
      </c>
      <c r="K333" s="1">
        <f t="shared" si="104"/>
        <v>37713.9</v>
      </c>
    </row>
    <row r="334" spans="1:126" x14ac:dyDescent="0.25">
      <c r="A334" t="s">
        <v>231</v>
      </c>
      <c r="B334" t="s">
        <v>481</v>
      </c>
      <c r="C334" s="32" t="s">
        <v>362</v>
      </c>
      <c r="D334" t="s">
        <v>242</v>
      </c>
      <c r="E334" s="1">
        <v>59000</v>
      </c>
      <c r="F334" s="1">
        <f t="shared" si="101"/>
        <v>1693.3</v>
      </c>
      <c r="G334" s="1">
        <v>2693.52</v>
      </c>
      <c r="H334" s="1">
        <f t="shared" si="102"/>
        <v>1793.6</v>
      </c>
      <c r="I334" s="1">
        <v>3199.9</v>
      </c>
      <c r="J334" s="1">
        <f t="shared" si="103"/>
        <v>9380.32</v>
      </c>
      <c r="K334" s="1">
        <f t="shared" si="104"/>
        <v>49619.68</v>
      </c>
    </row>
    <row r="335" spans="1:126" x14ac:dyDescent="0.25">
      <c r="A335" t="s">
        <v>329</v>
      </c>
      <c r="B335" t="s">
        <v>245</v>
      </c>
      <c r="C335" s="32" t="s">
        <v>361</v>
      </c>
      <c r="D335" t="s">
        <v>242</v>
      </c>
      <c r="E335" s="1">
        <v>32000</v>
      </c>
      <c r="F335" s="1">
        <f t="shared" ref="F335" si="105">E335*0.0287</f>
        <v>918.4</v>
      </c>
      <c r="G335" s="1">
        <v>0</v>
      </c>
      <c r="H335" s="1">
        <f t="shared" ref="H335" si="106">E335*0.0304</f>
        <v>972.8</v>
      </c>
      <c r="I335" s="1">
        <v>1537.45</v>
      </c>
      <c r="J335" s="1">
        <f t="shared" si="103"/>
        <v>3428.65</v>
      </c>
      <c r="K335" s="1">
        <f t="shared" si="104"/>
        <v>28571.35</v>
      </c>
    </row>
    <row r="336" spans="1:126" x14ac:dyDescent="0.25">
      <c r="A336" t="s">
        <v>463</v>
      </c>
      <c r="B336" t="s">
        <v>16</v>
      </c>
      <c r="C336" s="32" t="s">
        <v>362</v>
      </c>
      <c r="D336" t="s">
        <v>242</v>
      </c>
      <c r="E336" s="1">
        <v>133000</v>
      </c>
      <c r="F336" s="1">
        <f t="shared" si="101"/>
        <v>3817.1</v>
      </c>
      <c r="G336" s="1">
        <v>19867.79</v>
      </c>
      <c r="H336" s="1">
        <v>4043.2</v>
      </c>
      <c r="I336" s="1">
        <v>25</v>
      </c>
      <c r="J336" s="1">
        <f t="shared" si="103"/>
        <v>27753.09</v>
      </c>
      <c r="K336" s="1">
        <f t="shared" si="104"/>
        <v>105246.91</v>
      </c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</row>
    <row r="337" spans="1:126" x14ac:dyDescent="0.25">
      <c r="A337" t="s">
        <v>391</v>
      </c>
      <c r="B337" t="s">
        <v>392</v>
      </c>
      <c r="C337" s="32" t="s">
        <v>361</v>
      </c>
      <c r="D337" t="s">
        <v>242</v>
      </c>
      <c r="E337" s="1">
        <v>31350</v>
      </c>
      <c r="F337" s="1">
        <f t="shared" si="101"/>
        <v>899.75</v>
      </c>
      <c r="G337" s="1">
        <v>0</v>
      </c>
      <c r="H337" s="1">
        <v>953.04</v>
      </c>
      <c r="I337" s="1">
        <v>3447.45</v>
      </c>
      <c r="J337" s="1">
        <f t="shared" si="103"/>
        <v>5300.24</v>
      </c>
      <c r="K337" s="1">
        <f t="shared" si="104"/>
        <v>26049.759999999998</v>
      </c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</row>
    <row r="338" spans="1:126" x14ac:dyDescent="0.25">
      <c r="A338" s="3" t="s">
        <v>12</v>
      </c>
      <c r="B338" s="3">
        <v>11</v>
      </c>
      <c r="C338" s="34"/>
      <c r="D338" s="3"/>
      <c r="E338" s="4">
        <f t="shared" ref="E338:K338" si="107">SUM(E327:E337)</f>
        <v>641500</v>
      </c>
      <c r="F338" s="4">
        <f t="shared" si="107"/>
        <v>18411.060000000001</v>
      </c>
      <c r="G338" s="4">
        <f t="shared" si="107"/>
        <v>47031.87</v>
      </c>
      <c r="H338" s="4">
        <f t="shared" si="107"/>
        <v>19501.599999999999</v>
      </c>
      <c r="I338" s="4">
        <f t="shared" si="107"/>
        <v>13704.25</v>
      </c>
      <c r="J338" s="4">
        <f t="shared" si="107"/>
        <v>98648.78</v>
      </c>
      <c r="K338" s="4">
        <f t="shared" si="107"/>
        <v>542851.22</v>
      </c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</row>
    <row r="340" spans="1:126" x14ac:dyDescent="0.25">
      <c r="A340" s="10" t="s">
        <v>312</v>
      </c>
      <c r="B340" s="10"/>
      <c r="C340" s="36"/>
      <c r="D340" s="12"/>
      <c r="E340" s="10"/>
      <c r="F340" s="10"/>
      <c r="G340" s="10"/>
      <c r="H340" s="10"/>
      <c r="I340" s="10"/>
      <c r="J340" s="10"/>
      <c r="K340" s="10"/>
    </row>
    <row r="341" spans="1:126" s="5" customFormat="1" x14ac:dyDescent="0.25">
      <c r="A341" s="28" t="s">
        <v>107</v>
      </c>
      <c r="B341" s="5" t="s">
        <v>108</v>
      </c>
      <c r="C341" s="39" t="s">
        <v>361</v>
      </c>
      <c r="D341" s="5" t="s">
        <v>240</v>
      </c>
      <c r="E341" s="30">
        <v>66000</v>
      </c>
      <c r="F341" s="30">
        <f>E341*0.0287</f>
        <v>1894.2</v>
      </c>
      <c r="G341" s="30">
        <v>4615.76</v>
      </c>
      <c r="H341" s="30">
        <f>E341*0.0304</f>
        <v>2006.4</v>
      </c>
      <c r="I341" s="30">
        <v>125</v>
      </c>
      <c r="J341" s="30">
        <f t="shared" ref="J341" si="108">F341+G341+H341+I341</f>
        <v>8641.36</v>
      </c>
      <c r="K341" s="30">
        <f t="shared" ref="K341" si="109">E341-J341</f>
        <v>57358.64</v>
      </c>
    </row>
    <row r="342" spans="1:126" x14ac:dyDescent="0.25">
      <c r="A342" t="s">
        <v>109</v>
      </c>
      <c r="B342" t="s">
        <v>217</v>
      </c>
      <c r="C342" s="32" t="s">
        <v>361</v>
      </c>
      <c r="D342" t="s">
        <v>240</v>
      </c>
      <c r="E342" s="1">
        <v>66000</v>
      </c>
      <c r="F342" s="1">
        <f t="shared" ref="F342" si="110">E342*0.0287</f>
        <v>1894.2</v>
      </c>
      <c r="G342" s="1">
        <v>4313.2700000000004</v>
      </c>
      <c r="H342" s="1">
        <f t="shared" ref="H342:H343" si="111">E342*0.0304</f>
        <v>2006.4</v>
      </c>
      <c r="I342" s="1">
        <v>1537.45</v>
      </c>
      <c r="J342" s="1">
        <v>9751.32</v>
      </c>
      <c r="K342" s="1">
        <v>56248.68</v>
      </c>
    </row>
    <row r="343" spans="1:126" x14ac:dyDescent="0.25">
      <c r="A343" t="s">
        <v>110</v>
      </c>
      <c r="B343" t="s">
        <v>111</v>
      </c>
      <c r="C343" s="32" t="s">
        <v>362</v>
      </c>
      <c r="D343" t="s">
        <v>240</v>
      </c>
      <c r="E343" s="1">
        <v>60000</v>
      </c>
      <c r="F343" s="1">
        <v>1722</v>
      </c>
      <c r="G343" s="1">
        <v>3486.68</v>
      </c>
      <c r="H343" s="1">
        <f t="shared" si="111"/>
        <v>1824</v>
      </c>
      <c r="I343" s="1">
        <v>25</v>
      </c>
      <c r="J343" s="1">
        <v>7057.68</v>
      </c>
      <c r="K343" s="1">
        <v>52942.32</v>
      </c>
    </row>
    <row r="344" spans="1:126" x14ac:dyDescent="0.25">
      <c r="A344" s="5" t="s">
        <v>315</v>
      </c>
      <c r="B344" t="s">
        <v>108</v>
      </c>
      <c r="C344" s="32" t="s">
        <v>361</v>
      </c>
      <c r="D344" s="5" t="s">
        <v>240</v>
      </c>
      <c r="E344" s="1">
        <v>60000</v>
      </c>
      <c r="F344" s="1">
        <v>1722</v>
      </c>
      <c r="G344" s="1">
        <v>3486.68</v>
      </c>
      <c r="H344" s="1">
        <v>1824</v>
      </c>
      <c r="I344" s="1">
        <v>175</v>
      </c>
      <c r="J344" s="1">
        <v>7207.68</v>
      </c>
      <c r="K344" s="1">
        <v>52792.32</v>
      </c>
    </row>
    <row r="345" spans="1:126" x14ac:dyDescent="0.25">
      <c r="A345" t="s">
        <v>313</v>
      </c>
      <c r="B345" t="s">
        <v>16</v>
      </c>
      <c r="C345" s="32" t="s">
        <v>361</v>
      </c>
      <c r="D345" t="s">
        <v>242</v>
      </c>
      <c r="E345" s="1">
        <v>106500</v>
      </c>
      <c r="F345" s="1">
        <f t="shared" ref="F345" si="112">E345*0.0287</f>
        <v>3056.55</v>
      </c>
      <c r="G345" s="1">
        <v>13634.33</v>
      </c>
      <c r="H345" s="1">
        <f t="shared" ref="H345" si="113">E345*0.0304</f>
        <v>3237.6</v>
      </c>
      <c r="I345" s="1">
        <v>25</v>
      </c>
      <c r="J345" s="1">
        <f t="shared" ref="J345" si="114">F345+G345+H345+I345</f>
        <v>19953.48</v>
      </c>
      <c r="K345" s="1">
        <v>86546.52</v>
      </c>
    </row>
    <row r="346" spans="1:126" x14ac:dyDescent="0.25">
      <c r="A346" s="3" t="s">
        <v>12</v>
      </c>
      <c r="B346" s="3">
        <v>5</v>
      </c>
      <c r="C346" s="34"/>
      <c r="D346" s="3"/>
      <c r="E346" s="4">
        <f>SUM(E341:E345)</f>
        <v>358500</v>
      </c>
      <c r="F346" s="4">
        <f t="shared" ref="F346:K346" si="115">SUM(F341:F345)</f>
        <v>10288.950000000001</v>
      </c>
      <c r="G346" s="4">
        <f t="shared" si="115"/>
        <v>29536.720000000001</v>
      </c>
      <c r="H346" s="4">
        <f t="shared" si="115"/>
        <v>10898.4</v>
      </c>
      <c r="I346" s="4">
        <f t="shared" si="115"/>
        <v>1887.45</v>
      </c>
      <c r="J346" s="4">
        <f t="shared" si="115"/>
        <v>52611.519999999997</v>
      </c>
      <c r="K346" s="4">
        <f t="shared" si="115"/>
        <v>305888.48</v>
      </c>
    </row>
    <row r="348" spans="1:126" x14ac:dyDescent="0.25">
      <c r="A348" s="10" t="s">
        <v>483</v>
      </c>
      <c r="B348" s="10"/>
      <c r="C348" s="36"/>
      <c r="D348" s="12"/>
      <c r="E348" s="10"/>
      <c r="F348" s="10"/>
      <c r="G348" s="10"/>
      <c r="H348" s="10"/>
      <c r="I348" s="10"/>
      <c r="J348" s="10"/>
      <c r="K348" s="10"/>
    </row>
    <row r="349" spans="1:126" x14ac:dyDescent="0.25">
      <c r="A349" t="s">
        <v>112</v>
      </c>
      <c r="B349" t="s">
        <v>210</v>
      </c>
      <c r="C349" s="32" t="s">
        <v>361</v>
      </c>
      <c r="D349" t="s">
        <v>240</v>
      </c>
      <c r="E349" s="1">
        <v>41000</v>
      </c>
      <c r="F349" s="1">
        <f>E349*0.0287</f>
        <v>1176.7</v>
      </c>
      <c r="G349" s="30">
        <v>583.79</v>
      </c>
      <c r="H349" s="1">
        <f>E349*0.0304</f>
        <v>1246.4000000000001</v>
      </c>
      <c r="I349" s="1">
        <v>275</v>
      </c>
      <c r="J349" s="1">
        <f t="shared" ref="J349:J351" si="116">F349+G349+H349+I349</f>
        <v>3281.89</v>
      </c>
      <c r="K349" s="1">
        <f t="shared" ref="K349:K351" si="117">E349-J349</f>
        <v>37718.11</v>
      </c>
    </row>
    <row r="350" spans="1:126" x14ac:dyDescent="0.25">
      <c r="A350" t="s">
        <v>114</v>
      </c>
      <c r="B350" t="s">
        <v>211</v>
      </c>
      <c r="C350" s="32" t="s">
        <v>362</v>
      </c>
      <c r="D350" t="s">
        <v>240</v>
      </c>
      <c r="E350" s="1">
        <v>41000</v>
      </c>
      <c r="F350" s="1">
        <f t="shared" ref="F350:F351" si="118">E350*0.0287</f>
        <v>1176.7</v>
      </c>
      <c r="G350" s="30">
        <v>583.79</v>
      </c>
      <c r="H350" s="1">
        <f t="shared" ref="H350:H352" si="119">E350*0.0304</f>
        <v>1246.4000000000001</v>
      </c>
      <c r="I350" s="1">
        <v>295</v>
      </c>
      <c r="J350" s="1">
        <f t="shared" si="116"/>
        <v>3301.89</v>
      </c>
      <c r="K350" s="1">
        <f t="shared" si="117"/>
        <v>37698.11</v>
      </c>
    </row>
    <row r="351" spans="1:126" x14ac:dyDescent="0.25">
      <c r="A351" t="s">
        <v>115</v>
      </c>
      <c r="B351" t="s">
        <v>211</v>
      </c>
      <c r="C351" s="32" t="s">
        <v>362</v>
      </c>
      <c r="D351" t="s">
        <v>240</v>
      </c>
      <c r="E351" s="1">
        <v>41000</v>
      </c>
      <c r="F351" s="1">
        <f t="shared" si="118"/>
        <v>1176.7</v>
      </c>
      <c r="G351" s="30">
        <v>583.79</v>
      </c>
      <c r="H351" s="1">
        <f t="shared" si="119"/>
        <v>1246.4000000000001</v>
      </c>
      <c r="I351" s="1">
        <v>175</v>
      </c>
      <c r="J351" s="1">
        <f t="shared" si="116"/>
        <v>3181.89</v>
      </c>
      <c r="K351" s="1">
        <f t="shared" si="117"/>
        <v>37818.11</v>
      </c>
    </row>
    <row r="352" spans="1:126" x14ac:dyDescent="0.25">
      <c r="A352" t="s">
        <v>429</v>
      </c>
      <c r="B352" t="s">
        <v>91</v>
      </c>
      <c r="C352" s="32" t="s">
        <v>362</v>
      </c>
      <c r="D352" t="s">
        <v>242</v>
      </c>
      <c r="E352" s="1">
        <v>41000</v>
      </c>
      <c r="F352" s="1">
        <v>1176.7</v>
      </c>
      <c r="G352" s="30">
        <v>0</v>
      </c>
      <c r="H352" s="1">
        <f t="shared" si="119"/>
        <v>1246.4000000000001</v>
      </c>
      <c r="I352" s="1">
        <v>565</v>
      </c>
      <c r="J352" s="1">
        <v>2988.1</v>
      </c>
      <c r="K352" s="1">
        <v>38011.9</v>
      </c>
    </row>
    <row r="353" spans="1:136" x14ac:dyDescent="0.25">
      <c r="A353" s="3" t="s">
        <v>12</v>
      </c>
      <c r="B353" s="3">
        <v>4</v>
      </c>
      <c r="C353" s="34"/>
      <c r="D353" s="3"/>
      <c r="E353" s="4">
        <f>SUM(E349:E352)</f>
        <v>164000</v>
      </c>
      <c r="F353" s="4">
        <f>SUM(F349:F352)</f>
        <v>4706.8</v>
      </c>
      <c r="G353" s="66">
        <f>SUM(G349:G351)+G352</f>
        <v>1751.37</v>
      </c>
      <c r="H353" s="4">
        <f>SUM(H349:H351)+H352</f>
        <v>4985.6000000000004</v>
      </c>
      <c r="I353" s="4">
        <f>SUM(I349:I352)</f>
        <v>1310</v>
      </c>
      <c r="J353" s="4">
        <f>SUM(J349:J351)+J352</f>
        <v>12753.77</v>
      </c>
      <c r="K353" s="4">
        <f>SUM(K349:K351)+K352</f>
        <v>151246.23000000001</v>
      </c>
    </row>
    <row r="354" spans="1:136" s="5" customFormat="1" x14ac:dyDescent="0.25">
      <c r="C354" s="39"/>
      <c r="E354" s="30"/>
      <c r="F354" s="30"/>
      <c r="G354" s="30"/>
      <c r="H354" s="30"/>
      <c r="I354" s="30"/>
      <c r="J354" s="30"/>
      <c r="K354" s="30"/>
    </row>
    <row r="355" spans="1:136" x14ac:dyDescent="0.25">
      <c r="A355" s="2" t="s">
        <v>223</v>
      </c>
    </row>
    <row r="356" spans="1:136" s="3" customFormat="1" x14ac:dyDescent="0.25">
      <c r="A356" s="61" t="s">
        <v>379</v>
      </c>
      <c r="B356" s="5" t="s">
        <v>380</v>
      </c>
      <c r="C356" s="39" t="s">
        <v>361</v>
      </c>
      <c r="D356" s="5" t="s">
        <v>242</v>
      </c>
      <c r="E356" s="30">
        <v>32000</v>
      </c>
      <c r="F356" s="30">
        <v>918.4</v>
      </c>
      <c r="G356" s="30">
        <v>0</v>
      </c>
      <c r="H356" s="30">
        <v>972.8</v>
      </c>
      <c r="I356" s="30">
        <v>3075</v>
      </c>
      <c r="J356" s="30">
        <v>4966.2</v>
      </c>
      <c r="K356" s="30">
        <v>27033.8</v>
      </c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</row>
    <row r="357" spans="1:136" x14ac:dyDescent="0.25">
      <c r="A357" s="60" t="s">
        <v>317</v>
      </c>
      <c r="B357" s="60" t="s">
        <v>318</v>
      </c>
      <c r="C357" s="62" t="s">
        <v>361</v>
      </c>
      <c r="D357" s="63" t="s">
        <v>242</v>
      </c>
      <c r="E357" s="30">
        <v>28000</v>
      </c>
      <c r="F357" s="30">
        <v>803.6</v>
      </c>
      <c r="G357" s="30">
        <v>0</v>
      </c>
      <c r="H357" s="30">
        <f>E357*0.0304</f>
        <v>851.2</v>
      </c>
      <c r="I357" s="30">
        <v>1965</v>
      </c>
      <c r="J357" s="30">
        <v>3619.8</v>
      </c>
      <c r="K357" s="30">
        <v>24380.2</v>
      </c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  <c r="BN357" s="28"/>
      <c r="BO357" s="28"/>
      <c r="BP357" s="28"/>
      <c r="BQ357" s="28"/>
      <c r="BR357" s="28"/>
      <c r="BS357" s="28"/>
      <c r="BT357" s="28"/>
      <c r="BU357" s="28"/>
      <c r="BV357" s="28"/>
      <c r="BW357" s="28"/>
      <c r="BX357" s="28"/>
      <c r="BY357" s="28"/>
      <c r="BZ357" s="28"/>
      <c r="CA357" s="28"/>
      <c r="CB357" s="28"/>
      <c r="CC357" s="28"/>
      <c r="CD357" s="28"/>
      <c r="CE357" s="28"/>
      <c r="CF357" s="28"/>
      <c r="CG357" s="28"/>
      <c r="CH357" s="28"/>
      <c r="CI357" s="28"/>
      <c r="CJ357" s="28"/>
      <c r="CK357" s="28"/>
      <c r="CL357" s="28"/>
      <c r="CM357" s="28"/>
      <c r="CN357" s="28"/>
      <c r="CO357" s="28"/>
      <c r="CP357" s="28"/>
      <c r="CQ357" s="28"/>
      <c r="CR357" s="28"/>
      <c r="CS357" s="28"/>
      <c r="CT357" s="28"/>
      <c r="CU357" s="28"/>
      <c r="CV357" s="28"/>
      <c r="CW357" s="28"/>
      <c r="CX357" s="28"/>
      <c r="CY357" s="28"/>
      <c r="CZ357" s="28"/>
      <c r="DA357" s="28"/>
      <c r="DB357" s="28"/>
      <c r="DC357" s="28"/>
      <c r="DD357" s="28"/>
      <c r="DE357" s="28"/>
      <c r="DF357" s="28"/>
      <c r="DG357" s="28"/>
      <c r="DH357" s="28"/>
      <c r="DI357" s="28"/>
      <c r="DJ357" s="28"/>
      <c r="DK357" s="28"/>
      <c r="DL357" s="28"/>
      <c r="DM357" s="28"/>
      <c r="DN357" s="28"/>
      <c r="DO357" s="28"/>
      <c r="DP357" s="28"/>
      <c r="DQ357" s="28"/>
      <c r="DR357" s="28"/>
      <c r="DS357" s="28"/>
      <c r="DT357" s="28"/>
      <c r="DU357" s="28"/>
      <c r="DV357" s="28"/>
      <c r="DW357" s="28"/>
      <c r="DX357" s="28"/>
      <c r="DY357" s="28"/>
      <c r="DZ357" s="28"/>
      <c r="EA357" s="28"/>
      <c r="EB357" s="28"/>
      <c r="EC357" s="28"/>
      <c r="ED357" s="28"/>
      <c r="EE357" s="28"/>
      <c r="EF357" s="28"/>
    </row>
    <row r="358" spans="1:136" x14ac:dyDescent="0.25">
      <c r="A358" s="60" t="s">
        <v>219</v>
      </c>
      <c r="B358" s="60" t="s">
        <v>102</v>
      </c>
      <c r="C358" s="62" t="s">
        <v>362</v>
      </c>
      <c r="D358" s="63" t="s">
        <v>242</v>
      </c>
      <c r="E358" s="30">
        <v>65000</v>
      </c>
      <c r="F358" s="30">
        <v>1865.5</v>
      </c>
      <c r="G358" s="30">
        <v>4427.58</v>
      </c>
      <c r="H358" s="30">
        <v>1976</v>
      </c>
      <c r="I358" s="30">
        <v>175</v>
      </c>
      <c r="J358" s="30">
        <v>8444.08</v>
      </c>
      <c r="K358" s="30">
        <v>56555.92</v>
      </c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  <c r="BN358" s="28"/>
      <c r="BO358" s="28"/>
      <c r="BP358" s="28"/>
      <c r="BQ358" s="28"/>
      <c r="BR358" s="28"/>
      <c r="BS358" s="28"/>
      <c r="BT358" s="28"/>
      <c r="BU358" s="28"/>
      <c r="BV358" s="28"/>
      <c r="BW358" s="28"/>
      <c r="BX358" s="28"/>
      <c r="BY358" s="28"/>
      <c r="BZ358" s="28"/>
      <c r="CA358" s="28"/>
      <c r="CB358" s="28"/>
      <c r="CC358" s="28"/>
      <c r="CD358" s="28"/>
      <c r="CE358" s="28"/>
      <c r="CF358" s="28"/>
      <c r="CG358" s="28"/>
      <c r="CH358" s="28"/>
      <c r="CI358" s="28"/>
      <c r="CJ358" s="28"/>
      <c r="CK358" s="28"/>
      <c r="CL358" s="28"/>
      <c r="CM358" s="28"/>
      <c r="CN358" s="28"/>
      <c r="CO358" s="28"/>
      <c r="CP358" s="28"/>
      <c r="CQ358" s="28"/>
      <c r="CR358" s="28"/>
      <c r="CS358" s="28"/>
      <c r="CT358" s="28"/>
      <c r="CU358" s="28"/>
      <c r="CV358" s="28"/>
      <c r="CW358" s="28"/>
      <c r="CX358" s="28"/>
      <c r="CY358" s="28"/>
      <c r="CZ358" s="28"/>
      <c r="DA358" s="28"/>
      <c r="DB358" s="28"/>
      <c r="DC358" s="28"/>
      <c r="DD358" s="28"/>
      <c r="DE358" s="28"/>
      <c r="DF358" s="28"/>
      <c r="DG358" s="28"/>
      <c r="DH358" s="28"/>
      <c r="DI358" s="28"/>
      <c r="DJ358" s="28"/>
      <c r="DK358" s="28"/>
      <c r="DL358" s="28"/>
      <c r="DM358" s="28"/>
      <c r="DN358" s="28"/>
      <c r="DO358" s="28"/>
      <c r="DP358" s="28"/>
      <c r="DQ358" s="28"/>
      <c r="DR358" s="28"/>
      <c r="DS358" s="28"/>
      <c r="DT358" s="28"/>
      <c r="DU358" s="28"/>
      <c r="DV358" s="28"/>
      <c r="DW358" s="28"/>
      <c r="DX358" s="28"/>
      <c r="DY358" s="28"/>
      <c r="DZ358" s="28"/>
      <c r="EA358" s="28"/>
      <c r="EB358" s="28"/>
      <c r="EC358" s="28"/>
      <c r="ED358" s="28"/>
      <c r="EE358" s="28"/>
      <c r="EF358" s="28"/>
    </row>
    <row r="359" spans="1:136" s="5" customFormat="1" x14ac:dyDescent="0.25">
      <c r="A359" s="64" t="s">
        <v>12</v>
      </c>
      <c r="B359" s="64">
        <v>3</v>
      </c>
      <c r="C359" s="65"/>
      <c r="D359" s="64"/>
      <c r="E359" s="66">
        <f>SUM(E357:E357)+E356+E358</f>
        <v>125000</v>
      </c>
      <c r="F359" s="66">
        <f>SUM(F357:F357)+F356+F358</f>
        <v>3587.5</v>
      </c>
      <c r="G359" s="66">
        <f>+G358+G357+G356</f>
        <v>4427.58</v>
      </c>
      <c r="H359" s="66">
        <f>SUM(H357:H357)+H356+H358</f>
        <v>3800</v>
      </c>
      <c r="I359" s="66">
        <f>SUM(I357:I357)+I356+I358</f>
        <v>5215</v>
      </c>
      <c r="J359" s="66">
        <f>SUM(J357:J357)+J356+J358</f>
        <v>17030.080000000002</v>
      </c>
      <c r="K359" s="66">
        <f>SUM(K357:K357)+K356+K358</f>
        <v>107969.92</v>
      </c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  <c r="BN359" s="28"/>
      <c r="BO359" s="28"/>
      <c r="BP359" s="28"/>
      <c r="BQ359" s="28"/>
      <c r="BR359" s="28"/>
      <c r="BS359" s="28"/>
      <c r="BT359" s="28"/>
      <c r="BU359" s="28"/>
      <c r="BV359" s="28"/>
      <c r="BW359" s="28"/>
      <c r="BX359" s="28"/>
      <c r="BY359" s="28"/>
      <c r="BZ359" s="28"/>
      <c r="CA359" s="28"/>
      <c r="CB359" s="28"/>
      <c r="CC359" s="28"/>
      <c r="CD359" s="28"/>
      <c r="CE359" s="28"/>
      <c r="CF359" s="28"/>
      <c r="CG359" s="28"/>
      <c r="CH359" s="28"/>
      <c r="CI359" s="28"/>
      <c r="CJ359" s="28"/>
      <c r="CK359" s="28"/>
      <c r="CL359" s="28"/>
      <c r="CM359" s="28"/>
      <c r="CN359" s="28"/>
      <c r="CO359" s="28"/>
      <c r="CP359" s="28"/>
      <c r="CQ359" s="28"/>
      <c r="CR359" s="28"/>
      <c r="CS359" s="28"/>
      <c r="CT359" s="28"/>
      <c r="CU359" s="28"/>
      <c r="CV359" s="28"/>
      <c r="CW359" s="28"/>
      <c r="CX359" s="28"/>
      <c r="CY359" s="28"/>
      <c r="CZ359" s="28"/>
      <c r="DA359" s="28"/>
      <c r="DB359" s="28"/>
      <c r="DC359" s="28"/>
      <c r="DD359" s="28"/>
      <c r="DE359" s="28"/>
      <c r="DF359" s="28"/>
      <c r="DG359" s="28"/>
      <c r="DH359" s="28"/>
      <c r="DI359" s="28"/>
      <c r="DJ359" s="28"/>
      <c r="DK359" s="28"/>
      <c r="DL359" s="28"/>
      <c r="DM359" s="28"/>
      <c r="DN359" s="28"/>
      <c r="DO359" s="28"/>
      <c r="DP359" s="28"/>
      <c r="DQ359" s="28"/>
      <c r="DR359" s="28"/>
      <c r="DS359" s="28"/>
      <c r="DT359" s="28"/>
      <c r="DU359" s="28"/>
      <c r="DV359" s="28"/>
      <c r="DW359" s="28"/>
      <c r="DX359" s="28"/>
      <c r="DY359" s="28"/>
      <c r="DZ359" s="28"/>
      <c r="EA359" s="28"/>
      <c r="EB359" s="28"/>
      <c r="EC359" s="28"/>
      <c r="ED359" s="28"/>
      <c r="EE359" s="28"/>
      <c r="EF359" s="28"/>
    </row>
    <row r="360" spans="1:136" x14ac:dyDescent="0.25"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  <c r="BN360" s="28"/>
      <c r="BO360" s="28"/>
      <c r="BP360" s="28"/>
      <c r="BQ360" s="28"/>
      <c r="BR360" s="28"/>
      <c r="BS360" s="28"/>
      <c r="BT360" s="28"/>
      <c r="BU360" s="28"/>
      <c r="BV360" s="28"/>
      <c r="BW360" s="28"/>
      <c r="BX360" s="28"/>
      <c r="BY360" s="28"/>
      <c r="BZ360" s="28"/>
      <c r="CA360" s="28"/>
      <c r="CB360" s="28"/>
      <c r="CC360" s="28"/>
      <c r="CD360" s="28"/>
      <c r="CE360" s="28"/>
      <c r="CF360" s="28"/>
      <c r="CG360" s="28"/>
      <c r="CH360" s="28"/>
      <c r="CI360" s="28"/>
      <c r="CJ360" s="28"/>
      <c r="CK360" s="28"/>
      <c r="CL360" s="28"/>
      <c r="CM360" s="28"/>
      <c r="CN360" s="28"/>
      <c r="CO360" s="28"/>
      <c r="CP360" s="28"/>
      <c r="CQ360" s="28"/>
      <c r="CR360" s="28"/>
      <c r="CS360" s="28"/>
      <c r="CT360" s="28"/>
      <c r="CU360" s="28"/>
      <c r="CV360" s="28"/>
      <c r="CW360" s="28"/>
      <c r="CX360" s="28"/>
      <c r="CY360" s="28"/>
      <c r="CZ360" s="28"/>
      <c r="DA360" s="28"/>
      <c r="DB360" s="28"/>
      <c r="DC360" s="28"/>
      <c r="DD360" s="28"/>
      <c r="DE360" s="28"/>
      <c r="DF360" s="28"/>
      <c r="DG360" s="28"/>
      <c r="DH360" s="28"/>
      <c r="DI360" s="28"/>
      <c r="DJ360" s="28"/>
      <c r="DK360" s="28"/>
      <c r="DL360" s="28"/>
      <c r="DM360" s="28"/>
      <c r="DN360" s="28"/>
      <c r="DO360" s="28"/>
      <c r="DP360" s="28"/>
      <c r="DQ360" s="28"/>
      <c r="DR360" s="28"/>
      <c r="DS360" s="28"/>
      <c r="DT360" s="28"/>
      <c r="DU360" s="28"/>
      <c r="DV360" s="28"/>
      <c r="DW360" s="28"/>
      <c r="DX360" s="28"/>
      <c r="DY360" s="28"/>
      <c r="DZ360" s="28"/>
      <c r="EA360" s="28"/>
      <c r="EB360" s="28"/>
      <c r="EC360" s="28"/>
      <c r="ED360" s="28"/>
      <c r="EE360" s="28"/>
      <c r="EF360" s="28"/>
    </row>
    <row r="361" spans="1:136" s="5" customFormat="1" x14ac:dyDescent="0.25">
      <c r="A361" s="6" t="s">
        <v>384</v>
      </c>
      <c r="B361" s="6"/>
      <c r="C361" s="68"/>
      <c r="D361" s="61"/>
      <c r="E361" s="49"/>
      <c r="F361" s="49"/>
      <c r="G361" s="49"/>
      <c r="H361" s="49"/>
      <c r="I361" s="49"/>
      <c r="J361" s="49"/>
      <c r="K361" s="49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  <c r="BN361" s="28"/>
      <c r="BO361" s="28"/>
      <c r="BP361" s="28"/>
      <c r="BQ361" s="28"/>
      <c r="BR361" s="28"/>
      <c r="BS361" s="28"/>
      <c r="BT361" s="28"/>
      <c r="BU361" s="28"/>
      <c r="BV361" s="28"/>
      <c r="BW361" s="28"/>
      <c r="BX361" s="28"/>
      <c r="BY361" s="28"/>
      <c r="BZ361" s="28"/>
      <c r="CA361" s="28"/>
      <c r="CB361" s="28"/>
      <c r="CC361" s="28"/>
      <c r="CD361" s="28"/>
      <c r="CE361" s="28"/>
      <c r="CF361" s="28"/>
      <c r="CG361" s="28"/>
      <c r="CH361" s="28"/>
      <c r="CI361" s="28"/>
      <c r="CJ361" s="28"/>
      <c r="CK361" s="28"/>
      <c r="CL361" s="28"/>
      <c r="CM361" s="28"/>
      <c r="CN361" s="28"/>
      <c r="CO361" s="28"/>
      <c r="CP361" s="28"/>
      <c r="CQ361" s="28"/>
      <c r="CR361" s="28"/>
      <c r="CS361" s="28"/>
      <c r="CT361" s="28"/>
      <c r="CU361" s="28"/>
      <c r="CV361" s="28"/>
      <c r="CW361" s="28"/>
      <c r="CX361" s="28"/>
      <c r="CY361" s="28"/>
      <c r="CZ361" s="28"/>
      <c r="DA361" s="28"/>
      <c r="DB361" s="28"/>
      <c r="DC361" s="28"/>
      <c r="DD361" s="28"/>
      <c r="DE361" s="28"/>
      <c r="DF361" s="28"/>
      <c r="DG361" s="28"/>
      <c r="DH361" s="28"/>
      <c r="DI361" s="28"/>
      <c r="DJ361" s="28"/>
      <c r="DK361" s="28"/>
      <c r="DL361" s="28"/>
      <c r="DM361" s="28"/>
      <c r="DN361" s="28"/>
      <c r="DO361" s="28"/>
      <c r="DP361" s="28"/>
      <c r="DQ361" s="28"/>
      <c r="DR361" s="28"/>
      <c r="DS361" s="28"/>
      <c r="DT361" s="28"/>
      <c r="DU361" s="28"/>
      <c r="DV361" s="28"/>
      <c r="DW361" s="28"/>
      <c r="DX361" s="28"/>
      <c r="DY361" s="28"/>
      <c r="DZ361" s="28"/>
      <c r="EA361" s="28"/>
      <c r="EB361" s="28"/>
      <c r="EC361" s="28"/>
      <c r="ED361" s="28"/>
      <c r="EE361" s="28"/>
      <c r="EF361" s="28"/>
    </row>
    <row r="362" spans="1:136" s="5" customFormat="1" x14ac:dyDescent="0.25">
      <c r="A362" s="61" t="s">
        <v>43</v>
      </c>
      <c r="B362" s="61" t="s">
        <v>318</v>
      </c>
      <c r="C362" s="68" t="s">
        <v>361</v>
      </c>
      <c r="D362" s="5" t="s">
        <v>240</v>
      </c>
      <c r="E362" s="69">
        <v>32000</v>
      </c>
      <c r="F362" s="69">
        <v>918.4</v>
      </c>
      <c r="G362" s="69">
        <v>0</v>
      </c>
      <c r="H362" s="69">
        <v>972.8</v>
      </c>
      <c r="I362" s="69">
        <v>4793.22</v>
      </c>
      <c r="J362" s="98">
        <f>+F362+G362+H362+I362</f>
        <v>6684.4</v>
      </c>
      <c r="K362" s="69">
        <f>+E362-J362</f>
        <v>25315.599999999999</v>
      </c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  <c r="BN362" s="28"/>
      <c r="BO362" s="28"/>
      <c r="BP362" s="28"/>
      <c r="BQ362" s="28"/>
      <c r="BR362" s="28"/>
      <c r="BS362" s="28"/>
      <c r="BT362" s="28"/>
      <c r="BU362" s="28"/>
      <c r="BV362" s="28"/>
      <c r="BW362" s="28"/>
      <c r="BX362" s="28"/>
      <c r="BY362" s="28"/>
      <c r="BZ362" s="28"/>
      <c r="CA362" s="28"/>
      <c r="CB362" s="28"/>
      <c r="CC362" s="28"/>
      <c r="CD362" s="28"/>
      <c r="CE362" s="28"/>
      <c r="CF362" s="28"/>
      <c r="CG362" s="28"/>
      <c r="CH362" s="28"/>
      <c r="CI362" s="28"/>
      <c r="CJ362" s="28"/>
      <c r="CK362" s="28"/>
      <c r="CL362" s="28"/>
      <c r="CM362" s="28"/>
      <c r="CN362" s="28"/>
      <c r="CO362" s="28"/>
      <c r="CP362" s="28"/>
      <c r="CQ362" s="28"/>
      <c r="CR362" s="28"/>
      <c r="CS362" s="28"/>
      <c r="CT362" s="28"/>
      <c r="CU362" s="28"/>
      <c r="CV362" s="28"/>
      <c r="CW362" s="28"/>
      <c r="CX362" s="28"/>
      <c r="CY362" s="28"/>
      <c r="CZ362" s="28"/>
      <c r="DA362" s="28"/>
      <c r="DB362" s="28"/>
      <c r="DC362" s="28"/>
      <c r="DD362" s="28"/>
      <c r="DE362" s="28"/>
      <c r="DF362" s="28"/>
      <c r="DG362" s="28"/>
      <c r="DH362" s="28"/>
      <c r="DI362" s="28"/>
      <c r="DJ362" s="28"/>
      <c r="DK362" s="28"/>
      <c r="DL362" s="28"/>
      <c r="DM362" s="28"/>
      <c r="DN362" s="28"/>
      <c r="DO362" s="28"/>
      <c r="DP362" s="28"/>
      <c r="DQ362" s="28"/>
      <c r="DR362" s="28"/>
      <c r="DS362" s="28"/>
      <c r="DT362" s="28"/>
      <c r="DU362" s="28"/>
      <c r="DV362" s="28"/>
      <c r="DW362" s="28"/>
      <c r="DX362" s="28"/>
      <c r="DY362" s="28"/>
      <c r="DZ362" s="28"/>
      <c r="EA362" s="28"/>
      <c r="EB362" s="28"/>
      <c r="EC362" s="28"/>
      <c r="ED362" s="28"/>
      <c r="EE362" s="28"/>
      <c r="EF362" s="28"/>
    </row>
    <row r="363" spans="1:136" s="67" customFormat="1" x14ac:dyDescent="0.25">
      <c r="A363" s="3" t="s">
        <v>12</v>
      </c>
      <c r="B363" s="3">
        <v>1</v>
      </c>
      <c r="C363" s="34"/>
      <c r="D363" s="3"/>
      <c r="E363" s="4">
        <f>E362</f>
        <v>32000</v>
      </c>
      <c r="F363" s="4">
        <f>SUM(F362)</f>
        <v>918.4</v>
      </c>
      <c r="G363" s="4">
        <f>G362</f>
        <v>0</v>
      </c>
      <c r="H363" s="4">
        <f>H362</f>
        <v>972.8</v>
      </c>
      <c r="I363" s="4">
        <v>4793.22</v>
      </c>
      <c r="J363" s="4">
        <f>J362</f>
        <v>6684.4</v>
      </c>
      <c r="K363" s="4">
        <f>K362</f>
        <v>25315.599999999999</v>
      </c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  <c r="BN363" s="28"/>
      <c r="BO363" s="28"/>
      <c r="BP363" s="28"/>
      <c r="BQ363" s="28"/>
      <c r="BR363" s="28"/>
      <c r="BS363" s="28"/>
      <c r="BT363" s="28"/>
      <c r="BU363" s="28"/>
      <c r="BV363" s="28"/>
      <c r="BW363" s="28"/>
      <c r="BX363" s="28"/>
      <c r="BY363" s="28"/>
      <c r="BZ363" s="28"/>
      <c r="CA363" s="28"/>
      <c r="CB363" s="28"/>
      <c r="CC363" s="28"/>
      <c r="CD363" s="28"/>
      <c r="CE363" s="28"/>
      <c r="CF363" s="28"/>
      <c r="CG363" s="28"/>
      <c r="CH363" s="28"/>
      <c r="CI363" s="28"/>
      <c r="CJ363" s="28"/>
      <c r="CK363" s="28"/>
      <c r="CL363" s="28"/>
      <c r="CM363" s="28"/>
      <c r="CN363" s="28"/>
      <c r="CO363" s="28"/>
      <c r="CP363" s="28"/>
      <c r="CQ363" s="28"/>
      <c r="CR363" s="28"/>
      <c r="CS363" s="28"/>
      <c r="CT363" s="28"/>
      <c r="CU363" s="28"/>
      <c r="CV363" s="28"/>
      <c r="CW363" s="28"/>
      <c r="CX363" s="28"/>
      <c r="CY363" s="28"/>
      <c r="CZ363" s="28"/>
      <c r="DA363" s="28"/>
      <c r="DB363" s="28"/>
      <c r="DC363" s="28"/>
      <c r="DD363" s="28"/>
      <c r="DE363" s="28"/>
      <c r="DF363" s="28"/>
      <c r="DG363" s="28"/>
      <c r="DH363" s="28"/>
      <c r="DI363" s="28"/>
      <c r="DJ363" s="28"/>
      <c r="DK363" s="28"/>
      <c r="DL363" s="28"/>
      <c r="DM363" s="28"/>
      <c r="DN363" s="28"/>
      <c r="DO363" s="28"/>
      <c r="DP363" s="28"/>
      <c r="DQ363" s="28"/>
      <c r="DR363" s="28"/>
      <c r="DS363" s="28"/>
      <c r="DT363" s="28"/>
      <c r="DU363" s="28"/>
      <c r="DV363" s="28"/>
      <c r="DW363" s="28"/>
      <c r="DX363" s="28"/>
      <c r="DY363" s="28"/>
      <c r="DZ363" s="28"/>
      <c r="EA363" s="28"/>
      <c r="EB363" s="28"/>
      <c r="EC363" s="28"/>
      <c r="ED363" s="28"/>
      <c r="EE363" s="28"/>
      <c r="EF363" s="28"/>
    </row>
    <row r="364" spans="1:136" x14ac:dyDescent="0.25"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  <c r="BN364" s="28"/>
      <c r="BO364" s="28"/>
      <c r="BP364" s="28"/>
      <c r="BQ364" s="28"/>
      <c r="BR364" s="28"/>
      <c r="BS364" s="28"/>
      <c r="BT364" s="28"/>
      <c r="BU364" s="28"/>
      <c r="BV364" s="28"/>
      <c r="BW364" s="28"/>
      <c r="BX364" s="28"/>
      <c r="BY364" s="28"/>
      <c r="BZ364" s="28"/>
      <c r="CA364" s="28"/>
      <c r="CB364" s="28"/>
      <c r="CC364" s="28"/>
      <c r="CD364" s="28"/>
      <c r="CE364" s="28"/>
      <c r="CF364" s="28"/>
      <c r="CG364" s="28"/>
      <c r="CH364" s="28"/>
      <c r="CI364" s="28"/>
      <c r="CJ364" s="28"/>
      <c r="CK364" s="28"/>
      <c r="CL364" s="28"/>
      <c r="CM364" s="28"/>
      <c r="CN364" s="28"/>
      <c r="CO364" s="28"/>
      <c r="CP364" s="28"/>
      <c r="CQ364" s="28"/>
      <c r="CR364" s="28"/>
      <c r="CS364" s="28"/>
      <c r="CT364" s="28"/>
      <c r="CU364" s="28"/>
      <c r="CV364" s="28"/>
      <c r="CW364" s="28"/>
      <c r="CX364" s="28"/>
      <c r="CY364" s="28"/>
      <c r="CZ364" s="28"/>
      <c r="DA364" s="28"/>
      <c r="DB364" s="28"/>
      <c r="DC364" s="28"/>
      <c r="DD364" s="28"/>
      <c r="DE364" s="28"/>
      <c r="DF364" s="28"/>
      <c r="DG364" s="28"/>
      <c r="DH364" s="28"/>
      <c r="DI364" s="28"/>
      <c r="DJ364" s="28"/>
      <c r="DK364" s="28"/>
      <c r="DL364" s="28"/>
      <c r="DM364" s="28"/>
      <c r="DN364" s="28"/>
      <c r="DO364" s="28"/>
      <c r="DP364" s="28"/>
      <c r="DQ364" s="28"/>
      <c r="DR364" s="28"/>
      <c r="DS364" s="28"/>
      <c r="DT364" s="28"/>
      <c r="DU364" s="28"/>
      <c r="DV364" s="28"/>
      <c r="DW364" s="28"/>
      <c r="DX364" s="28"/>
      <c r="DY364" s="28"/>
      <c r="DZ364" s="28"/>
      <c r="EA364" s="28"/>
      <c r="EB364" s="28"/>
      <c r="EC364" s="28"/>
      <c r="ED364" s="28"/>
      <c r="EE364" s="28"/>
      <c r="EF364" s="28"/>
    </row>
    <row r="365" spans="1:136" s="5" customFormat="1" x14ac:dyDescent="0.25">
      <c r="A365" s="10" t="s">
        <v>355</v>
      </c>
      <c r="B365" s="10"/>
      <c r="C365" s="36"/>
      <c r="D365" s="12"/>
      <c r="E365" s="10"/>
      <c r="F365" s="10"/>
      <c r="G365" s="10"/>
      <c r="H365" s="10"/>
      <c r="I365" s="10"/>
      <c r="J365" s="10"/>
      <c r="K365" s="10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  <c r="BN365" s="28"/>
      <c r="BO365" s="28"/>
      <c r="BP365" s="28"/>
      <c r="BQ365" s="28"/>
      <c r="BR365" s="28"/>
      <c r="BS365" s="28"/>
      <c r="BT365" s="28"/>
      <c r="BU365" s="28"/>
      <c r="BV365" s="28"/>
      <c r="BW365" s="28"/>
      <c r="BX365" s="28"/>
      <c r="BY365" s="28"/>
      <c r="BZ365" s="28"/>
      <c r="CA365" s="28"/>
      <c r="CB365" s="28"/>
      <c r="CC365" s="28"/>
      <c r="CD365" s="28"/>
      <c r="CE365" s="28"/>
      <c r="CF365" s="28"/>
      <c r="CG365" s="28"/>
      <c r="CH365" s="28"/>
      <c r="CI365" s="28"/>
      <c r="CJ365" s="28"/>
      <c r="CK365" s="28"/>
      <c r="CL365" s="28"/>
      <c r="CM365" s="28"/>
      <c r="CN365" s="28"/>
      <c r="CO365" s="28"/>
      <c r="CP365" s="28"/>
      <c r="CQ365" s="28"/>
      <c r="CR365" s="28"/>
      <c r="CS365" s="28"/>
      <c r="CT365" s="28"/>
      <c r="CU365" s="28"/>
      <c r="CV365" s="28"/>
      <c r="CW365" s="28"/>
      <c r="CX365" s="28"/>
      <c r="CY365" s="28"/>
      <c r="CZ365" s="28"/>
      <c r="DA365" s="28"/>
      <c r="DB365" s="28"/>
      <c r="DC365" s="28"/>
      <c r="DD365" s="28"/>
      <c r="DE365" s="28"/>
      <c r="DF365" s="28"/>
      <c r="DG365" s="28"/>
      <c r="DH365" s="28"/>
      <c r="DI365" s="28"/>
      <c r="DJ365" s="28"/>
      <c r="DK365" s="28"/>
      <c r="DL365" s="28"/>
      <c r="DM365" s="28"/>
      <c r="DN365" s="28"/>
      <c r="DO365" s="28"/>
      <c r="DP365" s="28"/>
      <c r="DQ365" s="28"/>
      <c r="DR365" s="28"/>
      <c r="DS365" s="28"/>
      <c r="DT365" s="28"/>
      <c r="DU365" s="28"/>
      <c r="DV365" s="28"/>
      <c r="DW365" s="28"/>
      <c r="DX365" s="28"/>
      <c r="DY365" s="28"/>
      <c r="DZ365" s="28"/>
      <c r="EA365" s="28"/>
      <c r="EB365" s="28"/>
      <c r="EC365" s="28"/>
      <c r="ED365" s="28"/>
      <c r="EE365" s="28"/>
      <c r="EF365" s="28"/>
    </row>
    <row r="366" spans="1:136" s="70" customFormat="1" x14ac:dyDescent="0.25">
      <c r="A366" s="5" t="s">
        <v>117</v>
      </c>
      <c r="B366" t="s">
        <v>118</v>
      </c>
      <c r="C366" s="32" t="s">
        <v>361</v>
      </c>
      <c r="D366" t="s">
        <v>242</v>
      </c>
      <c r="E366" s="1">
        <v>48000</v>
      </c>
      <c r="F366" s="1">
        <f t="shared" ref="F366:F370" si="120">E366*0.0287</f>
        <v>1377.6</v>
      </c>
      <c r="G366" s="1">
        <v>192.06</v>
      </c>
      <c r="H366" s="1">
        <f t="shared" ref="H366:H370" si="121">E366*0.0304</f>
        <v>1459.2</v>
      </c>
      <c r="I366" s="1">
        <v>175</v>
      </c>
      <c r="J366" s="1">
        <v>3203.86</v>
      </c>
      <c r="K366" s="1">
        <v>44796.14</v>
      </c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  <c r="BN366" s="28"/>
      <c r="BO366" s="28"/>
      <c r="BP366" s="28"/>
      <c r="BQ366" s="28"/>
      <c r="BR366" s="28"/>
      <c r="BS366" s="28"/>
      <c r="BT366" s="28"/>
      <c r="BU366" s="28"/>
      <c r="BV366" s="28"/>
      <c r="BW366" s="28"/>
      <c r="BX366" s="28"/>
      <c r="BY366" s="28"/>
      <c r="BZ366" s="28"/>
      <c r="CA366" s="28"/>
      <c r="CB366" s="28"/>
      <c r="CC366" s="28"/>
      <c r="CD366" s="28"/>
      <c r="CE366" s="28"/>
      <c r="CF366" s="28"/>
      <c r="CG366" s="28"/>
      <c r="CH366" s="28"/>
      <c r="CI366" s="28"/>
      <c r="CJ366" s="28"/>
      <c r="CK366" s="28"/>
      <c r="CL366" s="28"/>
      <c r="CM366" s="28"/>
      <c r="CN366" s="28"/>
      <c r="CO366" s="28"/>
      <c r="CP366" s="28"/>
      <c r="CQ366" s="28"/>
      <c r="CR366" s="28"/>
      <c r="CS366" s="28"/>
      <c r="CT366" s="28"/>
      <c r="CU366" s="28"/>
      <c r="CV366" s="28"/>
      <c r="CW366" s="28"/>
      <c r="CX366" s="28"/>
      <c r="CY366" s="28"/>
      <c r="CZ366" s="28"/>
      <c r="DA366" s="28"/>
      <c r="DB366" s="28"/>
      <c r="DC366" s="28"/>
      <c r="DD366" s="28"/>
      <c r="DE366" s="28"/>
      <c r="DF366" s="28"/>
      <c r="DG366" s="28"/>
      <c r="DH366" s="28"/>
      <c r="DI366" s="28"/>
      <c r="DJ366" s="28"/>
      <c r="DK366" s="28"/>
      <c r="DL366" s="28"/>
      <c r="DM366" s="28"/>
      <c r="DN366" s="28"/>
      <c r="DO366" s="28"/>
      <c r="DP366" s="28"/>
      <c r="DQ366" s="28"/>
      <c r="DR366" s="28"/>
      <c r="DS366" s="28"/>
      <c r="DT366" s="28"/>
      <c r="DU366" s="28"/>
      <c r="DV366" s="28"/>
      <c r="DW366" s="28"/>
      <c r="DX366" s="28"/>
      <c r="DY366" s="28"/>
      <c r="DZ366" s="28"/>
      <c r="EA366" s="28"/>
      <c r="EB366" s="28"/>
      <c r="EC366" s="28"/>
      <c r="ED366" s="28"/>
      <c r="EE366" s="28"/>
      <c r="EF366" s="28"/>
    </row>
    <row r="367" spans="1:136" x14ac:dyDescent="0.25">
      <c r="A367" s="5" t="s">
        <v>270</v>
      </c>
      <c r="B367" t="s">
        <v>269</v>
      </c>
      <c r="C367" s="32" t="s">
        <v>362</v>
      </c>
      <c r="D367" t="s">
        <v>242</v>
      </c>
      <c r="E367" s="1">
        <v>30000</v>
      </c>
      <c r="F367" s="1">
        <f t="shared" si="120"/>
        <v>861</v>
      </c>
      <c r="G367" s="1">
        <v>0</v>
      </c>
      <c r="H367" s="1">
        <f t="shared" si="121"/>
        <v>912</v>
      </c>
      <c r="I367" s="1">
        <v>175</v>
      </c>
      <c r="J367" s="1">
        <v>1948</v>
      </c>
      <c r="K367" s="1">
        <v>28052</v>
      </c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  <c r="AA367" s="71"/>
      <c r="AB367" s="71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  <c r="BN367" s="28"/>
      <c r="BO367" s="28"/>
      <c r="BP367" s="28"/>
      <c r="BQ367" s="28"/>
      <c r="BR367" s="28"/>
      <c r="BS367" s="28"/>
      <c r="BT367" s="28"/>
      <c r="BU367" s="28"/>
      <c r="BV367" s="28"/>
      <c r="BW367" s="28"/>
      <c r="BX367" s="28"/>
      <c r="BY367" s="28"/>
      <c r="BZ367" s="28"/>
      <c r="CA367" s="28"/>
      <c r="CB367" s="28"/>
      <c r="CC367" s="28"/>
      <c r="CD367" s="28"/>
      <c r="CE367" s="28"/>
      <c r="CF367" s="28"/>
      <c r="CG367" s="28"/>
      <c r="CH367" s="28"/>
      <c r="CI367" s="28"/>
      <c r="CJ367" s="28"/>
      <c r="CK367" s="28"/>
      <c r="CL367" s="28"/>
      <c r="CM367" s="28"/>
      <c r="CN367" s="28"/>
      <c r="CO367" s="28"/>
      <c r="CP367" s="28"/>
      <c r="CQ367" s="28"/>
      <c r="CR367" s="28"/>
      <c r="CS367" s="28"/>
      <c r="CT367" s="28"/>
      <c r="CU367" s="28"/>
      <c r="CV367" s="28"/>
      <c r="CW367" s="28"/>
      <c r="CX367" s="28"/>
      <c r="CY367" s="28"/>
      <c r="CZ367" s="28"/>
      <c r="DA367" s="28"/>
      <c r="DB367" s="28"/>
      <c r="DC367" s="28"/>
      <c r="DD367" s="28"/>
      <c r="DE367" s="28"/>
      <c r="DF367" s="28"/>
      <c r="DG367" s="28"/>
      <c r="DH367" s="28"/>
      <c r="DI367" s="28"/>
      <c r="DJ367" s="28"/>
      <c r="DK367" s="28"/>
      <c r="DL367" s="28"/>
      <c r="DM367" s="28"/>
      <c r="DN367" s="28"/>
      <c r="DO367" s="28"/>
      <c r="DP367" s="28"/>
      <c r="DQ367" s="28"/>
      <c r="DR367" s="28"/>
      <c r="DS367" s="28"/>
      <c r="DT367" s="28"/>
      <c r="DU367" s="28"/>
      <c r="DV367" s="28"/>
      <c r="DW367" s="28"/>
      <c r="DX367" s="28"/>
      <c r="DY367" s="28"/>
      <c r="DZ367" s="28"/>
      <c r="EA367" s="28"/>
      <c r="EB367" s="28"/>
      <c r="EC367" s="28"/>
      <c r="ED367" s="28"/>
      <c r="EE367" s="28"/>
      <c r="EF367" s="28"/>
    </row>
    <row r="368" spans="1:136" x14ac:dyDescent="0.25">
      <c r="A368" s="5" t="s">
        <v>250</v>
      </c>
      <c r="B368" t="s">
        <v>14</v>
      </c>
      <c r="C368" s="32" t="s">
        <v>362</v>
      </c>
      <c r="D368" t="s">
        <v>242</v>
      </c>
      <c r="E368" s="1">
        <v>30000</v>
      </c>
      <c r="F368" s="1">
        <f t="shared" si="120"/>
        <v>861</v>
      </c>
      <c r="G368" s="1">
        <v>0</v>
      </c>
      <c r="H368" s="1">
        <f t="shared" si="121"/>
        <v>912</v>
      </c>
      <c r="I368" s="1">
        <v>1687.45</v>
      </c>
      <c r="J368" s="1">
        <v>3460.45</v>
      </c>
      <c r="K368" s="1">
        <v>26539.55</v>
      </c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  <c r="BN368" s="28"/>
      <c r="BO368" s="28"/>
      <c r="BP368" s="28"/>
      <c r="BQ368" s="28"/>
      <c r="BR368" s="28"/>
      <c r="BS368" s="28"/>
      <c r="BT368" s="28"/>
      <c r="BU368" s="28"/>
      <c r="BV368" s="28"/>
      <c r="BW368" s="28"/>
      <c r="BX368" s="28"/>
      <c r="BY368" s="28"/>
      <c r="BZ368" s="28"/>
      <c r="CA368" s="28"/>
      <c r="CB368" s="28"/>
      <c r="CC368" s="28"/>
      <c r="CD368" s="28"/>
      <c r="CE368" s="28"/>
      <c r="CF368" s="28"/>
      <c r="CG368" s="28"/>
      <c r="CH368" s="28"/>
      <c r="CI368" s="28"/>
      <c r="CJ368" s="28"/>
      <c r="CK368" s="28"/>
      <c r="CL368" s="28"/>
      <c r="CM368" s="28"/>
      <c r="CN368" s="28"/>
      <c r="CO368" s="28"/>
      <c r="CP368" s="28"/>
      <c r="CQ368" s="28"/>
      <c r="CR368" s="28"/>
      <c r="CS368" s="28"/>
      <c r="CT368" s="28"/>
      <c r="CU368" s="28"/>
      <c r="CV368" s="28"/>
      <c r="CW368" s="28"/>
      <c r="CX368" s="28"/>
      <c r="CY368" s="28"/>
      <c r="CZ368" s="28"/>
      <c r="DA368" s="28"/>
      <c r="DB368" s="28"/>
      <c r="DC368" s="28"/>
      <c r="DD368" s="28"/>
      <c r="DE368" s="28"/>
      <c r="DF368" s="28"/>
      <c r="DG368" s="28"/>
      <c r="DH368" s="28"/>
      <c r="DI368" s="28"/>
      <c r="DJ368" s="28"/>
      <c r="DK368" s="28"/>
      <c r="DL368" s="28"/>
      <c r="DM368" s="28"/>
      <c r="DN368" s="28"/>
      <c r="DO368" s="28"/>
      <c r="DP368" s="28"/>
      <c r="DQ368" s="28"/>
      <c r="DR368" s="28"/>
      <c r="DS368" s="28"/>
      <c r="DT368" s="28"/>
      <c r="DU368" s="28"/>
      <c r="DV368" s="28"/>
      <c r="DW368" s="28"/>
      <c r="DX368" s="28"/>
      <c r="DY368" s="28"/>
      <c r="DZ368" s="28"/>
      <c r="EA368" s="28"/>
      <c r="EB368" s="28"/>
      <c r="EC368" s="28"/>
      <c r="ED368" s="28"/>
      <c r="EE368" s="28"/>
      <c r="EF368" s="28"/>
    </row>
    <row r="369" spans="1:136" x14ac:dyDescent="0.25">
      <c r="A369" s="5" t="s">
        <v>273</v>
      </c>
      <c r="B369" t="s">
        <v>137</v>
      </c>
      <c r="C369" s="32" t="s">
        <v>361</v>
      </c>
      <c r="D369" s="11" t="s">
        <v>242</v>
      </c>
      <c r="E369" s="1">
        <v>30000</v>
      </c>
      <c r="F369" s="1">
        <f t="shared" si="120"/>
        <v>861</v>
      </c>
      <c r="G369" s="1">
        <v>0</v>
      </c>
      <c r="H369" s="1">
        <f t="shared" si="121"/>
        <v>912</v>
      </c>
      <c r="I369" s="1">
        <v>175</v>
      </c>
      <c r="J369" s="1">
        <v>1948</v>
      </c>
      <c r="K369" s="1">
        <v>28052</v>
      </c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  <c r="AA369" s="71"/>
      <c r="AB369" s="71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  <c r="BN369" s="28"/>
      <c r="BO369" s="28"/>
      <c r="BP369" s="28"/>
      <c r="BQ369" s="28"/>
      <c r="BR369" s="28"/>
      <c r="BS369" s="28"/>
      <c r="BT369" s="28"/>
      <c r="BU369" s="28"/>
      <c r="BV369" s="28"/>
      <c r="BW369" s="28"/>
      <c r="BX369" s="28"/>
      <c r="BY369" s="28"/>
      <c r="BZ369" s="28"/>
      <c r="CA369" s="28"/>
      <c r="CB369" s="28"/>
      <c r="CC369" s="28"/>
      <c r="CD369" s="28"/>
      <c r="CE369" s="28"/>
      <c r="CF369" s="28"/>
      <c r="CG369" s="28"/>
      <c r="CH369" s="28"/>
      <c r="CI369" s="28"/>
      <c r="CJ369" s="28"/>
      <c r="CK369" s="28"/>
      <c r="CL369" s="28"/>
      <c r="CM369" s="28"/>
      <c r="CN369" s="28"/>
      <c r="CO369" s="28"/>
      <c r="CP369" s="28"/>
      <c r="CQ369" s="28"/>
      <c r="CR369" s="28"/>
      <c r="CS369" s="28"/>
      <c r="CT369" s="28"/>
      <c r="CU369" s="28"/>
      <c r="CV369" s="28"/>
      <c r="CW369" s="28"/>
      <c r="CX369" s="28"/>
      <c r="CY369" s="28"/>
      <c r="CZ369" s="28"/>
      <c r="DA369" s="28"/>
      <c r="DB369" s="28"/>
      <c r="DC369" s="28"/>
      <c r="DD369" s="28"/>
      <c r="DE369" s="28"/>
      <c r="DF369" s="28"/>
      <c r="DG369" s="28"/>
      <c r="DH369" s="28"/>
      <c r="DI369" s="28"/>
      <c r="DJ369" s="28"/>
      <c r="DK369" s="28"/>
      <c r="DL369" s="28"/>
      <c r="DM369" s="28"/>
      <c r="DN369" s="28"/>
      <c r="DO369" s="28"/>
      <c r="DP369" s="28"/>
      <c r="DQ369" s="28"/>
      <c r="DR369" s="28"/>
      <c r="DS369" s="28"/>
      <c r="DT369" s="28"/>
      <c r="DU369" s="28"/>
      <c r="DV369" s="28"/>
      <c r="DW369" s="28"/>
      <c r="DX369" s="28"/>
      <c r="DY369" s="28"/>
      <c r="DZ369" s="28"/>
      <c r="EA369" s="28"/>
      <c r="EB369" s="28"/>
      <c r="EC369" s="28"/>
      <c r="ED369" s="28"/>
      <c r="EE369" s="28"/>
      <c r="EF369" s="28"/>
    </row>
    <row r="370" spans="1:136" x14ac:dyDescent="0.25">
      <c r="A370" s="5" t="s">
        <v>297</v>
      </c>
      <c r="B370" s="21" t="s">
        <v>113</v>
      </c>
      <c r="C370" s="32" t="s">
        <v>362</v>
      </c>
      <c r="D370" s="16" t="s">
        <v>242</v>
      </c>
      <c r="E370" s="1">
        <v>30000</v>
      </c>
      <c r="F370" s="1">
        <f t="shared" si="120"/>
        <v>861</v>
      </c>
      <c r="G370" s="1">
        <v>0</v>
      </c>
      <c r="H370" s="1">
        <f t="shared" si="121"/>
        <v>912</v>
      </c>
      <c r="I370" s="1">
        <v>175</v>
      </c>
      <c r="J370" s="1">
        <v>1948</v>
      </c>
      <c r="K370" s="1">
        <f>E370-J370</f>
        <v>28052</v>
      </c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  <c r="BN370" s="28"/>
      <c r="BO370" s="28"/>
      <c r="BP370" s="28"/>
      <c r="BQ370" s="28"/>
      <c r="BR370" s="28"/>
      <c r="BS370" s="28"/>
      <c r="BT370" s="28"/>
      <c r="BU370" s="28"/>
      <c r="BV370" s="28"/>
      <c r="BW370" s="28"/>
      <c r="BX370" s="28"/>
      <c r="BY370" s="28"/>
      <c r="BZ370" s="28"/>
      <c r="CA370" s="28"/>
      <c r="CB370" s="28"/>
      <c r="CC370" s="28"/>
      <c r="CD370" s="28"/>
      <c r="CE370" s="28"/>
      <c r="CF370" s="28"/>
      <c r="CG370" s="28"/>
      <c r="CH370" s="28"/>
      <c r="CI370" s="28"/>
      <c r="CJ370" s="28"/>
      <c r="CK370" s="28"/>
      <c r="CL370" s="28"/>
      <c r="CM370" s="28"/>
      <c r="CN370" s="28"/>
      <c r="CO370" s="28"/>
      <c r="CP370" s="28"/>
      <c r="CQ370" s="28"/>
      <c r="CR370" s="28"/>
      <c r="CS370" s="28"/>
      <c r="CT370" s="28"/>
      <c r="CU370" s="28"/>
      <c r="CV370" s="28"/>
      <c r="CW370" s="28"/>
      <c r="CX370" s="28"/>
      <c r="CY370" s="28"/>
      <c r="CZ370" s="28"/>
      <c r="DA370" s="28"/>
      <c r="DB370" s="28"/>
      <c r="DC370" s="28"/>
      <c r="DD370" s="28"/>
      <c r="DE370" s="28"/>
      <c r="DF370" s="28"/>
      <c r="DG370" s="28"/>
      <c r="DH370" s="28"/>
      <c r="DI370" s="28"/>
      <c r="DJ370" s="28"/>
      <c r="DK370" s="28"/>
      <c r="DL370" s="28"/>
      <c r="DM370" s="28"/>
      <c r="DN370" s="28"/>
      <c r="DO370" s="28"/>
      <c r="DP370" s="28"/>
      <c r="DQ370" s="28"/>
      <c r="DR370" s="28"/>
      <c r="DS370" s="28"/>
      <c r="DT370" s="28"/>
      <c r="DU370" s="28"/>
      <c r="DV370" s="28"/>
      <c r="DW370" s="28"/>
      <c r="DX370" s="28"/>
      <c r="DY370" s="28"/>
      <c r="DZ370" s="28"/>
      <c r="EA370" s="28"/>
      <c r="EB370" s="28"/>
      <c r="EC370" s="28"/>
      <c r="ED370" s="28"/>
      <c r="EE370" s="28"/>
      <c r="EF370" s="28"/>
    </row>
    <row r="371" spans="1:136" x14ac:dyDescent="0.25">
      <c r="A371" s="47" t="s">
        <v>272</v>
      </c>
      <c r="B371" s="13" t="s">
        <v>102</v>
      </c>
      <c r="C371" s="38" t="s">
        <v>361</v>
      </c>
      <c r="D371" t="s">
        <v>242</v>
      </c>
      <c r="E371" s="1">
        <v>82000</v>
      </c>
      <c r="F371" s="1">
        <f t="shared" ref="F371:F373" si="122">E371*0.0287</f>
        <v>2353.4</v>
      </c>
      <c r="G371" s="1">
        <v>7115.09</v>
      </c>
      <c r="H371" s="1">
        <f t="shared" ref="H371:H372" si="123">E371*0.0304</f>
        <v>2492.8000000000002</v>
      </c>
      <c r="I371" s="1">
        <v>4719.8999999999996</v>
      </c>
      <c r="J371" s="1">
        <v>16681.189999999999</v>
      </c>
      <c r="K371" s="1">
        <f t="shared" ref="K371" si="124">E371-J371</f>
        <v>65318.81</v>
      </c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  <c r="BN371" s="28"/>
      <c r="BO371" s="28"/>
      <c r="BP371" s="28"/>
      <c r="BQ371" s="28"/>
      <c r="BR371" s="28"/>
      <c r="BS371" s="28"/>
      <c r="BT371" s="28"/>
      <c r="BU371" s="28"/>
      <c r="BV371" s="28"/>
      <c r="BW371" s="28"/>
      <c r="BX371" s="28"/>
      <c r="BY371" s="28"/>
      <c r="BZ371" s="28"/>
      <c r="CA371" s="28"/>
      <c r="CB371" s="28"/>
      <c r="CC371" s="28"/>
      <c r="CD371" s="28"/>
      <c r="CE371" s="28"/>
      <c r="CF371" s="28"/>
      <c r="CG371" s="28"/>
      <c r="CH371" s="28"/>
      <c r="CI371" s="28"/>
      <c r="CJ371" s="28"/>
      <c r="CK371" s="28"/>
      <c r="CL371" s="28"/>
      <c r="CM371" s="28"/>
      <c r="CN371" s="28"/>
      <c r="CO371" s="28"/>
      <c r="CP371" s="28"/>
      <c r="CQ371" s="28"/>
      <c r="CR371" s="28"/>
      <c r="CS371" s="28"/>
      <c r="CT371" s="28"/>
      <c r="CU371" s="28"/>
      <c r="CV371" s="28"/>
      <c r="CW371" s="28"/>
      <c r="CX371" s="28"/>
      <c r="CY371" s="28"/>
      <c r="CZ371" s="28"/>
      <c r="DA371" s="28"/>
      <c r="DB371" s="28"/>
      <c r="DC371" s="28"/>
      <c r="DD371" s="28"/>
      <c r="DE371" s="28"/>
      <c r="DF371" s="28"/>
      <c r="DG371" s="28"/>
      <c r="DH371" s="28"/>
      <c r="DI371" s="28"/>
      <c r="DJ371" s="28"/>
      <c r="DK371" s="28"/>
      <c r="DL371" s="28"/>
      <c r="DM371" s="28"/>
      <c r="DN371" s="28"/>
      <c r="DO371" s="28"/>
      <c r="DP371" s="28"/>
      <c r="DQ371" s="28"/>
      <c r="DR371" s="28"/>
      <c r="DS371" s="28"/>
      <c r="DT371" s="28"/>
      <c r="DU371" s="28"/>
      <c r="DV371" s="28"/>
      <c r="DW371" s="28"/>
      <c r="DX371" s="28"/>
      <c r="DY371" s="28"/>
      <c r="DZ371" s="28"/>
      <c r="EA371" s="28"/>
      <c r="EB371" s="28"/>
      <c r="EC371" s="28"/>
      <c r="ED371" s="28"/>
      <c r="EE371" s="28"/>
      <c r="EF371" s="28"/>
    </row>
    <row r="372" spans="1:136" x14ac:dyDescent="0.25">
      <c r="A372" s="5" t="s">
        <v>234</v>
      </c>
      <c r="B372" s="11" t="s">
        <v>14</v>
      </c>
      <c r="C372" s="33" t="s">
        <v>361</v>
      </c>
      <c r="D372" s="11" t="s">
        <v>242</v>
      </c>
      <c r="E372" s="1">
        <v>44000</v>
      </c>
      <c r="F372" s="1">
        <f t="shared" si="122"/>
        <v>1262.8</v>
      </c>
      <c r="G372" s="1">
        <v>0</v>
      </c>
      <c r="H372" s="1">
        <f t="shared" si="123"/>
        <v>1337.6</v>
      </c>
      <c r="I372" s="1">
        <v>175</v>
      </c>
      <c r="J372" s="1">
        <v>2775.4</v>
      </c>
      <c r="K372" s="1">
        <v>41224.6</v>
      </c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99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  <c r="BN372" s="28"/>
      <c r="BO372" s="28"/>
      <c r="BP372" s="28"/>
      <c r="BQ372" s="28"/>
      <c r="BR372" s="28"/>
      <c r="BS372" s="28"/>
      <c r="BT372" s="28"/>
      <c r="BU372" s="28"/>
      <c r="BV372" s="28"/>
      <c r="BW372" s="28"/>
      <c r="BX372" s="28"/>
      <c r="BY372" s="28"/>
      <c r="BZ372" s="28"/>
      <c r="CA372" s="28"/>
      <c r="CB372" s="28"/>
      <c r="CC372" s="28"/>
      <c r="CD372" s="28"/>
      <c r="CE372" s="28"/>
      <c r="CF372" s="28"/>
      <c r="CG372" s="28"/>
      <c r="CH372" s="28"/>
      <c r="CI372" s="28"/>
      <c r="CJ372" s="28"/>
      <c r="CK372" s="28"/>
      <c r="CL372" s="28"/>
      <c r="CM372" s="28"/>
      <c r="CN372" s="28"/>
      <c r="CO372" s="28"/>
      <c r="CP372" s="28"/>
      <c r="CQ372" s="28"/>
      <c r="CR372" s="28"/>
      <c r="CS372" s="28"/>
      <c r="CT372" s="28"/>
      <c r="CU372" s="28"/>
      <c r="CV372" s="28"/>
      <c r="CW372" s="28"/>
      <c r="CX372" s="28"/>
      <c r="CY372" s="28"/>
      <c r="CZ372" s="28"/>
      <c r="DA372" s="28"/>
      <c r="DB372" s="28"/>
      <c r="DC372" s="28"/>
      <c r="DD372" s="28"/>
      <c r="DE372" s="28"/>
      <c r="DF372" s="28"/>
      <c r="DG372" s="28"/>
      <c r="DH372" s="28"/>
      <c r="DI372" s="28"/>
      <c r="DJ372" s="28"/>
      <c r="DK372" s="28"/>
      <c r="DL372" s="28"/>
      <c r="DM372" s="28"/>
      <c r="DN372" s="28"/>
      <c r="DO372" s="28"/>
      <c r="DP372" s="28"/>
      <c r="DQ372" s="28"/>
      <c r="DR372" s="28"/>
      <c r="DS372" s="28"/>
      <c r="DT372" s="28"/>
      <c r="DU372" s="28"/>
      <c r="DV372" s="28"/>
      <c r="DW372" s="28"/>
      <c r="DX372" s="28"/>
      <c r="DY372" s="28"/>
      <c r="DZ372" s="28"/>
      <c r="EA372" s="28"/>
      <c r="EB372" s="28"/>
      <c r="EC372" s="28"/>
      <c r="ED372" s="28"/>
      <c r="EE372" s="28"/>
      <c r="EF372" s="28"/>
    </row>
    <row r="373" spans="1:136" x14ac:dyDescent="0.25">
      <c r="A373" s="5" t="s">
        <v>268</v>
      </c>
      <c r="B373" s="11" t="s">
        <v>122</v>
      </c>
      <c r="C373" s="33" t="s">
        <v>361</v>
      </c>
      <c r="D373" s="11" t="s">
        <v>242</v>
      </c>
      <c r="E373" s="1">
        <v>30000</v>
      </c>
      <c r="F373" s="1">
        <f t="shared" si="122"/>
        <v>861</v>
      </c>
      <c r="G373" s="1">
        <v>0</v>
      </c>
      <c r="H373" s="1">
        <v>912</v>
      </c>
      <c r="I373" s="1">
        <v>175</v>
      </c>
      <c r="J373" s="1">
        <v>1948</v>
      </c>
      <c r="K373" s="1">
        <v>28052</v>
      </c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72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  <c r="BN373" s="28"/>
      <c r="BO373" s="28"/>
      <c r="BP373" s="28"/>
      <c r="BQ373" s="28"/>
      <c r="BR373" s="28"/>
      <c r="BS373" s="28"/>
      <c r="BT373" s="28"/>
      <c r="BU373" s="28"/>
      <c r="BV373" s="28"/>
      <c r="BW373" s="28"/>
      <c r="BX373" s="28"/>
      <c r="BY373" s="28"/>
      <c r="BZ373" s="28"/>
      <c r="CA373" s="28"/>
      <c r="CB373" s="28"/>
      <c r="CC373" s="28"/>
      <c r="CD373" s="28"/>
      <c r="CE373" s="28"/>
      <c r="CF373" s="28"/>
      <c r="CG373" s="28"/>
      <c r="CH373" s="28"/>
      <c r="CI373" s="28"/>
      <c r="CJ373" s="28"/>
      <c r="CK373" s="28"/>
      <c r="CL373" s="28"/>
      <c r="CM373" s="28"/>
      <c r="CN373" s="28"/>
      <c r="CO373" s="28"/>
      <c r="CP373" s="28"/>
      <c r="CQ373" s="28"/>
      <c r="CR373" s="28"/>
      <c r="CS373" s="28"/>
      <c r="CT373" s="28"/>
      <c r="CU373" s="28"/>
      <c r="CV373" s="28"/>
      <c r="CW373" s="28"/>
      <c r="CX373" s="28"/>
      <c r="CY373" s="28"/>
      <c r="CZ373" s="28"/>
      <c r="DA373" s="28"/>
      <c r="DB373" s="28"/>
      <c r="DC373" s="28"/>
      <c r="DD373" s="28"/>
      <c r="DE373" s="28"/>
      <c r="DF373" s="28"/>
      <c r="DG373" s="28"/>
      <c r="DH373" s="28"/>
      <c r="DI373" s="28"/>
      <c r="DJ373" s="28"/>
      <c r="DK373" s="28"/>
      <c r="DL373" s="28"/>
      <c r="DM373" s="28"/>
      <c r="DN373" s="28"/>
      <c r="DO373" s="28"/>
      <c r="DP373" s="28"/>
      <c r="DQ373" s="28"/>
      <c r="DR373" s="28"/>
      <c r="DS373" s="28"/>
      <c r="DT373" s="28"/>
      <c r="DU373" s="28"/>
      <c r="DV373" s="28"/>
      <c r="DW373" s="28"/>
      <c r="DX373" s="28"/>
      <c r="DY373" s="28"/>
      <c r="DZ373" s="28"/>
      <c r="EA373" s="28"/>
      <c r="EB373" s="28"/>
      <c r="EC373" s="28"/>
      <c r="ED373" s="28"/>
      <c r="EE373" s="28"/>
      <c r="EF373" s="28"/>
    </row>
    <row r="374" spans="1:136" x14ac:dyDescent="0.25">
      <c r="A374" s="3" t="s">
        <v>12</v>
      </c>
      <c r="B374" s="3">
        <v>8</v>
      </c>
      <c r="C374" s="34"/>
      <c r="D374" s="3"/>
      <c r="E374" s="4">
        <f t="shared" ref="E374:K374" si="125">SUM(E366:E373)</f>
        <v>324000</v>
      </c>
      <c r="F374" s="4">
        <f t="shared" si="125"/>
        <v>9298.7999999999993</v>
      </c>
      <c r="G374" s="4">
        <f t="shared" si="125"/>
        <v>7307.15</v>
      </c>
      <c r="H374" s="4">
        <f t="shared" si="125"/>
        <v>9849.6</v>
      </c>
      <c r="I374" s="4">
        <f t="shared" si="125"/>
        <v>7457.35</v>
      </c>
      <c r="J374" s="4">
        <f t="shared" si="125"/>
        <v>33912.9</v>
      </c>
      <c r="K374" s="4">
        <f t="shared" si="125"/>
        <v>290087.09999999998</v>
      </c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  <c r="BN374" s="28"/>
      <c r="BO374" s="28"/>
      <c r="BP374" s="28"/>
      <c r="BQ374" s="28"/>
      <c r="BR374" s="28"/>
      <c r="BS374" s="28"/>
      <c r="BT374" s="28"/>
      <c r="BU374" s="28"/>
      <c r="BV374" s="28"/>
      <c r="BW374" s="28"/>
      <c r="BX374" s="28"/>
      <c r="BY374" s="28"/>
      <c r="BZ374" s="28"/>
      <c r="CA374" s="28"/>
      <c r="CB374" s="28"/>
      <c r="CC374" s="28"/>
      <c r="CD374" s="28"/>
      <c r="CE374" s="28"/>
      <c r="CF374" s="28"/>
      <c r="CG374" s="28"/>
      <c r="CH374" s="28"/>
      <c r="CI374" s="28"/>
      <c r="CJ374" s="28"/>
      <c r="CK374" s="28"/>
      <c r="CL374" s="28"/>
      <c r="CM374" s="28"/>
      <c r="CN374" s="28"/>
      <c r="CO374" s="28"/>
      <c r="CP374" s="28"/>
      <c r="CQ374" s="28"/>
      <c r="CR374" s="28"/>
      <c r="CS374" s="28"/>
      <c r="CT374" s="28"/>
      <c r="CU374" s="28"/>
      <c r="CV374" s="28"/>
      <c r="CW374" s="28"/>
      <c r="CX374" s="28"/>
      <c r="CY374" s="28"/>
      <c r="CZ374" s="28"/>
      <c r="DA374" s="28"/>
      <c r="DB374" s="28"/>
      <c r="DC374" s="28"/>
      <c r="DD374" s="28"/>
      <c r="DE374" s="28"/>
      <c r="DF374" s="28"/>
      <c r="DG374" s="28"/>
      <c r="DH374" s="28"/>
      <c r="DI374" s="28"/>
      <c r="DJ374" s="28"/>
      <c r="DK374" s="28"/>
      <c r="DL374" s="28"/>
      <c r="DM374" s="28"/>
      <c r="DN374" s="28"/>
      <c r="DO374" s="28"/>
      <c r="DP374" s="28"/>
      <c r="DQ374" s="28"/>
      <c r="DR374" s="28"/>
      <c r="DS374" s="28"/>
      <c r="DT374" s="28"/>
      <c r="DU374" s="28"/>
      <c r="DV374" s="28"/>
      <c r="DW374" s="28"/>
      <c r="DX374" s="28"/>
      <c r="DY374" s="28"/>
      <c r="DZ374" s="28"/>
      <c r="EA374" s="28"/>
      <c r="EB374" s="28"/>
      <c r="EC374" s="28"/>
      <c r="ED374" s="28"/>
      <c r="EE374" s="28"/>
      <c r="EF374" s="28"/>
    </row>
    <row r="375" spans="1:136" x14ac:dyDescent="0.25">
      <c r="A375" s="6"/>
      <c r="B375" s="6"/>
      <c r="C375" s="40"/>
      <c r="D375" s="6"/>
      <c r="E375" s="49"/>
      <c r="F375" s="49"/>
      <c r="G375" s="49"/>
      <c r="H375" s="49"/>
      <c r="I375" s="49"/>
      <c r="J375" s="49"/>
      <c r="K375" s="49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  <c r="BN375" s="28"/>
      <c r="BO375" s="28"/>
      <c r="BP375" s="28"/>
      <c r="BQ375" s="28"/>
      <c r="BR375" s="28"/>
      <c r="BS375" s="28"/>
      <c r="BT375" s="28"/>
      <c r="BU375" s="28"/>
      <c r="BV375" s="28"/>
      <c r="BW375" s="28"/>
      <c r="BX375" s="28"/>
      <c r="BY375" s="28"/>
      <c r="BZ375" s="28"/>
      <c r="CA375" s="28"/>
      <c r="CB375" s="28"/>
      <c r="CC375" s="28"/>
      <c r="CD375" s="28"/>
      <c r="CE375" s="28"/>
      <c r="CF375" s="28"/>
      <c r="CG375" s="28"/>
      <c r="CH375" s="28"/>
      <c r="CI375" s="28"/>
      <c r="CJ375" s="28"/>
      <c r="CK375" s="28"/>
      <c r="CL375" s="28"/>
      <c r="CM375" s="28"/>
      <c r="CN375" s="28"/>
      <c r="CO375" s="28"/>
      <c r="CP375" s="28"/>
      <c r="CQ375" s="28"/>
      <c r="CR375" s="28"/>
      <c r="CS375" s="28"/>
      <c r="CT375" s="28"/>
      <c r="CU375" s="28"/>
      <c r="CV375" s="28"/>
      <c r="CW375" s="28"/>
      <c r="CX375" s="28"/>
      <c r="CY375" s="28"/>
      <c r="CZ375" s="28"/>
      <c r="DA375" s="28"/>
      <c r="DB375" s="28"/>
      <c r="DC375" s="28"/>
      <c r="DD375" s="28"/>
      <c r="DE375" s="28"/>
      <c r="DF375" s="28"/>
      <c r="DG375" s="28"/>
      <c r="DH375" s="28"/>
      <c r="DI375" s="28"/>
      <c r="DJ375" s="28"/>
      <c r="DK375" s="28"/>
      <c r="DL375" s="28"/>
      <c r="DM375" s="28"/>
      <c r="DN375" s="28"/>
      <c r="DO375" s="28"/>
      <c r="DP375" s="28"/>
      <c r="DQ375" s="28"/>
      <c r="DR375" s="28"/>
      <c r="DS375" s="28"/>
      <c r="DT375" s="28"/>
      <c r="DU375" s="28"/>
      <c r="DV375" s="28"/>
      <c r="DW375" s="28"/>
      <c r="DX375" s="28"/>
      <c r="DY375" s="28"/>
      <c r="DZ375" s="28"/>
      <c r="EA375" s="28"/>
      <c r="EB375" s="28"/>
      <c r="EC375" s="28"/>
      <c r="ED375" s="28"/>
      <c r="EE375" s="28"/>
      <c r="EF375" s="28"/>
    </row>
    <row r="376" spans="1:136" x14ac:dyDescent="0.25">
      <c r="A376" s="6" t="s">
        <v>430</v>
      </c>
      <c r="B376" s="6"/>
      <c r="C376" s="40"/>
      <c r="D376" s="6"/>
      <c r="E376" s="49"/>
      <c r="F376" s="49"/>
      <c r="G376" s="49"/>
      <c r="H376" s="49"/>
      <c r="I376" s="49"/>
      <c r="J376" s="49"/>
      <c r="K376" s="49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  <c r="BN376" s="28"/>
      <c r="BO376" s="28"/>
      <c r="BP376" s="28"/>
      <c r="BQ376" s="28"/>
      <c r="BR376" s="28"/>
      <c r="BS376" s="28"/>
      <c r="BT376" s="28"/>
      <c r="BU376" s="28"/>
      <c r="BV376" s="28"/>
      <c r="BW376" s="28"/>
      <c r="BX376" s="28"/>
      <c r="BY376" s="28"/>
      <c r="BZ376" s="28"/>
      <c r="CA376" s="28"/>
      <c r="CB376" s="28"/>
      <c r="CC376" s="28"/>
      <c r="CD376" s="28"/>
      <c r="CE376" s="28"/>
      <c r="CF376" s="28"/>
      <c r="CG376" s="28"/>
      <c r="CH376" s="28"/>
      <c r="CI376" s="28"/>
      <c r="CJ376" s="28"/>
      <c r="CK376" s="28"/>
      <c r="CL376" s="28"/>
      <c r="CM376" s="28"/>
      <c r="CN376" s="28"/>
      <c r="CO376" s="28"/>
      <c r="CP376" s="28"/>
      <c r="CQ376" s="28"/>
      <c r="CR376" s="28"/>
      <c r="CS376" s="28"/>
      <c r="CT376" s="28"/>
      <c r="CU376" s="28"/>
      <c r="CV376" s="28"/>
      <c r="CW376" s="28"/>
      <c r="CX376" s="28"/>
      <c r="CY376" s="28"/>
      <c r="CZ376" s="28"/>
      <c r="DA376" s="28"/>
      <c r="DB376" s="28"/>
      <c r="DC376" s="28"/>
      <c r="DD376" s="28"/>
      <c r="DE376" s="28"/>
      <c r="DF376" s="28"/>
      <c r="DG376" s="28"/>
      <c r="DH376" s="28"/>
      <c r="DI376" s="28"/>
      <c r="DJ376" s="28"/>
      <c r="DK376" s="28"/>
      <c r="DL376" s="28"/>
      <c r="DM376" s="28"/>
      <c r="DN376" s="28"/>
      <c r="DO376" s="28"/>
      <c r="DP376" s="28"/>
      <c r="DQ376" s="28"/>
      <c r="DR376" s="28"/>
      <c r="DS376" s="28"/>
      <c r="DT376" s="28"/>
      <c r="DU376" s="28"/>
      <c r="DV376" s="28"/>
      <c r="DW376" s="28"/>
      <c r="DX376" s="28"/>
      <c r="DY376" s="28"/>
      <c r="DZ376" s="28"/>
      <c r="EA376" s="28"/>
      <c r="EB376" s="28"/>
      <c r="EC376" s="28"/>
      <c r="ED376" s="28"/>
      <c r="EE376" s="28"/>
      <c r="EF376" s="28"/>
    </row>
    <row r="377" spans="1:136" x14ac:dyDescent="0.25">
      <c r="A377" s="61" t="s">
        <v>135</v>
      </c>
      <c r="B377" s="61" t="s">
        <v>52</v>
      </c>
      <c r="C377" s="68" t="s">
        <v>361</v>
      </c>
      <c r="D377" s="61" t="s">
        <v>242</v>
      </c>
      <c r="E377" s="69">
        <v>19800</v>
      </c>
      <c r="F377" s="69">
        <v>568.26</v>
      </c>
      <c r="G377" s="69">
        <v>0</v>
      </c>
      <c r="H377" s="69">
        <v>601.91999999999996</v>
      </c>
      <c r="I377" s="69">
        <v>25</v>
      </c>
      <c r="J377" s="69">
        <v>1195.18</v>
      </c>
      <c r="K377" s="69">
        <v>18604.82</v>
      </c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  <c r="BN377" s="28"/>
      <c r="BO377" s="28"/>
      <c r="BP377" s="28"/>
      <c r="BQ377" s="28"/>
      <c r="BR377" s="28"/>
      <c r="BS377" s="28"/>
      <c r="BT377" s="28"/>
      <c r="BU377" s="28"/>
      <c r="BV377" s="28"/>
      <c r="BW377" s="28"/>
      <c r="BX377" s="28"/>
      <c r="BY377" s="28"/>
      <c r="BZ377" s="28"/>
      <c r="CA377" s="28"/>
      <c r="CB377" s="28"/>
      <c r="CC377" s="28"/>
      <c r="CD377" s="28"/>
      <c r="CE377" s="28"/>
      <c r="CF377" s="28"/>
      <c r="CG377" s="28"/>
      <c r="CH377" s="28"/>
      <c r="CI377" s="28"/>
      <c r="CJ377" s="28"/>
      <c r="CK377" s="28"/>
      <c r="CL377" s="28"/>
      <c r="CM377" s="28"/>
      <c r="CN377" s="28"/>
      <c r="CO377" s="28"/>
      <c r="CP377" s="28"/>
      <c r="CQ377" s="28"/>
      <c r="CR377" s="28"/>
      <c r="CS377" s="28"/>
      <c r="CT377" s="28"/>
      <c r="CU377" s="28"/>
      <c r="CV377" s="28"/>
      <c r="CW377" s="28"/>
      <c r="CX377" s="28"/>
      <c r="CY377" s="28"/>
      <c r="CZ377" s="28"/>
      <c r="DA377" s="28"/>
      <c r="DB377" s="28"/>
      <c r="DC377" s="28"/>
      <c r="DD377" s="28"/>
      <c r="DE377" s="28"/>
      <c r="DF377" s="28"/>
      <c r="DG377" s="28"/>
      <c r="DH377" s="28"/>
      <c r="DI377" s="28"/>
      <c r="DJ377" s="28"/>
      <c r="DK377" s="28"/>
      <c r="DL377" s="28"/>
      <c r="DM377" s="28"/>
      <c r="DN377" s="28"/>
      <c r="DO377" s="28"/>
      <c r="DP377" s="28"/>
      <c r="DQ377" s="28"/>
      <c r="DR377" s="28"/>
      <c r="DS377" s="28"/>
      <c r="DT377" s="28"/>
      <c r="DU377" s="28"/>
      <c r="DV377" s="28"/>
      <c r="DW377" s="28"/>
      <c r="DX377" s="28"/>
      <c r="DY377" s="28"/>
      <c r="DZ377" s="28"/>
      <c r="EA377" s="28"/>
      <c r="EB377" s="28"/>
      <c r="EC377" s="28"/>
      <c r="ED377" s="28"/>
      <c r="EE377" s="28"/>
      <c r="EF377" s="28"/>
    </row>
    <row r="378" spans="1:136" s="5" customFormat="1" x14ac:dyDescent="0.25">
      <c r="A378" s="64" t="s">
        <v>12</v>
      </c>
      <c r="B378" s="64">
        <v>1</v>
      </c>
      <c r="C378" s="65"/>
      <c r="D378" s="64"/>
      <c r="E378" s="66">
        <f>E377</f>
        <v>19800</v>
      </c>
      <c r="F378" s="66">
        <f>SUM(F377)</f>
        <v>568.26</v>
      </c>
      <c r="G378" s="66">
        <f>G377</f>
        <v>0</v>
      </c>
      <c r="H378" s="66">
        <f>H377</f>
        <v>601.91999999999996</v>
      </c>
      <c r="I378" s="66">
        <f>I377</f>
        <v>25</v>
      </c>
      <c r="J378" s="66">
        <f>J377</f>
        <v>1195.18</v>
      </c>
      <c r="K378" s="66">
        <f>K377</f>
        <v>18604.82</v>
      </c>
      <c r="L378" s="61"/>
      <c r="M378" s="61"/>
      <c r="N378" s="61"/>
      <c r="O378" s="61"/>
      <c r="P378" s="61"/>
      <c r="Q378" s="61"/>
      <c r="R378" s="61"/>
      <c r="S378" s="61"/>
      <c r="T378" s="61"/>
      <c r="U378" s="61"/>
      <c r="V378" s="61"/>
      <c r="W378" s="61"/>
      <c r="X378" s="61"/>
      <c r="Y378" s="61"/>
      <c r="Z378" s="61"/>
      <c r="AA378" s="61"/>
      <c r="AB378" s="61"/>
      <c r="AC378" s="92"/>
      <c r="AD378" s="92"/>
      <c r="AE378" s="92"/>
      <c r="AF378" s="92"/>
      <c r="AG378" s="92"/>
      <c r="AH378" s="92"/>
      <c r="AI378" s="92"/>
      <c r="AJ378" s="92"/>
      <c r="AK378" s="92"/>
      <c r="AL378" s="92"/>
      <c r="AM378" s="92"/>
      <c r="AN378" s="92"/>
      <c r="AO378" s="92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  <c r="BN378" s="28"/>
      <c r="BO378" s="28"/>
      <c r="BP378" s="28"/>
      <c r="BQ378" s="28"/>
      <c r="BR378" s="28"/>
      <c r="BS378" s="28"/>
      <c r="BT378" s="28"/>
      <c r="BU378" s="28"/>
      <c r="BV378" s="28"/>
      <c r="BW378" s="28"/>
      <c r="BX378" s="28"/>
      <c r="BY378" s="28"/>
      <c r="BZ378" s="28"/>
      <c r="CA378" s="28"/>
      <c r="CB378" s="28"/>
      <c r="CC378" s="28"/>
      <c r="CD378" s="28"/>
      <c r="CE378" s="28"/>
      <c r="CF378" s="28"/>
      <c r="CG378" s="28"/>
      <c r="CH378" s="28"/>
      <c r="CI378" s="28"/>
      <c r="CJ378" s="28"/>
      <c r="CK378" s="28"/>
      <c r="CL378" s="28"/>
      <c r="CM378" s="28"/>
      <c r="CN378" s="28"/>
      <c r="CO378" s="28"/>
      <c r="CP378" s="28"/>
      <c r="CQ378" s="28"/>
      <c r="CR378" s="28"/>
      <c r="CS378" s="28"/>
      <c r="CT378" s="28"/>
      <c r="CU378" s="28"/>
      <c r="CV378" s="28"/>
      <c r="CW378" s="28"/>
      <c r="CX378" s="28"/>
      <c r="CY378" s="28"/>
      <c r="CZ378" s="28"/>
      <c r="DA378" s="28"/>
      <c r="DB378" s="28"/>
      <c r="DC378" s="28"/>
      <c r="DD378" s="28"/>
      <c r="DE378" s="28"/>
      <c r="DF378" s="28"/>
      <c r="DG378" s="28"/>
      <c r="DH378" s="28"/>
      <c r="DI378" s="28"/>
      <c r="DJ378" s="28"/>
      <c r="DK378" s="28"/>
      <c r="DL378" s="28"/>
      <c r="DM378" s="28"/>
      <c r="DN378" s="28"/>
      <c r="DO378" s="28"/>
      <c r="DP378" s="28"/>
      <c r="DQ378" s="28"/>
      <c r="DR378" s="28"/>
      <c r="DS378" s="28"/>
      <c r="DT378" s="28"/>
      <c r="DU378" s="28"/>
      <c r="DV378" s="28"/>
      <c r="DW378" s="28"/>
      <c r="DX378" s="28"/>
      <c r="DY378" s="28"/>
      <c r="DZ378" s="28"/>
      <c r="EA378" s="28"/>
      <c r="EB378" s="28"/>
      <c r="EC378" s="28"/>
      <c r="ED378" s="28"/>
      <c r="EE378" s="28"/>
      <c r="EF378" s="28"/>
    </row>
    <row r="379" spans="1:136" x14ac:dyDescent="0.25"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  <c r="BO379" s="28"/>
      <c r="BP379" s="28"/>
      <c r="BQ379" s="28"/>
      <c r="BR379" s="28"/>
      <c r="BS379" s="28"/>
      <c r="BT379" s="28"/>
      <c r="BU379" s="28"/>
      <c r="BV379" s="28"/>
      <c r="BW379" s="28"/>
      <c r="BX379" s="28"/>
      <c r="BY379" s="28"/>
      <c r="BZ379" s="28"/>
      <c r="CA379" s="28"/>
      <c r="CB379" s="28"/>
      <c r="CC379" s="28"/>
      <c r="CD379" s="28"/>
      <c r="CE379" s="28"/>
      <c r="CF379" s="28"/>
      <c r="CG379" s="28"/>
      <c r="CH379" s="28"/>
      <c r="CI379" s="28"/>
      <c r="CJ379" s="28"/>
      <c r="CK379" s="28"/>
      <c r="CL379" s="28"/>
      <c r="CM379" s="28"/>
      <c r="CN379" s="28"/>
      <c r="CO379" s="28"/>
      <c r="CP379" s="28"/>
      <c r="CQ379" s="28"/>
      <c r="CR379" s="28"/>
      <c r="CS379" s="28"/>
      <c r="CT379" s="28"/>
      <c r="CU379" s="28"/>
      <c r="CV379" s="28"/>
      <c r="CW379" s="28"/>
      <c r="CX379" s="28"/>
      <c r="CY379" s="28"/>
      <c r="CZ379" s="28"/>
      <c r="DA379" s="28"/>
      <c r="DB379" s="28"/>
      <c r="DC379" s="28"/>
      <c r="DD379" s="28"/>
      <c r="DE379" s="28"/>
      <c r="DF379" s="28"/>
      <c r="DG379" s="28"/>
      <c r="DH379" s="28"/>
      <c r="DI379" s="28"/>
      <c r="DJ379" s="28"/>
      <c r="DK379" s="28"/>
      <c r="DL379" s="28"/>
      <c r="DM379" s="28"/>
      <c r="DN379" s="28"/>
      <c r="DO379" s="28"/>
      <c r="DP379" s="28"/>
      <c r="DQ379" s="28"/>
      <c r="DR379" s="28"/>
      <c r="DS379" s="28"/>
      <c r="DT379" s="28"/>
      <c r="DU379" s="28"/>
      <c r="DV379" s="28"/>
      <c r="DW379" s="28"/>
      <c r="DX379" s="28"/>
      <c r="DY379" s="28"/>
      <c r="DZ379" s="28"/>
      <c r="EA379" s="28"/>
      <c r="EB379" s="28"/>
      <c r="EC379" s="28"/>
      <c r="ED379" s="28"/>
      <c r="EE379" s="28"/>
      <c r="EF379" s="28"/>
    </row>
    <row r="380" spans="1:136" s="5" customFormat="1" x14ac:dyDescent="0.25">
      <c r="A380" s="25" t="s">
        <v>356</v>
      </c>
      <c r="B380" s="25"/>
      <c r="C380" s="36"/>
      <c r="D380" s="25"/>
      <c r="E380" s="25"/>
      <c r="F380" s="25"/>
      <c r="G380" s="25"/>
      <c r="H380" s="25"/>
      <c r="I380" s="25"/>
      <c r="J380" s="25"/>
      <c r="K380" s="25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J380" s="28"/>
      <c r="CK380" s="28"/>
      <c r="CL380" s="28"/>
      <c r="CM380" s="28"/>
      <c r="CN380" s="28"/>
      <c r="CO380" s="28"/>
      <c r="CP380" s="28"/>
      <c r="CQ380" s="28"/>
      <c r="CR380" s="28"/>
      <c r="CS380" s="28"/>
      <c r="CT380" s="28"/>
      <c r="CU380" s="28"/>
      <c r="CV380" s="28"/>
      <c r="CW380" s="28"/>
      <c r="CX380" s="28"/>
      <c r="CY380" s="28"/>
      <c r="CZ380" s="28"/>
      <c r="DA380" s="28"/>
      <c r="DB380" s="28"/>
      <c r="DC380" s="28"/>
      <c r="DD380" s="28"/>
      <c r="DE380" s="28"/>
      <c r="DF380" s="28"/>
      <c r="DG380" s="28"/>
      <c r="DH380" s="28"/>
      <c r="DI380" s="28"/>
      <c r="DJ380" s="28"/>
      <c r="DK380" s="28"/>
      <c r="DL380" s="28"/>
      <c r="DM380" s="28"/>
      <c r="DN380" s="28"/>
      <c r="DO380" s="28"/>
      <c r="DP380" s="28"/>
      <c r="DQ380" s="28"/>
      <c r="DR380" s="28"/>
      <c r="DS380" s="28"/>
      <c r="DT380" s="28"/>
      <c r="DU380" s="28"/>
      <c r="DV380" s="28"/>
      <c r="DW380" s="28"/>
      <c r="DX380" s="28"/>
      <c r="DY380" s="28"/>
      <c r="DZ380" s="28"/>
      <c r="EA380" s="28"/>
      <c r="EB380" s="28"/>
      <c r="EC380" s="28"/>
      <c r="ED380" s="28"/>
      <c r="EE380" s="28"/>
      <c r="EF380" s="28"/>
    </row>
    <row r="381" spans="1:136" s="61" customFormat="1" x14ac:dyDescent="0.25">
      <c r="A381" t="s">
        <v>249</v>
      </c>
      <c r="B381" t="s">
        <v>122</v>
      </c>
      <c r="C381" s="32" t="s">
        <v>361</v>
      </c>
      <c r="D381" t="s">
        <v>242</v>
      </c>
      <c r="E381" s="1">
        <v>46000</v>
      </c>
      <c r="F381" s="1">
        <f>E381*0.0287</f>
        <v>1320.2</v>
      </c>
      <c r="G381" s="1">
        <v>0</v>
      </c>
      <c r="H381" s="1">
        <f>E381*0.0304</f>
        <v>1398.4</v>
      </c>
      <c r="I381" s="1">
        <v>175</v>
      </c>
      <c r="J381" s="1">
        <v>2893.6</v>
      </c>
      <c r="K381" s="1">
        <v>43106.400000000001</v>
      </c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2"/>
      <c r="BC381" s="92"/>
      <c r="BD381" s="92"/>
      <c r="BE381" s="92"/>
      <c r="BF381" s="92"/>
      <c r="BG381" s="92"/>
      <c r="BH381" s="92"/>
      <c r="BI381" s="92"/>
      <c r="BJ381" s="92"/>
      <c r="BK381" s="92"/>
      <c r="BL381" s="92"/>
      <c r="BM381" s="92"/>
      <c r="BN381" s="92"/>
      <c r="BO381" s="92"/>
      <c r="BP381" s="92"/>
      <c r="BQ381" s="92"/>
      <c r="BR381" s="92"/>
      <c r="BS381" s="92"/>
      <c r="BT381" s="92"/>
      <c r="BU381" s="92"/>
      <c r="BV381" s="92"/>
      <c r="BW381" s="92"/>
      <c r="BX381" s="92"/>
      <c r="BY381" s="92"/>
      <c r="BZ381" s="92"/>
      <c r="CA381" s="92"/>
      <c r="CB381" s="92"/>
      <c r="CC381" s="92"/>
      <c r="CD381" s="92"/>
      <c r="CE381" s="92"/>
      <c r="CF381" s="92"/>
      <c r="CG381" s="92"/>
      <c r="CH381" s="92"/>
      <c r="CI381" s="92"/>
      <c r="CJ381" s="92"/>
      <c r="CK381" s="92"/>
      <c r="CL381" s="92"/>
      <c r="CM381" s="92"/>
      <c r="CN381" s="92"/>
      <c r="CO381" s="92"/>
      <c r="CP381" s="92"/>
      <c r="CQ381" s="92"/>
      <c r="CR381" s="92"/>
      <c r="CS381" s="92"/>
      <c r="CT381" s="92"/>
      <c r="CU381" s="92"/>
      <c r="CV381" s="92"/>
      <c r="CW381" s="92"/>
      <c r="CX381" s="92"/>
      <c r="CY381" s="92"/>
      <c r="CZ381" s="92"/>
      <c r="DA381" s="92"/>
      <c r="DB381" s="92"/>
      <c r="DC381" s="92"/>
      <c r="DD381" s="92"/>
      <c r="DE381" s="92"/>
      <c r="DF381" s="92"/>
      <c r="DG381" s="92"/>
      <c r="DH381" s="92"/>
      <c r="DI381" s="92"/>
      <c r="DJ381" s="92"/>
      <c r="DK381" s="92"/>
      <c r="DL381" s="92"/>
      <c r="DM381" s="92"/>
      <c r="DN381" s="92"/>
      <c r="DO381" s="92"/>
      <c r="DP381" s="92"/>
      <c r="DQ381" s="92"/>
      <c r="DR381" s="92"/>
      <c r="DS381" s="92"/>
      <c r="DT381" s="92"/>
      <c r="DU381" s="92"/>
      <c r="DV381" s="92"/>
      <c r="DW381" s="92"/>
      <c r="DX381" s="92"/>
      <c r="DY381" s="92"/>
      <c r="DZ381" s="92"/>
      <c r="EA381" s="92"/>
      <c r="EB381" s="92"/>
      <c r="EC381" s="92"/>
      <c r="ED381" s="92"/>
      <c r="EE381" s="92"/>
      <c r="EF381" s="92"/>
    </row>
    <row r="382" spans="1:136" s="64" customFormat="1" x14ac:dyDescent="0.25">
      <c r="A382" t="s">
        <v>119</v>
      </c>
      <c r="B382" t="s">
        <v>118</v>
      </c>
      <c r="C382" s="32" t="s">
        <v>361</v>
      </c>
      <c r="D382" t="s">
        <v>242</v>
      </c>
      <c r="E382" s="1">
        <v>50000</v>
      </c>
      <c r="F382" s="1">
        <f>E382*0.0287</f>
        <v>1435</v>
      </c>
      <c r="G382" s="1">
        <v>898</v>
      </c>
      <c r="H382" s="1">
        <f>E382*0.0304</f>
        <v>1520</v>
      </c>
      <c r="I382" s="1">
        <v>275</v>
      </c>
      <c r="J382" s="1">
        <v>4128</v>
      </c>
      <c r="K382" s="1">
        <v>45872</v>
      </c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</row>
    <row r="383" spans="1:136" x14ac:dyDescent="0.25">
      <c r="A383" s="3" t="s">
        <v>12</v>
      </c>
      <c r="B383" s="3">
        <v>2</v>
      </c>
      <c r="C383" s="34"/>
      <c r="D383" s="3"/>
      <c r="E383" s="4">
        <f t="shared" ref="E383:K383" si="126">SUM(E381:E382)</f>
        <v>96000</v>
      </c>
      <c r="F383" s="4">
        <f t="shared" si="126"/>
        <v>2755.2</v>
      </c>
      <c r="G383" s="4">
        <f t="shared" si="126"/>
        <v>898</v>
      </c>
      <c r="H383" s="4">
        <f t="shared" si="126"/>
        <v>2918.4</v>
      </c>
      <c r="I383" s="4">
        <f t="shared" si="126"/>
        <v>450</v>
      </c>
      <c r="J383" s="4">
        <f t="shared" si="126"/>
        <v>7021.6</v>
      </c>
      <c r="K383" s="4">
        <f t="shared" si="126"/>
        <v>88978.4</v>
      </c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  <c r="BO383" s="28"/>
      <c r="BP383" s="28"/>
      <c r="BQ383" s="28"/>
      <c r="BR383" s="28"/>
      <c r="BS383" s="28"/>
      <c r="BT383" s="28"/>
      <c r="BU383" s="28"/>
      <c r="BV383" s="28"/>
      <c r="BW383" s="28"/>
      <c r="BX383" s="28"/>
      <c r="BY383" s="28"/>
      <c r="BZ383" s="28"/>
      <c r="CA383" s="28"/>
      <c r="CB383" s="28"/>
      <c r="CC383" s="28"/>
      <c r="CD383" s="28"/>
      <c r="CE383" s="28"/>
      <c r="CF383" s="28"/>
      <c r="CG383" s="28"/>
      <c r="CH383" s="28"/>
      <c r="CI383" s="28"/>
      <c r="CJ383" s="28"/>
      <c r="CK383" s="28"/>
      <c r="CL383" s="28"/>
      <c r="CM383" s="28"/>
      <c r="CN383" s="28"/>
      <c r="CO383" s="28"/>
      <c r="CP383" s="28"/>
      <c r="CQ383" s="28"/>
      <c r="CR383" s="28"/>
      <c r="CS383" s="28"/>
      <c r="CT383" s="28"/>
      <c r="CU383" s="28"/>
      <c r="CV383" s="28"/>
      <c r="CW383" s="28"/>
      <c r="CX383" s="28"/>
      <c r="CY383" s="28"/>
      <c r="CZ383" s="28"/>
      <c r="DA383" s="28"/>
      <c r="DB383" s="28"/>
      <c r="DC383" s="28"/>
      <c r="DD383" s="28"/>
      <c r="DE383" s="28"/>
      <c r="DF383" s="28"/>
      <c r="DG383" s="28"/>
      <c r="DH383" s="28"/>
      <c r="DI383" s="28"/>
      <c r="DJ383" s="28"/>
      <c r="DK383" s="28"/>
      <c r="DL383" s="28"/>
      <c r="DM383" s="28"/>
      <c r="DN383" s="28"/>
      <c r="DO383" s="28"/>
      <c r="DP383" s="28"/>
      <c r="DQ383" s="28"/>
      <c r="DR383" s="28"/>
      <c r="DS383" s="28"/>
      <c r="DT383" s="28"/>
      <c r="DU383" s="28"/>
      <c r="DV383" s="28"/>
      <c r="DW383" s="28"/>
      <c r="DX383" s="28"/>
      <c r="DY383" s="28"/>
      <c r="DZ383" s="28"/>
      <c r="EA383" s="28"/>
      <c r="EB383" s="28"/>
      <c r="EC383" s="28"/>
      <c r="ED383" s="28"/>
      <c r="EE383" s="28"/>
      <c r="EF383" s="28"/>
    </row>
    <row r="384" spans="1:136" s="2" customFormat="1" x14ac:dyDescent="0.25">
      <c r="A384"/>
      <c r="B384"/>
      <c r="C384" s="32"/>
      <c r="D384"/>
      <c r="E384" s="1"/>
      <c r="F384" s="1"/>
      <c r="G384" s="1"/>
      <c r="H384" s="1"/>
      <c r="I384" s="1"/>
      <c r="J384" s="1"/>
      <c r="K384" s="1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</row>
    <row r="385" spans="1:136" x14ac:dyDescent="0.25">
      <c r="A385" s="25" t="s">
        <v>357</v>
      </c>
      <c r="B385" s="25"/>
      <c r="C385" s="36"/>
      <c r="D385" s="25"/>
      <c r="E385" s="25"/>
      <c r="F385" s="25"/>
      <c r="G385" s="25"/>
      <c r="H385" s="25"/>
      <c r="I385" s="25"/>
      <c r="J385" s="25"/>
      <c r="K385" s="2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  <c r="BO385" s="28"/>
      <c r="BP385" s="28"/>
      <c r="BQ385" s="28"/>
      <c r="BR385" s="28"/>
      <c r="BS385" s="28"/>
      <c r="BT385" s="28"/>
      <c r="BU385" s="28"/>
      <c r="BV385" s="28"/>
      <c r="BW385" s="28"/>
      <c r="BX385" s="28"/>
      <c r="BY385" s="28"/>
      <c r="BZ385" s="28"/>
      <c r="CA385" s="28"/>
      <c r="CB385" s="28"/>
      <c r="CC385" s="28"/>
      <c r="CD385" s="28"/>
      <c r="CE385" s="28"/>
      <c r="CF385" s="28"/>
      <c r="CG385" s="28"/>
      <c r="CH385" s="28"/>
      <c r="CI385" s="28"/>
      <c r="CJ385" s="28"/>
      <c r="CK385" s="28"/>
      <c r="CL385" s="28"/>
      <c r="CM385" s="28"/>
      <c r="CN385" s="28"/>
      <c r="CO385" s="28"/>
      <c r="CP385" s="28"/>
      <c r="CQ385" s="28"/>
      <c r="CR385" s="28"/>
      <c r="CS385" s="28"/>
      <c r="CT385" s="28"/>
      <c r="CU385" s="28"/>
      <c r="CV385" s="28"/>
      <c r="CW385" s="28"/>
      <c r="CX385" s="28"/>
      <c r="CY385" s="28"/>
      <c r="CZ385" s="28"/>
      <c r="DA385" s="28"/>
      <c r="DB385" s="28"/>
      <c r="DC385" s="28"/>
      <c r="DD385" s="28"/>
      <c r="DE385" s="28"/>
      <c r="DF385" s="28"/>
      <c r="DG385" s="28"/>
      <c r="DH385" s="28"/>
      <c r="DI385" s="28"/>
      <c r="DJ385" s="28"/>
      <c r="DK385" s="28"/>
      <c r="DL385" s="28"/>
      <c r="DM385" s="28"/>
      <c r="DN385" s="28"/>
      <c r="DO385" s="28"/>
      <c r="DP385" s="28"/>
      <c r="DQ385" s="28"/>
      <c r="DR385" s="28"/>
      <c r="DS385" s="28"/>
      <c r="DT385" s="28"/>
      <c r="DU385" s="28"/>
      <c r="DV385" s="28"/>
      <c r="DW385" s="28"/>
      <c r="DX385" s="28"/>
      <c r="DY385" s="28"/>
      <c r="DZ385" s="28"/>
      <c r="EA385" s="28"/>
      <c r="EB385" s="28"/>
      <c r="EC385" s="28"/>
      <c r="ED385" s="28"/>
      <c r="EE385" s="28"/>
      <c r="EF385" s="28"/>
    </row>
    <row r="386" spans="1:136" x14ac:dyDescent="0.25">
      <c r="A386" t="s">
        <v>314</v>
      </c>
      <c r="B386" t="s">
        <v>464</v>
      </c>
      <c r="C386" s="32" t="s">
        <v>362</v>
      </c>
      <c r="D386" t="s">
        <v>242</v>
      </c>
      <c r="E386" s="1">
        <v>100000</v>
      </c>
      <c r="F386" s="1">
        <f>E386*0.0287</f>
        <v>2870</v>
      </c>
      <c r="G386" s="1">
        <v>12105.37</v>
      </c>
      <c r="H386" s="1">
        <v>3040</v>
      </c>
      <c r="I386" s="1">
        <v>25</v>
      </c>
      <c r="J386" s="1">
        <v>18040.37</v>
      </c>
      <c r="K386" s="1">
        <v>81959.63</v>
      </c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  <c r="BO386" s="28"/>
      <c r="BP386" s="28"/>
      <c r="BQ386" s="28"/>
      <c r="BR386" s="28"/>
      <c r="BS386" s="28"/>
      <c r="BT386" s="28"/>
      <c r="BU386" s="28"/>
      <c r="BV386" s="28"/>
      <c r="BW386" s="28"/>
      <c r="BX386" s="28"/>
      <c r="BY386" s="28"/>
      <c r="BZ386" s="28"/>
      <c r="CA386" s="28"/>
      <c r="CB386" s="28"/>
      <c r="CC386" s="28"/>
      <c r="CD386" s="28"/>
      <c r="CE386" s="28"/>
      <c r="CF386" s="28"/>
      <c r="CG386" s="28"/>
      <c r="CH386" s="28"/>
      <c r="CI386" s="28"/>
      <c r="CJ386" s="28"/>
      <c r="CK386" s="28"/>
      <c r="CL386" s="28"/>
      <c r="CM386" s="28"/>
      <c r="CN386" s="28"/>
      <c r="CO386" s="28"/>
      <c r="CP386" s="28"/>
      <c r="CQ386" s="28"/>
      <c r="CR386" s="28"/>
      <c r="CS386" s="28"/>
      <c r="CT386" s="28"/>
      <c r="CU386" s="28"/>
      <c r="CV386" s="28"/>
      <c r="CW386" s="28"/>
      <c r="CX386" s="28"/>
      <c r="CY386" s="28"/>
      <c r="CZ386" s="28"/>
      <c r="DA386" s="28"/>
      <c r="DB386" s="28"/>
      <c r="DC386" s="28"/>
      <c r="DD386" s="28"/>
      <c r="DE386" s="28"/>
      <c r="DF386" s="28"/>
      <c r="DG386" s="28"/>
      <c r="DH386" s="28"/>
      <c r="DI386" s="28"/>
      <c r="DJ386" s="28"/>
      <c r="DK386" s="28"/>
      <c r="DL386" s="28"/>
      <c r="DM386" s="28"/>
      <c r="DN386" s="28"/>
      <c r="DO386" s="28"/>
      <c r="DP386" s="28"/>
      <c r="DQ386" s="28"/>
      <c r="DR386" s="28"/>
      <c r="DS386" s="28"/>
      <c r="DT386" s="28"/>
      <c r="DU386" s="28"/>
      <c r="DV386" s="28"/>
      <c r="DW386" s="28"/>
      <c r="DX386" s="28"/>
      <c r="DY386" s="28"/>
      <c r="DZ386" s="28"/>
      <c r="EA386" s="28"/>
      <c r="EB386" s="28"/>
      <c r="EC386" s="28"/>
      <c r="ED386" s="28"/>
      <c r="EE386" s="28"/>
      <c r="EF386" s="28"/>
    </row>
    <row r="387" spans="1:136" x14ac:dyDescent="0.25">
      <c r="A387" t="s">
        <v>220</v>
      </c>
      <c r="B387" t="s">
        <v>14</v>
      </c>
      <c r="C387" s="32" t="s">
        <v>361</v>
      </c>
      <c r="D387" t="s">
        <v>242</v>
      </c>
      <c r="E387" s="1">
        <v>35000</v>
      </c>
      <c r="F387" s="1">
        <f t="shared" ref="F387" si="127">E387*0.0287</f>
        <v>1004.5</v>
      </c>
      <c r="G387" s="1">
        <v>0</v>
      </c>
      <c r="H387" s="1">
        <f t="shared" ref="H387" si="128">E387*0.0304</f>
        <v>1064</v>
      </c>
      <c r="I387" s="1">
        <v>275</v>
      </c>
      <c r="J387" s="1">
        <v>2343.5</v>
      </c>
      <c r="K387" s="1">
        <v>32656.5</v>
      </c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  <c r="BO387" s="28"/>
      <c r="BP387" s="28"/>
      <c r="BQ387" s="28"/>
      <c r="BR387" s="28"/>
      <c r="BS387" s="28"/>
      <c r="BT387" s="28"/>
      <c r="BU387" s="28"/>
      <c r="BV387" s="28"/>
      <c r="BW387" s="28"/>
      <c r="BX387" s="28"/>
      <c r="BY387" s="28"/>
      <c r="BZ387" s="28"/>
      <c r="CA387" s="28"/>
      <c r="CB387" s="28"/>
      <c r="CC387" s="28"/>
      <c r="CD387" s="28"/>
      <c r="CE387" s="28"/>
      <c r="CF387" s="28"/>
      <c r="CG387" s="28"/>
      <c r="CH387" s="28"/>
      <c r="CI387" s="28"/>
      <c r="CJ387" s="28"/>
      <c r="CK387" s="28"/>
      <c r="CL387" s="28"/>
      <c r="CM387" s="28"/>
      <c r="CN387" s="28"/>
      <c r="CO387" s="28"/>
      <c r="CP387" s="28"/>
      <c r="CQ387" s="28"/>
      <c r="CR387" s="28"/>
      <c r="CS387" s="28"/>
      <c r="CT387" s="28"/>
      <c r="CU387" s="28"/>
      <c r="CV387" s="28"/>
      <c r="CW387" s="28"/>
      <c r="CX387" s="28"/>
      <c r="CY387" s="28"/>
      <c r="CZ387" s="28"/>
      <c r="DA387" s="28"/>
      <c r="DB387" s="28"/>
      <c r="DC387" s="28"/>
      <c r="DD387" s="28"/>
      <c r="DE387" s="28"/>
      <c r="DF387" s="28"/>
      <c r="DG387" s="28"/>
      <c r="DH387" s="28"/>
      <c r="DI387" s="28"/>
      <c r="DJ387" s="28"/>
      <c r="DK387" s="28"/>
      <c r="DL387" s="28"/>
      <c r="DM387" s="28"/>
      <c r="DN387" s="28"/>
      <c r="DO387" s="28"/>
      <c r="DP387" s="28"/>
      <c r="DQ387" s="28"/>
      <c r="DR387" s="28"/>
      <c r="DS387" s="28"/>
      <c r="DT387" s="28"/>
      <c r="DU387" s="28"/>
      <c r="DV387" s="28"/>
      <c r="DW387" s="28"/>
      <c r="DX387" s="28"/>
      <c r="DY387" s="28"/>
      <c r="DZ387" s="28"/>
      <c r="EA387" s="28"/>
      <c r="EB387" s="28"/>
      <c r="EC387" s="28"/>
      <c r="ED387" s="28"/>
      <c r="EE387" s="28"/>
      <c r="EF387" s="28"/>
    </row>
    <row r="388" spans="1:136" x14ac:dyDescent="0.25">
      <c r="A388" t="s">
        <v>276</v>
      </c>
      <c r="B388" t="s">
        <v>122</v>
      </c>
      <c r="C388" s="32" t="s">
        <v>361</v>
      </c>
      <c r="D388" s="11" t="s">
        <v>242</v>
      </c>
      <c r="E388" s="1">
        <v>30000</v>
      </c>
      <c r="F388" s="1">
        <f t="shared" ref="F388" si="129">E388*0.0287</f>
        <v>861</v>
      </c>
      <c r="G388" s="1">
        <v>0</v>
      </c>
      <c r="H388" s="1">
        <f t="shared" ref="H388" si="130">E388*0.0304</f>
        <v>912</v>
      </c>
      <c r="I388" s="1">
        <v>4682.17</v>
      </c>
      <c r="J388" s="1">
        <v>6455.17</v>
      </c>
      <c r="K388" s="1">
        <v>23544.83</v>
      </c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  <c r="BO388" s="28"/>
      <c r="BP388" s="28"/>
      <c r="BQ388" s="28"/>
      <c r="BR388" s="28"/>
      <c r="BS388" s="28"/>
      <c r="BT388" s="28"/>
      <c r="BU388" s="28"/>
      <c r="BV388" s="28"/>
      <c r="BW388" s="28"/>
      <c r="BX388" s="28"/>
      <c r="BY388" s="28"/>
      <c r="BZ388" s="28"/>
      <c r="CA388" s="28"/>
      <c r="CB388" s="28"/>
      <c r="CC388" s="28"/>
      <c r="CD388" s="28"/>
      <c r="CE388" s="28"/>
      <c r="CF388" s="28"/>
      <c r="CG388" s="28"/>
      <c r="CH388" s="28"/>
      <c r="CI388" s="28"/>
      <c r="CJ388" s="28"/>
      <c r="CK388" s="28"/>
      <c r="CL388" s="28"/>
      <c r="CM388" s="28"/>
      <c r="CN388" s="28"/>
      <c r="CO388" s="28"/>
      <c r="CP388" s="28"/>
      <c r="CQ388" s="28"/>
      <c r="CR388" s="28"/>
      <c r="CS388" s="28"/>
      <c r="CT388" s="28"/>
      <c r="CU388" s="28"/>
      <c r="CV388" s="28"/>
      <c r="CW388" s="28"/>
      <c r="CX388" s="28"/>
      <c r="CY388" s="28"/>
      <c r="CZ388" s="28"/>
      <c r="DA388" s="28"/>
      <c r="DB388" s="28"/>
      <c r="DC388" s="28"/>
      <c r="DD388" s="28"/>
      <c r="DE388" s="28"/>
      <c r="DF388" s="28"/>
      <c r="DG388" s="28"/>
      <c r="DH388" s="28"/>
      <c r="DI388" s="28"/>
      <c r="DJ388" s="28"/>
      <c r="DK388" s="28"/>
      <c r="DL388" s="28"/>
      <c r="DM388" s="28"/>
      <c r="DN388" s="28"/>
      <c r="DO388" s="28"/>
      <c r="DP388" s="28"/>
      <c r="DQ388" s="28"/>
      <c r="DR388" s="28"/>
      <c r="DS388" s="28"/>
      <c r="DT388" s="28"/>
      <c r="DU388" s="28"/>
      <c r="DV388" s="28"/>
      <c r="DW388" s="28"/>
      <c r="DX388" s="28"/>
      <c r="DY388" s="28"/>
      <c r="DZ388" s="28"/>
      <c r="EA388" s="28"/>
      <c r="EB388" s="28"/>
      <c r="EC388" s="28"/>
      <c r="ED388" s="28"/>
      <c r="EE388" s="28"/>
      <c r="EF388" s="28"/>
    </row>
    <row r="389" spans="1:136" x14ac:dyDescent="0.25">
      <c r="A389" t="s">
        <v>283</v>
      </c>
      <c r="B389" t="s">
        <v>14</v>
      </c>
      <c r="C389" s="32" t="s">
        <v>361</v>
      </c>
      <c r="D389" t="s">
        <v>242</v>
      </c>
      <c r="E389" s="1">
        <v>41000</v>
      </c>
      <c r="F389" s="1">
        <f t="shared" ref="F389:F393" si="131">E389*0.0287</f>
        <v>1176.7</v>
      </c>
      <c r="G389" s="1">
        <v>0</v>
      </c>
      <c r="H389" s="1">
        <f t="shared" ref="H389" si="132">E389*0.0304</f>
        <v>1246.4000000000001</v>
      </c>
      <c r="I389" s="1">
        <v>1687.45</v>
      </c>
      <c r="J389" s="1">
        <v>4110.55</v>
      </c>
      <c r="K389" s="1">
        <v>36889.449999999997</v>
      </c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  <c r="BO389" s="28"/>
      <c r="BP389" s="28"/>
      <c r="BQ389" s="28"/>
      <c r="BR389" s="28"/>
      <c r="BS389" s="28"/>
      <c r="BT389" s="28"/>
      <c r="BU389" s="28"/>
      <c r="BV389" s="28"/>
      <c r="BW389" s="28"/>
      <c r="BX389" s="28"/>
      <c r="BY389" s="28"/>
      <c r="BZ389" s="28"/>
      <c r="CA389" s="28"/>
      <c r="CB389" s="28"/>
      <c r="CC389" s="28"/>
      <c r="CD389" s="28"/>
      <c r="CE389" s="28"/>
      <c r="CF389" s="28"/>
      <c r="CG389" s="28"/>
      <c r="CH389" s="28"/>
      <c r="CI389" s="28"/>
      <c r="CJ389" s="28"/>
      <c r="CK389" s="28"/>
      <c r="CL389" s="28"/>
      <c r="CM389" s="28"/>
      <c r="CN389" s="28"/>
      <c r="CO389" s="28"/>
      <c r="CP389" s="28"/>
      <c r="CQ389" s="28"/>
      <c r="CR389" s="28"/>
      <c r="CS389" s="28"/>
      <c r="CT389" s="28"/>
      <c r="CU389" s="28"/>
      <c r="CV389" s="28"/>
      <c r="CW389" s="28"/>
      <c r="CX389" s="28"/>
      <c r="CY389" s="28"/>
      <c r="CZ389" s="28"/>
      <c r="DA389" s="28"/>
      <c r="DB389" s="28"/>
      <c r="DC389" s="28"/>
      <c r="DD389" s="28"/>
      <c r="DE389" s="28"/>
      <c r="DF389" s="28"/>
      <c r="DG389" s="28"/>
      <c r="DH389" s="28"/>
      <c r="DI389" s="28"/>
      <c r="DJ389" s="28"/>
      <c r="DK389" s="28"/>
      <c r="DL389" s="28"/>
      <c r="DM389" s="28"/>
      <c r="DN389" s="28"/>
      <c r="DO389" s="28"/>
      <c r="DP389" s="28"/>
      <c r="DQ389" s="28"/>
      <c r="DR389" s="28"/>
      <c r="DS389" s="28"/>
      <c r="DT389" s="28"/>
      <c r="DU389" s="28"/>
      <c r="DV389" s="28"/>
      <c r="DW389" s="28"/>
      <c r="DX389" s="28"/>
      <c r="DY389" s="28"/>
      <c r="DZ389" s="28"/>
      <c r="EA389" s="28"/>
      <c r="EB389" s="28"/>
      <c r="EC389" s="28"/>
      <c r="ED389" s="28"/>
      <c r="EE389" s="28"/>
      <c r="EF389" s="28"/>
    </row>
    <row r="390" spans="1:136" x14ac:dyDescent="0.25">
      <c r="A390" t="s">
        <v>136</v>
      </c>
      <c r="B390" t="s">
        <v>116</v>
      </c>
      <c r="C390" s="32" t="s">
        <v>362</v>
      </c>
      <c r="D390" t="s">
        <v>240</v>
      </c>
      <c r="E390" s="1">
        <v>30000</v>
      </c>
      <c r="F390" s="1">
        <f>E390*0.0287</f>
        <v>861</v>
      </c>
      <c r="G390" s="1">
        <v>0</v>
      </c>
      <c r="H390" s="1">
        <f>E390*0.0304</f>
        <v>912</v>
      </c>
      <c r="I390" s="1">
        <v>1847.45</v>
      </c>
      <c r="J390" s="1">
        <v>3620.45</v>
      </c>
      <c r="K390" s="1">
        <v>26379.55</v>
      </c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  <c r="BO390" s="28"/>
      <c r="BP390" s="28"/>
      <c r="BQ390" s="28"/>
      <c r="BR390" s="28"/>
      <c r="BS390" s="28"/>
      <c r="BT390" s="28"/>
      <c r="BU390" s="28"/>
      <c r="BV390" s="28"/>
      <c r="BW390" s="28"/>
      <c r="BX390" s="28"/>
      <c r="BY390" s="28"/>
      <c r="BZ390" s="28"/>
      <c r="CA390" s="28"/>
      <c r="CB390" s="28"/>
      <c r="CC390" s="28"/>
      <c r="CD390" s="28"/>
      <c r="CE390" s="28"/>
      <c r="CF390" s="28"/>
      <c r="CG390" s="28"/>
      <c r="CH390" s="28"/>
      <c r="CI390" s="28"/>
      <c r="CJ390" s="28"/>
      <c r="CK390" s="28"/>
      <c r="CL390" s="28"/>
      <c r="CM390" s="28"/>
      <c r="CN390" s="28"/>
      <c r="CO390" s="28"/>
      <c r="CP390" s="28"/>
      <c r="CQ390" s="28"/>
      <c r="CR390" s="28"/>
      <c r="CS390" s="28"/>
      <c r="CT390" s="28"/>
      <c r="CU390" s="28"/>
      <c r="CV390" s="28"/>
      <c r="CW390" s="28"/>
      <c r="CX390" s="28"/>
      <c r="CY390" s="28"/>
      <c r="CZ390" s="28"/>
      <c r="DA390" s="28"/>
      <c r="DB390" s="28"/>
      <c r="DC390" s="28"/>
      <c r="DD390" s="28"/>
      <c r="DE390" s="28"/>
      <c r="DF390" s="28"/>
      <c r="DG390" s="28"/>
      <c r="DH390" s="28"/>
      <c r="DI390" s="28"/>
      <c r="DJ390" s="28"/>
      <c r="DK390" s="28"/>
      <c r="DL390" s="28"/>
      <c r="DM390" s="28"/>
      <c r="DN390" s="28"/>
      <c r="DO390" s="28"/>
      <c r="DP390" s="28"/>
      <c r="DQ390" s="28"/>
      <c r="DR390" s="28"/>
      <c r="DS390" s="28"/>
      <c r="DT390" s="28"/>
      <c r="DU390" s="28"/>
      <c r="DV390" s="28"/>
      <c r="DW390" s="28"/>
      <c r="DX390" s="28"/>
      <c r="DY390" s="28"/>
      <c r="DZ390" s="28"/>
      <c r="EA390" s="28"/>
      <c r="EB390" s="28"/>
      <c r="EC390" s="28"/>
      <c r="ED390" s="28"/>
      <c r="EE390" s="28"/>
      <c r="EF390" s="28"/>
    </row>
    <row r="391" spans="1:136" x14ac:dyDescent="0.25">
      <c r="A391" t="s">
        <v>126</v>
      </c>
      <c r="B391" t="s">
        <v>116</v>
      </c>
      <c r="C391" s="32" t="s">
        <v>361</v>
      </c>
      <c r="D391" t="s">
        <v>240</v>
      </c>
      <c r="E391" s="1">
        <v>30000</v>
      </c>
      <c r="F391" s="1">
        <f>E391*0.0287</f>
        <v>861</v>
      </c>
      <c r="G391" s="1">
        <v>0</v>
      </c>
      <c r="H391" s="1">
        <f>E391*0.0304</f>
        <v>912</v>
      </c>
      <c r="I391" s="1">
        <v>335</v>
      </c>
      <c r="J391" s="1">
        <v>2108</v>
      </c>
      <c r="K391" s="1">
        <v>27892</v>
      </c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  <c r="BO391" s="28"/>
      <c r="BP391" s="28"/>
      <c r="BQ391" s="28"/>
      <c r="BR391" s="28"/>
      <c r="BS391" s="28"/>
      <c r="BT391" s="28"/>
      <c r="BU391" s="28"/>
      <c r="BV391" s="28"/>
      <c r="BW391" s="28"/>
      <c r="BX391" s="28"/>
      <c r="BY391" s="28"/>
      <c r="BZ391" s="28"/>
      <c r="CA391" s="28"/>
      <c r="CB391" s="28"/>
      <c r="CC391" s="28"/>
      <c r="CD391" s="28"/>
      <c r="CE391" s="28"/>
      <c r="CF391" s="28"/>
      <c r="CG391" s="28"/>
      <c r="CH391" s="28"/>
      <c r="CI391" s="28"/>
      <c r="CJ391" s="28"/>
      <c r="CK391" s="28"/>
      <c r="CL391" s="28"/>
      <c r="CM391" s="28"/>
      <c r="CN391" s="28"/>
      <c r="CO391" s="28"/>
      <c r="CP391" s="28"/>
      <c r="CQ391" s="28"/>
      <c r="CR391" s="28"/>
      <c r="CS391" s="28"/>
      <c r="CT391" s="28"/>
      <c r="CU391" s="28"/>
      <c r="CV391" s="28"/>
      <c r="CW391" s="28"/>
      <c r="CX391" s="28"/>
      <c r="CY391" s="28"/>
      <c r="CZ391" s="28"/>
      <c r="DA391" s="28"/>
      <c r="DB391" s="28"/>
      <c r="DC391" s="28"/>
      <c r="DD391" s="28"/>
      <c r="DE391" s="28"/>
      <c r="DF391" s="28"/>
      <c r="DG391" s="28"/>
      <c r="DH391" s="28"/>
      <c r="DI391" s="28"/>
      <c r="DJ391" s="28"/>
      <c r="DK391" s="28"/>
      <c r="DL391" s="28"/>
      <c r="DM391" s="28"/>
      <c r="DN391" s="28"/>
      <c r="DO391" s="28"/>
      <c r="DP391" s="28"/>
      <c r="DQ391" s="28"/>
      <c r="DR391" s="28"/>
      <c r="DS391" s="28"/>
      <c r="DT391" s="28"/>
      <c r="DU391" s="28"/>
      <c r="DV391" s="28"/>
      <c r="DW391" s="28"/>
      <c r="DX391" s="28"/>
      <c r="DY391" s="28"/>
      <c r="DZ391" s="28"/>
      <c r="EA391" s="28"/>
      <c r="EB391" s="28"/>
      <c r="EC391" s="28"/>
      <c r="ED391" s="28"/>
      <c r="EE391" s="28"/>
      <c r="EF391" s="28"/>
    </row>
    <row r="392" spans="1:136" x14ac:dyDescent="0.25">
      <c r="A392" t="s">
        <v>133</v>
      </c>
      <c r="B392" t="s">
        <v>134</v>
      </c>
      <c r="C392" s="32" t="s">
        <v>362</v>
      </c>
      <c r="D392" t="s">
        <v>242</v>
      </c>
      <c r="E392" s="1">
        <v>19580</v>
      </c>
      <c r="F392" s="1">
        <f>E392*0.0287</f>
        <v>561.95000000000005</v>
      </c>
      <c r="G392" s="1">
        <v>0</v>
      </c>
      <c r="H392" s="1">
        <f>E392*0.0304</f>
        <v>595.23</v>
      </c>
      <c r="I392" s="1">
        <v>145</v>
      </c>
      <c r="J392" s="1">
        <v>1302.18</v>
      </c>
      <c r="K392" s="1">
        <v>18277.82</v>
      </c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  <c r="BO392" s="28"/>
      <c r="BP392" s="28"/>
      <c r="BQ392" s="28"/>
      <c r="BR392" s="28"/>
      <c r="BS392" s="28"/>
      <c r="BT392" s="28"/>
      <c r="BU392" s="28"/>
      <c r="BV392" s="28"/>
      <c r="BW392" s="28"/>
      <c r="BX392" s="28"/>
      <c r="BY392" s="28"/>
      <c r="BZ392" s="28"/>
      <c r="CA392" s="28"/>
      <c r="CB392" s="28"/>
      <c r="CC392" s="28"/>
      <c r="CD392" s="28"/>
      <c r="CE392" s="28"/>
      <c r="CF392" s="28"/>
      <c r="CG392" s="28"/>
      <c r="CH392" s="28"/>
      <c r="CI392" s="28"/>
      <c r="CJ392" s="28"/>
      <c r="CK392" s="28"/>
      <c r="CL392" s="28"/>
      <c r="CM392" s="28"/>
      <c r="CN392" s="28"/>
      <c r="CO392" s="28"/>
      <c r="CP392" s="28"/>
      <c r="CQ392" s="28"/>
      <c r="CR392" s="28"/>
      <c r="CS392" s="28"/>
      <c r="CT392" s="28"/>
      <c r="CU392" s="28"/>
      <c r="CV392" s="28"/>
      <c r="CW392" s="28"/>
      <c r="CX392" s="28"/>
      <c r="CY392" s="28"/>
      <c r="CZ392" s="28"/>
      <c r="DA392" s="28"/>
      <c r="DB392" s="28"/>
      <c r="DC392" s="28"/>
      <c r="DD392" s="28"/>
      <c r="DE392" s="28"/>
      <c r="DF392" s="28"/>
      <c r="DG392" s="28"/>
      <c r="DH392" s="28"/>
      <c r="DI392" s="28"/>
      <c r="DJ392" s="28"/>
      <c r="DK392" s="28"/>
      <c r="DL392" s="28"/>
      <c r="DM392" s="28"/>
      <c r="DN392" s="28"/>
      <c r="DO392" s="28"/>
      <c r="DP392" s="28"/>
      <c r="DQ392" s="28"/>
      <c r="DR392" s="28"/>
      <c r="DS392" s="28"/>
      <c r="DT392" s="28"/>
      <c r="DU392" s="28"/>
      <c r="DV392" s="28"/>
      <c r="DW392" s="28"/>
      <c r="DX392" s="28"/>
      <c r="DY392" s="28"/>
      <c r="DZ392" s="28"/>
      <c r="EA392" s="28"/>
      <c r="EB392" s="28"/>
      <c r="EC392" s="28"/>
      <c r="ED392" s="28"/>
      <c r="EE392" s="28"/>
      <c r="EF392" s="28"/>
    </row>
    <row r="393" spans="1:136" x14ac:dyDescent="0.25">
      <c r="A393" t="s">
        <v>127</v>
      </c>
      <c r="B393" t="s">
        <v>116</v>
      </c>
      <c r="C393" s="32" t="s">
        <v>361</v>
      </c>
      <c r="D393" t="s">
        <v>240</v>
      </c>
      <c r="E393" s="1">
        <v>30000</v>
      </c>
      <c r="F393" s="1">
        <f t="shared" si="131"/>
        <v>861</v>
      </c>
      <c r="G393" s="1">
        <v>0</v>
      </c>
      <c r="H393" s="1">
        <v>912</v>
      </c>
      <c r="I393" s="1">
        <v>295</v>
      </c>
      <c r="J393" s="1">
        <v>2068</v>
      </c>
      <c r="K393" s="1">
        <v>27932</v>
      </c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  <c r="BO393" s="28"/>
      <c r="BP393" s="28"/>
      <c r="BQ393" s="28"/>
      <c r="BR393" s="28"/>
      <c r="BS393" s="28"/>
      <c r="BT393" s="28"/>
      <c r="BU393" s="28"/>
      <c r="BV393" s="28"/>
      <c r="BW393" s="28"/>
      <c r="BX393" s="28"/>
      <c r="BY393" s="28"/>
      <c r="BZ393" s="28"/>
      <c r="CA393" s="28"/>
      <c r="CB393" s="28"/>
      <c r="CC393" s="28"/>
      <c r="CD393" s="28"/>
      <c r="CE393" s="28"/>
      <c r="CF393" s="28"/>
      <c r="CG393" s="28"/>
      <c r="CH393" s="28"/>
      <c r="CI393" s="28"/>
      <c r="CJ393" s="28"/>
      <c r="CK393" s="28"/>
      <c r="CL393" s="28"/>
      <c r="CM393" s="28"/>
      <c r="CN393" s="28"/>
      <c r="CO393" s="28"/>
      <c r="CP393" s="28"/>
      <c r="CQ393" s="28"/>
      <c r="CR393" s="28"/>
      <c r="CS393" s="28"/>
      <c r="CT393" s="28"/>
      <c r="CU393" s="28"/>
      <c r="CV393" s="28"/>
      <c r="CW393" s="28"/>
      <c r="CX393" s="28"/>
      <c r="CY393" s="28"/>
      <c r="CZ393" s="28"/>
      <c r="DA393" s="28"/>
      <c r="DB393" s="28"/>
      <c r="DC393" s="28"/>
      <c r="DD393" s="28"/>
      <c r="DE393" s="28"/>
      <c r="DF393" s="28"/>
      <c r="DG393" s="28"/>
      <c r="DH393" s="28"/>
      <c r="DI393" s="28"/>
      <c r="DJ393" s="28"/>
      <c r="DK393" s="28"/>
      <c r="DL393" s="28"/>
      <c r="DM393" s="28"/>
      <c r="DN393" s="28"/>
      <c r="DO393" s="28"/>
      <c r="DP393" s="28"/>
      <c r="DQ393" s="28"/>
      <c r="DR393" s="28"/>
      <c r="DS393" s="28"/>
      <c r="DT393" s="28"/>
      <c r="DU393" s="28"/>
      <c r="DV393" s="28"/>
      <c r="DW393" s="28"/>
      <c r="DX393" s="28"/>
      <c r="DY393" s="28"/>
      <c r="DZ393" s="28"/>
      <c r="EA393" s="28"/>
      <c r="EB393" s="28"/>
      <c r="EC393" s="28"/>
      <c r="ED393" s="28"/>
      <c r="EE393" s="28"/>
      <c r="EF393" s="28"/>
    </row>
    <row r="394" spans="1:136" x14ac:dyDescent="0.25">
      <c r="A394" s="3" t="s">
        <v>12</v>
      </c>
      <c r="B394" s="3">
        <v>8</v>
      </c>
      <c r="C394" s="34"/>
      <c r="D394" s="3"/>
      <c r="E394" s="66">
        <f t="shared" ref="E394:K394" si="133">SUM(E386:E393)</f>
        <v>315580</v>
      </c>
      <c r="F394" s="4">
        <f t="shared" si="133"/>
        <v>9057.15</v>
      </c>
      <c r="G394" s="4">
        <f t="shared" si="133"/>
        <v>12105.37</v>
      </c>
      <c r="H394" s="4">
        <f t="shared" si="133"/>
        <v>9593.6299999999992</v>
      </c>
      <c r="I394" s="4">
        <f t="shared" si="133"/>
        <v>9292.07</v>
      </c>
      <c r="J394" s="4">
        <f t="shared" si="133"/>
        <v>40048.22</v>
      </c>
      <c r="K394" s="4">
        <f t="shared" si="133"/>
        <v>275531.78000000003</v>
      </c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  <c r="BN394" s="28"/>
      <c r="BO394" s="28"/>
      <c r="BP394" s="28"/>
      <c r="BQ394" s="28"/>
      <c r="BR394" s="28"/>
      <c r="BS394" s="28"/>
      <c r="BT394" s="28"/>
      <c r="BU394" s="28"/>
      <c r="BV394" s="28"/>
      <c r="BW394" s="28"/>
      <c r="BX394" s="28"/>
      <c r="BY394" s="28"/>
      <c r="BZ394" s="28"/>
      <c r="CA394" s="28"/>
      <c r="CB394" s="28"/>
      <c r="CC394" s="28"/>
      <c r="CD394" s="28"/>
      <c r="CE394" s="28"/>
      <c r="CF394" s="28"/>
      <c r="CG394" s="28"/>
      <c r="CH394" s="28"/>
      <c r="CI394" s="28"/>
      <c r="CJ394" s="28"/>
      <c r="CK394" s="28"/>
      <c r="CL394" s="28"/>
      <c r="CM394" s="28"/>
      <c r="CN394" s="28"/>
      <c r="CO394" s="28"/>
      <c r="CP394" s="28"/>
      <c r="CQ394" s="28"/>
      <c r="CR394" s="28"/>
      <c r="CS394" s="28"/>
      <c r="CT394" s="28"/>
      <c r="CU394" s="28"/>
      <c r="CV394" s="28"/>
      <c r="CW394" s="28"/>
      <c r="CX394" s="28"/>
      <c r="CY394" s="28"/>
      <c r="CZ394" s="28"/>
      <c r="DA394" s="28"/>
      <c r="DB394" s="28"/>
      <c r="DC394" s="28"/>
      <c r="DD394" s="28"/>
      <c r="DE394" s="28"/>
      <c r="DF394" s="28"/>
      <c r="DG394" s="28"/>
      <c r="DH394" s="28"/>
      <c r="DI394" s="28"/>
      <c r="DJ394" s="28"/>
      <c r="DK394" s="28"/>
      <c r="DL394" s="28"/>
      <c r="DM394" s="28"/>
      <c r="DN394" s="28"/>
      <c r="DO394" s="28"/>
      <c r="DP394" s="28"/>
      <c r="DQ394" s="28"/>
      <c r="DR394" s="28"/>
      <c r="DS394" s="28"/>
      <c r="DT394" s="28"/>
      <c r="DU394" s="28"/>
      <c r="DV394" s="28"/>
      <c r="DW394" s="28"/>
      <c r="DX394" s="28"/>
      <c r="DY394" s="28"/>
      <c r="DZ394" s="28"/>
      <c r="EA394" s="28"/>
      <c r="EB394" s="28"/>
      <c r="EC394" s="28"/>
      <c r="ED394" s="28"/>
      <c r="EE394" s="28"/>
      <c r="EF394" s="28"/>
    </row>
    <row r="395" spans="1:136" x14ac:dyDescent="0.25">
      <c r="A395" s="5"/>
      <c r="B395" s="5"/>
      <c r="C395" s="39"/>
      <c r="D395" s="5"/>
      <c r="E395" s="30"/>
      <c r="F395" s="30"/>
      <c r="G395" s="30"/>
      <c r="H395" s="30"/>
      <c r="I395" s="30"/>
      <c r="J395" s="30"/>
      <c r="K395" s="30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  <c r="BN395" s="28"/>
      <c r="BO395" s="28"/>
      <c r="BP395" s="28"/>
      <c r="BQ395" s="28"/>
      <c r="BR395" s="28"/>
      <c r="BS395" s="28"/>
      <c r="BT395" s="28"/>
      <c r="BU395" s="28"/>
      <c r="BV395" s="28"/>
      <c r="BW395" s="28"/>
      <c r="BX395" s="28"/>
      <c r="BY395" s="28"/>
      <c r="BZ395" s="28"/>
      <c r="CA395" s="28"/>
      <c r="CB395" s="28"/>
      <c r="CC395" s="28"/>
      <c r="CD395" s="28"/>
      <c r="CE395" s="28"/>
      <c r="CF395" s="28"/>
      <c r="CG395" s="28"/>
      <c r="CH395" s="28"/>
      <c r="CI395" s="28"/>
      <c r="CJ395" s="28"/>
      <c r="CK395" s="28"/>
      <c r="CL395" s="28"/>
      <c r="CM395" s="28"/>
      <c r="CN395" s="28"/>
      <c r="CO395" s="28"/>
      <c r="CP395" s="28"/>
      <c r="CQ395" s="28"/>
      <c r="CR395" s="28"/>
      <c r="CS395" s="28"/>
      <c r="CT395" s="28"/>
      <c r="CU395" s="28"/>
      <c r="CV395" s="28"/>
      <c r="CW395" s="28"/>
      <c r="CX395" s="28"/>
      <c r="CY395" s="28"/>
      <c r="CZ395" s="28"/>
      <c r="DA395" s="28"/>
      <c r="DB395" s="28"/>
      <c r="DC395" s="28"/>
      <c r="DD395" s="28"/>
      <c r="DE395" s="28"/>
      <c r="DF395" s="28"/>
      <c r="DG395" s="28"/>
      <c r="DH395" s="28"/>
      <c r="DI395" s="28"/>
      <c r="DJ395" s="28"/>
      <c r="DK395" s="28"/>
      <c r="DL395" s="28"/>
      <c r="DM395" s="28"/>
      <c r="DN395" s="28"/>
      <c r="DO395" s="28"/>
      <c r="DP395" s="28"/>
      <c r="DQ395" s="28"/>
      <c r="DR395" s="28"/>
      <c r="DS395" s="28"/>
      <c r="DT395" s="28"/>
      <c r="DU395" s="28"/>
      <c r="DV395" s="28"/>
      <c r="DW395" s="28"/>
      <c r="DX395" s="28"/>
      <c r="DY395" s="28"/>
      <c r="DZ395" s="28"/>
      <c r="EA395" s="28"/>
      <c r="EB395" s="28"/>
      <c r="EC395" s="28"/>
      <c r="ED395" s="28"/>
      <c r="EE395" s="28"/>
      <c r="EF395" s="28"/>
    </row>
    <row r="396" spans="1:136" x14ac:dyDescent="0.25">
      <c r="A396" s="31" t="s">
        <v>358</v>
      </c>
      <c r="B396" s="31"/>
      <c r="C396" s="40"/>
      <c r="D396" s="31"/>
      <c r="E396" s="31"/>
      <c r="F396" s="31"/>
      <c r="G396" s="31"/>
      <c r="H396" s="31"/>
      <c r="I396" s="31"/>
      <c r="J396" s="31"/>
      <c r="K396" s="31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  <c r="BN396" s="28"/>
      <c r="BO396" s="28"/>
      <c r="BP396" s="28"/>
      <c r="BQ396" s="28"/>
      <c r="BR396" s="28"/>
      <c r="BS396" s="28"/>
      <c r="BT396" s="28"/>
      <c r="BU396" s="28"/>
      <c r="BV396" s="28"/>
      <c r="BW396" s="28"/>
      <c r="BX396" s="28"/>
      <c r="BY396" s="28"/>
      <c r="BZ396" s="28"/>
      <c r="CA396" s="28"/>
      <c r="CB396" s="28"/>
      <c r="CC396" s="28"/>
      <c r="CD396" s="28"/>
      <c r="CE396" s="28"/>
      <c r="CF396" s="28"/>
      <c r="CG396" s="28"/>
      <c r="CH396" s="28"/>
      <c r="CI396" s="28"/>
      <c r="CJ396" s="28"/>
      <c r="CK396" s="28"/>
      <c r="CL396" s="28"/>
      <c r="CM396" s="28"/>
      <c r="CN396" s="28"/>
      <c r="CO396" s="28"/>
      <c r="CP396" s="28"/>
      <c r="CQ396" s="28"/>
      <c r="CR396" s="28"/>
      <c r="CS396" s="28"/>
      <c r="CT396" s="28"/>
      <c r="CU396" s="28"/>
      <c r="CV396" s="28"/>
      <c r="CW396" s="28"/>
      <c r="CX396" s="28"/>
      <c r="CY396" s="28"/>
      <c r="CZ396" s="28"/>
      <c r="DA396" s="28"/>
      <c r="DB396" s="28"/>
      <c r="DC396" s="28"/>
      <c r="DD396" s="28"/>
      <c r="DE396" s="28"/>
      <c r="DF396" s="28"/>
      <c r="DG396" s="28"/>
      <c r="DH396" s="28"/>
      <c r="DI396" s="28"/>
      <c r="DJ396" s="28"/>
      <c r="DK396" s="28"/>
      <c r="DL396" s="28"/>
      <c r="DM396" s="28"/>
      <c r="DN396" s="28"/>
      <c r="DO396" s="28"/>
      <c r="DP396" s="28"/>
      <c r="DQ396" s="28"/>
      <c r="DR396" s="28"/>
      <c r="DS396" s="28"/>
      <c r="DT396" s="28"/>
      <c r="DU396" s="28"/>
      <c r="DV396" s="28"/>
      <c r="DW396" s="28"/>
      <c r="DX396" s="28"/>
      <c r="DY396" s="28"/>
      <c r="DZ396" s="28"/>
      <c r="EA396" s="28"/>
      <c r="EB396" s="28"/>
      <c r="EC396" s="28"/>
      <c r="ED396" s="28"/>
      <c r="EE396" s="28"/>
      <c r="EF396" s="28"/>
    </row>
    <row r="397" spans="1:136" x14ac:dyDescent="0.25">
      <c r="A397" t="s">
        <v>124</v>
      </c>
      <c r="B397" t="s">
        <v>102</v>
      </c>
      <c r="C397" s="32" t="s">
        <v>362</v>
      </c>
      <c r="D397" t="s">
        <v>242</v>
      </c>
      <c r="E397" s="1">
        <v>82000</v>
      </c>
      <c r="F397" s="1">
        <f t="shared" ref="F397:F402" si="134">E397*0.0287</f>
        <v>2353.4</v>
      </c>
      <c r="G397" s="1">
        <v>7871.32</v>
      </c>
      <c r="H397" s="1">
        <v>2492.8000000000002</v>
      </c>
      <c r="I397" s="1">
        <v>275</v>
      </c>
      <c r="J397" s="1">
        <v>12992.52</v>
      </c>
      <c r="K397" s="1">
        <v>69007.48</v>
      </c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  <c r="BN397" s="28"/>
      <c r="BO397" s="28"/>
      <c r="BP397" s="28"/>
      <c r="BQ397" s="28"/>
      <c r="BR397" s="28"/>
      <c r="BS397" s="28"/>
      <c r="BT397" s="28"/>
      <c r="BU397" s="28"/>
      <c r="BV397" s="28"/>
      <c r="BW397" s="28"/>
      <c r="BX397" s="28"/>
      <c r="BY397" s="28"/>
      <c r="BZ397" s="28"/>
      <c r="CA397" s="28"/>
      <c r="CB397" s="28"/>
      <c r="CC397" s="28"/>
      <c r="CD397" s="28"/>
      <c r="CE397" s="28"/>
      <c r="CF397" s="28"/>
      <c r="CG397" s="28"/>
      <c r="CH397" s="28"/>
      <c r="CI397" s="28"/>
      <c r="CJ397" s="28"/>
      <c r="CK397" s="28"/>
      <c r="CL397" s="28"/>
      <c r="CM397" s="28"/>
      <c r="CN397" s="28"/>
      <c r="CO397" s="28"/>
      <c r="CP397" s="28"/>
      <c r="CQ397" s="28"/>
      <c r="CR397" s="28"/>
      <c r="CS397" s="28"/>
      <c r="CT397" s="28"/>
      <c r="CU397" s="28"/>
      <c r="CV397" s="28"/>
      <c r="CW397" s="28"/>
      <c r="CX397" s="28"/>
      <c r="CY397" s="28"/>
      <c r="CZ397" s="28"/>
      <c r="DA397" s="28"/>
      <c r="DB397" s="28"/>
      <c r="DC397" s="28"/>
      <c r="DD397" s="28"/>
      <c r="DE397" s="28"/>
      <c r="DF397" s="28"/>
      <c r="DG397" s="28"/>
      <c r="DH397" s="28"/>
      <c r="DI397" s="28"/>
      <c r="DJ397" s="28"/>
      <c r="DK397" s="28"/>
      <c r="DL397" s="28"/>
      <c r="DM397" s="28"/>
      <c r="DN397" s="28"/>
      <c r="DO397" s="28"/>
      <c r="DP397" s="28"/>
      <c r="DQ397" s="28"/>
      <c r="DR397" s="28"/>
      <c r="DS397" s="28"/>
      <c r="DT397" s="28"/>
      <c r="DU397" s="28"/>
      <c r="DV397" s="28"/>
      <c r="DW397" s="28"/>
      <c r="DX397" s="28"/>
      <c r="DY397" s="28"/>
      <c r="DZ397" s="28"/>
      <c r="EA397" s="28"/>
      <c r="EB397" s="28"/>
      <c r="EC397" s="28"/>
      <c r="ED397" s="28"/>
      <c r="EE397" s="28"/>
      <c r="EF397" s="28"/>
    </row>
    <row r="398" spans="1:136" x14ac:dyDescent="0.25">
      <c r="A398" t="s">
        <v>125</v>
      </c>
      <c r="B398" t="s">
        <v>118</v>
      </c>
      <c r="C398" s="32" t="s">
        <v>361</v>
      </c>
      <c r="D398" t="s">
        <v>242</v>
      </c>
      <c r="E398" s="1">
        <v>41000</v>
      </c>
      <c r="F398" s="1">
        <f t="shared" si="134"/>
        <v>1176.7</v>
      </c>
      <c r="G398" s="1">
        <v>0</v>
      </c>
      <c r="H398" s="1">
        <f t="shared" ref="H398:H402" si="135">E398*0.0304</f>
        <v>1246.4000000000001</v>
      </c>
      <c r="I398" s="1">
        <v>175</v>
      </c>
      <c r="J398" s="1">
        <v>2598.1</v>
      </c>
      <c r="K398" s="1">
        <v>38401.9</v>
      </c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  <c r="BN398" s="28"/>
      <c r="BO398" s="28"/>
      <c r="BP398" s="28"/>
      <c r="BQ398" s="28"/>
      <c r="BR398" s="28"/>
      <c r="BS398" s="28"/>
      <c r="BT398" s="28"/>
      <c r="BU398" s="28"/>
      <c r="BV398" s="28"/>
      <c r="BW398" s="28"/>
      <c r="BX398" s="28"/>
      <c r="BY398" s="28"/>
      <c r="BZ398" s="28"/>
      <c r="CA398" s="28"/>
      <c r="CB398" s="28"/>
      <c r="CC398" s="28"/>
      <c r="CD398" s="28"/>
      <c r="CE398" s="28"/>
      <c r="CF398" s="28"/>
      <c r="CG398" s="28"/>
      <c r="CH398" s="28"/>
      <c r="CI398" s="28"/>
      <c r="CJ398" s="28"/>
      <c r="CK398" s="28"/>
      <c r="CL398" s="28"/>
      <c r="CM398" s="28"/>
      <c r="CN398" s="28"/>
      <c r="CO398" s="28"/>
      <c r="CP398" s="28"/>
      <c r="CQ398" s="28"/>
      <c r="CR398" s="28"/>
      <c r="CS398" s="28"/>
      <c r="CT398" s="28"/>
      <c r="CU398" s="28"/>
      <c r="CV398" s="28"/>
      <c r="CW398" s="28"/>
      <c r="CX398" s="28"/>
      <c r="CY398" s="28"/>
      <c r="CZ398" s="28"/>
      <c r="DA398" s="28"/>
      <c r="DB398" s="28"/>
      <c r="DC398" s="28"/>
      <c r="DD398" s="28"/>
      <c r="DE398" s="28"/>
      <c r="DF398" s="28"/>
      <c r="DG398" s="28"/>
      <c r="DH398" s="28"/>
      <c r="DI398" s="28"/>
      <c r="DJ398" s="28"/>
      <c r="DK398" s="28"/>
      <c r="DL398" s="28"/>
      <c r="DM398" s="28"/>
      <c r="DN398" s="28"/>
      <c r="DO398" s="28"/>
      <c r="DP398" s="28"/>
      <c r="DQ398" s="28"/>
      <c r="DR398" s="28"/>
      <c r="DS398" s="28"/>
      <c r="DT398" s="28"/>
      <c r="DU398" s="28"/>
      <c r="DV398" s="28"/>
      <c r="DW398" s="28"/>
      <c r="DX398" s="28"/>
      <c r="DY398" s="28"/>
      <c r="DZ398" s="28"/>
      <c r="EA398" s="28"/>
      <c r="EB398" s="28"/>
      <c r="EC398" s="28"/>
      <c r="ED398" s="28"/>
      <c r="EE398" s="28"/>
      <c r="EF398" s="28"/>
    </row>
    <row r="399" spans="1:136" x14ac:dyDescent="0.25">
      <c r="A399" s="28" t="s">
        <v>123</v>
      </c>
      <c r="B399" t="s">
        <v>14</v>
      </c>
      <c r="C399" s="32" t="s">
        <v>362</v>
      </c>
      <c r="D399" t="s">
        <v>240</v>
      </c>
      <c r="E399" s="1">
        <v>41000</v>
      </c>
      <c r="F399" s="1">
        <f t="shared" si="134"/>
        <v>1176.7</v>
      </c>
      <c r="G399" s="1">
        <v>0</v>
      </c>
      <c r="H399" s="1">
        <f t="shared" si="135"/>
        <v>1246.4000000000001</v>
      </c>
      <c r="I399" s="1">
        <v>4905.91</v>
      </c>
      <c r="J399" s="1">
        <v>7329.1</v>
      </c>
      <c r="K399" s="1">
        <v>33670.99</v>
      </c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  <c r="BN399" s="28"/>
      <c r="BO399" s="28"/>
      <c r="BP399" s="28"/>
      <c r="BQ399" s="28"/>
      <c r="BR399" s="28"/>
      <c r="BS399" s="28"/>
      <c r="BT399" s="28"/>
      <c r="BU399" s="28"/>
      <c r="BV399" s="28"/>
      <c r="BW399" s="28"/>
      <c r="BX399" s="28"/>
      <c r="BY399" s="28"/>
      <c r="BZ399" s="28"/>
      <c r="CA399" s="28"/>
      <c r="CB399" s="28"/>
      <c r="CC399" s="28"/>
      <c r="CD399" s="28"/>
      <c r="CE399" s="28"/>
      <c r="CF399" s="28"/>
      <c r="CG399" s="28"/>
      <c r="CH399" s="28"/>
      <c r="CI399" s="28"/>
      <c r="CJ399" s="28"/>
      <c r="CK399" s="28"/>
      <c r="CL399" s="28"/>
      <c r="CM399" s="28"/>
      <c r="CN399" s="28"/>
      <c r="CO399" s="28"/>
      <c r="CP399" s="28"/>
      <c r="CQ399" s="28"/>
      <c r="CR399" s="28"/>
      <c r="CS399" s="28"/>
      <c r="CT399" s="28"/>
      <c r="CU399" s="28"/>
      <c r="CV399" s="28"/>
      <c r="CW399" s="28"/>
      <c r="CX399" s="28"/>
      <c r="CY399" s="28"/>
      <c r="CZ399" s="28"/>
      <c r="DA399" s="28"/>
      <c r="DB399" s="28"/>
      <c r="DC399" s="28"/>
      <c r="DD399" s="28"/>
      <c r="DE399" s="28"/>
      <c r="DF399" s="28"/>
      <c r="DG399" s="28"/>
      <c r="DH399" s="28"/>
      <c r="DI399" s="28"/>
      <c r="DJ399" s="28"/>
      <c r="DK399" s="28"/>
      <c r="DL399" s="28"/>
    </row>
    <row r="400" spans="1:136" x14ac:dyDescent="0.25">
      <c r="A400" t="s">
        <v>233</v>
      </c>
      <c r="B400" t="s">
        <v>108</v>
      </c>
      <c r="C400" s="32" t="s">
        <v>362</v>
      </c>
      <c r="D400" t="s">
        <v>242</v>
      </c>
      <c r="E400" s="1">
        <v>41000</v>
      </c>
      <c r="F400" s="1">
        <f t="shared" si="134"/>
        <v>1176.7</v>
      </c>
      <c r="G400" s="1">
        <v>0</v>
      </c>
      <c r="H400" s="1">
        <f t="shared" si="135"/>
        <v>1246.4000000000001</v>
      </c>
      <c r="I400" s="1">
        <v>175</v>
      </c>
      <c r="J400" s="1">
        <v>2598.1</v>
      </c>
      <c r="K400" s="1">
        <v>38401.9</v>
      </c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  <c r="BN400" s="28"/>
      <c r="BO400" s="28"/>
      <c r="BP400" s="28"/>
      <c r="BQ400" s="28"/>
      <c r="BR400" s="28"/>
      <c r="BS400" s="28"/>
      <c r="BT400" s="28"/>
      <c r="BU400" s="28"/>
      <c r="BV400" s="28"/>
      <c r="BW400" s="28"/>
      <c r="BX400" s="28"/>
      <c r="BY400" s="28"/>
      <c r="BZ400" s="28"/>
      <c r="CA400" s="28"/>
      <c r="CB400" s="28"/>
      <c r="CC400" s="28"/>
      <c r="CD400" s="28"/>
      <c r="CE400" s="28"/>
      <c r="CF400" s="28"/>
      <c r="CG400" s="28"/>
      <c r="CH400" s="28"/>
      <c r="CI400" s="28"/>
      <c r="CJ400" s="28"/>
      <c r="CK400" s="28"/>
      <c r="CL400" s="28"/>
      <c r="CM400" s="28"/>
      <c r="CN400" s="28"/>
      <c r="CO400" s="28"/>
      <c r="CP400" s="28"/>
      <c r="CQ400" s="28"/>
      <c r="CR400" s="28"/>
      <c r="CS400" s="28"/>
      <c r="CT400" s="28"/>
      <c r="CU400" s="28"/>
      <c r="CV400" s="28"/>
      <c r="CW400" s="28"/>
      <c r="CX400" s="28"/>
      <c r="CY400" s="28"/>
      <c r="CZ400" s="28"/>
      <c r="DA400" s="28"/>
      <c r="DB400" s="28"/>
      <c r="DC400" s="28"/>
      <c r="DD400" s="28"/>
      <c r="DE400" s="28"/>
      <c r="DF400" s="28"/>
      <c r="DG400" s="28"/>
      <c r="DH400" s="28"/>
      <c r="DI400" s="28"/>
      <c r="DJ400" s="28"/>
      <c r="DK400" s="28"/>
      <c r="DL400" s="28"/>
    </row>
    <row r="401" spans="1:126" x14ac:dyDescent="0.25">
      <c r="A401" t="s">
        <v>221</v>
      </c>
      <c r="B401" t="s">
        <v>118</v>
      </c>
      <c r="C401" s="32" t="s">
        <v>361</v>
      </c>
      <c r="D401" t="s">
        <v>242</v>
      </c>
      <c r="E401" s="1">
        <v>41000</v>
      </c>
      <c r="F401" s="1">
        <f t="shared" si="134"/>
        <v>1176.7</v>
      </c>
      <c r="G401" s="1">
        <v>0</v>
      </c>
      <c r="H401" s="1">
        <f t="shared" si="135"/>
        <v>1246.4000000000001</v>
      </c>
      <c r="I401" s="1">
        <v>175</v>
      </c>
      <c r="J401" s="1">
        <v>2598.1</v>
      </c>
      <c r="K401" s="1">
        <v>38401.9</v>
      </c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  <c r="BN401" s="28"/>
      <c r="BO401" s="28"/>
      <c r="BP401" s="28"/>
      <c r="BQ401" s="28"/>
      <c r="BR401" s="28"/>
      <c r="BS401" s="28"/>
      <c r="BT401" s="28"/>
      <c r="BU401" s="28"/>
      <c r="BV401" s="28"/>
      <c r="BW401" s="28"/>
      <c r="BX401" s="28"/>
      <c r="BY401" s="28"/>
      <c r="BZ401" s="28"/>
      <c r="CA401" s="28"/>
      <c r="CB401" s="28"/>
      <c r="CC401" s="28"/>
      <c r="CD401" s="28"/>
      <c r="CE401" s="28"/>
      <c r="CF401" s="28"/>
      <c r="CG401" s="28"/>
      <c r="CH401" s="28"/>
      <c r="CI401" s="28"/>
      <c r="CJ401" s="28"/>
      <c r="CK401" s="28"/>
      <c r="CL401" s="28"/>
      <c r="CM401" s="28"/>
      <c r="CN401" s="28"/>
      <c r="CO401" s="28"/>
      <c r="CP401" s="28"/>
      <c r="CQ401" s="28"/>
      <c r="CR401" s="28"/>
      <c r="CS401" s="28"/>
      <c r="CT401" s="28"/>
      <c r="CU401" s="28"/>
      <c r="CV401" s="28"/>
      <c r="CW401" s="28"/>
      <c r="CX401" s="28"/>
      <c r="CY401" s="28"/>
      <c r="CZ401" s="28"/>
      <c r="DA401" s="28"/>
      <c r="DB401" s="28"/>
      <c r="DC401" s="28"/>
      <c r="DD401" s="28"/>
      <c r="DE401" s="28"/>
      <c r="DF401" s="28"/>
      <c r="DG401" s="28"/>
      <c r="DH401" s="28"/>
      <c r="DI401" s="28"/>
      <c r="DJ401" s="28"/>
      <c r="DK401" s="28"/>
      <c r="DL401" s="28"/>
    </row>
    <row r="402" spans="1:126" x14ac:dyDescent="0.25">
      <c r="A402" t="s">
        <v>121</v>
      </c>
      <c r="B402" t="s">
        <v>116</v>
      </c>
      <c r="C402" s="32" t="s">
        <v>362</v>
      </c>
      <c r="D402" t="s">
        <v>242</v>
      </c>
      <c r="E402" s="1">
        <v>41000</v>
      </c>
      <c r="F402" s="1">
        <f t="shared" si="134"/>
        <v>1176.7</v>
      </c>
      <c r="G402" s="1">
        <v>0</v>
      </c>
      <c r="H402" s="1">
        <f t="shared" si="135"/>
        <v>1246.4000000000001</v>
      </c>
      <c r="I402" s="1">
        <v>3187.45</v>
      </c>
      <c r="J402" s="1">
        <v>5610.55</v>
      </c>
      <c r="K402" s="1">
        <v>35389.449999999997</v>
      </c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  <c r="BN402" s="28"/>
      <c r="BO402" s="28"/>
      <c r="BP402" s="28"/>
      <c r="BQ402" s="28"/>
      <c r="BR402" s="28"/>
      <c r="BS402" s="28"/>
      <c r="BT402" s="28"/>
      <c r="BU402" s="28"/>
      <c r="BV402" s="28"/>
      <c r="BW402" s="28"/>
      <c r="BX402" s="28"/>
      <c r="BY402" s="28"/>
      <c r="BZ402" s="28"/>
      <c r="CA402" s="28"/>
      <c r="CB402" s="28"/>
      <c r="CC402" s="28"/>
      <c r="CD402" s="28"/>
      <c r="CE402" s="28"/>
      <c r="CF402" s="28"/>
      <c r="CG402" s="28"/>
      <c r="CH402" s="28"/>
      <c r="CI402" s="28"/>
      <c r="CJ402" s="28"/>
      <c r="CK402" s="28"/>
      <c r="CL402" s="28"/>
      <c r="CM402" s="28"/>
      <c r="CN402" s="28"/>
      <c r="CO402" s="28"/>
      <c r="CP402" s="28"/>
      <c r="CQ402" s="28"/>
      <c r="CR402" s="28"/>
      <c r="CS402" s="28"/>
      <c r="CT402" s="28"/>
      <c r="CU402" s="28"/>
      <c r="CV402" s="28"/>
      <c r="CW402" s="28"/>
      <c r="CX402" s="28"/>
      <c r="CY402" s="28"/>
      <c r="CZ402" s="28"/>
      <c r="DA402" s="28"/>
      <c r="DB402" s="28"/>
      <c r="DC402" s="28"/>
      <c r="DD402" s="28"/>
      <c r="DE402" s="28"/>
      <c r="DF402" s="28"/>
      <c r="DG402" s="28"/>
      <c r="DH402" s="28"/>
      <c r="DI402" s="28"/>
      <c r="DJ402" s="28"/>
      <c r="DK402" s="28"/>
      <c r="DL402" s="28"/>
    </row>
    <row r="403" spans="1:126" x14ac:dyDescent="0.25">
      <c r="A403" t="s">
        <v>120</v>
      </c>
      <c r="B403" t="s">
        <v>116</v>
      </c>
      <c r="C403" s="32" t="s">
        <v>361</v>
      </c>
      <c r="D403" t="s">
        <v>240</v>
      </c>
      <c r="E403" s="1">
        <v>33500</v>
      </c>
      <c r="F403" s="1">
        <f t="shared" ref="F403:F406" si="136">E403*0.0287</f>
        <v>961.45</v>
      </c>
      <c r="G403" s="1">
        <v>0</v>
      </c>
      <c r="H403" s="1">
        <f t="shared" ref="H403:H406" si="137">E403*0.0304</f>
        <v>1018.4</v>
      </c>
      <c r="I403" s="1">
        <v>1362.5</v>
      </c>
      <c r="J403" s="1">
        <v>3342.35</v>
      </c>
      <c r="K403" s="1">
        <v>30157.65</v>
      </c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26"/>
      <c r="AN403" s="26"/>
      <c r="AO403" s="26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  <c r="BN403" s="28"/>
      <c r="BO403" s="28"/>
      <c r="BP403" s="28"/>
      <c r="BQ403" s="28"/>
      <c r="BR403" s="28"/>
      <c r="BS403" s="28"/>
      <c r="BT403" s="28"/>
      <c r="BU403" s="28"/>
      <c r="BV403" s="28"/>
      <c r="BW403" s="28"/>
      <c r="BX403" s="28"/>
      <c r="BY403" s="28"/>
      <c r="BZ403" s="28"/>
      <c r="CA403" s="28"/>
      <c r="CB403" s="28"/>
      <c r="CC403" s="28"/>
      <c r="CD403" s="28"/>
      <c r="CE403" s="28"/>
      <c r="CF403" s="28"/>
      <c r="CG403" s="28"/>
      <c r="CH403" s="28"/>
      <c r="CI403" s="28"/>
      <c r="CJ403" s="28"/>
      <c r="CK403" s="28"/>
      <c r="CL403" s="28"/>
      <c r="CM403" s="28"/>
      <c r="CN403" s="28"/>
      <c r="CO403" s="28"/>
      <c r="CP403" s="28"/>
      <c r="CQ403" s="28"/>
      <c r="CR403" s="28"/>
      <c r="CS403" s="28"/>
      <c r="CT403" s="28"/>
      <c r="CU403" s="28"/>
      <c r="CV403" s="28"/>
      <c r="CW403" s="28"/>
      <c r="CX403" s="28"/>
      <c r="CY403" s="28"/>
      <c r="CZ403" s="28"/>
      <c r="DA403" s="28"/>
      <c r="DB403" s="28"/>
      <c r="DC403" s="28"/>
      <c r="DD403" s="28"/>
      <c r="DE403" s="28"/>
      <c r="DF403" s="28"/>
      <c r="DG403" s="28"/>
      <c r="DH403" s="28"/>
      <c r="DI403" s="28"/>
      <c r="DJ403" s="28"/>
      <c r="DK403" s="28"/>
      <c r="DL403" s="28"/>
      <c r="DM403"/>
      <c r="DN403"/>
      <c r="DO403"/>
      <c r="DP403"/>
      <c r="DQ403"/>
      <c r="DR403"/>
      <c r="DS403"/>
      <c r="DT403"/>
      <c r="DU403"/>
      <c r="DV403"/>
    </row>
    <row r="404" spans="1:126" x14ac:dyDescent="0.25">
      <c r="A404" t="s">
        <v>275</v>
      </c>
      <c r="B404" t="s">
        <v>137</v>
      </c>
      <c r="C404" s="32" t="s">
        <v>361</v>
      </c>
      <c r="D404" s="11" t="s">
        <v>242</v>
      </c>
      <c r="E404" s="1">
        <v>33000</v>
      </c>
      <c r="F404" s="1">
        <f t="shared" si="136"/>
        <v>947.1</v>
      </c>
      <c r="G404" s="1">
        <v>0</v>
      </c>
      <c r="H404" s="1">
        <f t="shared" si="137"/>
        <v>1003.2</v>
      </c>
      <c r="I404" s="1">
        <v>315</v>
      </c>
      <c r="J404" s="1">
        <v>2265.3000000000002</v>
      </c>
      <c r="K404" s="1">
        <v>30734.7</v>
      </c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  <c r="BN404" s="28"/>
      <c r="BO404" s="28"/>
      <c r="BP404" s="28"/>
      <c r="BQ404" s="28"/>
      <c r="BR404" s="28"/>
      <c r="BS404" s="28"/>
      <c r="BT404" s="28"/>
      <c r="BU404" s="28"/>
      <c r="BV404" s="28"/>
      <c r="BW404" s="28"/>
      <c r="BX404" s="28"/>
      <c r="BY404" s="28"/>
      <c r="BZ404" s="28"/>
      <c r="CA404" s="28"/>
      <c r="CB404" s="28"/>
      <c r="CC404" s="28"/>
      <c r="CD404" s="28"/>
      <c r="CE404" s="28"/>
      <c r="CF404" s="28"/>
      <c r="CG404" s="28"/>
      <c r="CH404" s="28"/>
      <c r="CI404" s="28"/>
      <c r="CJ404" s="28"/>
      <c r="CK404" s="28"/>
      <c r="CL404" s="28"/>
      <c r="CM404" s="28"/>
      <c r="CN404" s="28"/>
      <c r="CO404" s="28"/>
      <c r="CP404" s="28"/>
      <c r="CQ404" s="28"/>
      <c r="CR404" s="28"/>
      <c r="CS404" s="28"/>
      <c r="CT404" s="28"/>
      <c r="CU404" s="28"/>
      <c r="CV404" s="28"/>
      <c r="CW404" s="28"/>
      <c r="CX404" s="28"/>
      <c r="CY404" s="28"/>
      <c r="CZ404" s="28"/>
      <c r="DA404" s="28"/>
      <c r="DB404" s="28"/>
      <c r="DC404" s="28"/>
      <c r="DD404" s="28"/>
      <c r="DE404" s="28"/>
      <c r="DF404" s="28"/>
      <c r="DG404" s="28"/>
      <c r="DH404" s="28"/>
      <c r="DI404" s="28"/>
      <c r="DJ404" s="28"/>
      <c r="DK404" s="28"/>
      <c r="DL404" s="28"/>
    </row>
    <row r="405" spans="1:126" x14ac:dyDescent="0.25">
      <c r="A405" t="s">
        <v>271</v>
      </c>
      <c r="B405" t="s">
        <v>14</v>
      </c>
      <c r="C405" s="32" t="s">
        <v>361</v>
      </c>
      <c r="D405" t="s">
        <v>242</v>
      </c>
      <c r="E405" s="1">
        <v>30000</v>
      </c>
      <c r="F405" s="1">
        <f t="shared" si="136"/>
        <v>861</v>
      </c>
      <c r="G405" s="1">
        <v>0</v>
      </c>
      <c r="H405" s="1">
        <f t="shared" si="137"/>
        <v>912</v>
      </c>
      <c r="I405" s="1">
        <v>275</v>
      </c>
      <c r="J405" s="1">
        <v>2048</v>
      </c>
      <c r="K405" s="1">
        <f t="shared" ref="K405" si="138">E405-J405</f>
        <v>27952</v>
      </c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  <c r="BN405" s="28"/>
      <c r="BO405" s="28"/>
      <c r="BP405" s="28"/>
      <c r="BQ405" s="28"/>
      <c r="BR405" s="28"/>
      <c r="BS405" s="28"/>
      <c r="BT405" s="28"/>
      <c r="BU405" s="28"/>
      <c r="BV405" s="28"/>
      <c r="BW405" s="28"/>
      <c r="BX405" s="28"/>
      <c r="BY405" s="28"/>
      <c r="BZ405" s="28"/>
      <c r="CA405" s="28"/>
      <c r="CB405" s="28"/>
      <c r="CC405" s="28"/>
      <c r="CD405" s="28"/>
      <c r="CE405" s="28"/>
      <c r="CF405" s="28"/>
      <c r="CG405" s="28"/>
      <c r="CH405" s="28"/>
      <c r="CI405" s="28"/>
      <c r="CJ405" s="28"/>
      <c r="CK405" s="28"/>
      <c r="CL405" s="28"/>
      <c r="CM405" s="28"/>
      <c r="CN405" s="28"/>
      <c r="CO405" s="28"/>
      <c r="CP405" s="28"/>
      <c r="CQ405" s="28"/>
      <c r="CR405" s="28"/>
      <c r="CS405" s="28"/>
      <c r="CT405" s="28"/>
      <c r="CU405" s="28"/>
      <c r="CV405" s="28"/>
      <c r="CW405" s="28"/>
      <c r="CX405" s="28"/>
      <c r="CY405" s="28"/>
      <c r="CZ405" s="28"/>
      <c r="DA405" s="28"/>
      <c r="DB405" s="28"/>
      <c r="DC405" s="28"/>
      <c r="DD405" s="28"/>
      <c r="DE405" s="28"/>
      <c r="DF405" s="28"/>
      <c r="DG405" s="28"/>
      <c r="DH405" s="28"/>
      <c r="DI405" s="28"/>
      <c r="DJ405" s="28"/>
      <c r="DK405" s="28"/>
      <c r="DL405" s="28"/>
    </row>
    <row r="406" spans="1:126" s="2" customFormat="1" x14ac:dyDescent="0.25">
      <c r="A406" t="s">
        <v>274</v>
      </c>
      <c r="B406" t="s">
        <v>137</v>
      </c>
      <c r="C406" s="32" t="s">
        <v>361</v>
      </c>
      <c r="D406" s="11" t="s">
        <v>242</v>
      </c>
      <c r="E406" s="1">
        <v>33000</v>
      </c>
      <c r="F406" s="1">
        <f t="shared" si="136"/>
        <v>947.1</v>
      </c>
      <c r="G406" s="1">
        <v>0</v>
      </c>
      <c r="H406" s="1">
        <f t="shared" si="137"/>
        <v>1003.2</v>
      </c>
      <c r="I406" s="1">
        <v>515</v>
      </c>
      <c r="J406" s="1">
        <v>2465.3000000000002</v>
      </c>
      <c r="K406" s="1">
        <v>30534.7</v>
      </c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28"/>
      <c r="AN406" s="28"/>
      <c r="AO406" s="28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6"/>
      <c r="DN406" s="6"/>
      <c r="DO406" s="6"/>
      <c r="DP406" s="6"/>
      <c r="DQ406" s="6"/>
      <c r="DR406" s="6"/>
      <c r="DS406" s="6"/>
      <c r="DT406" s="6"/>
      <c r="DU406" s="6"/>
      <c r="DV406" s="6"/>
    </row>
    <row r="407" spans="1:126" x14ac:dyDescent="0.25">
      <c r="A407" s="3" t="s">
        <v>12</v>
      </c>
      <c r="B407" s="3">
        <v>10</v>
      </c>
      <c r="C407" s="34"/>
      <c r="D407" s="3"/>
      <c r="E407" s="4">
        <f t="shared" ref="E407:K407" si="139">SUM(E397:E406)</f>
        <v>416500</v>
      </c>
      <c r="F407" s="4">
        <f t="shared" si="139"/>
        <v>11953.55</v>
      </c>
      <c r="G407" s="4">
        <f t="shared" si="139"/>
        <v>7871.32</v>
      </c>
      <c r="H407" s="4">
        <f t="shared" si="139"/>
        <v>12661.6</v>
      </c>
      <c r="I407" s="4">
        <f t="shared" si="139"/>
        <v>11360.86</v>
      </c>
      <c r="J407" s="4">
        <f>SUM(J397:J406)</f>
        <v>43847.42</v>
      </c>
      <c r="K407" s="4">
        <f t="shared" si="139"/>
        <v>372652.67</v>
      </c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  <c r="BN407" s="28"/>
      <c r="BO407" s="28"/>
      <c r="BP407" s="28"/>
      <c r="BQ407" s="28"/>
      <c r="BR407" s="28"/>
      <c r="BS407" s="28"/>
      <c r="BT407" s="28"/>
      <c r="BU407" s="28"/>
      <c r="BV407" s="28"/>
      <c r="BW407" s="28"/>
      <c r="BX407" s="28"/>
      <c r="BY407" s="28"/>
      <c r="BZ407" s="28"/>
      <c r="CA407" s="28"/>
      <c r="CB407" s="28"/>
      <c r="CC407" s="28"/>
      <c r="CD407" s="28"/>
      <c r="CE407" s="28"/>
      <c r="CF407" s="28"/>
      <c r="CG407" s="28"/>
      <c r="CH407" s="28"/>
      <c r="CI407" s="28"/>
      <c r="CJ407" s="28"/>
      <c r="CK407" s="28"/>
      <c r="CL407" s="28"/>
      <c r="CM407" s="28"/>
      <c r="CN407" s="28"/>
      <c r="CO407" s="28"/>
      <c r="CP407" s="28"/>
      <c r="CQ407" s="28"/>
      <c r="CR407" s="28"/>
      <c r="CS407" s="28"/>
      <c r="CT407" s="28"/>
      <c r="CU407" s="28"/>
      <c r="CV407" s="28"/>
      <c r="CW407" s="28"/>
      <c r="CX407" s="28"/>
      <c r="CY407" s="28"/>
      <c r="CZ407" s="28"/>
      <c r="DA407" s="28"/>
      <c r="DB407" s="28"/>
      <c r="DC407" s="28"/>
      <c r="DD407" s="28"/>
      <c r="DE407" s="28"/>
      <c r="DF407" s="28"/>
      <c r="DG407" s="28"/>
      <c r="DH407" s="28"/>
      <c r="DI407" s="28"/>
      <c r="DJ407" s="28"/>
      <c r="DK407" s="28"/>
      <c r="DL407" s="28"/>
      <c r="DM407"/>
      <c r="DN407"/>
      <c r="DO407"/>
      <c r="DP407"/>
      <c r="DQ407"/>
      <c r="DR407"/>
      <c r="DS407"/>
      <c r="DT407"/>
      <c r="DU407"/>
      <c r="DV407"/>
    </row>
    <row r="408" spans="1:126" s="28" customFormat="1" x14ac:dyDescent="0.25">
      <c r="A408" s="26"/>
      <c r="B408" s="26"/>
      <c r="C408" s="35"/>
      <c r="D408" s="26"/>
      <c r="E408" s="27"/>
      <c r="F408" s="27"/>
      <c r="G408" s="27"/>
      <c r="H408" s="27"/>
      <c r="I408" s="27"/>
      <c r="J408" s="27"/>
      <c r="K408" s="27"/>
    </row>
    <row r="409" spans="1:126" s="28" customFormat="1" x14ac:dyDescent="0.25">
      <c r="A409" s="26" t="s">
        <v>487</v>
      </c>
      <c r="B409" s="26"/>
      <c r="C409" s="35"/>
      <c r="D409" s="26"/>
      <c r="E409" s="27"/>
      <c r="F409" s="27"/>
      <c r="G409" s="27"/>
      <c r="H409" s="27"/>
      <c r="I409" s="27"/>
      <c r="J409" s="27"/>
      <c r="K409" s="27"/>
    </row>
    <row r="410" spans="1:126" x14ac:dyDescent="0.25">
      <c r="A410" t="s">
        <v>200</v>
      </c>
      <c r="B410" t="s">
        <v>224</v>
      </c>
      <c r="C410" s="32" t="s">
        <v>362</v>
      </c>
      <c r="D410" t="s">
        <v>242</v>
      </c>
      <c r="E410" s="15">
        <v>125000</v>
      </c>
      <c r="F410" s="1">
        <v>3587.5</v>
      </c>
      <c r="G410" s="1">
        <v>17985.990000000002</v>
      </c>
      <c r="H410" s="1">
        <v>3800</v>
      </c>
      <c r="I410" s="1">
        <v>25</v>
      </c>
      <c r="J410" s="1">
        <v>25398.49</v>
      </c>
      <c r="K410" s="1">
        <v>99601.51</v>
      </c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  <c r="BN410" s="28"/>
      <c r="BO410" s="28"/>
      <c r="BP410" s="28"/>
      <c r="BQ410" s="28"/>
      <c r="BR410" s="28"/>
      <c r="BS410" s="28"/>
      <c r="BT410" s="28"/>
      <c r="BU410" s="28"/>
      <c r="BV410" s="28"/>
      <c r="BW410" s="28"/>
      <c r="BX410" s="28"/>
      <c r="BY410" s="28"/>
      <c r="BZ410" s="28"/>
      <c r="CA410" s="28"/>
      <c r="CB410" s="28"/>
      <c r="CC410" s="28"/>
      <c r="CD410" s="28"/>
      <c r="CE410" s="28"/>
      <c r="CF410" s="28"/>
      <c r="CG410" s="28"/>
      <c r="CH410" s="28"/>
      <c r="CI410" s="28"/>
      <c r="CJ410" s="28"/>
      <c r="CK410" s="28"/>
      <c r="CL410" s="28"/>
      <c r="CM410" s="28"/>
      <c r="CN410" s="28"/>
      <c r="CO410" s="28"/>
      <c r="CP410" s="28"/>
      <c r="CQ410" s="28"/>
      <c r="CR410" s="28"/>
      <c r="CS410" s="28"/>
      <c r="CT410" s="28"/>
      <c r="CU410" s="28"/>
      <c r="CV410" s="28"/>
      <c r="CW410" s="28"/>
      <c r="CX410" s="28"/>
      <c r="CY410" s="28"/>
      <c r="CZ410" s="28"/>
      <c r="DA410" s="28"/>
      <c r="DB410" s="28"/>
      <c r="DC410" s="28"/>
      <c r="DD410" s="28"/>
      <c r="DE410" s="28"/>
      <c r="DF410" s="28"/>
      <c r="DG410" s="28"/>
      <c r="DH410" s="28"/>
      <c r="DI410" s="28"/>
      <c r="DJ410" s="28"/>
      <c r="DK410" s="28"/>
      <c r="DL410" s="28"/>
      <c r="DM410"/>
      <c r="DN410"/>
      <c r="DO410"/>
      <c r="DP410"/>
      <c r="DQ410"/>
      <c r="DR410"/>
      <c r="DS410"/>
      <c r="DT410"/>
      <c r="DU410"/>
      <c r="DV410"/>
    </row>
    <row r="411" spans="1:126" s="3" customFormat="1" x14ac:dyDescent="0.25">
      <c r="A411" s="3" t="s">
        <v>12</v>
      </c>
      <c r="B411" s="3">
        <v>1</v>
      </c>
      <c r="C411" s="104"/>
      <c r="D411" s="103"/>
      <c r="E411" s="4">
        <f t="shared" ref="E411:K411" si="140">E410</f>
        <v>125000</v>
      </c>
      <c r="F411" s="4">
        <f t="shared" si="140"/>
        <v>3587.5</v>
      </c>
      <c r="G411" s="4">
        <f t="shared" si="140"/>
        <v>17985.990000000002</v>
      </c>
      <c r="H411" s="4">
        <f t="shared" si="140"/>
        <v>3800</v>
      </c>
      <c r="I411" s="4">
        <f t="shared" si="140"/>
        <v>25</v>
      </c>
      <c r="J411" s="4">
        <f t="shared" si="140"/>
        <v>25398.49</v>
      </c>
      <c r="K411" s="4">
        <f t="shared" si="140"/>
        <v>99601.51</v>
      </c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</row>
    <row r="412" spans="1:126" x14ac:dyDescent="0.25">
      <c r="A412" s="10" t="s">
        <v>359</v>
      </c>
      <c r="B412" s="10"/>
      <c r="C412" s="36"/>
      <c r="D412" s="12"/>
      <c r="E412" s="10"/>
      <c r="F412" s="10"/>
      <c r="G412" s="10"/>
      <c r="H412" s="10"/>
      <c r="I412" s="10"/>
      <c r="J412" s="10"/>
      <c r="K412" s="10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  <c r="BN412" s="28"/>
      <c r="BO412" s="28"/>
      <c r="BP412" s="28"/>
      <c r="BQ412" s="28"/>
      <c r="BR412" s="28"/>
      <c r="BS412" s="28"/>
      <c r="BT412" s="28"/>
      <c r="BU412" s="28"/>
      <c r="BV412" s="28"/>
      <c r="BW412" s="28"/>
      <c r="BX412" s="28"/>
      <c r="BY412" s="28"/>
      <c r="BZ412" s="28"/>
      <c r="CA412" s="28"/>
      <c r="CB412" s="28"/>
      <c r="CC412" s="28"/>
      <c r="CD412" s="28"/>
      <c r="CE412" s="28"/>
      <c r="CF412" s="28"/>
      <c r="CG412" s="28"/>
      <c r="CH412" s="28"/>
      <c r="CI412" s="28"/>
      <c r="CJ412" s="28"/>
      <c r="CK412" s="28"/>
      <c r="CL412" s="28"/>
      <c r="CM412" s="28"/>
      <c r="CN412" s="28"/>
      <c r="CO412" s="28"/>
      <c r="CP412" s="28"/>
      <c r="CQ412" s="28"/>
      <c r="CR412" s="28"/>
      <c r="CS412" s="28"/>
      <c r="CT412" s="28"/>
      <c r="CU412" s="28"/>
      <c r="CV412" s="28"/>
      <c r="CW412" s="28"/>
      <c r="CX412" s="28"/>
      <c r="CY412" s="28"/>
      <c r="CZ412" s="28"/>
      <c r="DA412" s="28"/>
      <c r="DB412" s="28"/>
      <c r="DC412" s="28"/>
      <c r="DD412" s="28"/>
      <c r="DE412" s="28"/>
      <c r="DF412" s="28"/>
      <c r="DG412" s="28"/>
      <c r="DH412" s="28"/>
      <c r="DI412" s="28"/>
      <c r="DJ412" s="28"/>
      <c r="DK412" s="28"/>
      <c r="DL412" s="28"/>
    </row>
    <row r="413" spans="1:126" x14ac:dyDescent="0.25">
      <c r="A413" t="s">
        <v>132</v>
      </c>
      <c r="B413" t="s">
        <v>225</v>
      </c>
      <c r="C413" s="32" t="s">
        <v>361</v>
      </c>
      <c r="D413" t="s">
        <v>240</v>
      </c>
      <c r="E413" s="1">
        <v>38000</v>
      </c>
      <c r="F413" s="1">
        <f>E413*0.0287</f>
        <v>1090.5999999999999</v>
      </c>
      <c r="G413" s="1">
        <v>160.38</v>
      </c>
      <c r="H413" s="1">
        <f>E413*0.0304</f>
        <v>1155.2</v>
      </c>
      <c r="I413" s="1">
        <v>165</v>
      </c>
      <c r="J413" s="1">
        <v>2571.1799999999998</v>
      </c>
      <c r="K413" s="1">
        <v>35428.82</v>
      </c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  <c r="BN413" s="28"/>
      <c r="BO413" s="28"/>
      <c r="BP413" s="28"/>
      <c r="BQ413" s="28"/>
      <c r="BR413" s="28"/>
      <c r="BS413" s="28"/>
      <c r="BT413" s="28"/>
      <c r="BU413" s="28"/>
      <c r="BV413" s="28"/>
      <c r="BW413" s="28"/>
      <c r="BX413" s="28"/>
      <c r="BY413" s="28"/>
      <c r="BZ413" s="28"/>
      <c r="CA413" s="28"/>
      <c r="CB413" s="28"/>
      <c r="CC413" s="28"/>
      <c r="CD413" s="28"/>
      <c r="CE413" s="28"/>
      <c r="CF413" s="28"/>
      <c r="CG413" s="28"/>
      <c r="CH413" s="28"/>
      <c r="CI413" s="28"/>
      <c r="CJ413" s="28"/>
      <c r="CK413" s="28"/>
      <c r="CL413" s="28"/>
      <c r="CM413" s="28"/>
      <c r="CN413" s="28"/>
      <c r="CO413" s="28"/>
      <c r="CP413" s="28"/>
      <c r="CQ413" s="28"/>
      <c r="CR413" s="28"/>
      <c r="CS413" s="28"/>
      <c r="CT413" s="28"/>
      <c r="CU413" s="28"/>
      <c r="CV413" s="28"/>
      <c r="CW413" s="28"/>
      <c r="CX413" s="28"/>
      <c r="CY413" s="28"/>
      <c r="CZ413" s="28"/>
      <c r="DA413" s="28"/>
      <c r="DB413" s="28"/>
      <c r="DC413" s="28"/>
      <c r="DD413" s="28"/>
      <c r="DE413" s="28"/>
      <c r="DF413" s="28"/>
      <c r="DG413" s="28"/>
      <c r="DH413" s="28"/>
      <c r="DI413" s="28"/>
      <c r="DJ413" s="28"/>
      <c r="DK413" s="28"/>
      <c r="DL413" s="28"/>
    </row>
    <row r="414" spans="1:126" s="2" customFormat="1" x14ac:dyDescent="0.25">
      <c r="A414" t="s">
        <v>235</v>
      </c>
      <c r="B414" t="s">
        <v>225</v>
      </c>
      <c r="C414" s="32" t="s">
        <v>362</v>
      </c>
      <c r="D414" t="s">
        <v>242</v>
      </c>
      <c r="E414" s="1">
        <v>60000</v>
      </c>
      <c r="F414" s="1">
        <v>1722</v>
      </c>
      <c r="G414" s="1">
        <v>2881.7</v>
      </c>
      <c r="H414" s="1">
        <v>1824</v>
      </c>
      <c r="I414" s="1">
        <v>3199.9</v>
      </c>
      <c r="J414" s="1">
        <v>9627.6</v>
      </c>
      <c r="K414" s="1">
        <v>50372.4</v>
      </c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28"/>
      <c r="AN414" s="28"/>
      <c r="AO414" s="28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6"/>
      <c r="DN414" s="6"/>
      <c r="DO414" s="6"/>
      <c r="DP414" s="6"/>
      <c r="DQ414" s="6"/>
      <c r="DR414" s="6"/>
      <c r="DS414" s="6"/>
      <c r="DT414" s="6"/>
      <c r="DU414" s="6"/>
      <c r="DV414" s="6"/>
    </row>
    <row r="415" spans="1:126" x14ac:dyDescent="0.25">
      <c r="A415" s="3" t="s">
        <v>12</v>
      </c>
      <c r="B415" s="3">
        <v>2</v>
      </c>
      <c r="C415" s="34"/>
      <c r="D415" s="3"/>
      <c r="E415" s="4">
        <f t="shared" ref="E415:K415" si="141">SUM(E413:E413)+E414</f>
        <v>98000</v>
      </c>
      <c r="F415" s="4">
        <f t="shared" si="141"/>
        <v>2812.6</v>
      </c>
      <c r="G415" s="4">
        <f t="shared" si="141"/>
        <v>3042.08</v>
      </c>
      <c r="H415" s="4">
        <f t="shared" si="141"/>
        <v>2979.2</v>
      </c>
      <c r="I415" s="4">
        <f t="shared" si="141"/>
        <v>3364.9</v>
      </c>
      <c r="J415" s="4">
        <f t="shared" si="141"/>
        <v>12198.78</v>
      </c>
      <c r="K415" s="66">
        <f t="shared" si="141"/>
        <v>85801.22</v>
      </c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  <c r="BN415" s="28"/>
      <c r="BO415" s="28"/>
      <c r="BP415" s="28"/>
      <c r="BQ415" s="28"/>
      <c r="BR415" s="28"/>
      <c r="BS415" s="28"/>
      <c r="BT415" s="28"/>
      <c r="BU415" s="28"/>
      <c r="BV415" s="28"/>
      <c r="BW415" s="28"/>
      <c r="BX415" s="28"/>
      <c r="BY415" s="28"/>
      <c r="BZ415" s="28"/>
      <c r="CA415" s="28"/>
      <c r="CB415" s="28"/>
      <c r="CC415" s="28"/>
      <c r="CD415" s="28"/>
      <c r="CE415" s="28"/>
      <c r="CF415" s="28"/>
      <c r="CG415" s="28"/>
      <c r="CH415" s="28"/>
      <c r="CI415" s="28"/>
      <c r="CJ415" s="28"/>
      <c r="CK415" s="28"/>
      <c r="CL415" s="28"/>
      <c r="CM415" s="28"/>
      <c r="CN415" s="28"/>
      <c r="CO415" s="28"/>
      <c r="CP415" s="28"/>
      <c r="CQ415" s="28"/>
      <c r="CR415" s="28"/>
      <c r="CS415" s="28"/>
      <c r="CT415" s="28"/>
      <c r="CU415" s="28"/>
      <c r="CV415" s="28"/>
      <c r="CW415" s="28"/>
      <c r="CX415" s="28"/>
      <c r="CY415" s="28"/>
      <c r="CZ415" s="28"/>
      <c r="DA415" s="28"/>
      <c r="DB415" s="28"/>
      <c r="DC415" s="28"/>
      <c r="DD415" s="28"/>
      <c r="DE415" s="28"/>
      <c r="DF415" s="28"/>
      <c r="DG415" s="28"/>
      <c r="DH415" s="28"/>
      <c r="DI415" s="28"/>
      <c r="DJ415" s="28"/>
      <c r="DK415" s="28"/>
      <c r="DL415" s="28"/>
    </row>
    <row r="416" spans="1:126" x14ac:dyDescent="0.25">
      <c r="A416" s="26"/>
      <c r="B416" s="26"/>
      <c r="C416" s="35"/>
      <c r="D416" s="26"/>
      <c r="E416" s="27"/>
      <c r="F416" s="27"/>
      <c r="G416" s="27"/>
      <c r="H416" s="27"/>
      <c r="I416" s="27"/>
      <c r="J416" s="27"/>
      <c r="K416" s="27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  <c r="BN416" s="28"/>
      <c r="BO416" s="28"/>
      <c r="BP416" s="28"/>
      <c r="BQ416" s="28"/>
      <c r="BR416" s="28"/>
      <c r="BS416" s="28"/>
      <c r="BT416" s="28"/>
      <c r="BU416" s="28"/>
      <c r="BV416" s="28"/>
      <c r="BW416" s="28"/>
      <c r="BX416" s="28"/>
      <c r="BY416" s="28"/>
      <c r="BZ416" s="28"/>
      <c r="CA416" s="28"/>
      <c r="CB416" s="28"/>
      <c r="CC416" s="28"/>
      <c r="CD416" s="28"/>
      <c r="CE416" s="28"/>
      <c r="CF416" s="28"/>
      <c r="CG416" s="28"/>
      <c r="CH416" s="28"/>
      <c r="CI416" s="28"/>
      <c r="CJ416" s="28"/>
      <c r="CK416" s="28"/>
      <c r="CL416" s="28"/>
      <c r="CM416" s="28"/>
      <c r="CN416" s="28"/>
      <c r="CO416" s="28"/>
      <c r="CP416" s="28"/>
      <c r="CQ416" s="28"/>
      <c r="CR416" s="28"/>
      <c r="CS416" s="28"/>
      <c r="CT416" s="28"/>
      <c r="CU416" s="28"/>
      <c r="CV416" s="28"/>
      <c r="CW416" s="28"/>
      <c r="CX416" s="28"/>
      <c r="CY416" s="28"/>
      <c r="CZ416" s="28"/>
      <c r="DA416" s="28"/>
      <c r="DB416" s="28"/>
      <c r="DC416" s="28"/>
      <c r="DD416" s="28"/>
      <c r="DE416" s="28"/>
      <c r="DF416" s="28"/>
      <c r="DG416" s="28"/>
      <c r="DH416" s="28"/>
      <c r="DI416" s="28"/>
      <c r="DJ416" s="28"/>
      <c r="DK416" s="28"/>
      <c r="DL416" s="28"/>
    </row>
    <row r="417" spans="1:126" x14ac:dyDescent="0.25">
      <c r="A417" s="10" t="s">
        <v>360</v>
      </c>
      <c r="B417" s="26"/>
      <c r="C417" s="35"/>
      <c r="D417" s="26"/>
      <c r="E417" s="27"/>
      <c r="F417" s="27"/>
      <c r="G417" s="27"/>
      <c r="H417" s="27"/>
      <c r="I417" s="27"/>
      <c r="J417" s="27"/>
      <c r="K417" s="2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  <c r="BN417" s="28"/>
      <c r="BO417" s="28"/>
      <c r="BP417" s="28"/>
      <c r="BQ417" s="28"/>
      <c r="BR417" s="28"/>
      <c r="BS417" s="28"/>
      <c r="BT417" s="28"/>
      <c r="BU417" s="28"/>
      <c r="BV417" s="28"/>
      <c r="BW417" s="28"/>
      <c r="BX417" s="28"/>
      <c r="BY417" s="28"/>
      <c r="BZ417" s="28"/>
      <c r="CA417" s="28"/>
      <c r="CB417" s="28"/>
      <c r="CC417" s="28"/>
      <c r="CD417" s="28"/>
      <c r="CE417" s="28"/>
      <c r="CF417" s="28"/>
      <c r="CG417" s="28"/>
      <c r="CH417" s="28"/>
      <c r="CI417" s="28"/>
      <c r="CJ417" s="28"/>
      <c r="CK417" s="28"/>
      <c r="CL417" s="28"/>
      <c r="CM417" s="28"/>
      <c r="CN417" s="28"/>
      <c r="CO417" s="28"/>
      <c r="CP417" s="28"/>
      <c r="CQ417" s="28"/>
      <c r="CR417" s="28"/>
      <c r="CS417" s="28"/>
      <c r="CT417" s="28"/>
      <c r="CU417" s="28"/>
      <c r="CV417" s="28"/>
      <c r="CW417" s="28"/>
      <c r="CX417" s="28"/>
      <c r="CY417" s="28"/>
      <c r="CZ417" s="28"/>
      <c r="DA417" s="28"/>
      <c r="DB417" s="28"/>
      <c r="DC417" s="28"/>
      <c r="DD417" s="28"/>
      <c r="DE417" s="28"/>
      <c r="DF417" s="28"/>
      <c r="DG417" s="28"/>
      <c r="DH417" s="28"/>
      <c r="DI417" s="28"/>
      <c r="DJ417" s="28"/>
      <c r="DK417" s="28"/>
      <c r="DL417" s="28"/>
    </row>
    <row r="418" spans="1:126" x14ac:dyDescent="0.25">
      <c r="A418" t="s">
        <v>130</v>
      </c>
      <c r="B418" t="s">
        <v>14</v>
      </c>
      <c r="C418" s="32" t="s">
        <v>361</v>
      </c>
      <c r="D418" t="s">
        <v>240</v>
      </c>
      <c r="E418" s="1">
        <v>35000</v>
      </c>
      <c r="F418" s="1">
        <f t="shared" ref="F418:F422" si="142">E418*0.0287</f>
        <v>1004.5</v>
      </c>
      <c r="G418" s="1">
        <v>0</v>
      </c>
      <c r="H418" s="1">
        <f t="shared" ref="H418:H422" si="143">E418*0.0304</f>
        <v>1064</v>
      </c>
      <c r="I418" s="1">
        <v>125</v>
      </c>
      <c r="J418" s="1">
        <v>2193.5</v>
      </c>
      <c r="K418" s="1">
        <v>32806.5</v>
      </c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  <c r="BN418" s="28"/>
      <c r="BO418" s="28"/>
      <c r="BP418" s="28"/>
      <c r="BQ418" s="28"/>
      <c r="BR418" s="28"/>
      <c r="BS418" s="28"/>
      <c r="BT418" s="28"/>
      <c r="BU418" s="28"/>
      <c r="BV418" s="28"/>
      <c r="BW418" s="28"/>
      <c r="BX418" s="28"/>
      <c r="BY418" s="28"/>
      <c r="BZ418" s="28"/>
      <c r="CA418" s="28"/>
      <c r="CB418" s="28"/>
      <c r="CC418" s="28"/>
      <c r="CD418" s="28"/>
      <c r="CE418" s="28"/>
      <c r="CF418" s="28"/>
      <c r="CG418" s="28"/>
      <c r="CH418" s="28"/>
      <c r="CI418" s="28"/>
      <c r="CJ418" s="28"/>
      <c r="CK418" s="28"/>
      <c r="CL418" s="28"/>
      <c r="CM418" s="28"/>
      <c r="CN418" s="28"/>
      <c r="CO418" s="28"/>
      <c r="CP418" s="28"/>
      <c r="CQ418" s="28"/>
      <c r="CR418" s="28"/>
      <c r="CS418" s="28"/>
      <c r="CT418" s="28"/>
      <c r="CU418" s="28"/>
      <c r="CV418" s="28"/>
      <c r="CW418" s="28"/>
      <c r="CX418" s="28"/>
      <c r="CY418" s="28"/>
      <c r="CZ418" s="28"/>
      <c r="DA418" s="28"/>
      <c r="DB418" s="28"/>
      <c r="DC418" s="28"/>
      <c r="DD418" s="28"/>
      <c r="DE418" s="28"/>
      <c r="DF418" s="28"/>
      <c r="DG418" s="28"/>
      <c r="DH418" s="28"/>
      <c r="DI418" s="28"/>
      <c r="DJ418" s="28"/>
      <c r="DK418" s="28"/>
      <c r="DL418" s="28"/>
      <c r="DM418"/>
      <c r="DN418"/>
      <c r="DO418"/>
      <c r="DP418"/>
      <c r="DQ418"/>
      <c r="DR418"/>
      <c r="DS418"/>
      <c r="DT418"/>
      <c r="DU418"/>
      <c r="DV418"/>
    </row>
    <row r="419" spans="1:126" x14ac:dyDescent="0.25">
      <c r="A419" s="28" t="s">
        <v>131</v>
      </c>
      <c r="B419" t="s">
        <v>129</v>
      </c>
      <c r="C419" s="32" t="s">
        <v>361</v>
      </c>
      <c r="D419" t="s">
        <v>242</v>
      </c>
      <c r="E419" s="1">
        <v>35000</v>
      </c>
      <c r="F419" s="1">
        <f t="shared" si="142"/>
        <v>1004.5</v>
      </c>
      <c r="G419" s="1">
        <v>0</v>
      </c>
      <c r="H419" s="1">
        <f t="shared" si="143"/>
        <v>1064</v>
      </c>
      <c r="I419" s="1">
        <v>125</v>
      </c>
      <c r="J419" s="1">
        <v>2193.5</v>
      </c>
      <c r="K419" s="1">
        <v>32806.5</v>
      </c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  <c r="BN419" s="28"/>
      <c r="BO419" s="28"/>
      <c r="BP419" s="28"/>
      <c r="BQ419" s="28"/>
      <c r="BR419" s="28"/>
      <c r="BS419" s="28"/>
      <c r="BT419" s="28"/>
      <c r="BU419" s="28"/>
      <c r="BV419" s="28"/>
      <c r="BW419" s="28"/>
      <c r="BX419" s="28"/>
      <c r="BY419" s="28"/>
      <c r="BZ419" s="28"/>
      <c r="CA419" s="28"/>
      <c r="CB419" s="28"/>
      <c r="CC419" s="28"/>
      <c r="CD419" s="28"/>
      <c r="CE419" s="28"/>
      <c r="CF419" s="28"/>
      <c r="CG419" s="28"/>
      <c r="CH419" s="28"/>
      <c r="CI419" s="28"/>
      <c r="CJ419" s="28"/>
      <c r="CK419" s="28"/>
      <c r="CL419" s="28"/>
      <c r="CM419" s="28"/>
      <c r="CN419" s="28"/>
      <c r="CO419" s="28"/>
      <c r="CP419" s="28"/>
      <c r="CQ419" s="28"/>
      <c r="CR419" s="28"/>
      <c r="CS419" s="28"/>
      <c r="CT419" s="28"/>
      <c r="CU419" s="28"/>
      <c r="CV419" s="28"/>
      <c r="CW419" s="28"/>
      <c r="CX419" s="28"/>
      <c r="CY419" s="28"/>
      <c r="CZ419" s="28"/>
      <c r="DA419" s="28"/>
      <c r="DB419" s="28"/>
      <c r="DC419" s="28"/>
      <c r="DD419" s="28"/>
      <c r="DE419" s="28"/>
      <c r="DF419" s="28"/>
      <c r="DG419" s="28"/>
      <c r="DH419" s="28"/>
      <c r="DI419" s="28"/>
      <c r="DJ419" s="28"/>
      <c r="DK419" s="28"/>
      <c r="DL419" s="28"/>
    </row>
    <row r="420" spans="1:126" x14ac:dyDescent="0.25">
      <c r="A420" t="s">
        <v>366</v>
      </c>
      <c r="B420" t="s">
        <v>102</v>
      </c>
      <c r="C420" s="32" t="s">
        <v>362</v>
      </c>
      <c r="D420" t="s">
        <v>242</v>
      </c>
      <c r="E420" s="1">
        <v>82000</v>
      </c>
      <c r="F420" s="1">
        <f t="shared" si="142"/>
        <v>2353.4</v>
      </c>
      <c r="G420" s="1">
        <v>7871.32</v>
      </c>
      <c r="H420" s="1">
        <f t="shared" si="143"/>
        <v>2492.8000000000002</v>
      </c>
      <c r="I420" s="1">
        <v>25</v>
      </c>
      <c r="J420" s="1">
        <v>12742.52</v>
      </c>
      <c r="K420" s="1">
        <v>69257.48</v>
      </c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  <c r="BN420" s="28"/>
      <c r="BO420" s="28"/>
      <c r="BP420" s="28"/>
      <c r="BQ420" s="28"/>
      <c r="BR420" s="28"/>
      <c r="BS420" s="28"/>
      <c r="BT420" s="28"/>
      <c r="BU420" s="28"/>
      <c r="BV420" s="28"/>
      <c r="BW420" s="28"/>
      <c r="BX420" s="28"/>
      <c r="BY420" s="28"/>
      <c r="BZ420" s="28"/>
      <c r="CA420" s="28"/>
      <c r="CB420" s="28"/>
      <c r="CC420" s="28"/>
      <c r="CD420" s="28"/>
      <c r="CE420" s="28"/>
      <c r="CF420" s="28"/>
      <c r="CG420" s="28"/>
      <c r="CH420" s="28"/>
      <c r="CI420" s="28"/>
      <c r="CJ420" s="28"/>
      <c r="CK420" s="28"/>
      <c r="CL420" s="28"/>
      <c r="CM420" s="28"/>
      <c r="CN420" s="28"/>
      <c r="CO420" s="28"/>
      <c r="CP420" s="28"/>
      <c r="CQ420" s="28"/>
      <c r="CR420" s="28"/>
      <c r="CS420" s="28"/>
      <c r="CT420" s="28"/>
      <c r="CU420" s="28"/>
      <c r="CV420" s="28"/>
      <c r="CW420" s="28"/>
      <c r="CX420" s="28"/>
      <c r="CY420" s="28"/>
      <c r="CZ420" s="28"/>
      <c r="DA420" s="28"/>
      <c r="DB420" s="28"/>
      <c r="DC420" s="28"/>
      <c r="DD420" s="28"/>
      <c r="DE420" s="28"/>
      <c r="DF420" s="28"/>
      <c r="DG420" s="28"/>
      <c r="DH420" s="28"/>
      <c r="DI420" s="28"/>
      <c r="DJ420" s="28"/>
      <c r="DK420" s="28"/>
      <c r="DL420" s="28"/>
      <c r="DM420"/>
      <c r="DN420"/>
      <c r="DO420"/>
      <c r="DP420"/>
      <c r="DQ420"/>
      <c r="DR420"/>
      <c r="DS420"/>
      <c r="DT420"/>
      <c r="DU420"/>
      <c r="DV420"/>
    </row>
    <row r="421" spans="1:126" x14ac:dyDescent="0.25">
      <c r="A421" s="28" t="s">
        <v>431</v>
      </c>
      <c r="B421" t="s">
        <v>16</v>
      </c>
      <c r="C421" s="32" t="s">
        <v>362</v>
      </c>
      <c r="D421" t="s">
        <v>242</v>
      </c>
      <c r="E421" s="1">
        <v>48000</v>
      </c>
      <c r="F421" s="1">
        <f t="shared" si="142"/>
        <v>1377.6</v>
      </c>
      <c r="G421" s="1">
        <v>1571.73</v>
      </c>
      <c r="H421" s="1">
        <f t="shared" si="143"/>
        <v>1459.2</v>
      </c>
      <c r="I421" s="1">
        <v>275</v>
      </c>
      <c r="J421" s="1">
        <v>4683.53</v>
      </c>
      <c r="K421" s="1">
        <v>43316.47</v>
      </c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  <c r="BN421" s="28"/>
      <c r="BO421" s="28"/>
      <c r="BP421" s="28"/>
      <c r="BQ421" s="28"/>
      <c r="BR421" s="28"/>
      <c r="BS421" s="28"/>
      <c r="BT421" s="28"/>
      <c r="BU421" s="28"/>
      <c r="BV421" s="28"/>
      <c r="BW421" s="28"/>
      <c r="BX421" s="28"/>
      <c r="BY421" s="28"/>
      <c r="BZ421" s="28"/>
      <c r="CA421" s="28"/>
      <c r="CB421" s="28"/>
      <c r="CC421" s="28"/>
      <c r="CD421" s="28"/>
      <c r="CE421" s="28"/>
      <c r="CF421" s="28"/>
      <c r="CG421" s="28"/>
      <c r="CH421" s="28"/>
      <c r="CI421" s="28"/>
      <c r="CJ421" s="28"/>
      <c r="CK421" s="28"/>
      <c r="CL421" s="28"/>
      <c r="CM421" s="28"/>
      <c r="CN421" s="28"/>
      <c r="CO421" s="28"/>
      <c r="CP421" s="28"/>
      <c r="CQ421" s="28"/>
      <c r="CR421" s="28"/>
      <c r="CS421" s="28"/>
      <c r="CT421" s="28"/>
      <c r="CU421" s="28"/>
      <c r="CV421" s="28"/>
      <c r="CW421" s="28"/>
      <c r="CX421" s="28"/>
      <c r="CY421" s="28"/>
      <c r="CZ421" s="28"/>
      <c r="DA421" s="28"/>
      <c r="DB421" s="28"/>
      <c r="DC421" s="28"/>
      <c r="DD421" s="28"/>
      <c r="DE421" s="28"/>
      <c r="DF421" s="28"/>
      <c r="DG421" s="28"/>
      <c r="DH421" s="28"/>
      <c r="DI421" s="28"/>
      <c r="DJ421" s="28"/>
      <c r="DK421" s="28"/>
      <c r="DL421" s="28"/>
    </row>
    <row r="422" spans="1:126" x14ac:dyDescent="0.25">
      <c r="A422" t="s">
        <v>306</v>
      </c>
      <c r="B422" t="s">
        <v>432</v>
      </c>
      <c r="C422" s="32" t="s">
        <v>362</v>
      </c>
      <c r="D422" t="s">
        <v>242</v>
      </c>
      <c r="E422" s="1">
        <v>60000</v>
      </c>
      <c r="F422" s="1">
        <f t="shared" si="142"/>
        <v>1722</v>
      </c>
      <c r="G422" s="1">
        <v>3486.68</v>
      </c>
      <c r="H422" s="1">
        <f t="shared" si="143"/>
        <v>1824</v>
      </c>
      <c r="I422" s="1">
        <v>175</v>
      </c>
      <c r="J422" s="1">
        <v>7207.68</v>
      </c>
      <c r="K422" s="1">
        <v>52792.32</v>
      </c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  <c r="BN422" s="28"/>
      <c r="BO422" s="28"/>
      <c r="BP422" s="28"/>
      <c r="BQ422" s="28"/>
      <c r="BR422" s="28"/>
      <c r="BS422" s="28"/>
      <c r="BT422" s="28"/>
      <c r="BU422" s="28"/>
      <c r="BV422" s="28"/>
      <c r="BW422" s="28"/>
      <c r="BX422" s="28"/>
      <c r="BY422" s="28"/>
      <c r="BZ422" s="28"/>
      <c r="CA422" s="28"/>
      <c r="CB422" s="28"/>
      <c r="CC422" s="28"/>
      <c r="CD422" s="28"/>
      <c r="CE422" s="28"/>
      <c r="CF422" s="28"/>
      <c r="CG422" s="28"/>
      <c r="CH422" s="28"/>
      <c r="CI422" s="28"/>
      <c r="CJ422" s="28"/>
      <c r="CK422" s="28"/>
      <c r="CL422" s="28"/>
      <c r="CM422" s="28"/>
      <c r="CN422" s="28"/>
      <c r="CO422" s="28"/>
      <c r="CP422" s="28"/>
      <c r="CQ422" s="28"/>
      <c r="CR422" s="28"/>
      <c r="CS422" s="28"/>
      <c r="CT422" s="28"/>
      <c r="CU422" s="28"/>
      <c r="CV422" s="28"/>
      <c r="CW422" s="28"/>
      <c r="CX422" s="28"/>
      <c r="CY422" s="28"/>
      <c r="CZ422" s="28"/>
      <c r="DA422" s="28"/>
      <c r="DB422" s="28"/>
      <c r="DC422" s="28"/>
      <c r="DD422" s="28"/>
      <c r="DE422" s="28"/>
      <c r="DF422" s="28"/>
      <c r="DG422" s="28"/>
      <c r="DH422" s="28"/>
      <c r="DI422" s="28"/>
      <c r="DJ422" s="28"/>
      <c r="DK422" s="28"/>
      <c r="DL422" s="28"/>
    </row>
    <row r="423" spans="1:126" x14ac:dyDescent="0.25">
      <c r="A423" s="3" t="s">
        <v>12</v>
      </c>
      <c r="B423" s="3">
        <v>5</v>
      </c>
      <c r="C423" s="34"/>
      <c r="D423" s="3"/>
      <c r="E423" s="4">
        <f>SUM(E418:E422)</f>
        <v>260000</v>
      </c>
      <c r="F423" s="4">
        <f>SUM(F418:F422)</f>
        <v>7462</v>
      </c>
      <c r="G423" s="4">
        <f>SUM(G418:G422)</f>
        <v>12929.73</v>
      </c>
      <c r="H423" s="4">
        <f>SUM(H418:H422)</f>
        <v>7904</v>
      </c>
      <c r="I423" s="4">
        <f>SUM(I418:I422)</f>
        <v>725</v>
      </c>
      <c r="J423" s="4">
        <f>SUM(J418:J419)+J420+J421+J422</f>
        <v>29020.73</v>
      </c>
      <c r="K423" s="4">
        <f>SUM(K418:K419)+K420+K421+K422</f>
        <v>230979.27</v>
      </c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  <c r="BN423" s="28"/>
      <c r="BO423" s="28"/>
      <c r="BP423" s="28"/>
      <c r="BQ423" s="28"/>
      <c r="BR423" s="28"/>
      <c r="BS423" s="28"/>
      <c r="BT423" s="28"/>
      <c r="BU423" s="28"/>
      <c r="BV423" s="28"/>
      <c r="BW423" s="28"/>
      <c r="BX423" s="28"/>
      <c r="BY423" s="28"/>
      <c r="BZ423" s="28"/>
      <c r="CA423" s="28"/>
      <c r="CB423" s="28"/>
      <c r="CC423" s="28"/>
      <c r="CD423" s="28"/>
      <c r="CE423" s="28"/>
      <c r="CF423" s="28"/>
      <c r="CG423" s="28"/>
      <c r="CH423" s="28"/>
      <c r="CI423" s="28"/>
      <c r="CJ423" s="28"/>
      <c r="CK423" s="28"/>
      <c r="CL423" s="28"/>
      <c r="CM423" s="28"/>
      <c r="CN423" s="28"/>
      <c r="CO423" s="28"/>
      <c r="CP423" s="28"/>
      <c r="CQ423" s="28"/>
      <c r="CR423" s="28"/>
      <c r="CS423" s="28"/>
      <c r="CT423" s="28"/>
      <c r="CU423" s="28"/>
      <c r="CV423" s="28"/>
      <c r="CW423" s="28"/>
      <c r="CX423" s="28"/>
      <c r="CY423" s="28"/>
      <c r="CZ423" s="28"/>
      <c r="DA423" s="28"/>
      <c r="DB423" s="28"/>
      <c r="DC423" s="28"/>
      <c r="DD423" s="28"/>
      <c r="DE423" s="28"/>
      <c r="DF423" s="28"/>
      <c r="DG423" s="28"/>
      <c r="DH423" s="28"/>
      <c r="DI423" s="28"/>
      <c r="DJ423" s="28"/>
      <c r="DK423" s="28"/>
      <c r="DL423" s="28"/>
    </row>
    <row r="424" spans="1:126" s="5" customFormat="1" x14ac:dyDescent="0.25">
      <c r="C424" s="39"/>
      <c r="E424" s="30"/>
      <c r="F424" s="30"/>
      <c r="G424" s="30"/>
      <c r="H424" s="30"/>
      <c r="I424" s="30"/>
      <c r="J424" s="30"/>
      <c r="K424" s="30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  <c r="BN424" s="28"/>
      <c r="BO424" s="28"/>
      <c r="BP424" s="28"/>
      <c r="BQ424" s="28"/>
      <c r="BR424" s="28"/>
      <c r="BS424" s="28"/>
      <c r="BT424" s="28"/>
      <c r="BU424" s="28"/>
      <c r="BV424" s="28"/>
      <c r="BW424" s="28"/>
      <c r="BX424" s="28"/>
      <c r="BY424" s="28"/>
      <c r="BZ424" s="28"/>
      <c r="CA424" s="28"/>
      <c r="CB424" s="28"/>
      <c r="CC424" s="28"/>
      <c r="CD424" s="28"/>
      <c r="CE424" s="28"/>
      <c r="CF424" s="28"/>
      <c r="CG424" s="28"/>
      <c r="CH424" s="28"/>
      <c r="CI424" s="28"/>
      <c r="CJ424" s="28"/>
      <c r="CK424" s="28"/>
      <c r="CL424" s="28"/>
      <c r="CM424" s="28"/>
      <c r="CN424" s="28"/>
      <c r="CO424" s="28"/>
      <c r="CP424" s="28"/>
      <c r="CQ424" s="28"/>
      <c r="CR424" s="28"/>
      <c r="CS424" s="28"/>
      <c r="CT424" s="28"/>
      <c r="CU424" s="28"/>
      <c r="CV424" s="28"/>
      <c r="CW424" s="28"/>
      <c r="CX424" s="28"/>
      <c r="CY424" s="28"/>
      <c r="CZ424" s="28"/>
      <c r="DA424" s="28"/>
      <c r="DB424" s="28"/>
      <c r="DC424" s="28"/>
      <c r="DD424" s="28"/>
      <c r="DE424" s="28"/>
      <c r="DF424" s="28"/>
      <c r="DG424" s="28"/>
      <c r="DH424" s="28"/>
      <c r="DI424" s="28"/>
      <c r="DJ424" s="28"/>
      <c r="DK424" s="28"/>
      <c r="DL424" s="28"/>
    </row>
    <row r="425" spans="1:126" x14ac:dyDescent="0.25">
      <c r="A425" s="6" t="s">
        <v>352</v>
      </c>
      <c r="B425" s="5"/>
      <c r="C425" s="39"/>
      <c r="D425" s="5"/>
      <c r="E425" s="30"/>
      <c r="F425" s="30"/>
      <c r="G425" s="30"/>
      <c r="H425" s="30"/>
      <c r="I425" s="30"/>
      <c r="J425" s="30"/>
      <c r="K425" s="30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  <c r="BN425" s="28"/>
      <c r="BO425" s="28"/>
      <c r="BP425" s="28"/>
      <c r="BQ425" s="28"/>
      <c r="BR425" s="28"/>
      <c r="BS425" s="28"/>
      <c r="BT425" s="28"/>
      <c r="BU425" s="28"/>
      <c r="BV425" s="28"/>
      <c r="BW425" s="28"/>
      <c r="BX425" s="28"/>
      <c r="BY425" s="28"/>
      <c r="BZ425" s="28"/>
      <c r="CA425" s="28"/>
      <c r="CB425" s="28"/>
      <c r="CC425" s="28"/>
      <c r="CD425" s="28"/>
      <c r="CE425" s="28"/>
      <c r="CF425" s="28"/>
      <c r="CG425" s="28"/>
      <c r="CH425" s="28"/>
      <c r="CI425" s="28"/>
      <c r="CJ425" s="28"/>
      <c r="CK425" s="28"/>
      <c r="CL425" s="28"/>
      <c r="CM425" s="28"/>
      <c r="CN425" s="28"/>
      <c r="CO425" s="28"/>
      <c r="CP425" s="28"/>
      <c r="CQ425" s="28"/>
      <c r="CR425" s="28"/>
      <c r="CS425" s="28"/>
      <c r="CT425" s="28"/>
      <c r="CU425" s="28"/>
      <c r="CV425" s="28"/>
      <c r="CW425" s="28"/>
      <c r="CX425" s="28"/>
      <c r="CY425" s="28"/>
      <c r="CZ425" s="28"/>
      <c r="DA425" s="28"/>
      <c r="DB425" s="28"/>
      <c r="DC425" s="28"/>
      <c r="DD425" s="28"/>
      <c r="DE425" s="28"/>
      <c r="DF425" s="28"/>
      <c r="DG425" s="28"/>
      <c r="DH425" s="28"/>
      <c r="DI425" s="28"/>
      <c r="DJ425" s="28"/>
      <c r="DK425" s="28"/>
      <c r="DL425" s="28"/>
    </row>
    <row r="426" spans="1:126" ht="17.25" customHeight="1" x14ac:dyDescent="0.25">
      <c r="A426" s="61" t="s">
        <v>433</v>
      </c>
      <c r="B426" s="5" t="s">
        <v>11</v>
      </c>
      <c r="C426" s="39" t="s">
        <v>361</v>
      </c>
      <c r="D426" s="5" t="s">
        <v>240</v>
      </c>
      <c r="E426" s="30">
        <v>165000</v>
      </c>
      <c r="F426" s="30">
        <v>4735.5</v>
      </c>
      <c r="G426" s="30">
        <v>27413.040000000001</v>
      </c>
      <c r="H426" s="30">
        <v>4943.8</v>
      </c>
      <c r="I426" s="30">
        <v>4815</v>
      </c>
      <c r="J426" s="30">
        <f>+F426+G426+H426+I426</f>
        <v>41907.339999999997</v>
      </c>
      <c r="K426" s="30">
        <f>+E426-J426</f>
        <v>123092.66</v>
      </c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  <c r="BN426" s="28"/>
      <c r="BO426" s="28"/>
      <c r="BP426" s="28"/>
      <c r="BQ426" s="28"/>
      <c r="BR426" s="28"/>
      <c r="BS426" s="28"/>
      <c r="BT426" s="28"/>
      <c r="BU426" s="28"/>
      <c r="BV426" s="28"/>
      <c r="BW426" s="28"/>
      <c r="BX426" s="28"/>
      <c r="BY426" s="28"/>
      <c r="BZ426" s="28"/>
      <c r="CA426" s="28"/>
      <c r="CB426" s="28"/>
      <c r="CC426" s="28"/>
      <c r="CD426" s="28"/>
      <c r="CE426" s="28"/>
      <c r="CF426" s="28"/>
      <c r="CG426" s="28"/>
      <c r="CH426" s="28"/>
      <c r="CI426" s="28"/>
      <c r="CJ426" s="28"/>
      <c r="CK426" s="28"/>
      <c r="CL426" s="28"/>
      <c r="CM426" s="28"/>
      <c r="CN426" s="28"/>
      <c r="CO426" s="28"/>
      <c r="CP426" s="28"/>
      <c r="CQ426" s="28"/>
      <c r="CR426" s="28"/>
      <c r="CS426" s="28"/>
      <c r="CT426" s="28"/>
      <c r="CU426" s="28"/>
      <c r="CV426" s="28"/>
      <c r="CW426" s="28"/>
      <c r="CX426" s="28"/>
      <c r="CY426" s="28"/>
      <c r="CZ426" s="28"/>
      <c r="DA426" s="28"/>
      <c r="DB426" s="28"/>
      <c r="DC426" s="28"/>
      <c r="DD426" s="28"/>
      <c r="DE426" s="28"/>
      <c r="DF426" s="28"/>
      <c r="DG426" s="28"/>
      <c r="DH426" s="28"/>
      <c r="DI426" s="28"/>
      <c r="DJ426" s="28"/>
      <c r="DK426" s="28"/>
      <c r="DL426" s="28"/>
    </row>
    <row r="427" spans="1:126" s="77" customFormat="1" x14ac:dyDescent="0.25">
      <c r="A427" s="5" t="s">
        <v>156</v>
      </c>
      <c r="B427" s="5" t="s">
        <v>20</v>
      </c>
      <c r="C427" s="39" t="s">
        <v>361</v>
      </c>
      <c r="D427" s="5" t="s">
        <v>240</v>
      </c>
      <c r="E427" s="30">
        <v>32000</v>
      </c>
      <c r="F427" s="30">
        <v>918.4</v>
      </c>
      <c r="G427" s="30">
        <v>0</v>
      </c>
      <c r="H427" s="30">
        <f>E427*0.0304</f>
        <v>972.8</v>
      </c>
      <c r="I427" s="30">
        <v>275</v>
      </c>
      <c r="J427" s="30">
        <f t="shared" ref="J427:J429" si="144">+F427+G427+H427+I427</f>
        <v>2166.1999999999998</v>
      </c>
      <c r="K427" s="30">
        <f t="shared" ref="K427:K429" si="145">+E427-J427</f>
        <v>29833.8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26"/>
      <c r="AN427" s="26"/>
      <c r="AO427" s="26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  <c r="BN427" s="28"/>
      <c r="BO427" s="28"/>
      <c r="BP427" s="28"/>
      <c r="BQ427" s="28"/>
      <c r="BR427" s="28"/>
      <c r="BS427" s="28"/>
      <c r="BT427" s="28"/>
      <c r="BU427" s="28"/>
      <c r="BV427" s="28"/>
      <c r="BW427" s="28"/>
      <c r="BX427" s="28"/>
      <c r="BY427" s="28"/>
      <c r="BZ427" s="28"/>
      <c r="CA427" s="28"/>
      <c r="CB427" s="28"/>
      <c r="CC427" s="28"/>
      <c r="CD427" s="28"/>
      <c r="CE427" s="28"/>
      <c r="CF427" s="28"/>
      <c r="CG427" s="28"/>
      <c r="CH427" s="28"/>
      <c r="CI427" s="28"/>
      <c r="CJ427" s="28"/>
      <c r="CK427" s="28"/>
      <c r="CL427" s="28"/>
      <c r="CM427" s="28"/>
      <c r="CN427" s="28"/>
      <c r="CO427" s="28"/>
      <c r="CP427" s="28"/>
      <c r="CQ427" s="28"/>
      <c r="CR427" s="28"/>
      <c r="CS427" s="28"/>
      <c r="CT427" s="28"/>
      <c r="CU427" s="28"/>
      <c r="CV427" s="28"/>
      <c r="CW427" s="28"/>
      <c r="CX427" s="28"/>
      <c r="CY427" s="28"/>
      <c r="CZ427" s="28"/>
      <c r="DA427" s="28"/>
      <c r="DB427" s="28"/>
      <c r="DC427" s="28"/>
      <c r="DD427" s="28"/>
      <c r="DE427" s="28"/>
      <c r="DF427" s="28"/>
      <c r="DG427" s="28"/>
      <c r="DH427" s="28"/>
      <c r="DI427" s="28"/>
      <c r="DJ427" s="28"/>
      <c r="DK427" s="28"/>
      <c r="DL427" s="28"/>
    </row>
    <row r="428" spans="1:126" s="77" customFormat="1" ht="16.5" customHeight="1" x14ac:dyDescent="0.25">
      <c r="A428" s="5" t="s">
        <v>149</v>
      </c>
      <c r="B428" s="5" t="s">
        <v>330</v>
      </c>
      <c r="C428" s="39" t="s">
        <v>362</v>
      </c>
      <c r="D428" s="5" t="s">
        <v>240</v>
      </c>
      <c r="E428" s="30">
        <v>44000</v>
      </c>
      <c r="F428" s="30">
        <v>1262.8</v>
      </c>
      <c r="G428" s="30">
        <v>1007.19</v>
      </c>
      <c r="H428" s="30">
        <f t="shared" ref="H428" si="146">E428*0.0304</f>
        <v>1337.6</v>
      </c>
      <c r="I428" s="30">
        <v>275</v>
      </c>
      <c r="J428" s="30">
        <f t="shared" si="144"/>
        <v>3882.59</v>
      </c>
      <c r="K428" s="30">
        <f t="shared" si="145"/>
        <v>40117.410000000003</v>
      </c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  <c r="BN428" s="28"/>
      <c r="BO428" s="28"/>
      <c r="BP428" s="28"/>
      <c r="BQ428" s="28"/>
      <c r="BR428" s="28"/>
      <c r="BS428" s="28"/>
      <c r="BT428" s="28"/>
      <c r="BU428" s="28"/>
      <c r="BV428" s="28"/>
      <c r="BW428" s="28"/>
      <c r="BX428" s="28"/>
      <c r="BY428" s="28"/>
      <c r="BZ428" s="28"/>
      <c r="CA428" s="28"/>
      <c r="CB428" s="28"/>
      <c r="CC428" s="28"/>
      <c r="CD428" s="28"/>
      <c r="CE428" s="28"/>
      <c r="CF428" s="28"/>
      <c r="CG428" s="28"/>
      <c r="CH428" s="28"/>
      <c r="CI428" s="28"/>
      <c r="CJ428" s="28"/>
      <c r="CK428" s="28"/>
      <c r="CL428" s="28"/>
      <c r="CM428" s="28"/>
      <c r="CN428" s="28"/>
      <c r="CO428" s="28"/>
      <c r="CP428" s="28"/>
      <c r="CQ428" s="28"/>
      <c r="CR428" s="28"/>
      <c r="CS428" s="28"/>
      <c r="CT428" s="28"/>
      <c r="CU428" s="28"/>
      <c r="CV428" s="28"/>
      <c r="CW428" s="28"/>
      <c r="CX428" s="28"/>
      <c r="CY428" s="28"/>
      <c r="CZ428" s="28"/>
      <c r="DA428" s="28"/>
      <c r="DB428" s="28"/>
      <c r="DC428" s="28"/>
      <c r="DD428" s="28"/>
      <c r="DE428" s="28"/>
      <c r="DF428" s="28"/>
      <c r="DG428" s="28"/>
      <c r="DH428" s="28"/>
      <c r="DI428" s="28"/>
      <c r="DJ428" s="28"/>
      <c r="DK428" s="28"/>
      <c r="DL428" s="28"/>
    </row>
    <row r="429" spans="1:126" s="77" customFormat="1" x14ac:dyDescent="0.25">
      <c r="A429" s="5" t="s">
        <v>97</v>
      </c>
      <c r="B429" s="5" t="s">
        <v>378</v>
      </c>
      <c r="C429" s="39" t="s">
        <v>361</v>
      </c>
      <c r="D429" s="5" t="s">
        <v>240</v>
      </c>
      <c r="E429" s="30">
        <v>61000</v>
      </c>
      <c r="F429" s="30">
        <v>1750.7</v>
      </c>
      <c r="G429" s="30">
        <v>3674.86</v>
      </c>
      <c r="H429" s="30">
        <v>1854.4</v>
      </c>
      <c r="I429" s="30">
        <v>175</v>
      </c>
      <c r="J429" s="30">
        <f t="shared" si="144"/>
        <v>7454.96</v>
      </c>
      <c r="K429" s="30">
        <f t="shared" si="145"/>
        <v>53545.04</v>
      </c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  <c r="BN429" s="28"/>
      <c r="BO429" s="28"/>
      <c r="BP429" s="28"/>
      <c r="BQ429" s="28"/>
      <c r="BR429" s="28"/>
      <c r="BS429" s="28"/>
      <c r="BT429" s="28"/>
      <c r="BU429" s="28"/>
      <c r="BV429" s="28"/>
      <c r="BW429" s="28"/>
      <c r="BX429" s="28"/>
      <c r="BY429" s="28"/>
      <c r="BZ429" s="28"/>
      <c r="CA429" s="28"/>
      <c r="CB429" s="28"/>
      <c r="CC429" s="28"/>
      <c r="CD429" s="28"/>
      <c r="CE429" s="28"/>
      <c r="CF429" s="28"/>
      <c r="CG429" s="28"/>
      <c r="CH429" s="28"/>
      <c r="CI429" s="28"/>
      <c r="CJ429" s="28"/>
      <c r="CK429" s="28"/>
      <c r="CL429" s="28"/>
      <c r="CM429" s="28"/>
      <c r="CN429" s="28"/>
      <c r="CO429" s="28"/>
      <c r="CP429" s="28"/>
      <c r="CQ429" s="28"/>
      <c r="CR429" s="28"/>
      <c r="CS429" s="28"/>
      <c r="CT429" s="28"/>
      <c r="CU429" s="28"/>
      <c r="CV429" s="28"/>
      <c r="CW429" s="28"/>
      <c r="CX429" s="28"/>
      <c r="CY429" s="28"/>
      <c r="CZ429" s="28"/>
      <c r="DA429" s="28"/>
      <c r="DB429" s="28"/>
      <c r="DC429" s="28"/>
      <c r="DD429" s="28"/>
      <c r="DE429" s="28"/>
      <c r="DF429" s="28"/>
      <c r="DG429" s="28"/>
      <c r="DH429" s="28"/>
      <c r="DI429" s="28"/>
      <c r="DJ429" s="28"/>
      <c r="DK429" s="28"/>
      <c r="DL429" s="28"/>
    </row>
    <row r="430" spans="1:126" s="76" customFormat="1" x14ac:dyDescent="0.25">
      <c r="A430" s="64" t="s">
        <v>12</v>
      </c>
      <c r="B430" s="64">
        <v>4</v>
      </c>
      <c r="C430" s="65"/>
      <c r="D430" s="64"/>
      <c r="E430" s="66">
        <f>SUM(E426:E429)</f>
        <v>302000</v>
      </c>
      <c r="F430" s="66">
        <f>SUM(F426:F429)</f>
        <v>8667.4</v>
      </c>
      <c r="G430" s="66">
        <f>SUM(G428:G428)+G429+G426+G427</f>
        <v>32095.09</v>
      </c>
      <c r="H430" s="66">
        <f>SUM(H426:H429)</f>
        <v>9108.6</v>
      </c>
      <c r="I430" s="66">
        <f>SUM(I426:I429)</f>
        <v>5540</v>
      </c>
      <c r="J430" s="66">
        <f>SUM(J426:J429)</f>
        <v>55411.09</v>
      </c>
      <c r="K430" s="66">
        <f>SUM(K426:K429)</f>
        <v>246588.91</v>
      </c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28"/>
      <c r="AN430" s="28"/>
      <c r="AO430" s="28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</row>
    <row r="431" spans="1:126" s="77" customFormat="1" x14ac:dyDescent="0.25">
      <c r="A431" s="5"/>
      <c r="B431" s="5"/>
      <c r="C431" s="39"/>
      <c r="D431" s="5"/>
      <c r="E431" s="30"/>
      <c r="F431" s="30"/>
      <c r="G431" s="30"/>
      <c r="H431" s="30"/>
      <c r="I431" s="30"/>
      <c r="J431" s="30"/>
      <c r="K431" s="30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  <c r="BN431" s="28"/>
      <c r="BO431" s="28"/>
      <c r="BP431" s="28"/>
      <c r="BQ431" s="28"/>
      <c r="BR431" s="28"/>
      <c r="BS431" s="28"/>
      <c r="BT431" s="28"/>
      <c r="BU431" s="28"/>
      <c r="BV431" s="28"/>
      <c r="BW431" s="28"/>
      <c r="BX431" s="28"/>
      <c r="BY431" s="28"/>
      <c r="BZ431" s="28"/>
      <c r="CA431" s="28"/>
      <c r="CB431" s="28"/>
      <c r="CC431" s="28"/>
      <c r="CD431" s="28"/>
      <c r="CE431" s="28"/>
      <c r="CF431" s="28"/>
      <c r="CG431" s="28"/>
      <c r="CH431" s="28"/>
      <c r="CI431" s="28"/>
      <c r="CJ431" s="28"/>
      <c r="CK431" s="28"/>
      <c r="CL431" s="28"/>
      <c r="CM431" s="28"/>
      <c r="CN431" s="28"/>
      <c r="CO431" s="28"/>
      <c r="CP431" s="28"/>
      <c r="CQ431" s="28"/>
      <c r="CR431" s="28"/>
      <c r="CS431" s="28"/>
      <c r="CT431" s="28"/>
      <c r="CU431" s="28"/>
      <c r="CV431" s="28"/>
      <c r="CW431" s="28"/>
      <c r="CX431" s="28"/>
      <c r="CY431" s="28"/>
      <c r="CZ431" s="28"/>
      <c r="DA431" s="28"/>
      <c r="DB431" s="28"/>
      <c r="DC431" s="28"/>
      <c r="DD431" s="28"/>
      <c r="DE431" s="28"/>
      <c r="DF431" s="28"/>
      <c r="DG431" s="28"/>
      <c r="DH431" s="28"/>
      <c r="DI431" s="28"/>
      <c r="DJ431" s="28"/>
      <c r="DK431" s="28"/>
      <c r="DL431" s="28"/>
    </row>
    <row r="432" spans="1:126" s="77" customFormat="1" x14ac:dyDescent="0.25">
      <c r="A432" s="6" t="s">
        <v>353</v>
      </c>
      <c r="B432" s="5"/>
      <c r="C432" s="39"/>
      <c r="D432" s="5"/>
      <c r="E432" s="30"/>
      <c r="F432" s="30"/>
      <c r="G432" s="30"/>
      <c r="H432" s="30"/>
      <c r="I432" s="30"/>
      <c r="J432" s="30"/>
      <c r="K432" s="30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  <c r="BV432" s="28"/>
      <c r="BW432" s="28"/>
      <c r="BX432" s="28"/>
      <c r="BY432" s="28"/>
      <c r="BZ432" s="28"/>
      <c r="CA432" s="28"/>
      <c r="CB432" s="28"/>
      <c r="CC432" s="28"/>
      <c r="CD432" s="28"/>
      <c r="CE432" s="28"/>
      <c r="CF432" s="28"/>
      <c r="CG432" s="28"/>
      <c r="CH432" s="28"/>
      <c r="CI432" s="28"/>
      <c r="CJ432" s="28"/>
      <c r="CK432" s="28"/>
      <c r="CL432" s="28"/>
      <c r="CM432" s="28"/>
      <c r="CN432" s="28"/>
      <c r="CO432" s="28"/>
      <c r="CP432" s="28"/>
      <c r="CQ432" s="28"/>
      <c r="CR432" s="28"/>
      <c r="CS432" s="28"/>
      <c r="CT432" s="28"/>
      <c r="CU432" s="28"/>
      <c r="CV432" s="28"/>
      <c r="CW432" s="28"/>
      <c r="CX432" s="28"/>
      <c r="CY432" s="28"/>
      <c r="CZ432" s="28"/>
      <c r="DA432" s="28"/>
      <c r="DB432" s="28"/>
      <c r="DC432" s="28"/>
      <c r="DD432" s="28"/>
      <c r="DE432" s="28"/>
      <c r="DF432" s="28"/>
      <c r="DG432" s="28"/>
      <c r="DH432" s="28"/>
      <c r="DI432" s="28"/>
      <c r="DJ432" s="28"/>
      <c r="DK432" s="28"/>
      <c r="DL432" s="28"/>
    </row>
    <row r="433" spans="1:280" s="77" customFormat="1" x14ac:dyDescent="0.25">
      <c r="A433" s="5" t="s">
        <v>140</v>
      </c>
      <c r="B433" s="5" t="s">
        <v>16</v>
      </c>
      <c r="C433" s="39" t="s">
        <v>362</v>
      </c>
      <c r="D433" s="5" t="s">
        <v>240</v>
      </c>
      <c r="E433" s="30">
        <v>120000</v>
      </c>
      <c r="F433" s="30">
        <f>E433*0.0287</f>
        <v>3444</v>
      </c>
      <c r="G433" s="30">
        <v>16809.87</v>
      </c>
      <c r="H433" s="30">
        <f>E433*0.0304</f>
        <v>3648</v>
      </c>
      <c r="I433" s="30">
        <v>25</v>
      </c>
      <c r="J433" s="30">
        <f>+F433+G433+H433+I433</f>
        <v>23926.87</v>
      </c>
      <c r="K433" s="30">
        <f>E433-J433</f>
        <v>96073.13</v>
      </c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  <c r="BN433" s="28"/>
      <c r="BO433" s="28"/>
      <c r="BP433" s="28"/>
      <c r="BQ433" s="28"/>
      <c r="BR433" s="28"/>
      <c r="BS433" s="28"/>
      <c r="BT433" s="28"/>
      <c r="BU433" s="28"/>
      <c r="BV433" s="28"/>
      <c r="BW433" s="28"/>
      <c r="BX433" s="28"/>
      <c r="BY433" s="28"/>
      <c r="BZ433" s="28"/>
      <c r="CA433" s="28"/>
      <c r="CB433" s="28"/>
      <c r="CC433" s="28"/>
      <c r="CD433" s="28"/>
      <c r="CE433" s="28"/>
      <c r="CF433" s="28"/>
      <c r="CG433" s="28"/>
      <c r="CH433" s="28"/>
      <c r="CI433" s="28"/>
      <c r="CJ433" s="28"/>
      <c r="CK433" s="28"/>
      <c r="CL433" s="28"/>
      <c r="CM433" s="28"/>
      <c r="CN433" s="28"/>
      <c r="CO433" s="28"/>
      <c r="CP433" s="28"/>
      <c r="CQ433" s="28"/>
      <c r="CR433" s="28"/>
      <c r="CS433" s="28"/>
      <c r="CT433" s="28"/>
      <c r="CU433" s="28"/>
      <c r="CV433" s="28"/>
      <c r="CW433" s="28"/>
      <c r="CX433" s="28"/>
      <c r="CY433" s="28"/>
      <c r="CZ433" s="28"/>
      <c r="DA433" s="28"/>
      <c r="DB433" s="28"/>
      <c r="DC433" s="28"/>
      <c r="DD433" s="28"/>
      <c r="DE433" s="28"/>
      <c r="DF433" s="28"/>
      <c r="DG433" s="28"/>
      <c r="DH433" s="28"/>
      <c r="DI433" s="28"/>
      <c r="DJ433" s="28"/>
      <c r="DK433" s="28"/>
      <c r="DL433" s="28"/>
    </row>
    <row r="434" spans="1:280" s="77" customFormat="1" x14ac:dyDescent="0.25">
      <c r="A434" s="5" t="s">
        <v>141</v>
      </c>
      <c r="B434" s="5" t="s">
        <v>434</v>
      </c>
      <c r="C434" s="39" t="s">
        <v>361</v>
      </c>
      <c r="D434" s="5" t="s">
        <v>240</v>
      </c>
      <c r="E434" s="30">
        <v>31682.5</v>
      </c>
      <c r="F434" s="30">
        <v>909.29</v>
      </c>
      <c r="G434" s="30">
        <v>0</v>
      </c>
      <c r="H434" s="30">
        <v>963.15</v>
      </c>
      <c r="I434" s="30">
        <v>3339.9</v>
      </c>
      <c r="J434" s="30">
        <f>+F434+G434+H434+I434</f>
        <v>5212.34</v>
      </c>
      <c r="K434" s="30">
        <v>26470.16</v>
      </c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  <c r="BN434" s="28"/>
      <c r="BO434" s="28"/>
      <c r="BP434" s="28"/>
      <c r="BQ434" s="28"/>
      <c r="BR434" s="28"/>
      <c r="BS434" s="28"/>
      <c r="BT434" s="28"/>
      <c r="BU434" s="28"/>
      <c r="BV434" s="28"/>
      <c r="BW434" s="28"/>
      <c r="BX434" s="28"/>
      <c r="BY434" s="28"/>
      <c r="BZ434" s="28"/>
      <c r="CA434" s="28"/>
      <c r="CB434" s="28"/>
      <c r="CC434" s="28"/>
      <c r="CD434" s="28"/>
      <c r="CE434" s="28"/>
      <c r="CF434" s="28"/>
      <c r="CG434" s="28"/>
      <c r="CH434" s="28"/>
      <c r="CI434" s="28"/>
      <c r="CJ434" s="28"/>
      <c r="CK434" s="28"/>
      <c r="CL434" s="28"/>
      <c r="CM434" s="28"/>
      <c r="CN434" s="28"/>
      <c r="CO434" s="28"/>
      <c r="CP434" s="28"/>
      <c r="CQ434" s="28"/>
      <c r="CR434" s="28"/>
      <c r="CS434" s="28"/>
      <c r="CT434" s="28"/>
      <c r="CU434" s="28"/>
      <c r="CV434" s="28"/>
      <c r="CW434" s="28"/>
      <c r="CX434" s="28"/>
      <c r="CY434" s="28"/>
      <c r="CZ434" s="28"/>
      <c r="DA434" s="28"/>
      <c r="DB434" s="28"/>
      <c r="DC434" s="28"/>
      <c r="DD434" s="28"/>
      <c r="DE434" s="28"/>
      <c r="DF434" s="28"/>
      <c r="DG434" s="28"/>
      <c r="DH434" s="28"/>
      <c r="DI434" s="28"/>
      <c r="DJ434" s="28"/>
      <c r="DK434" s="28"/>
      <c r="DL434" s="28"/>
    </row>
    <row r="435" spans="1:280" s="77" customFormat="1" x14ac:dyDescent="0.25">
      <c r="A435" s="64" t="s">
        <v>12</v>
      </c>
      <c r="B435" s="64">
        <v>2</v>
      </c>
      <c r="C435" s="65"/>
      <c r="D435" s="64"/>
      <c r="E435" s="66">
        <f>SUM(E433:E434)</f>
        <v>151682.5</v>
      </c>
      <c r="F435" s="66">
        <f>SUM(F433:F434)</f>
        <v>4353.29</v>
      </c>
      <c r="G435" s="66">
        <f t="shared" ref="G435:K435" si="147">SUM(G433:G434)</f>
        <v>16809.87</v>
      </c>
      <c r="H435" s="66">
        <f t="shared" si="147"/>
        <v>4611.1499999999996</v>
      </c>
      <c r="I435" s="66">
        <f t="shared" si="147"/>
        <v>3364.9</v>
      </c>
      <c r="J435" s="66">
        <f t="shared" si="147"/>
        <v>29139.21</v>
      </c>
      <c r="K435" s="66">
        <f t="shared" si="147"/>
        <v>122543.29</v>
      </c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26"/>
      <c r="AN435" s="26"/>
      <c r="AO435" s="26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  <c r="BN435" s="28"/>
      <c r="BO435" s="28"/>
      <c r="BP435" s="28"/>
      <c r="BQ435" s="28"/>
      <c r="BR435" s="28"/>
      <c r="BS435" s="28"/>
      <c r="BT435" s="28"/>
      <c r="BU435" s="28"/>
      <c r="BV435" s="28"/>
      <c r="BW435" s="28"/>
      <c r="BX435" s="28"/>
      <c r="BY435" s="28"/>
      <c r="BZ435" s="28"/>
      <c r="CA435" s="28"/>
      <c r="CB435" s="28"/>
      <c r="CC435" s="28"/>
      <c r="CD435" s="28"/>
      <c r="CE435" s="28"/>
      <c r="CF435" s="28"/>
      <c r="CG435" s="28"/>
      <c r="CH435" s="28"/>
      <c r="CI435" s="28"/>
      <c r="CJ435" s="28"/>
      <c r="CK435" s="28"/>
      <c r="CL435" s="28"/>
      <c r="CM435" s="28"/>
      <c r="CN435" s="28"/>
      <c r="CO435" s="28"/>
      <c r="CP435" s="28"/>
      <c r="CQ435" s="28"/>
      <c r="CR435" s="28"/>
      <c r="CS435" s="28"/>
      <c r="CT435" s="28"/>
      <c r="CU435" s="28"/>
      <c r="CV435" s="28"/>
      <c r="CW435" s="28"/>
      <c r="CX435" s="28"/>
      <c r="CY435" s="28"/>
      <c r="CZ435" s="28"/>
      <c r="DA435" s="28"/>
      <c r="DB435" s="28"/>
      <c r="DC435" s="28"/>
      <c r="DD435" s="28"/>
      <c r="DE435" s="28"/>
      <c r="DF435" s="28"/>
      <c r="DG435" s="28"/>
      <c r="DH435" s="28"/>
      <c r="DI435" s="28"/>
      <c r="DJ435" s="28"/>
      <c r="DK435" s="28"/>
      <c r="DL435" s="28"/>
    </row>
    <row r="436" spans="1:280" s="77" customFormat="1" x14ac:dyDescent="0.25">
      <c r="A436" s="5"/>
      <c r="B436" s="5"/>
      <c r="C436" s="39"/>
      <c r="D436" s="5"/>
      <c r="E436" s="30"/>
      <c r="F436" s="30"/>
      <c r="G436" s="30"/>
      <c r="H436" s="30"/>
      <c r="I436" s="30"/>
      <c r="J436" s="30"/>
      <c r="K436" s="30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  <c r="BN436" s="28"/>
      <c r="BO436" s="28"/>
      <c r="BP436" s="28"/>
      <c r="BQ436" s="28"/>
      <c r="BR436" s="28"/>
      <c r="BS436" s="28"/>
      <c r="BT436" s="28"/>
      <c r="BU436" s="28"/>
      <c r="BV436" s="28"/>
      <c r="BW436" s="28"/>
      <c r="BX436" s="28"/>
      <c r="BY436" s="28"/>
      <c r="BZ436" s="28"/>
      <c r="CA436" s="28"/>
      <c r="CB436" s="28"/>
      <c r="CC436" s="28"/>
      <c r="CD436" s="28"/>
      <c r="CE436" s="28"/>
      <c r="CF436" s="28"/>
      <c r="CG436" s="28"/>
      <c r="CH436" s="28"/>
      <c r="CI436" s="28"/>
      <c r="CJ436" s="28"/>
      <c r="CK436" s="28"/>
      <c r="CL436" s="28"/>
      <c r="CM436" s="28"/>
      <c r="CN436" s="28"/>
      <c r="CO436" s="28"/>
      <c r="CP436" s="28"/>
      <c r="CQ436" s="28"/>
      <c r="CR436" s="28"/>
      <c r="CS436" s="28"/>
      <c r="CT436" s="28"/>
      <c r="CU436" s="28"/>
      <c r="CV436" s="28"/>
      <c r="CW436" s="28"/>
      <c r="CX436" s="28"/>
      <c r="CY436" s="28"/>
      <c r="CZ436" s="28"/>
      <c r="DA436" s="28"/>
      <c r="DB436" s="28"/>
      <c r="DC436" s="28"/>
      <c r="DD436" s="28"/>
      <c r="DE436" s="28"/>
      <c r="DF436" s="28"/>
      <c r="DG436" s="28"/>
      <c r="DH436" s="28"/>
      <c r="DI436" s="28"/>
      <c r="DJ436" s="28"/>
      <c r="DK436" s="28"/>
      <c r="DL436" s="28"/>
    </row>
    <row r="437" spans="1:280" s="77" customFormat="1" x14ac:dyDescent="0.25">
      <c r="A437" s="74" t="s">
        <v>354</v>
      </c>
      <c r="B437" s="74"/>
      <c r="C437" s="40"/>
      <c r="D437" s="74"/>
      <c r="E437" s="74"/>
      <c r="F437" s="74"/>
      <c r="G437" s="74"/>
      <c r="H437" s="74"/>
      <c r="I437" s="74"/>
      <c r="J437" s="74"/>
      <c r="K437" s="74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26"/>
      <c r="AN437" s="26"/>
      <c r="AO437" s="26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  <c r="BN437" s="28"/>
      <c r="BO437" s="28"/>
      <c r="BP437" s="28"/>
      <c r="BQ437" s="28"/>
      <c r="BR437" s="28"/>
      <c r="BS437" s="28"/>
      <c r="BT437" s="28"/>
      <c r="BU437" s="28"/>
      <c r="BV437" s="28"/>
      <c r="BW437" s="28"/>
      <c r="BX437" s="28"/>
      <c r="BY437" s="28"/>
      <c r="BZ437" s="28"/>
      <c r="CA437" s="28"/>
      <c r="CB437" s="28"/>
      <c r="CC437" s="28"/>
      <c r="CD437" s="28"/>
      <c r="CE437" s="28"/>
      <c r="CF437" s="28"/>
      <c r="CG437" s="28"/>
      <c r="CH437" s="28"/>
      <c r="CI437" s="28"/>
      <c r="CJ437" s="28"/>
      <c r="CK437" s="28"/>
      <c r="CL437" s="28"/>
      <c r="CM437" s="28"/>
      <c r="CN437" s="28"/>
      <c r="CO437" s="28"/>
      <c r="CP437" s="28"/>
      <c r="CQ437" s="28"/>
      <c r="CR437" s="28"/>
      <c r="CS437" s="28"/>
      <c r="CT437" s="28"/>
      <c r="CU437" s="28"/>
      <c r="CV437" s="28"/>
      <c r="CW437" s="28"/>
      <c r="CX437" s="28"/>
      <c r="CY437" s="28"/>
      <c r="CZ437" s="28"/>
      <c r="DA437" s="28"/>
      <c r="DB437" s="28"/>
      <c r="DC437" s="28"/>
      <c r="DD437" s="28"/>
      <c r="DE437" s="28"/>
      <c r="DF437" s="28"/>
      <c r="DG437" s="28"/>
      <c r="DH437" s="28"/>
      <c r="DI437" s="28"/>
      <c r="DJ437" s="28"/>
      <c r="DK437" s="28"/>
      <c r="DL437" s="28"/>
    </row>
    <row r="438" spans="1:280" s="76" customFormat="1" x14ac:dyDescent="0.25">
      <c r="A438" s="5" t="s">
        <v>199</v>
      </c>
      <c r="B438" s="5" t="s">
        <v>393</v>
      </c>
      <c r="C438" s="39" t="s">
        <v>361</v>
      </c>
      <c r="D438" s="5" t="s">
        <v>240</v>
      </c>
      <c r="E438" s="30">
        <v>75000</v>
      </c>
      <c r="F438" s="30">
        <f>E438*0.0287</f>
        <v>2152.5</v>
      </c>
      <c r="G438" s="30">
        <v>5704.4</v>
      </c>
      <c r="H438" s="30">
        <f>E438*0.0304</f>
        <v>2280</v>
      </c>
      <c r="I438" s="30">
        <v>4649.8999999999996</v>
      </c>
      <c r="J438" s="30">
        <v>14786.8</v>
      </c>
      <c r="K438" s="30">
        <v>60213.2</v>
      </c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</row>
    <row r="439" spans="1:280" s="77" customFormat="1" x14ac:dyDescent="0.25">
      <c r="A439" s="5" t="s">
        <v>143</v>
      </c>
      <c r="B439" s="5" t="s">
        <v>144</v>
      </c>
      <c r="C439" s="39" t="s">
        <v>362</v>
      </c>
      <c r="D439" s="5" t="s">
        <v>240</v>
      </c>
      <c r="E439" s="30">
        <v>32000</v>
      </c>
      <c r="F439" s="30">
        <f t="shared" ref="F439:F444" si="148">E439*0.0287</f>
        <v>918.4</v>
      </c>
      <c r="G439" s="30">
        <v>0</v>
      </c>
      <c r="H439" s="30">
        <f t="shared" ref="H439:H443" si="149">E439*0.0304</f>
        <v>972.8</v>
      </c>
      <c r="I439" s="30">
        <v>125</v>
      </c>
      <c r="J439" s="30">
        <f t="shared" ref="J439:J441" si="150">F439+G439+H439+I439</f>
        <v>2016.2</v>
      </c>
      <c r="K439" s="30">
        <f t="shared" ref="K439" si="151">E439-J439</f>
        <v>29983.8</v>
      </c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  <c r="BN439" s="28"/>
      <c r="BO439" s="28"/>
      <c r="BP439" s="28"/>
      <c r="BQ439" s="28"/>
      <c r="BR439" s="28"/>
      <c r="BS439" s="28"/>
      <c r="BT439" s="28"/>
      <c r="BU439" s="28"/>
      <c r="BV439" s="28"/>
      <c r="BW439" s="28"/>
      <c r="BX439" s="28"/>
      <c r="BY439" s="28"/>
      <c r="BZ439" s="28"/>
      <c r="CA439" s="28"/>
      <c r="CB439" s="28"/>
      <c r="CC439" s="28"/>
      <c r="CD439" s="28"/>
      <c r="CE439" s="28"/>
      <c r="CF439" s="28"/>
      <c r="CG439" s="28"/>
      <c r="CH439" s="28"/>
      <c r="CI439" s="28"/>
      <c r="CJ439" s="28"/>
      <c r="CK439" s="28"/>
      <c r="CL439" s="28"/>
      <c r="CM439" s="28"/>
      <c r="CN439" s="28"/>
      <c r="CO439" s="28"/>
      <c r="CP439" s="28"/>
      <c r="CQ439" s="28"/>
      <c r="CR439" s="28"/>
      <c r="CS439" s="28"/>
      <c r="CT439" s="28"/>
      <c r="CU439" s="28"/>
      <c r="CV439" s="28"/>
      <c r="CW439" s="28"/>
      <c r="CX439" s="28"/>
      <c r="CY439" s="28"/>
      <c r="CZ439" s="28"/>
      <c r="DA439" s="28"/>
      <c r="DB439" s="28"/>
      <c r="DC439" s="28"/>
      <c r="DD439" s="28"/>
      <c r="DE439" s="28"/>
      <c r="DF439" s="28"/>
      <c r="DG439" s="28"/>
      <c r="DH439" s="28"/>
      <c r="DI439" s="28"/>
      <c r="DJ439" s="28"/>
      <c r="DK439" s="28"/>
      <c r="DL439" s="28"/>
    </row>
    <row r="440" spans="1:280" s="76" customFormat="1" x14ac:dyDescent="0.25">
      <c r="A440" s="5" t="s">
        <v>146</v>
      </c>
      <c r="B440" s="5" t="s">
        <v>139</v>
      </c>
      <c r="C440" s="39" t="s">
        <v>361</v>
      </c>
      <c r="D440" s="5" t="s">
        <v>242</v>
      </c>
      <c r="E440" s="30">
        <v>32000</v>
      </c>
      <c r="F440" s="30">
        <f>E440*0.0287</f>
        <v>918.4</v>
      </c>
      <c r="G440" s="30">
        <v>0</v>
      </c>
      <c r="H440" s="30">
        <v>972.8</v>
      </c>
      <c r="I440" s="30">
        <v>1615</v>
      </c>
      <c r="J440" s="30">
        <v>3506.2</v>
      </c>
      <c r="K440" s="30">
        <v>28493.8</v>
      </c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</row>
    <row r="441" spans="1:280" s="76" customFormat="1" x14ac:dyDescent="0.25">
      <c r="A441" s="5" t="s">
        <v>145</v>
      </c>
      <c r="B441" s="5" t="s">
        <v>144</v>
      </c>
      <c r="C441" s="39" t="s">
        <v>361</v>
      </c>
      <c r="D441" s="5" t="s">
        <v>242</v>
      </c>
      <c r="E441" s="30">
        <v>32000</v>
      </c>
      <c r="F441" s="30">
        <f t="shared" si="148"/>
        <v>918.4</v>
      </c>
      <c r="G441" s="30">
        <v>0</v>
      </c>
      <c r="H441" s="30">
        <f t="shared" si="149"/>
        <v>972.8</v>
      </c>
      <c r="I441" s="30">
        <v>315</v>
      </c>
      <c r="J441" s="30">
        <f t="shared" si="150"/>
        <v>2206.1999999999998</v>
      </c>
      <c r="K441" s="30">
        <v>29793.8</v>
      </c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</row>
    <row r="442" spans="1:280" s="77" customFormat="1" x14ac:dyDescent="0.25">
      <c r="A442" s="5" t="s">
        <v>138</v>
      </c>
      <c r="B442" s="5" t="s">
        <v>139</v>
      </c>
      <c r="C442" s="39" t="s">
        <v>361</v>
      </c>
      <c r="D442" s="5" t="s">
        <v>242</v>
      </c>
      <c r="E442" s="30">
        <v>11000</v>
      </c>
      <c r="F442" s="30">
        <f>E442*0.0287</f>
        <v>315.7</v>
      </c>
      <c r="G442" s="30">
        <v>0</v>
      </c>
      <c r="H442" s="30">
        <v>334.4</v>
      </c>
      <c r="I442" s="30">
        <v>75</v>
      </c>
      <c r="J442" s="30">
        <v>725.1</v>
      </c>
      <c r="K442" s="30">
        <v>10274.9</v>
      </c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26"/>
      <c r="AN442" s="26"/>
      <c r="AO442" s="26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  <c r="BN442" s="28"/>
      <c r="BO442" s="28"/>
      <c r="BP442" s="28"/>
      <c r="BQ442" s="28"/>
      <c r="BR442" s="28"/>
      <c r="BS442" s="28"/>
      <c r="BT442" s="28"/>
      <c r="BU442" s="28"/>
      <c r="BV442" s="28"/>
      <c r="BW442" s="28"/>
      <c r="BX442" s="28"/>
      <c r="BY442" s="28"/>
      <c r="BZ442" s="28"/>
      <c r="CA442" s="28"/>
      <c r="CB442" s="28"/>
      <c r="CC442" s="28"/>
      <c r="CD442" s="28"/>
      <c r="CE442" s="28"/>
      <c r="CF442" s="28"/>
      <c r="CG442" s="28"/>
      <c r="CH442" s="28"/>
      <c r="CI442" s="28"/>
      <c r="CJ442" s="28"/>
      <c r="CK442" s="28"/>
      <c r="CL442" s="28"/>
      <c r="CM442" s="28"/>
      <c r="CN442" s="28"/>
      <c r="CO442" s="28"/>
      <c r="CP442" s="28"/>
      <c r="CQ442" s="28"/>
      <c r="CR442" s="28"/>
      <c r="CS442" s="28"/>
      <c r="CT442" s="28"/>
      <c r="CU442" s="28"/>
      <c r="CV442" s="28"/>
      <c r="CW442" s="28"/>
      <c r="CX442" s="28"/>
      <c r="CY442" s="28"/>
      <c r="CZ442" s="28"/>
      <c r="DA442" s="28"/>
      <c r="DB442" s="28"/>
      <c r="DC442" s="28"/>
      <c r="DD442" s="28"/>
      <c r="DE442" s="28"/>
      <c r="DF442" s="28"/>
      <c r="DG442" s="28"/>
      <c r="DH442" s="28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  <c r="IF442" s="5"/>
      <c r="IG442" s="5"/>
      <c r="IH442" s="5"/>
      <c r="II442" s="5"/>
      <c r="IJ442" s="5"/>
      <c r="IK442" s="5"/>
      <c r="IL442" s="5"/>
      <c r="IM442" s="5"/>
      <c r="IN442" s="5"/>
      <c r="IO442" s="5"/>
      <c r="IP442" s="5"/>
      <c r="IQ442" s="5"/>
      <c r="IR442" s="5"/>
      <c r="IS442" s="5"/>
      <c r="IT442" s="5"/>
      <c r="IU442" s="5"/>
      <c r="IV442" s="5"/>
      <c r="IW442" s="5"/>
      <c r="IX442" s="5"/>
      <c r="IY442" s="5"/>
      <c r="IZ442" s="5"/>
      <c r="JA442" s="5"/>
      <c r="JB442" s="5"/>
      <c r="JC442" s="5"/>
      <c r="JD442" s="5"/>
      <c r="JE442" s="5"/>
      <c r="JF442" s="5"/>
      <c r="JG442" s="5"/>
      <c r="JH442" s="5"/>
      <c r="JI442" s="5"/>
      <c r="JJ442" s="5"/>
      <c r="JK442" s="5"/>
      <c r="JL442" s="5"/>
      <c r="JM442" s="5"/>
      <c r="JN442" s="5"/>
      <c r="JO442" s="5"/>
      <c r="JP442" s="5"/>
      <c r="JQ442" s="5"/>
      <c r="JR442" s="5"/>
      <c r="JS442" s="5"/>
      <c r="JT442" s="5"/>
    </row>
    <row r="443" spans="1:280" s="76" customFormat="1" x14ac:dyDescent="0.25">
      <c r="A443" s="5" t="s">
        <v>147</v>
      </c>
      <c r="B443" s="5" t="s">
        <v>139</v>
      </c>
      <c r="C443" s="39" t="s">
        <v>361</v>
      </c>
      <c r="D443" s="5" t="s">
        <v>242</v>
      </c>
      <c r="E443" s="30">
        <v>13420</v>
      </c>
      <c r="F443" s="30">
        <f t="shared" si="148"/>
        <v>385.15</v>
      </c>
      <c r="G443" s="30">
        <v>0</v>
      </c>
      <c r="H443" s="30">
        <f t="shared" si="149"/>
        <v>407.97</v>
      </c>
      <c r="I443" s="30">
        <v>125</v>
      </c>
      <c r="J443" s="30">
        <f>F443+G443+H443+I443</f>
        <v>918.12</v>
      </c>
      <c r="K443" s="30">
        <f>E443-J443</f>
        <v>12501.88</v>
      </c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/>
      <c r="HA443" s="6"/>
      <c r="HB443" s="6"/>
      <c r="HC443" s="6"/>
      <c r="HD443" s="6"/>
      <c r="HE443" s="6"/>
      <c r="HF443" s="6"/>
      <c r="HG443" s="6"/>
      <c r="HH443" s="6"/>
      <c r="HI443" s="6"/>
      <c r="HJ443" s="6"/>
      <c r="HK443" s="6"/>
      <c r="HL443" s="6"/>
      <c r="HM443" s="6"/>
      <c r="HN443" s="6"/>
      <c r="HO443" s="6"/>
      <c r="HP443" s="6"/>
      <c r="HQ443" s="6"/>
      <c r="HR443" s="6"/>
      <c r="HS443" s="6"/>
      <c r="HT443" s="6"/>
      <c r="HU443" s="6"/>
      <c r="HV443" s="6"/>
      <c r="HW443" s="6"/>
      <c r="HX443" s="6"/>
      <c r="HY443" s="6"/>
      <c r="HZ443" s="6"/>
      <c r="IA443" s="6"/>
      <c r="IB443" s="6"/>
      <c r="IC443" s="6"/>
      <c r="ID443" s="6"/>
      <c r="IE443" s="6"/>
      <c r="IF443" s="6"/>
      <c r="IG443" s="6"/>
      <c r="IH443" s="6"/>
      <c r="II443" s="6"/>
      <c r="IJ443" s="6"/>
      <c r="IK443" s="6"/>
      <c r="IL443" s="6"/>
      <c r="IM443" s="6"/>
      <c r="IN443" s="6"/>
      <c r="IO443" s="6"/>
      <c r="IP443" s="6"/>
      <c r="IQ443" s="6"/>
      <c r="IR443" s="6"/>
      <c r="IS443" s="6"/>
      <c r="IT443" s="6"/>
      <c r="IU443" s="6"/>
      <c r="IV443" s="6"/>
      <c r="IW443" s="6"/>
      <c r="IX443" s="6"/>
      <c r="IY443" s="6"/>
      <c r="IZ443" s="6"/>
      <c r="JA443" s="6"/>
      <c r="JB443" s="6"/>
      <c r="JC443" s="6"/>
      <c r="JD443" s="6"/>
      <c r="JE443" s="6"/>
      <c r="JF443" s="6"/>
      <c r="JG443" s="6"/>
      <c r="JH443" s="6"/>
      <c r="JI443" s="6"/>
      <c r="JJ443" s="6"/>
      <c r="JK443" s="6"/>
      <c r="JL443" s="6"/>
      <c r="JM443" s="6"/>
      <c r="JN443" s="6"/>
      <c r="JO443" s="6"/>
      <c r="JP443" s="6"/>
      <c r="JQ443" s="6"/>
      <c r="JR443" s="6"/>
      <c r="JS443" s="6"/>
      <c r="JT443" s="6"/>
    </row>
    <row r="444" spans="1:280" s="76" customFormat="1" x14ac:dyDescent="0.25">
      <c r="A444" s="5" t="s">
        <v>435</v>
      </c>
      <c r="B444" s="5" t="s">
        <v>93</v>
      </c>
      <c r="C444" s="39" t="s">
        <v>362</v>
      </c>
      <c r="D444" s="5" t="s">
        <v>242</v>
      </c>
      <c r="E444" s="30">
        <v>32272.44</v>
      </c>
      <c r="F444" s="30">
        <f t="shared" si="148"/>
        <v>926.22</v>
      </c>
      <c r="G444" s="30">
        <v>0</v>
      </c>
      <c r="H444" s="30">
        <v>981.08</v>
      </c>
      <c r="I444" s="30">
        <v>25</v>
      </c>
      <c r="J444" s="30">
        <v>1932.3</v>
      </c>
      <c r="K444" s="30">
        <v>30340.14</v>
      </c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/>
      <c r="GL444" s="6"/>
      <c r="GM444" s="6"/>
      <c r="GN444" s="6"/>
      <c r="GO444" s="6"/>
      <c r="GP444" s="6"/>
      <c r="GQ444" s="6"/>
      <c r="GR444" s="6"/>
      <c r="GS444" s="6"/>
      <c r="GT444" s="6"/>
      <c r="GU444" s="6"/>
      <c r="GV444" s="6"/>
      <c r="GW444" s="6"/>
      <c r="GX444" s="6"/>
      <c r="GY444" s="6"/>
      <c r="GZ444" s="6"/>
      <c r="HA444" s="6"/>
      <c r="HB444" s="6"/>
      <c r="HC444" s="6"/>
      <c r="HD444" s="6"/>
      <c r="HE444" s="6"/>
      <c r="HF444" s="6"/>
      <c r="HG444" s="6"/>
      <c r="HH444" s="6"/>
      <c r="HI444" s="6"/>
      <c r="HJ444" s="6"/>
      <c r="HK444" s="6"/>
      <c r="HL444" s="6"/>
      <c r="HM444" s="6"/>
      <c r="HN444" s="6"/>
      <c r="HO444" s="6"/>
      <c r="HP444" s="6"/>
      <c r="HQ444" s="6"/>
      <c r="HR444" s="6"/>
      <c r="HS444" s="6"/>
      <c r="HT444" s="6"/>
      <c r="HU444" s="6"/>
      <c r="HV444" s="6"/>
      <c r="HW444" s="6"/>
      <c r="HX444" s="6"/>
      <c r="HY444" s="6"/>
      <c r="HZ444" s="6"/>
      <c r="IA444" s="6"/>
      <c r="IB444" s="6"/>
      <c r="IC444" s="6"/>
      <c r="ID444" s="6"/>
      <c r="IE444" s="6"/>
      <c r="IF444" s="6"/>
      <c r="IG444" s="6"/>
      <c r="IH444" s="6"/>
      <c r="II444" s="6"/>
      <c r="IJ444" s="6"/>
      <c r="IK444" s="6"/>
      <c r="IL444" s="6"/>
      <c r="IM444" s="6"/>
      <c r="IN444" s="6"/>
      <c r="IO444" s="6"/>
      <c r="IP444" s="6"/>
      <c r="IQ444" s="6"/>
      <c r="IR444" s="6"/>
      <c r="IS444" s="6"/>
      <c r="IT444" s="6"/>
      <c r="IU444" s="6"/>
      <c r="IV444" s="6"/>
      <c r="IW444" s="6"/>
      <c r="IX444" s="6"/>
      <c r="IY444" s="6"/>
      <c r="IZ444" s="6"/>
      <c r="JA444" s="6"/>
      <c r="JB444" s="6"/>
      <c r="JC444" s="6"/>
      <c r="JD444" s="6"/>
      <c r="JE444" s="6"/>
      <c r="JF444" s="6"/>
      <c r="JG444" s="6"/>
      <c r="JH444" s="6"/>
      <c r="JI444" s="6"/>
      <c r="JJ444" s="6"/>
      <c r="JK444" s="6"/>
      <c r="JL444" s="6"/>
      <c r="JM444" s="6"/>
      <c r="JN444" s="6"/>
      <c r="JO444" s="6"/>
      <c r="JP444" s="6"/>
      <c r="JQ444" s="6"/>
      <c r="JR444" s="6"/>
      <c r="JS444" s="6"/>
      <c r="JT444" s="6"/>
    </row>
    <row r="445" spans="1:280" s="76" customFormat="1" x14ac:dyDescent="0.25">
      <c r="A445" s="5" t="s">
        <v>142</v>
      </c>
      <c r="B445" s="5" t="s">
        <v>212</v>
      </c>
      <c r="C445" s="39" t="s">
        <v>361</v>
      </c>
      <c r="D445" s="5" t="s">
        <v>240</v>
      </c>
      <c r="E445" s="30">
        <v>47000</v>
      </c>
      <c r="F445" s="30">
        <f>E445*0.0287</f>
        <v>1348.9</v>
      </c>
      <c r="G445" s="30">
        <v>1430.6</v>
      </c>
      <c r="H445" s="30">
        <f>E445*0.0304</f>
        <v>1428.8</v>
      </c>
      <c r="I445" s="30">
        <v>275</v>
      </c>
      <c r="J445" s="30">
        <f>F445+G445+H445+I445</f>
        <v>4483.3</v>
      </c>
      <c r="K445" s="30">
        <f>E445-J445</f>
        <v>42516.7</v>
      </c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28"/>
      <c r="AN445" s="28"/>
      <c r="AO445" s="28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/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/>
      <c r="HA445" s="6"/>
      <c r="HB445" s="6"/>
      <c r="HC445" s="6"/>
      <c r="HD445" s="6"/>
      <c r="HE445" s="6"/>
      <c r="HF445" s="6"/>
      <c r="HG445" s="6"/>
      <c r="HH445" s="6"/>
      <c r="HI445" s="6"/>
      <c r="HJ445" s="6"/>
      <c r="HK445" s="6"/>
      <c r="HL445" s="6"/>
      <c r="HM445" s="6"/>
      <c r="HN445" s="6"/>
      <c r="HO445" s="6"/>
      <c r="HP445" s="6"/>
      <c r="HQ445" s="6"/>
      <c r="HR445" s="6"/>
      <c r="HS445" s="6"/>
      <c r="HT445" s="6"/>
      <c r="HU445" s="6"/>
      <c r="HV445" s="6"/>
      <c r="HW445" s="6"/>
      <c r="HX445" s="6"/>
      <c r="HY445" s="6"/>
      <c r="HZ445" s="6"/>
      <c r="IA445" s="6"/>
      <c r="IB445" s="6"/>
      <c r="IC445" s="6"/>
      <c r="ID445" s="6"/>
      <c r="IE445" s="6"/>
      <c r="IF445" s="6"/>
      <c r="IG445" s="6"/>
      <c r="IH445" s="6"/>
      <c r="II445" s="6"/>
      <c r="IJ445" s="6"/>
      <c r="IK445" s="6"/>
      <c r="IL445" s="6"/>
      <c r="IM445" s="6"/>
      <c r="IN445" s="6"/>
      <c r="IO445" s="6"/>
      <c r="IP445" s="6"/>
      <c r="IQ445" s="6"/>
      <c r="IR445" s="6"/>
      <c r="IS445" s="6"/>
      <c r="IT445" s="6"/>
      <c r="IU445" s="6"/>
      <c r="IV445" s="6"/>
      <c r="IW445" s="6"/>
      <c r="IX445" s="6"/>
      <c r="IY445" s="6"/>
      <c r="IZ445" s="6"/>
      <c r="JA445" s="6"/>
      <c r="JB445" s="6"/>
      <c r="JC445" s="6"/>
      <c r="JD445" s="6"/>
      <c r="JE445" s="6"/>
      <c r="JF445" s="6"/>
      <c r="JG445" s="6"/>
      <c r="JH445" s="6"/>
      <c r="JI445" s="6"/>
      <c r="JJ445" s="6"/>
      <c r="JK445" s="6"/>
      <c r="JL445" s="6"/>
      <c r="JM445" s="6"/>
      <c r="JN445" s="6"/>
      <c r="JO445" s="6"/>
      <c r="JP445" s="6"/>
      <c r="JQ445" s="6"/>
      <c r="JR445" s="6"/>
      <c r="JS445" s="6"/>
      <c r="JT445" s="6"/>
    </row>
    <row r="446" spans="1:280" s="76" customFormat="1" x14ac:dyDescent="0.25">
      <c r="A446" s="64" t="s">
        <v>12</v>
      </c>
      <c r="B446" s="64">
        <v>8</v>
      </c>
      <c r="C446" s="65"/>
      <c r="D446" s="64"/>
      <c r="E446" s="66">
        <f t="shared" ref="E446:K446" si="152">SUM(E438:E445)</f>
        <v>274692.44</v>
      </c>
      <c r="F446" s="66">
        <f t="shared" si="152"/>
        <v>7883.67</v>
      </c>
      <c r="G446" s="66">
        <f>SUM(G438:G445)</f>
        <v>7135</v>
      </c>
      <c r="H446" s="66">
        <f t="shared" si="152"/>
        <v>8350.65</v>
      </c>
      <c r="I446" s="66">
        <f t="shared" si="152"/>
        <v>7204.9</v>
      </c>
      <c r="J446" s="66">
        <f t="shared" si="152"/>
        <v>30574.22</v>
      </c>
      <c r="K446" s="66">
        <f t="shared" si="152"/>
        <v>244118.22</v>
      </c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/>
      <c r="HA446" s="6"/>
      <c r="HB446" s="6"/>
      <c r="HC446" s="6"/>
      <c r="HD446" s="6"/>
      <c r="HE446" s="6"/>
      <c r="HF446" s="6"/>
      <c r="HG446" s="6"/>
      <c r="HH446" s="6"/>
      <c r="HI446" s="6"/>
      <c r="HJ446" s="6"/>
      <c r="HK446" s="6"/>
      <c r="HL446" s="6"/>
      <c r="HM446" s="6"/>
      <c r="HN446" s="6"/>
      <c r="HO446" s="6"/>
      <c r="HP446" s="6"/>
      <c r="HQ446" s="6"/>
      <c r="HR446" s="6"/>
      <c r="HS446" s="6"/>
      <c r="HT446" s="6"/>
      <c r="HU446" s="6"/>
      <c r="HV446" s="6"/>
      <c r="HW446" s="6"/>
      <c r="HX446" s="6"/>
      <c r="HY446" s="6"/>
      <c r="HZ446" s="6"/>
      <c r="IA446" s="6"/>
      <c r="IB446" s="6"/>
      <c r="IC446" s="6"/>
      <c r="ID446" s="6"/>
      <c r="IE446" s="6"/>
      <c r="IF446" s="6"/>
      <c r="IG446" s="6"/>
      <c r="IH446" s="6"/>
      <c r="II446" s="6"/>
      <c r="IJ446" s="6"/>
      <c r="IK446" s="6"/>
      <c r="IL446" s="6"/>
      <c r="IM446" s="6"/>
      <c r="IN446" s="6"/>
      <c r="IO446" s="6"/>
      <c r="IP446" s="6"/>
      <c r="IQ446" s="6"/>
      <c r="IR446" s="6"/>
      <c r="IS446" s="6"/>
      <c r="IT446" s="6"/>
      <c r="IU446" s="6"/>
      <c r="IV446" s="6"/>
      <c r="IW446" s="6"/>
      <c r="IX446" s="6"/>
      <c r="IY446" s="6"/>
      <c r="IZ446" s="6"/>
      <c r="JA446" s="6"/>
      <c r="JB446" s="6"/>
      <c r="JC446" s="6"/>
      <c r="JD446" s="6"/>
      <c r="JE446" s="6"/>
      <c r="JF446" s="6"/>
      <c r="JG446" s="6"/>
      <c r="JH446" s="6"/>
      <c r="JI446" s="6"/>
      <c r="JJ446" s="6"/>
      <c r="JK446" s="6"/>
      <c r="JL446" s="6"/>
      <c r="JM446" s="6"/>
      <c r="JN446" s="6"/>
      <c r="JO446" s="6"/>
      <c r="JP446" s="6"/>
      <c r="JQ446" s="6"/>
      <c r="JR446" s="6"/>
      <c r="JS446" s="6"/>
      <c r="JT446" s="6"/>
    </row>
    <row r="447" spans="1:280" s="76" customFormat="1" x14ac:dyDescent="0.25">
      <c r="A447" s="5"/>
      <c r="B447" s="5"/>
      <c r="C447" s="39"/>
      <c r="D447" s="5"/>
      <c r="E447" s="30"/>
      <c r="F447" s="30"/>
      <c r="G447" s="30"/>
      <c r="H447" s="30"/>
      <c r="I447" s="30"/>
      <c r="J447" s="30"/>
      <c r="K447" s="30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/>
      <c r="HA447" s="6"/>
      <c r="HB447" s="6"/>
      <c r="HC447" s="6"/>
      <c r="HD447" s="6"/>
      <c r="HE447" s="6"/>
      <c r="HF447" s="6"/>
      <c r="HG447" s="6"/>
      <c r="HH447" s="6"/>
      <c r="HI447" s="6"/>
      <c r="HJ447" s="6"/>
      <c r="HK447" s="6"/>
      <c r="HL447" s="6"/>
      <c r="HM447" s="6"/>
      <c r="HN447" s="6"/>
      <c r="HO447" s="6"/>
      <c r="HP447" s="6"/>
      <c r="HQ447" s="6"/>
      <c r="HR447" s="6"/>
      <c r="HS447" s="6"/>
      <c r="HT447" s="6"/>
      <c r="HU447" s="6"/>
      <c r="HV447" s="6"/>
      <c r="HW447" s="6"/>
      <c r="HX447" s="6"/>
      <c r="HY447" s="6"/>
      <c r="HZ447" s="6"/>
      <c r="IA447" s="6"/>
      <c r="IB447" s="6"/>
      <c r="IC447" s="6"/>
      <c r="ID447" s="6"/>
      <c r="IE447" s="6"/>
      <c r="IF447" s="6"/>
      <c r="IG447" s="6"/>
      <c r="IH447" s="6"/>
      <c r="II447" s="6"/>
      <c r="IJ447" s="6"/>
      <c r="IK447" s="6"/>
      <c r="IL447" s="6"/>
      <c r="IM447" s="6"/>
      <c r="IN447" s="6"/>
      <c r="IO447" s="6"/>
      <c r="IP447" s="6"/>
      <c r="IQ447" s="6"/>
      <c r="IR447" s="6"/>
      <c r="IS447" s="6"/>
      <c r="IT447" s="6"/>
      <c r="IU447" s="6"/>
      <c r="IV447" s="6"/>
      <c r="IW447" s="6"/>
      <c r="IX447" s="6"/>
      <c r="IY447" s="6"/>
      <c r="IZ447" s="6"/>
      <c r="JA447" s="6"/>
      <c r="JB447" s="6"/>
      <c r="JC447" s="6"/>
      <c r="JD447" s="6"/>
      <c r="JE447" s="6"/>
      <c r="JF447" s="6"/>
      <c r="JG447" s="6"/>
      <c r="JH447" s="6"/>
      <c r="JI447" s="6"/>
      <c r="JJ447" s="6"/>
      <c r="JK447" s="6"/>
      <c r="JL447" s="6"/>
      <c r="JM447" s="6"/>
      <c r="JN447" s="6"/>
      <c r="JO447" s="6"/>
      <c r="JP447" s="6"/>
      <c r="JQ447" s="6"/>
      <c r="JR447" s="6"/>
      <c r="JS447" s="6"/>
      <c r="JT447" s="6"/>
    </row>
    <row r="448" spans="1:280" s="77" customFormat="1" x14ac:dyDescent="0.25">
      <c r="A448" s="74" t="s">
        <v>457</v>
      </c>
      <c r="B448" s="74"/>
      <c r="C448" s="40"/>
      <c r="D448" s="74"/>
      <c r="E448" s="74"/>
      <c r="F448" s="74"/>
      <c r="G448" s="74"/>
      <c r="H448" s="74"/>
      <c r="I448" s="74"/>
      <c r="J448" s="74"/>
      <c r="K448" s="74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  <c r="IF448" s="5"/>
      <c r="IG448" s="5"/>
      <c r="IH448" s="5"/>
      <c r="II448" s="5"/>
      <c r="IJ448" s="5"/>
      <c r="IK448" s="5"/>
      <c r="IL448" s="5"/>
      <c r="IM448" s="5"/>
      <c r="IN448" s="5"/>
      <c r="IO448" s="5"/>
      <c r="IP448" s="5"/>
      <c r="IQ448" s="5"/>
      <c r="IR448" s="5"/>
      <c r="IS448" s="5"/>
      <c r="IT448" s="5"/>
      <c r="IU448" s="5"/>
      <c r="IV448" s="5"/>
      <c r="IW448" s="5"/>
      <c r="IX448" s="5"/>
      <c r="IY448" s="5"/>
      <c r="IZ448" s="5"/>
      <c r="JA448" s="5"/>
      <c r="JB448" s="5"/>
      <c r="JC448" s="5"/>
      <c r="JD448" s="5"/>
      <c r="JE448" s="5"/>
      <c r="JF448" s="5"/>
      <c r="JG448" s="5"/>
      <c r="JH448" s="5"/>
      <c r="JI448" s="5"/>
      <c r="JJ448" s="5"/>
      <c r="JK448" s="5"/>
      <c r="JL448" s="5"/>
      <c r="JM448" s="5"/>
      <c r="JN448" s="5"/>
      <c r="JO448" s="5"/>
      <c r="JP448" s="5"/>
      <c r="JQ448" s="5"/>
      <c r="JR448" s="5"/>
      <c r="JS448" s="5"/>
      <c r="JT448" s="5"/>
    </row>
    <row r="449" spans="1:280" s="76" customFormat="1" x14ac:dyDescent="0.25">
      <c r="A449" s="5" t="s">
        <v>150</v>
      </c>
      <c r="B449" s="5" t="s">
        <v>16</v>
      </c>
      <c r="C449" s="39" t="s">
        <v>362</v>
      </c>
      <c r="D449" s="5" t="s">
        <v>240</v>
      </c>
      <c r="E449" s="30">
        <v>89500</v>
      </c>
      <c r="F449" s="30">
        <f t="shared" ref="F449" si="153">E449*0.0287</f>
        <v>2568.65</v>
      </c>
      <c r="G449" s="30">
        <v>9257.39</v>
      </c>
      <c r="H449" s="30">
        <f t="shared" ref="H449" si="154">E449*0.0304</f>
        <v>2720.8</v>
      </c>
      <c r="I449" s="30">
        <v>1637.45</v>
      </c>
      <c r="J449" s="30">
        <v>16184.29</v>
      </c>
      <c r="K449" s="30">
        <v>73315.710000000006</v>
      </c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  <c r="HL449" s="6"/>
      <c r="HM449" s="6"/>
      <c r="HN449" s="6"/>
      <c r="HO449" s="6"/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/>
      <c r="IE449" s="6"/>
      <c r="IF449" s="6"/>
      <c r="IG449" s="6"/>
      <c r="IH449" s="6"/>
      <c r="II449" s="6"/>
      <c r="IJ449" s="6"/>
      <c r="IK449" s="6"/>
      <c r="IL449" s="6"/>
      <c r="IM449" s="6"/>
      <c r="IN449" s="6"/>
      <c r="IO449" s="6"/>
      <c r="IP449" s="6"/>
      <c r="IQ449" s="6"/>
      <c r="IR449" s="6"/>
      <c r="IS449" s="6"/>
      <c r="IT449" s="6"/>
      <c r="IU449" s="6"/>
      <c r="IV449" s="6"/>
      <c r="IW449" s="6"/>
      <c r="IX449" s="6"/>
      <c r="IY449" s="6"/>
      <c r="IZ449" s="6"/>
      <c r="JA449" s="6"/>
      <c r="JB449" s="6"/>
      <c r="JC449" s="6"/>
      <c r="JD449" s="6"/>
      <c r="JE449" s="6"/>
      <c r="JF449" s="6"/>
      <c r="JG449" s="6"/>
      <c r="JH449" s="6"/>
      <c r="JI449" s="6"/>
      <c r="JJ449" s="6"/>
      <c r="JK449" s="6"/>
      <c r="JL449" s="6"/>
      <c r="JM449" s="6"/>
      <c r="JN449" s="6"/>
      <c r="JO449" s="6"/>
      <c r="JP449" s="6"/>
      <c r="JQ449" s="6"/>
      <c r="JR449" s="6"/>
      <c r="JS449" s="6"/>
      <c r="JT449" s="6"/>
    </row>
    <row r="450" spans="1:280" s="76" customFormat="1" x14ac:dyDescent="0.25">
      <c r="A450" s="5" t="s">
        <v>148</v>
      </c>
      <c r="B450" s="5" t="s">
        <v>151</v>
      </c>
      <c r="C450" s="39" t="s">
        <v>361</v>
      </c>
      <c r="D450" s="5" t="s">
        <v>240</v>
      </c>
      <c r="E450" s="30">
        <v>44000</v>
      </c>
      <c r="F450" s="30">
        <f>E450*0.0287</f>
        <v>1262.8</v>
      </c>
      <c r="G450" s="30">
        <v>1007.19</v>
      </c>
      <c r="H450" s="30">
        <f>E450*0.0304</f>
        <v>1337.6</v>
      </c>
      <c r="I450" s="30">
        <v>315</v>
      </c>
      <c r="J450" s="30">
        <f>F450+G450+H450+I450</f>
        <v>3922.59</v>
      </c>
      <c r="K450" s="30">
        <f>E450-J450</f>
        <v>40077.410000000003</v>
      </c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  <c r="HL450" s="6"/>
      <c r="HM450" s="6"/>
      <c r="HN450" s="6"/>
      <c r="HO450" s="6"/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/>
      <c r="IE450" s="6"/>
      <c r="IF450" s="6"/>
      <c r="IG450" s="6"/>
      <c r="IH450" s="6"/>
      <c r="II450" s="6"/>
      <c r="IJ450" s="6"/>
      <c r="IK450" s="6"/>
      <c r="IL450" s="6"/>
      <c r="IM450" s="6"/>
      <c r="IN450" s="6"/>
      <c r="IO450" s="6"/>
      <c r="IP450" s="6"/>
      <c r="IQ450" s="6"/>
      <c r="IR450" s="6"/>
      <c r="IS450" s="6"/>
      <c r="IT450" s="6"/>
      <c r="IU450" s="6"/>
      <c r="IV450" s="6"/>
      <c r="IW450" s="6"/>
      <c r="IX450" s="6"/>
      <c r="IY450" s="6"/>
      <c r="IZ450" s="6"/>
      <c r="JA450" s="6"/>
      <c r="JB450" s="6"/>
      <c r="JC450" s="6"/>
      <c r="JD450" s="6"/>
      <c r="JE450" s="6"/>
      <c r="JF450" s="6"/>
      <c r="JG450" s="6"/>
      <c r="JH450" s="6"/>
      <c r="JI450" s="6"/>
      <c r="JJ450" s="6"/>
      <c r="JK450" s="6"/>
      <c r="JL450" s="6"/>
      <c r="JM450" s="6"/>
      <c r="JN450" s="6"/>
      <c r="JO450" s="6"/>
      <c r="JP450" s="6"/>
      <c r="JQ450" s="6"/>
      <c r="JR450" s="6"/>
      <c r="JS450" s="6"/>
      <c r="JT450" s="6"/>
    </row>
    <row r="451" spans="1:280" s="76" customFormat="1" x14ac:dyDescent="0.25">
      <c r="A451" s="3" t="s">
        <v>12</v>
      </c>
      <c r="B451" s="3">
        <v>2</v>
      </c>
      <c r="C451" s="34"/>
      <c r="D451" s="3"/>
      <c r="E451" s="4">
        <f t="shared" ref="E451:K451" si="155">SUM(E449:E450)</f>
        <v>133500</v>
      </c>
      <c r="F451" s="4">
        <f t="shared" si="155"/>
        <v>3831.45</v>
      </c>
      <c r="G451" s="4">
        <f>SUM(G449:G450)</f>
        <v>10264.58</v>
      </c>
      <c r="H451" s="4">
        <f t="shared" si="155"/>
        <v>4058.4</v>
      </c>
      <c r="I451" s="4">
        <f t="shared" si="155"/>
        <v>1952.45</v>
      </c>
      <c r="J451" s="4">
        <f t="shared" si="155"/>
        <v>20106.88</v>
      </c>
      <c r="K451" s="4">
        <f t="shared" si="155"/>
        <v>113393.12</v>
      </c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/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/>
      <c r="IE451" s="6"/>
      <c r="IF451" s="6"/>
      <c r="IG451" s="6"/>
      <c r="IH451" s="6"/>
      <c r="II451" s="6"/>
      <c r="IJ451" s="6"/>
      <c r="IK451" s="6"/>
      <c r="IL451" s="6"/>
      <c r="IM451" s="6"/>
      <c r="IN451" s="6"/>
      <c r="IO451" s="6"/>
      <c r="IP451" s="6"/>
      <c r="IQ451" s="6"/>
      <c r="IR451" s="6"/>
      <c r="IS451" s="6"/>
      <c r="IT451" s="6"/>
      <c r="IU451" s="6"/>
      <c r="IV451" s="6"/>
      <c r="IW451" s="6"/>
      <c r="IX451" s="6"/>
      <c r="IY451" s="6"/>
      <c r="IZ451" s="6"/>
      <c r="JA451" s="6"/>
      <c r="JB451" s="6"/>
      <c r="JC451" s="6"/>
      <c r="JD451" s="6"/>
      <c r="JE451" s="6"/>
      <c r="JF451" s="6"/>
      <c r="JG451" s="6"/>
      <c r="JH451" s="6"/>
      <c r="JI451" s="6"/>
      <c r="JJ451" s="6"/>
      <c r="JK451" s="6"/>
      <c r="JL451" s="6"/>
      <c r="JM451" s="6"/>
      <c r="JN451" s="6"/>
      <c r="JO451" s="6"/>
      <c r="JP451" s="6"/>
      <c r="JQ451" s="6"/>
      <c r="JR451" s="6"/>
      <c r="JS451" s="6"/>
      <c r="JT451" s="6"/>
    </row>
    <row r="452" spans="1:280" s="26" customFormat="1" x14ac:dyDescent="0.25">
      <c r="A452" s="26" t="s">
        <v>456</v>
      </c>
      <c r="C452" s="35"/>
      <c r="E452" s="27"/>
      <c r="F452" s="27"/>
      <c r="G452" s="27"/>
      <c r="H452" s="27"/>
      <c r="I452" s="27"/>
      <c r="J452" s="27"/>
      <c r="K452" s="27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5"/>
      <c r="AH452" s="5"/>
      <c r="AI452" s="5"/>
      <c r="AJ452" s="5"/>
      <c r="AK452" s="5"/>
      <c r="AL452" s="5"/>
      <c r="AM452" s="5"/>
      <c r="AN452" s="5"/>
      <c r="AO452" s="5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  <c r="IK452" s="6"/>
      <c r="IL452" s="6"/>
      <c r="IM452" s="6"/>
      <c r="IN452" s="6"/>
      <c r="IO452" s="6"/>
      <c r="IP452" s="6"/>
      <c r="IQ452" s="6"/>
      <c r="IR452" s="6"/>
      <c r="IS452" s="6"/>
      <c r="IT452" s="6"/>
      <c r="IU452" s="6"/>
      <c r="IV452" s="6"/>
      <c r="IW452" s="6"/>
      <c r="IX452" s="6"/>
      <c r="IY452" s="6"/>
      <c r="IZ452" s="6"/>
      <c r="JA452" s="6"/>
      <c r="JB452" s="6"/>
      <c r="JC452" s="6"/>
      <c r="JD452" s="6"/>
      <c r="JE452" s="6"/>
      <c r="JF452" s="6"/>
      <c r="JG452" s="6"/>
      <c r="JH452" s="6"/>
      <c r="JI452" s="6"/>
      <c r="JJ452" s="6"/>
      <c r="JK452" s="6"/>
      <c r="JL452" s="6"/>
      <c r="JM452" s="6"/>
      <c r="JN452" s="6"/>
      <c r="JO452" s="6"/>
      <c r="JP452" s="6"/>
      <c r="JQ452" s="6"/>
      <c r="JR452" s="6"/>
      <c r="JS452" s="6"/>
      <c r="JT452" s="6"/>
    </row>
    <row r="453" spans="1:280" s="3" customFormat="1" x14ac:dyDescent="0.25">
      <c r="A453" s="5" t="s">
        <v>277</v>
      </c>
      <c r="B453" t="s">
        <v>245</v>
      </c>
      <c r="C453" s="32" t="s">
        <v>361</v>
      </c>
      <c r="D453" t="s">
        <v>242</v>
      </c>
      <c r="E453" s="1">
        <v>25200</v>
      </c>
      <c r="F453" s="1">
        <f t="shared" ref="F453" si="156">E453*0.0287</f>
        <v>723.24</v>
      </c>
      <c r="G453" s="1">
        <v>0</v>
      </c>
      <c r="H453" s="1">
        <f t="shared" ref="H453" si="157">E453*0.0304</f>
        <v>766.08</v>
      </c>
      <c r="I453" s="1">
        <v>175</v>
      </c>
      <c r="J453" s="1">
        <f t="shared" ref="J453" si="158">+F453+G453+H453+I453</f>
        <v>1664.32</v>
      </c>
      <c r="K453" s="1">
        <f t="shared" ref="K453" si="159">+E453-J453</f>
        <v>23535.68</v>
      </c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5"/>
      <c r="AH453" s="5"/>
      <c r="AI453" s="5"/>
      <c r="AJ453" s="5"/>
      <c r="AK453" s="5"/>
      <c r="AL453" s="5"/>
      <c r="AM453" s="5"/>
      <c r="AN453" s="5"/>
      <c r="AO453" s="5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  <c r="IK453" s="6"/>
      <c r="IL453" s="6"/>
      <c r="IM453" s="6"/>
      <c r="IN453" s="6"/>
      <c r="IO453" s="6"/>
      <c r="IP453" s="6"/>
      <c r="IQ453" s="6"/>
      <c r="IR453" s="6"/>
      <c r="IS453" s="6"/>
      <c r="IT453" s="6"/>
      <c r="IU453" s="6"/>
      <c r="IV453" s="6"/>
      <c r="IW453" s="6"/>
      <c r="IX453" s="6"/>
      <c r="IY453" s="6"/>
      <c r="IZ453" s="6"/>
      <c r="JA453" s="6"/>
      <c r="JB453" s="6"/>
      <c r="JC453" s="6"/>
      <c r="JD453" s="6"/>
      <c r="JE453" s="6"/>
      <c r="JF453" s="6"/>
      <c r="JG453" s="6"/>
      <c r="JH453" s="6"/>
      <c r="JI453" s="6"/>
      <c r="JJ453" s="6"/>
      <c r="JK453" s="6"/>
      <c r="JL453" s="6"/>
      <c r="JM453" s="6"/>
      <c r="JN453" s="6"/>
      <c r="JO453" s="6"/>
      <c r="JP453" s="6"/>
      <c r="JQ453" s="6"/>
      <c r="JR453" s="6"/>
      <c r="JS453" s="6"/>
      <c r="JT453" s="6"/>
    </row>
    <row r="454" spans="1:280" s="64" customFormat="1" x14ac:dyDescent="0.25">
      <c r="A454" s="64" t="s">
        <v>12</v>
      </c>
      <c r="B454" s="64">
        <v>1</v>
      </c>
      <c r="C454" s="65"/>
      <c r="E454" s="66">
        <f t="shared" ref="E454:K454" si="160">E453</f>
        <v>25200</v>
      </c>
      <c r="F454" s="66">
        <f t="shared" si="160"/>
        <v>723.24</v>
      </c>
      <c r="G454" s="66">
        <f t="shared" si="160"/>
        <v>0</v>
      </c>
      <c r="H454" s="66">
        <f t="shared" si="160"/>
        <v>766.08</v>
      </c>
      <c r="I454" s="66">
        <f t="shared" si="160"/>
        <v>175</v>
      </c>
      <c r="J454" s="66">
        <f t="shared" si="160"/>
        <v>1664.32</v>
      </c>
      <c r="K454" s="66">
        <f t="shared" si="160"/>
        <v>23535.68</v>
      </c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 s="5"/>
      <c r="AH454" s="5"/>
      <c r="AI454" s="5"/>
      <c r="AJ454" s="5"/>
      <c r="AK454" s="5"/>
      <c r="AL454" s="5"/>
      <c r="AM454" s="5"/>
      <c r="AN454" s="5"/>
      <c r="AO454" s="5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6"/>
      <c r="IL454" s="6"/>
      <c r="IM454" s="6"/>
      <c r="IN454" s="6"/>
      <c r="IO454" s="6"/>
      <c r="IP454" s="6"/>
      <c r="IQ454" s="6"/>
      <c r="IR454" s="6"/>
      <c r="IS454" s="6"/>
      <c r="IT454" s="6"/>
      <c r="IU454" s="6"/>
      <c r="IV454" s="6"/>
      <c r="IW454" s="6"/>
      <c r="IX454" s="6"/>
      <c r="IY454" s="6"/>
      <c r="IZ454" s="6"/>
      <c r="JA454" s="6"/>
      <c r="JB454" s="6"/>
      <c r="JC454" s="6"/>
      <c r="JD454" s="6"/>
      <c r="JE454" s="6"/>
      <c r="JF454" s="6"/>
      <c r="JG454" s="6"/>
      <c r="JH454" s="6"/>
      <c r="JI454" s="6"/>
      <c r="JJ454" s="6"/>
      <c r="JK454" s="6"/>
      <c r="JL454" s="6"/>
      <c r="JM454" s="6"/>
      <c r="JN454" s="6"/>
      <c r="JO454" s="6"/>
      <c r="JP454" s="6"/>
      <c r="JQ454" s="6"/>
      <c r="JR454" s="6"/>
      <c r="JS454" s="6"/>
      <c r="JT454" s="6"/>
    </row>
    <row r="455" spans="1:280" s="6" customFormat="1" x14ac:dyDescent="0.25">
      <c r="C455" s="40"/>
      <c r="E455" s="49"/>
      <c r="F455" s="49"/>
      <c r="G455" s="49"/>
      <c r="H455" s="49"/>
      <c r="I455" s="49"/>
      <c r="J455" s="49"/>
      <c r="K455" s="49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</row>
    <row r="456" spans="1:280" s="6" customFormat="1" x14ac:dyDescent="0.25">
      <c r="A456" s="6" t="s">
        <v>473</v>
      </c>
      <c r="C456" s="40"/>
      <c r="E456" s="49"/>
      <c r="F456" s="49"/>
      <c r="G456" s="49"/>
      <c r="H456" s="49"/>
      <c r="I456" s="49"/>
      <c r="J456" s="49"/>
      <c r="K456" s="49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</row>
    <row r="457" spans="1:280" s="61" customFormat="1" x14ac:dyDescent="0.25">
      <c r="A457" s="61" t="s">
        <v>474</v>
      </c>
      <c r="B457" s="61" t="s">
        <v>476</v>
      </c>
      <c r="C457" s="68" t="s">
        <v>361</v>
      </c>
      <c r="D457" s="61" t="s">
        <v>242</v>
      </c>
      <c r="E457" s="69">
        <v>76000</v>
      </c>
      <c r="F457" s="69">
        <v>2181.1999999999998</v>
      </c>
      <c r="G457" s="69">
        <v>6497.56</v>
      </c>
      <c r="H457" s="69">
        <v>2310.4</v>
      </c>
      <c r="I457" s="69">
        <v>175</v>
      </c>
      <c r="J457" s="69">
        <v>11164.16</v>
      </c>
      <c r="K457" s="69">
        <v>64835.839999999997</v>
      </c>
    </row>
    <row r="458" spans="1:280" s="61" customFormat="1" x14ac:dyDescent="0.25">
      <c r="A458" s="61" t="s">
        <v>475</v>
      </c>
      <c r="B458" s="61" t="s">
        <v>476</v>
      </c>
      <c r="C458" s="68" t="s">
        <v>361</v>
      </c>
      <c r="D458" s="61" t="s">
        <v>242</v>
      </c>
      <c r="E458" s="69">
        <v>76000</v>
      </c>
      <c r="F458" s="69">
        <v>2181.1999999999998</v>
      </c>
      <c r="G458" s="69">
        <v>6497.56</v>
      </c>
      <c r="H458" s="69">
        <v>2310.4</v>
      </c>
      <c r="I458" s="69">
        <v>175</v>
      </c>
      <c r="J458" s="69">
        <v>11164.16</v>
      </c>
      <c r="K458" s="69">
        <v>64835.839999999997</v>
      </c>
    </row>
    <row r="459" spans="1:280" s="64" customFormat="1" x14ac:dyDescent="0.25">
      <c r="A459" s="64" t="s">
        <v>12</v>
      </c>
      <c r="B459" s="64">
        <v>2</v>
      </c>
      <c r="C459" s="65"/>
      <c r="E459" s="66">
        <f t="shared" ref="E459:K459" si="161">E457+E458</f>
        <v>152000</v>
      </c>
      <c r="F459" s="66">
        <f t="shared" si="161"/>
        <v>4362.3999999999996</v>
      </c>
      <c r="G459" s="66">
        <f>G457+G458</f>
        <v>12995.12</v>
      </c>
      <c r="H459" s="66">
        <f t="shared" si="161"/>
        <v>4620.8</v>
      </c>
      <c r="I459" s="66">
        <f t="shared" si="161"/>
        <v>350</v>
      </c>
      <c r="J459" s="66">
        <f t="shared" si="161"/>
        <v>22328.32</v>
      </c>
      <c r="K459" s="66">
        <f t="shared" si="161"/>
        <v>129671.67999999999</v>
      </c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/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/>
      <c r="IE459" s="6"/>
      <c r="IF459" s="6"/>
      <c r="IG459" s="6"/>
      <c r="IH459" s="6"/>
      <c r="II459" s="6"/>
      <c r="IJ459" s="6"/>
      <c r="IK459" s="6"/>
      <c r="IL459" s="6"/>
      <c r="IM459" s="6"/>
      <c r="IN459" s="6"/>
      <c r="IO459" s="6"/>
      <c r="IP459" s="6"/>
      <c r="IQ459" s="6"/>
      <c r="IR459" s="6"/>
      <c r="IS459" s="6"/>
      <c r="IT459" s="6"/>
      <c r="IU459" s="6"/>
      <c r="IV459" s="6"/>
      <c r="IW459" s="6"/>
      <c r="IX459" s="6"/>
      <c r="IY459" s="6"/>
      <c r="IZ459" s="6"/>
      <c r="JA459" s="6"/>
      <c r="JB459" s="6"/>
      <c r="JC459" s="6"/>
      <c r="JD459" s="6"/>
      <c r="JE459" s="6"/>
      <c r="JF459" s="6"/>
      <c r="JG459" s="6"/>
      <c r="JH459" s="6"/>
      <c r="JI459" s="6"/>
      <c r="JJ459" s="6"/>
      <c r="JK459" s="6"/>
      <c r="JL459" s="6"/>
      <c r="JM459" s="6"/>
      <c r="JN459" s="6"/>
      <c r="JO459" s="6"/>
      <c r="JP459" s="6"/>
      <c r="JQ459" s="6"/>
      <c r="JR459" s="6"/>
      <c r="JS459" s="6"/>
      <c r="JT459" s="6"/>
    </row>
    <row r="460" spans="1:280" x14ac:dyDescent="0.25">
      <c r="A460" s="10" t="s">
        <v>381</v>
      </c>
      <c r="B460" s="10"/>
      <c r="C460" s="36"/>
      <c r="D460" s="12"/>
      <c r="E460" s="10"/>
      <c r="F460" s="10"/>
      <c r="G460" s="10"/>
      <c r="H460" s="10"/>
      <c r="I460" s="10"/>
      <c r="J460" s="10"/>
      <c r="K460" s="10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  <c r="II460" s="5"/>
      <c r="IJ460" s="5"/>
      <c r="IK460" s="5"/>
      <c r="IL460" s="5"/>
      <c r="IM460" s="5"/>
      <c r="IN460" s="5"/>
      <c r="IO460" s="5"/>
      <c r="IP460" s="5"/>
      <c r="IQ460" s="5"/>
      <c r="IR460" s="5"/>
      <c r="IS460" s="5"/>
      <c r="IT460" s="5"/>
      <c r="IU460" s="5"/>
      <c r="IV460" s="5"/>
      <c r="IW460" s="5"/>
      <c r="IX460" s="5"/>
      <c r="IY460" s="5"/>
      <c r="IZ460" s="5"/>
      <c r="JA460" s="5"/>
      <c r="JB460" s="5"/>
      <c r="JC460" s="5"/>
      <c r="JD460" s="5"/>
      <c r="JE460" s="5"/>
      <c r="JF460" s="5"/>
      <c r="JG460" s="5"/>
      <c r="JH460" s="5"/>
      <c r="JI460" s="5"/>
      <c r="JJ460" s="5"/>
      <c r="JK460" s="5"/>
      <c r="JL460" s="5"/>
      <c r="JM460" s="5"/>
      <c r="JN460" s="5"/>
      <c r="JO460" s="5"/>
      <c r="JP460" s="5"/>
      <c r="JQ460" s="5"/>
      <c r="JR460" s="5"/>
      <c r="JS460" s="5"/>
      <c r="JT460" s="5"/>
    </row>
    <row r="461" spans="1:280" x14ac:dyDescent="0.25">
      <c r="A461" s="5" t="s">
        <v>382</v>
      </c>
      <c r="B461" s="5" t="s">
        <v>20</v>
      </c>
      <c r="C461" s="39" t="s">
        <v>361</v>
      </c>
      <c r="D461" s="57" t="s">
        <v>240</v>
      </c>
      <c r="E461" s="1">
        <v>36000</v>
      </c>
      <c r="F461" s="1">
        <v>1033.2</v>
      </c>
      <c r="G461" s="1">
        <v>0</v>
      </c>
      <c r="H461" s="1">
        <v>1094.4000000000001</v>
      </c>
      <c r="I461" s="1">
        <v>815</v>
      </c>
      <c r="J461" s="1">
        <v>2942.6</v>
      </c>
      <c r="K461" s="1">
        <v>33057.4</v>
      </c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  <c r="FV461" s="5"/>
      <c r="FW461" s="5"/>
      <c r="FX461" s="5"/>
      <c r="FY461" s="5"/>
      <c r="FZ461" s="5"/>
      <c r="GA461" s="5"/>
      <c r="GB461" s="5"/>
      <c r="GC461" s="5"/>
      <c r="GD461" s="5"/>
      <c r="GE461" s="5"/>
      <c r="GF461" s="5"/>
      <c r="GG461" s="5"/>
      <c r="GH461" s="5"/>
      <c r="GI461" s="5"/>
      <c r="GJ461" s="5"/>
      <c r="GK461" s="5"/>
      <c r="GL461" s="5"/>
      <c r="GM461" s="5"/>
      <c r="GN461" s="5"/>
      <c r="GO461" s="5"/>
      <c r="GP461" s="5"/>
      <c r="GQ461" s="5"/>
      <c r="GR461" s="5"/>
      <c r="GS461" s="5"/>
      <c r="GT461" s="5"/>
      <c r="GU461" s="5"/>
      <c r="GV461" s="5"/>
      <c r="GW461" s="5"/>
      <c r="GX461" s="5"/>
      <c r="GY461" s="5"/>
      <c r="GZ461" s="5"/>
      <c r="HA461" s="5"/>
      <c r="HB461" s="5"/>
      <c r="HC461" s="5"/>
      <c r="HD461" s="5"/>
      <c r="HE461" s="5"/>
      <c r="HF461" s="5"/>
      <c r="HG461" s="5"/>
      <c r="HH461" s="5"/>
      <c r="HI461" s="5"/>
      <c r="HJ461" s="5"/>
      <c r="HK461" s="5"/>
      <c r="HL461" s="5"/>
      <c r="HM461" s="5"/>
      <c r="HN461" s="5"/>
      <c r="HO461" s="5"/>
      <c r="HP461" s="5"/>
      <c r="HQ461" s="5"/>
      <c r="HR461" s="5"/>
      <c r="HS461" s="5"/>
      <c r="HT461" s="5"/>
      <c r="HU461" s="5"/>
      <c r="HV461" s="5"/>
      <c r="HW461" s="5"/>
      <c r="HX461" s="5"/>
      <c r="HY461" s="5"/>
      <c r="HZ461" s="5"/>
      <c r="IA461" s="5"/>
      <c r="IB461" s="5"/>
      <c r="IC461" s="5"/>
      <c r="ID461" s="5"/>
      <c r="IE461" s="5"/>
      <c r="IF461" s="5"/>
      <c r="IG461" s="5"/>
      <c r="IH461" s="5"/>
      <c r="II461" s="5"/>
      <c r="IJ461" s="5"/>
      <c r="IK461" s="5"/>
      <c r="IL461" s="5"/>
      <c r="IM461" s="5"/>
      <c r="IN461" s="5"/>
      <c r="IO461" s="5"/>
      <c r="IP461" s="5"/>
      <c r="IQ461" s="5"/>
      <c r="IR461" s="5"/>
      <c r="IS461" s="5"/>
      <c r="IT461" s="5"/>
      <c r="IU461" s="5"/>
      <c r="IV461" s="5"/>
      <c r="IW461" s="5"/>
      <c r="IX461" s="5"/>
      <c r="IY461" s="5"/>
      <c r="IZ461" s="5"/>
      <c r="JA461" s="5"/>
      <c r="JB461" s="5"/>
      <c r="JC461" s="5"/>
      <c r="JD461" s="5"/>
      <c r="JE461" s="5"/>
      <c r="JF461" s="5"/>
      <c r="JG461" s="5"/>
      <c r="JH461" s="5"/>
      <c r="JI461" s="5"/>
      <c r="JJ461" s="5"/>
      <c r="JK461" s="5"/>
      <c r="JL461" s="5"/>
      <c r="JM461" s="5"/>
      <c r="JN461" s="5"/>
      <c r="JO461" s="5"/>
      <c r="JP461" s="5"/>
      <c r="JQ461" s="5"/>
      <c r="JR461" s="5"/>
      <c r="JS461" s="5"/>
      <c r="JT461" s="5"/>
    </row>
    <row r="462" spans="1:280" s="3" customFormat="1" x14ac:dyDescent="0.25">
      <c r="A462" s="5" t="s">
        <v>157</v>
      </c>
      <c r="B462" t="s">
        <v>482</v>
      </c>
      <c r="C462" s="32" t="s">
        <v>361</v>
      </c>
      <c r="D462" t="s">
        <v>240</v>
      </c>
      <c r="E462" s="1">
        <v>60000</v>
      </c>
      <c r="F462" s="1">
        <f>E462*0.0287</f>
        <v>1722</v>
      </c>
      <c r="G462" s="1">
        <v>3486.68</v>
      </c>
      <c r="H462" s="1">
        <f>E462*0.0304</f>
        <v>1824</v>
      </c>
      <c r="I462" s="1">
        <v>25</v>
      </c>
      <c r="J462" s="1">
        <f>+F462+G462+H462+I462</f>
        <v>7057.68</v>
      </c>
      <c r="K462" s="1">
        <f>+E462-J462</f>
        <v>52942.32</v>
      </c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/>
      <c r="HA462" s="6"/>
      <c r="HB462" s="6"/>
      <c r="HC462" s="6"/>
      <c r="HD462" s="6"/>
      <c r="HE462" s="6"/>
      <c r="HF462" s="6"/>
      <c r="HG462" s="6"/>
      <c r="HH462" s="6"/>
      <c r="HI462" s="6"/>
      <c r="HJ462" s="6"/>
      <c r="HK462" s="6"/>
      <c r="HL462" s="6"/>
      <c r="HM462" s="6"/>
      <c r="HN462" s="6"/>
      <c r="HO462" s="6"/>
      <c r="HP462" s="6"/>
      <c r="HQ462" s="6"/>
      <c r="HR462" s="6"/>
      <c r="HS462" s="6"/>
      <c r="HT462" s="6"/>
      <c r="HU462" s="6"/>
      <c r="HV462" s="6"/>
      <c r="HW462" s="6"/>
      <c r="HX462" s="6"/>
      <c r="HY462" s="6"/>
      <c r="HZ462" s="6"/>
      <c r="IA462" s="6"/>
      <c r="IB462" s="6"/>
      <c r="IC462" s="6"/>
      <c r="ID462" s="6"/>
      <c r="IE462" s="6"/>
      <c r="IF462" s="6"/>
      <c r="IG462" s="6"/>
      <c r="IH462" s="6"/>
      <c r="II462" s="6"/>
      <c r="IJ462" s="6"/>
      <c r="IK462" s="6"/>
      <c r="IL462" s="6"/>
      <c r="IM462" s="6"/>
      <c r="IN462" s="6"/>
      <c r="IO462" s="6"/>
      <c r="IP462" s="6"/>
      <c r="IQ462" s="6"/>
      <c r="IR462" s="6"/>
      <c r="IS462" s="6"/>
      <c r="IT462" s="6"/>
      <c r="IU462" s="6"/>
      <c r="IV462" s="6"/>
      <c r="IW462" s="6"/>
      <c r="IX462" s="6"/>
      <c r="IY462" s="6"/>
      <c r="IZ462" s="6"/>
      <c r="JA462" s="6"/>
      <c r="JB462" s="6"/>
      <c r="JC462" s="6"/>
      <c r="JD462" s="6"/>
      <c r="JE462" s="6"/>
      <c r="JF462" s="6"/>
      <c r="JG462" s="6"/>
      <c r="JH462" s="6"/>
      <c r="JI462" s="6"/>
      <c r="JJ462" s="6"/>
      <c r="JK462" s="6"/>
      <c r="JL462" s="6"/>
      <c r="JM462" s="6"/>
      <c r="JN462" s="6"/>
      <c r="JO462" s="6"/>
      <c r="JP462" s="6"/>
      <c r="JQ462" s="6"/>
      <c r="JR462" s="6"/>
      <c r="JS462" s="6"/>
      <c r="JT462" s="6"/>
    </row>
    <row r="463" spans="1:280" s="3" customFormat="1" x14ac:dyDescent="0.25">
      <c r="A463" s="5" t="s">
        <v>154</v>
      </c>
      <c r="B463" t="s">
        <v>52</v>
      </c>
      <c r="C463" s="32" t="s">
        <v>361</v>
      </c>
      <c r="D463" t="s">
        <v>242</v>
      </c>
      <c r="E463" s="1">
        <v>10000</v>
      </c>
      <c r="F463" s="1">
        <f t="shared" ref="F463:F465" si="162">E463*0.0287</f>
        <v>287</v>
      </c>
      <c r="G463" s="1">
        <v>0</v>
      </c>
      <c r="H463" s="1">
        <f t="shared" ref="H463:H465" si="163">E463*0.0304</f>
        <v>304</v>
      </c>
      <c r="I463" s="1">
        <v>25</v>
      </c>
      <c r="J463" s="1">
        <f t="shared" ref="J463:J465" si="164">+F463+G463+H463+I463</f>
        <v>616</v>
      </c>
      <c r="K463" s="1">
        <f t="shared" ref="K463:K465" si="165">+E463-J463</f>
        <v>9384</v>
      </c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/>
      <c r="HA463" s="6"/>
      <c r="HB463" s="6"/>
      <c r="HC463" s="6"/>
      <c r="HD463" s="6"/>
      <c r="HE463" s="6"/>
      <c r="HF463" s="6"/>
      <c r="HG463" s="6"/>
      <c r="HH463" s="6"/>
      <c r="HI463" s="6"/>
      <c r="HJ463" s="6"/>
      <c r="HK463" s="6"/>
      <c r="HL463" s="6"/>
      <c r="HM463" s="6"/>
      <c r="HN463" s="6"/>
      <c r="HO463" s="6"/>
      <c r="HP463" s="6"/>
      <c r="HQ463" s="6"/>
      <c r="HR463" s="6"/>
      <c r="HS463" s="6"/>
      <c r="HT463" s="6"/>
      <c r="HU463" s="6"/>
      <c r="HV463" s="6"/>
      <c r="HW463" s="6"/>
      <c r="HX463" s="6"/>
      <c r="HY463" s="6"/>
      <c r="HZ463" s="6"/>
      <c r="IA463" s="6"/>
      <c r="IB463" s="6"/>
      <c r="IC463" s="6"/>
      <c r="ID463" s="6"/>
      <c r="IE463" s="6"/>
      <c r="IF463" s="6"/>
      <c r="IG463" s="6"/>
      <c r="IH463" s="6"/>
      <c r="II463" s="6"/>
      <c r="IJ463" s="6"/>
      <c r="IK463" s="6"/>
      <c r="IL463" s="6"/>
      <c r="IM463" s="6"/>
      <c r="IN463" s="6"/>
      <c r="IO463" s="6"/>
      <c r="IP463" s="6"/>
      <c r="IQ463" s="6"/>
      <c r="IR463" s="6"/>
      <c r="IS463" s="6"/>
      <c r="IT463" s="6"/>
      <c r="IU463" s="6"/>
      <c r="IV463" s="6"/>
      <c r="IW463" s="6"/>
      <c r="IX463" s="6"/>
      <c r="IY463" s="6"/>
      <c r="IZ463" s="6"/>
      <c r="JA463" s="6"/>
      <c r="JB463" s="6"/>
      <c r="JC463" s="6"/>
      <c r="JD463" s="6"/>
      <c r="JE463" s="6"/>
      <c r="JF463" s="6"/>
      <c r="JG463" s="6"/>
      <c r="JH463" s="6"/>
      <c r="JI463" s="6"/>
      <c r="JJ463" s="6"/>
      <c r="JK463" s="6"/>
      <c r="JL463" s="6"/>
      <c r="JM463" s="6"/>
      <c r="JN463" s="6"/>
      <c r="JO463" s="6"/>
      <c r="JP463" s="6"/>
      <c r="JQ463" s="6"/>
      <c r="JR463" s="6"/>
      <c r="JS463" s="6"/>
      <c r="JT463" s="6"/>
    </row>
    <row r="464" spans="1:280" s="3" customFormat="1" x14ac:dyDescent="0.25">
      <c r="A464" s="5" t="s">
        <v>155</v>
      </c>
      <c r="B464" t="s">
        <v>153</v>
      </c>
      <c r="C464" s="32" t="s">
        <v>361</v>
      </c>
      <c r="D464" t="s">
        <v>240</v>
      </c>
      <c r="E464" s="1">
        <v>20900</v>
      </c>
      <c r="F464" s="1">
        <f t="shared" si="162"/>
        <v>599.83000000000004</v>
      </c>
      <c r="G464" s="1">
        <v>0</v>
      </c>
      <c r="H464" s="1">
        <f t="shared" si="163"/>
        <v>635.36</v>
      </c>
      <c r="I464" s="1">
        <v>275</v>
      </c>
      <c r="J464" s="1">
        <v>1510.19</v>
      </c>
      <c r="K464" s="1">
        <v>19389.810000000001</v>
      </c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 s="5"/>
      <c r="AH464" s="5"/>
      <c r="AI464" s="5"/>
      <c r="AJ464" s="5"/>
      <c r="AK464" s="5"/>
      <c r="AL464" s="5"/>
      <c r="AM464" s="5"/>
      <c r="AN464" s="5"/>
      <c r="AO464" s="5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  <c r="HF464" s="6"/>
      <c r="HG464" s="6"/>
      <c r="HH464" s="6"/>
      <c r="HI464" s="6"/>
      <c r="HJ464" s="6"/>
      <c r="HK464" s="6"/>
      <c r="HL464" s="6"/>
      <c r="HM464" s="6"/>
      <c r="HN464" s="6"/>
      <c r="HO464" s="6"/>
      <c r="HP464" s="6"/>
      <c r="HQ464" s="6"/>
      <c r="HR464" s="6"/>
      <c r="HS464" s="6"/>
      <c r="HT464" s="6"/>
      <c r="HU464" s="6"/>
      <c r="HV464" s="6"/>
      <c r="HW464" s="6"/>
      <c r="HX464" s="6"/>
      <c r="HY464" s="6"/>
      <c r="HZ464" s="6"/>
      <c r="IA464" s="6"/>
      <c r="IB464" s="6"/>
      <c r="IC464" s="6"/>
      <c r="ID464" s="6"/>
      <c r="IE464" s="6"/>
      <c r="IF464" s="6"/>
      <c r="IG464" s="6"/>
      <c r="IH464" s="6"/>
      <c r="II464" s="6"/>
      <c r="IJ464" s="6"/>
      <c r="IK464" s="6"/>
      <c r="IL464" s="6"/>
      <c r="IM464" s="6"/>
      <c r="IN464" s="6"/>
      <c r="IO464" s="6"/>
      <c r="IP464" s="6"/>
      <c r="IQ464" s="6"/>
      <c r="IR464" s="6"/>
      <c r="IS464" s="6"/>
      <c r="IT464" s="6"/>
      <c r="IU464" s="6"/>
      <c r="IV464" s="6"/>
      <c r="IW464" s="6"/>
      <c r="IX464" s="6"/>
      <c r="IY464" s="6"/>
      <c r="IZ464" s="6"/>
      <c r="JA464" s="6"/>
      <c r="JB464" s="6"/>
      <c r="JC464" s="6"/>
      <c r="JD464" s="6"/>
      <c r="JE464" s="6"/>
      <c r="JF464" s="6"/>
      <c r="JG464" s="6"/>
      <c r="JH464" s="6"/>
      <c r="JI464" s="6"/>
      <c r="JJ464" s="6"/>
      <c r="JK464" s="6"/>
      <c r="JL464" s="6"/>
      <c r="JM464" s="6"/>
      <c r="JN464" s="6"/>
      <c r="JO464" s="6"/>
      <c r="JP464" s="6"/>
      <c r="JQ464" s="6"/>
      <c r="JR464" s="6"/>
      <c r="JS464" s="6"/>
      <c r="JT464" s="6"/>
    </row>
    <row r="465" spans="1:280" s="3" customFormat="1" x14ac:dyDescent="0.25">
      <c r="A465" s="5" t="s">
        <v>465</v>
      </c>
      <c r="B465" t="s">
        <v>68</v>
      </c>
      <c r="C465" s="32" t="s">
        <v>362</v>
      </c>
      <c r="D465" t="s">
        <v>240</v>
      </c>
      <c r="E465" s="1">
        <v>10000</v>
      </c>
      <c r="F465" s="1">
        <f t="shared" si="162"/>
        <v>287</v>
      </c>
      <c r="G465" s="1">
        <v>0</v>
      </c>
      <c r="H465" s="1">
        <f t="shared" si="163"/>
        <v>304</v>
      </c>
      <c r="I465" s="1">
        <v>175</v>
      </c>
      <c r="J465" s="1">
        <f t="shared" si="164"/>
        <v>766</v>
      </c>
      <c r="K465" s="1">
        <f t="shared" si="165"/>
        <v>9234</v>
      </c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  <c r="HL465" s="6"/>
      <c r="HM465" s="6"/>
      <c r="HN465" s="6"/>
      <c r="HO465" s="6"/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  <c r="ID465" s="6"/>
      <c r="IE465" s="6"/>
      <c r="IF465" s="6"/>
      <c r="IG465" s="6"/>
      <c r="IH465" s="6"/>
      <c r="II465" s="6"/>
      <c r="IJ465" s="6"/>
      <c r="IK465" s="6"/>
      <c r="IL465" s="6"/>
      <c r="IM465" s="6"/>
      <c r="IN465" s="6"/>
      <c r="IO465" s="6"/>
      <c r="IP465" s="6"/>
      <c r="IQ465" s="6"/>
      <c r="IR465" s="6"/>
      <c r="IS465" s="6"/>
      <c r="IT465" s="6"/>
      <c r="IU465" s="6"/>
      <c r="IV465" s="6"/>
      <c r="IW465" s="6"/>
      <c r="IX465" s="6"/>
      <c r="IY465" s="6"/>
      <c r="IZ465" s="6"/>
      <c r="JA465" s="6"/>
      <c r="JB465" s="6"/>
      <c r="JC465" s="6"/>
      <c r="JD465" s="6"/>
      <c r="JE465" s="6"/>
      <c r="JF465" s="6"/>
      <c r="JG465" s="6"/>
      <c r="JH465" s="6"/>
      <c r="JI465" s="6"/>
      <c r="JJ465" s="6"/>
      <c r="JK465" s="6"/>
      <c r="JL465" s="6"/>
      <c r="JM465" s="6"/>
      <c r="JN465" s="6"/>
      <c r="JO465" s="6"/>
      <c r="JP465" s="6"/>
      <c r="JQ465" s="6"/>
      <c r="JR465" s="6"/>
      <c r="JS465" s="6"/>
      <c r="JT465" s="6"/>
    </row>
    <row r="466" spans="1:280" x14ac:dyDescent="0.25">
      <c r="A466" s="3" t="s">
        <v>12</v>
      </c>
      <c r="B466" s="3">
        <v>5</v>
      </c>
      <c r="C466" s="34"/>
      <c r="D466" s="3"/>
      <c r="E466" s="4">
        <f t="shared" ref="E466:K466" si="166">SUM(E461:E465)</f>
        <v>136900</v>
      </c>
      <c r="F466" s="4">
        <f t="shared" si="166"/>
        <v>3929.03</v>
      </c>
      <c r="G466" s="4">
        <f t="shared" si="166"/>
        <v>3486.68</v>
      </c>
      <c r="H466" s="4">
        <f>SUM(H461:H465)</f>
        <v>4161.76</v>
      </c>
      <c r="I466" s="4">
        <f t="shared" si="166"/>
        <v>1315</v>
      </c>
      <c r="J466" s="4">
        <f>SUM(J461:J465)</f>
        <v>12892.47</v>
      </c>
      <c r="K466" s="4">
        <f t="shared" si="166"/>
        <v>124007.53</v>
      </c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  <c r="IF466" s="5"/>
      <c r="IG466" s="5"/>
      <c r="IH466" s="5"/>
      <c r="II466" s="5"/>
      <c r="IJ466" s="5"/>
      <c r="IK466" s="5"/>
      <c r="IL466" s="5"/>
      <c r="IM466" s="5"/>
      <c r="IN466" s="5"/>
      <c r="IO466" s="5"/>
      <c r="IP466" s="5"/>
      <c r="IQ466" s="5"/>
      <c r="IR466" s="5"/>
      <c r="IS466" s="5"/>
      <c r="IT466" s="5"/>
      <c r="IU466" s="5"/>
      <c r="IV466" s="5"/>
      <c r="IW466" s="5"/>
      <c r="IX466" s="5"/>
      <c r="IY466" s="5"/>
      <c r="IZ466" s="5"/>
      <c r="JA466" s="5"/>
      <c r="JB466" s="5"/>
      <c r="JC466" s="5"/>
      <c r="JD466" s="5"/>
      <c r="JE466" s="5"/>
      <c r="JF466" s="5"/>
      <c r="JG466" s="5"/>
      <c r="JH466" s="5"/>
      <c r="JI466" s="5"/>
      <c r="JJ466" s="5"/>
      <c r="JK466" s="5"/>
      <c r="JL466" s="5"/>
      <c r="JM466" s="5"/>
      <c r="JN466" s="5"/>
      <c r="JO466" s="5"/>
      <c r="JP466" s="5"/>
      <c r="JQ466" s="5"/>
      <c r="JR466" s="5"/>
      <c r="JS466" s="5"/>
      <c r="JT466" s="5"/>
    </row>
    <row r="467" spans="1:280" x14ac:dyDescent="0.25">
      <c r="I467" s="30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  <c r="IF467" s="5"/>
      <c r="IG467" s="5"/>
      <c r="IH467" s="5"/>
      <c r="II467" s="5"/>
      <c r="IJ467" s="5"/>
      <c r="IK467" s="5"/>
      <c r="IL467" s="5"/>
      <c r="IM467" s="5"/>
      <c r="IN467" s="5"/>
      <c r="IO467" s="5"/>
      <c r="IP467" s="5"/>
      <c r="IQ467" s="5"/>
      <c r="IR467" s="5"/>
      <c r="IS467" s="5"/>
      <c r="IT467" s="5"/>
      <c r="IU467" s="5"/>
      <c r="IV467" s="5"/>
      <c r="IW467" s="5"/>
      <c r="IX467" s="5"/>
      <c r="IY467" s="5"/>
      <c r="IZ467" s="5"/>
      <c r="JA467" s="5"/>
      <c r="JB467" s="5"/>
      <c r="JC467" s="5"/>
      <c r="JD467" s="5"/>
      <c r="JE467" s="5"/>
      <c r="JF467" s="5"/>
      <c r="JG467" s="5"/>
      <c r="JH467" s="5"/>
      <c r="JI467" s="5"/>
      <c r="JJ467" s="5"/>
      <c r="JK467" s="5"/>
      <c r="JL467" s="5"/>
      <c r="JM467" s="5"/>
      <c r="JN467" s="5"/>
      <c r="JO467" s="5"/>
      <c r="JP467" s="5"/>
      <c r="JQ467" s="5"/>
      <c r="JR467" s="5"/>
      <c r="JS467" s="5"/>
      <c r="JT467" s="5"/>
    </row>
    <row r="468" spans="1:280" s="3" customFormat="1" x14ac:dyDescent="0.25">
      <c r="A468"/>
      <c r="B468"/>
      <c r="C468" s="32"/>
      <c r="D468"/>
      <c r="E468" s="1"/>
      <c r="F468" s="1"/>
      <c r="G468" s="1"/>
      <c r="H468" s="1"/>
      <c r="I468" s="1"/>
      <c r="J468" s="1"/>
      <c r="K468" s="1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 s="5"/>
      <c r="AH468" s="5"/>
      <c r="AI468" s="5"/>
      <c r="AJ468" s="5"/>
      <c r="AK468" s="5"/>
      <c r="AL468" s="5"/>
      <c r="AM468" s="5"/>
      <c r="AN468" s="5"/>
      <c r="AO468" s="5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  <c r="HL468" s="6"/>
      <c r="HM468" s="6"/>
      <c r="HN468" s="6"/>
      <c r="HO468" s="6"/>
      <c r="HP468" s="6"/>
      <c r="HQ468" s="6"/>
      <c r="HR468" s="6"/>
      <c r="HS468" s="6"/>
      <c r="HT468" s="6"/>
      <c r="HU468" s="6"/>
      <c r="HV468" s="6"/>
      <c r="HW468" s="6"/>
      <c r="HX468" s="6"/>
      <c r="HY468" s="6"/>
      <c r="HZ468" s="6"/>
      <c r="IA468" s="6"/>
      <c r="IB468" s="6"/>
      <c r="IC468" s="6"/>
      <c r="ID468" s="6"/>
      <c r="IE468" s="6"/>
      <c r="IF468" s="6"/>
      <c r="IG468" s="6"/>
      <c r="IH468" s="6"/>
      <c r="II468" s="6"/>
      <c r="IJ468" s="6"/>
      <c r="IK468" s="6"/>
      <c r="IL468" s="6"/>
      <c r="IM468" s="6"/>
      <c r="IN468" s="6"/>
      <c r="IO468" s="6"/>
      <c r="IP468" s="6"/>
      <c r="IQ468" s="6"/>
      <c r="IR468" s="6"/>
      <c r="IS468" s="6"/>
      <c r="IT468" s="6"/>
      <c r="IU468" s="6"/>
      <c r="IV468" s="6"/>
      <c r="IW468" s="6"/>
      <c r="IX468" s="6"/>
      <c r="IY468" s="6"/>
      <c r="IZ468" s="6"/>
      <c r="JA468" s="6"/>
      <c r="JB468" s="6"/>
      <c r="JC468" s="6"/>
      <c r="JD468" s="6"/>
      <c r="JE468" s="6"/>
      <c r="JF468" s="6"/>
      <c r="JG468" s="6"/>
      <c r="JH468" s="6"/>
      <c r="JI468" s="6"/>
      <c r="JJ468" s="6"/>
      <c r="JK468" s="6"/>
      <c r="JL468" s="6"/>
      <c r="JM468" s="6"/>
      <c r="JN468" s="6"/>
      <c r="JO468" s="6"/>
      <c r="JP468" s="6"/>
      <c r="JQ468" s="6"/>
      <c r="JR468" s="6"/>
      <c r="JS468" s="6"/>
      <c r="JT468" s="6"/>
    </row>
    <row r="469" spans="1:280" s="3" customFormat="1" ht="15.75" x14ac:dyDescent="0.25">
      <c r="A469" s="7" t="s">
        <v>194</v>
      </c>
      <c r="B469" s="7">
        <f>B466+B454+B451+B446+B430+B435+B423+B415+B407+B394+B383+B378+B374+B363+B359+B353+B346+B338+B324+B320+B308+B304+B298+B289+B282+B277+B272+B267+B263+B259+B252+B248+B237+B243+B229+B194+B188+B178+B172+B163+B168+B154+B139+B126+B108+B102+B98+B86+B91+B82+B78+B70+B57+B52+B47+B43+B38+B33+B27+B23+B459+B411</f>
        <v>275</v>
      </c>
      <c r="C469" s="41"/>
      <c r="D469" s="7"/>
      <c r="E469" s="24">
        <f>+E466+E451+E446+E435+E430+E423+E415+E407+E394+E383+E378+E374+E363+E359+E353+E346+E338+E324+E320+E308+E304+E298+E289+E282+E277+E272+E267+E263+E259+E248+E243+E237+E229+E194+E188+E178+E172+E168+E163+E154+E139+E126+E108+E102+E98+E91+E86+E82+E78+E70+E57+E52+E47+E43+E38+E33+E27+E23+E252+E454+E459+E411</f>
        <v>13777755.289999999</v>
      </c>
      <c r="F469" s="24">
        <f>+F466+F451+F446+F435+F430+F423+F415+F407+F394+F383+F378+F374+F363+F359+F353+F346+F338+F324+F320+F308+F304+F298+F289+F282+F277+F272+F267+F263+F259+F248+F243+F237+F229+F194+F188+F178+F172+F168+F163+F154+F139+F126+F108+F102+F98+F91+F86+F82+F78+F70+F57+F52+F47+F43+F38+F33+F27+F23+F252+F454+F459+F411</f>
        <v>395421.47</v>
      </c>
      <c r="G469" s="24">
        <f>+G466+G451+G446+G435+G430+G423+G415+G407+G394+G383+G378+G374+G363+G359+G353+G346+G338+G324+G320+G308+G304+G298+G289+G282+G277+G272+G267+G263+G259+G248+G243+G237+G229+G194+G188+G178+G172+G168+G163+G154+G139+G126+G108+G102+G98+G91+G86+G82+G78+G70+G57+G52+G47+G43+G38+G33+G27+G23+G454+G459+G411+G252</f>
        <v>803997.01</v>
      </c>
      <c r="H469" s="24">
        <f>+H466+H451+H446+H435+H430+H423+H415+H407+H394+H383+H378+H374+H363+H359+H353+H346+H338+H324+H320+H308+H304+H298+H289+H282+H277+H272+H267+H263+H259+H248+H243+H237+H229+H194+H188+H178+H172+H168+H163+H154+H139+H126+H108+H102+H98+H91+H86+H82+H78+H70+H57+H52+H47+H43+H38+H33+H27+H23+H252+H454+H459+H411</f>
        <v>416202.76</v>
      </c>
      <c r="I469" s="24">
        <f>+I466+I451+I446+I435+I430+I423+I415+I407+I394+I383+I378+I374+I363+I359+I353+I346+I338+I324+I320+I308+I304+I298+I289+I282+I277+I272+I267+I263+I259+I248+I243+I237+I229+I194+I188+I178+I172+I168+I163+I154+I139+I126+I108+I102+I98+I91+I86+I82+I78+I70+I57+I52+I47+I43+I38+I33+I27+I23+I252+I454+I459+I411</f>
        <v>444712.06</v>
      </c>
      <c r="J469" s="24">
        <f>+J466+J451+J446+J435+J430+J423+J415+J407+J394+J383+J378+J374+J363+J359+J353+J346+J338+J324+J320+J308+J304+J298+J289+J282+J277+J272+J267+J263+J259+J248+J243+J237+J229+J194+J188+J178+J172+J168+J163+J154+J139+J126+J108+J102+J98+J91+J86+J82+J78+J70+J57+J52+J47+J43+J38+J33+J27+J23+J252+J454+J459+J411</f>
        <v>2060292.89</v>
      </c>
      <c r="K469" s="24">
        <f>+K466+K451+K446+K435+K430+K423+K415+K407+K394+K383+K378+K374+K363+K359+K353+K346+K338+K324+K320+K308+K304+K298+K289+K282+K277+K272+K267+K263+K259+K248+K243+K237+K229+K194+K188+K178+K172+K168+K163+K154+K139+K126+K108+K102+K98+K91+K86+K82+K78+K70+K57+K52+K47+K43+K38+K33+K27+K23+K252+K454+K459+K411</f>
        <v>11717462.49</v>
      </c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  <c r="HF469" s="6"/>
      <c r="HG469" s="6"/>
      <c r="HH469" s="6"/>
      <c r="HI469" s="6"/>
      <c r="HJ469" s="6"/>
      <c r="HK469" s="6"/>
      <c r="HL469" s="6"/>
      <c r="HM469" s="6"/>
      <c r="HN469" s="6"/>
      <c r="HO469" s="6"/>
      <c r="HP469" s="6"/>
      <c r="HQ469" s="6"/>
      <c r="HR469" s="6"/>
      <c r="HS469" s="6"/>
      <c r="HT469" s="6"/>
      <c r="HU469" s="6"/>
      <c r="HV469" s="6"/>
      <c r="HW469" s="6"/>
      <c r="HX469" s="6"/>
      <c r="HY469" s="6"/>
      <c r="HZ469" s="6"/>
      <c r="IA469" s="6"/>
      <c r="IB469" s="6"/>
      <c r="IC469" s="6"/>
      <c r="ID469" s="6"/>
      <c r="IE469" s="6"/>
      <c r="IF469" s="6"/>
      <c r="IG469" s="6"/>
      <c r="IH469" s="6"/>
      <c r="II469" s="6"/>
      <c r="IJ469" s="6"/>
      <c r="IK469" s="6"/>
      <c r="IL469" s="6"/>
      <c r="IM469" s="6"/>
      <c r="IN469" s="6"/>
      <c r="IO469" s="6"/>
      <c r="IP469" s="6"/>
      <c r="IQ469" s="6"/>
      <c r="IR469" s="6"/>
      <c r="IS469" s="6"/>
      <c r="IT469" s="6"/>
      <c r="IU469" s="6"/>
      <c r="IV469" s="6"/>
      <c r="IW469" s="6"/>
      <c r="IX469" s="6"/>
      <c r="IY469" s="6"/>
      <c r="IZ469" s="6"/>
      <c r="JA469" s="6"/>
      <c r="JB469" s="6"/>
      <c r="JC469" s="6"/>
      <c r="JD469" s="6"/>
      <c r="JE469" s="6"/>
      <c r="JF469" s="6"/>
      <c r="JG469" s="6"/>
      <c r="JH469" s="6"/>
      <c r="JI469" s="6"/>
      <c r="JJ469" s="6"/>
      <c r="JK469" s="6"/>
      <c r="JL469" s="6"/>
      <c r="JM469" s="6"/>
      <c r="JN469" s="6"/>
      <c r="JO469" s="6"/>
      <c r="JP469" s="6"/>
      <c r="JQ469" s="6"/>
      <c r="JR469" s="6"/>
      <c r="JS469" s="6"/>
      <c r="JT469" s="6"/>
    </row>
    <row r="470" spans="1:280" s="3" customFormat="1" ht="15.75" x14ac:dyDescent="0.25">
      <c r="A470" s="8"/>
      <c r="B470" s="8"/>
      <c r="C470" s="42"/>
      <c r="D470" s="8"/>
      <c r="E470" s="9"/>
      <c r="F470" s="9"/>
      <c r="G470" s="9"/>
      <c r="H470" s="9"/>
      <c r="I470" s="9"/>
      <c r="J470" s="9"/>
      <c r="K470" s="9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  <c r="HD470" s="6"/>
      <c r="HE470" s="6"/>
      <c r="HF470" s="6"/>
      <c r="HG470" s="6"/>
      <c r="HH470" s="6"/>
      <c r="HI470" s="6"/>
      <c r="HJ470" s="6"/>
      <c r="HK470" s="6"/>
      <c r="HL470" s="6"/>
      <c r="HM470" s="6"/>
      <c r="HN470" s="6"/>
      <c r="HO470" s="6"/>
      <c r="HP470" s="6"/>
      <c r="HQ470" s="6"/>
      <c r="HR470" s="6"/>
      <c r="HS470" s="6"/>
      <c r="HT470" s="6"/>
      <c r="HU470" s="6"/>
      <c r="HV470" s="6"/>
      <c r="HW470" s="6"/>
      <c r="HX470" s="6"/>
      <c r="HY470" s="6"/>
      <c r="HZ470" s="6"/>
      <c r="IA470" s="6"/>
      <c r="IB470" s="6"/>
      <c r="IC470" s="6"/>
      <c r="ID470" s="6"/>
      <c r="IE470" s="6"/>
      <c r="IF470" s="6"/>
      <c r="IG470" s="6"/>
      <c r="IH470" s="6"/>
      <c r="II470" s="6"/>
      <c r="IJ470" s="6"/>
      <c r="IK470" s="6"/>
      <c r="IL470" s="6"/>
      <c r="IM470" s="6"/>
      <c r="IN470" s="6"/>
      <c r="IO470" s="6"/>
      <c r="IP470" s="6"/>
      <c r="IQ470" s="6"/>
      <c r="IR470" s="6"/>
      <c r="IS470" s="6"/>
      <c r="IT470" s="6"/>
      <c r="IU470" s="6"/>
      <c r="IV470" s="6"/>
      <c r="IW470" s="6"/>
      <c r="IX470" s="6"/>
      <c r="IY470" s="6"/>
      <c r="IZ470" s="6"/>
      <c r="JA470" s="6"/>
      <c r="JB470" s="6"/>
      <c r="JC470" s="6"/>
      <c r="JD470" s="6"/>
      <c r="JE470" s="6"/>
      <c r="JF470" s="6"/>
      <c r="JG470" s="6"/>
      <c r="JH470" s="6"/>
      <c r="JI470" s="6"/>
      <c r="JJ470" s="6"/>
      <c r="JK470" s="6"/>
      <c r="JL470" s="6"/>
      <c r="JM470" s="6"/>
      <c r="JN470" s="6"/>
      <c r="JO470" s="6"/>
      <c r="JP470" s="6"/>
      <c r="JQ470" s="6"/>
      <c r="JR470" s="6"/>
      <c r="JS470" s="6"/>
      <c r="JT470" s="6"/>
    </row>
    <row r="471" spans="1:280" ht="15.75" x14ac:dyDescent="0.25">
      <c r="A471" s="8"/>
      <c r="B471" s="8"/>
      <c r="C471" s="42"/>
      <c r="D471" s="8"/>
      <c r="E471" s="9"/>
      <c r="F471" s="9"/>
      <c r="G471" s="9"/>
      <c r="H471" s="9"/>
      <c r="I471" s="9"/>
      <c r="J471" s="9"/>
      <c r="K471" s="9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  <c r="BN471" s="28"/>
      <c r="BO471" s="28"/>
      <c r="BP471" s="28"/>
      <c r="BQ471" s="28"/>
      <c r="BR471" s="28"/>
      <c r="BS471" s="28"/>
      <c r="BT471" s="28"/>
      <c r="BU471" s="28"/>
      <c r="BV471" s="28"/>
      <c r="BW471" s="28"/>
      <c r="BX471" s="28"/>
      <c r="BY471" s="28"/>
      <c r="BZ471" s="28"/>
      <c r="CA471" s="28"/>
      <c r="CB471" s="28"/>
      <c r="CC471" s="28"/>
      <c r="CD471" s="28"/>
      <c r="CE471" s="28"/>
      <c r="CF471" s="28"/>
      <c r="CG471" s="28"/>
      <c r="CH471" s="28"/>
      <c r="CI471" s="28"/>
      <c r="CJ471" s="28"/>
      <c r="CK471" s="28"/>
      <c r="CL471" s="28"/>
      <c r="CM471" s="28"/>
      <c r="CN471" s="28"/>
      <c r="CO471" s="28"/>
      <c r="CP471" s="28"/>
      <c r="CQ471" s="28"/>
      <c r="CR471" s="28"/>
      <c r="CS471" s="28"/>
      <c r="CT471" s="28"/>
      <c r="CU471" s="28"/>
      <c r="CV471" s="28"/>
      <c r="CW471" s="28"/>
      <c r="CX471" s="28"/>
      <c r="CY471" s="28"/>
      <c r="CZ471" s="28"/>
      <c r="DA471" s="28"/>
      <c r="DB471" s="28"/>
      <c r="DC471" s="28"/>
      <c r="DD471" s="28"/>
      <c r="DE471" s="28"/>
      <c r="DF471" s="28"/>
      <c r="DG471" s="28"/>
      <c r="DH471" s="28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  <c r="IF471" s="5"/>
      <c r="IG471" s="5"/>
      <c r="IH471" s="5"/>
      <c r="II471" s="5"/>
      <c r="IJ471" s="5"/>
      <c r="IK471" s="5"/>
      <c r="IL471" s="5"/>
      <c r="IM471" s="5"/>
      <c r="IN471" s="5"/>
      <c r="IO471" s="5"/>
      <c r="IP471" s="5"/>
      <c r="IQ471" s="5"/>
      <c r="IR471" s="5"/>
      <c r="IS471" s="5"/>
      <c r="IT471" s="5"/>
      <c r="IU471" s="5"/>
      <c r="IV471" s="5"/>
      <c r="IW471" s="5"/>
      <c r="IX471" s="5"/>
      <c r="IY471" s="5"/>
      <c r="IZ471" s="5"/>
      <c r="JA471" s="5"/>
      <c r="JB471" s="5"/>
      <c r="JC471" s="5"/>
      <c r="JD471" s="5"/>
      <c r="JE471" s="5"/>
      <c r="JF471" s="5"/>
      <c r="JG471" s="5"/>
      <c r="JH471" s="5"/>
      <c r="JI471" s="5"/>
      <c r="JJ471" s="5"/>
      <c r="JK471" s="5"/>
      <c r="JL471" s="5"/>
      <c r="JM471" s="5"/>
      <c r="JN471" s="5"/>
      <c r="JO471" s="5"/>
      <c r="JP471" s="5"/>
      <c r="JQ471" s="5"/>
      <c r="JR471" s="5"/>
      <c r="JS471" s="5"/>
      <c r="JT471" s="5"/>
    </row>
    <row r="472" spans="1:280" s="3" customFormat="1" ht="15.75" x14ac:dyDescent="0.25">
      <c r="A472" s="8"/>
      <c r="B472" s="8"/>
      <c r="C472" s="42"/>
      <c r="D472" s="8"/>
      <c r="E472" s="9"/>
      <c r="F472" s="9"/>
      <c r="G472" s="9"/>
      <c r="H472" s="9"/>
      <c r="I472" s="9"/>
      <c r="J472" s="9"/>
      <c r="K472" s="9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28"/>
      <c r="AN472" s="28"/>
      <c r="AO472" s="28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  <c r="HL472" s="6"/>
      <c r="HM472" s="6"/>
      <c r="HN472" s="6"/>
      <c r="HO472" s="6"/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  <c r="ID472" s="6"/>
      <c r="IE472" s="6"/>
      <c r="IF472" s="6"/>
      <c r="IG472" s="6"/>
      <c r="IH472" s="6"/>
      <c r="II472" s="6"/>
      <c r="IJ472" s="6"/>
      <c r="IK472" s="6"/>
      <c r="IL472" s="6"/>
      <c r="IM472" s="6"/>
      <c r="IN472" s="6"/>
      <c r="IO472" s="6"/>
      <c r="IP472" s="6"/>
      <c r="IQ472" s="6"/>
      <c r="IR472" s="6"/>
      <c r="IS472" s="6"/>
      <c r="IT472" s="6"/>
      <c r="IU472" s="6"/>
      <c r="IV472" s="6"/>
      <c r="IW472" s="6"/>
      <c r="IX472" s="6"/>
      <c r="IY472" s="6"/>
      <c r="IZ472" s="6"/>
      <c r="JA472" s="6"/>
      <c r="JB472" s="6"/>
      <c r="JC472" s="6"/>
      <c r="JD472" s="6"/>
      <c r="JE472" s="6"/>
      <c r="JF472" s="6"/>
      <c r="JG472" s="6"/>
      <c r="JH472" s="6"/>
      <c r="JI472" s="6"/>
      <c r="JJ472" s="6"/>
      <c r="JK472" s="6"/>
      <c r="JL472" s="6"/>
      <c r="JM472" s="6"/>
      <c r="JN472" s="6"/>
      <c r="JO472" s="6"/>
      <c r="JP472" s="6"/>
      <c r="JQ472" s="6"/>
      <c r="JR472" s="6"/>
      <c r="JS472" s="6"/>
      <c r="JT472" s="6"/>
    </row>
    <row r="473" spans="1:280" x14ac:dyDescent="0.25"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  <c r="BN473" s="28"/>
      <c r="BO473" s="28"/>
      <c r="BP473" s="28"/>
      <c r="BQ473" s="28"/>
      <c r="BR473" s="28"/>
      <c r="BS473" s="28"/>
      <c r="BT473" s="28"/>
      <c r="BU473" s="28"/>
      <c r="BV473" s="28"/>
      <c r="BW473" s="28"/>
      <c r="BX473" s="28"/>
      <c r="BY473" s="28"/>
      <c r="BZ473" s="28"/>
      <c r="CA473" s="28"/>
      <c r="CB473" s="28"/>
      <c r="CC473" s="28"/>
      <c r="CD473" s="28"/>
      <c r="CE473" s="28"/>
      <c r="CF473" s="28"/>
      <c r="CG473" s="28"/>
      <c r="CH473" s="28"/>
      <c r="CI473" s="28"/>
      <c r="CJ473" s="28"/>
      <c r="CK473" s="28"/>
      <c r="CL473" s="28"/>
      <c r="CM473" s="28"/>
      <c r="CN473" s="28"/>
      <c r="CO473" s="28"/>
      <c r="CP473" s="28"/>
      <c r="CQ473" s="28"/>
      <c r="CR473" s="28"/>
      <c r="CS473" s="28"/>
      <c r="CT473" s="28"/>
      <c r="CU473" s="28"/>
      <c r="CV473" s="28"/>
      <c r="CW473" s="28"/>
      <c r="CX473" s="28"/>
      <c r="CY473" s="28"/>
      <c r="CZ473" s="28"/>
      <c r="DA473" s="28"/>
      <c r="DB473" s="28"/>
      <c r="DC473" s="28"/>
      <c r="DD473" s="28"/>
      <c r="DE473" s="28"/>
      <c r="DF473" s="28"/>
      <c r="DG473" s="28"/>
      <c r="DH473" s="28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  <c r="IF473" s="5"/>
      <c r="IG473" s="5"/>
      <c r="IH473" s="5"/>
      <c r="II473" s="5"/>
      <c r="IJ473" s="5"/>
      <c r="IK473" s="5"/>
      <c r="IL473" s="5"/>
      <c r="IM473" s="5"/>
      <c r="IN473" s="5"/>
      <c r="IO473" s="5"/>
      <c r="IP473" s="5"/>
      <c r="IQ473" s="5"/>
      <c r="IR473" s="5"/>
      <c r="IS473" s="5"/>
      <c r="IT473" s="5"/>
      <c r="IU473" s="5"/>
      <c r="IV473" s="5"/>
      <c r="IW473" s="5"/>
      <c r="IX473" s="5"/>
      <c r="IY473" s="5"/>
      <c r="IZ473" s="5"/>
      <c r="JA473" s="5"/>
      <c r="JB473" s="5"/>
      <c r="JC473" s="5"/>
      <c r="JD473" s="5"/>
      <c r="JE473" s="5"/>
      <c r="JF473" s="5"/>
      <c r="JG473" s="5"/>
      <c r="JH473" s="5"/>
      <c r="JI473" s="5"/>
      <c r="JJ473" s="5"/>
      <c r="JK473" s="5"/>
      <c r="JL473" s="5"/>
      <c r="JM473" s="5"/>
      <c r="JN473" s="5"/>
      <c r="JO473" s="5"/>
      <c r="JP473" s="5"/>
      <c r="JQ473" s="5"/>
      <c r="JR473" s="5"/>
      <c r="JS473" s="5"/>
      <c r="JT473" s="5"/>
    </row>
    <row r="474" spans="1:280" x14ac:dyDescent="0.25"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  <c r="BN474" s="28"/>
      <c r="BO474" s="28"/>
      <c r="BP474" s="28"/>
      <c r="BQ474" s="28"/>
      <c r="BR474" s="28"/>
      <c r="BS474" s="28"/>
      <c r="BT474" s="28"/>
      <c r="BU474" s="28"/>
      <c r="BV474" s="28"/>
      <c r="BW474" s="28"/>
      <c r="BX474" s="28"/>
      <c r="BY474" s="28"/>
      <c r="BZ474" s="28"/>
      <c r="CA474" s="28"/>
      <c r="CB474" s="28"/>
      <c r="CC474" s="28"/>
      <c r="CD474" s="28"/>
      <c r="CE474" s="28"/>
      <c r="CF474" s="28"/>
      <c r="CG474" s="28"/>
      <c r="CH474" s="28"/>
      <c r="CI474" s="28"/>
      <c r="CJ474" s="28"/>
      <c r="CK474" s="28"/>
      <c r="CL474" s="28"/>
      <c r="CM474" s="28"/>
      <c r="CN474" s="28"/>
      <c r="CO474" s="28"/>
      <c r="CP474" s="28"/>
      <c r="CQ474" s="28"/>
      <c r="CR474" s="28"/>
      <c r="CS474" s="28"/>
      <c r="CT474" s="28"/>
      <c r="CU474" s="28"/>
      <c r="CV474" s="28"/>
      <c r="CW474" s="28"/>
      <c r="CX474" s="28"/>
      <c r="CY474" s="28"/>
      <c r="CZ474" s="28"/>
      <c r="DA474" s="28"/>
      <c r="DB474" s="28"/>
      <c r="DC474" s="28"/>
      <c r="DD474" s="28"/>
      <c r="DE474" s="28"/>
      <c r="DF474" s="28"/>
      <c r="DG474" s="28"/>
      <c r="DH474" s="28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  <c r="IF474" s="5"/>
      <c r="IG474" s="5"/>
      <c r="IH474" s="5"/>
      <c r="II474" s="5"/>
      <c r="IJ474" s="5"/>
      <c r="IK474" s="5"/>
      <c r="IL474" s="5"/>
      <c r="IM474" s="5"/>
      <c r="IN474" s="5"/>
      <c r="IO474" s="5"/>
      <c r="IP474" s="5"/>
      <c r="IQ474" s="5"/>
      <c r="IR474" s="5"/>
      <c r="IS474" s="5"/>
      <c r="IT474" s="5"/>
      <c r="IU474" s="5"/>
      <c r="IV474" s="5"/>
      <c r="IW474" s="5"/>
      <c r="IX474" s="5"/>
      <c r="IY474" s="5"/>
      <c r="IZ474" s="5"/>
      <c r="JA474" s="5"/>
      <c r="JB474" s="5"/>
      <c r="JC474" s="5"/>
      <c r="JD474" s="5"/>
      <c r="JE474" s="5"/>
      <c r="JF474" s="5"/>
      <c r="JG474" s="5"/>
      <c r="JH474" s="5"/>
      <c r="JI474" s="5"/>
      <c r="JJ474" s="5"/>
      <c r="JK474" s="5"/>
      <c r="JL474" s="5"/>
      <c r="JM474" s="5"/>
      <c r="JN474" s="5"/>
      <c r="JO474" s="5"/>
      <c r="JP474" s="5"/>
      <c r="JQ474" s="5"/>
      <c r="JR474" s="5"/>
      <c r="JS474" s="5"/>
      <c r="JT474" s="5"/>
    </row>
    <row r="475" spans="1:280" x14ac:dyDescent="0.25"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  <c r="BN475" s="28"/>
      <c r="BO475" s="28"/>
      <c r="BP475" s="28"/>
      <c r="BQ475" s="28"/>
      <c r="BR475" s="28"/>
      <c r="BS475" s="28"/>
      <c r="BT475" s="28"/>
      <c r="BU475" s="28"/>
      <c r="BV475" s="28"/>
      <c r="BW475" s="28"/>
      <c r="BX475" s="28"/>
      <c r="BY475" s="28"/>
      <c r="BZ475" s="28"/>
      <c r="CA475" s="28"/>
      <c r="CB475" s="28"/>
      <c r="CC475" s="28"/>
      <c r="CD475" s="28"/>
      <c r="CE475" s="28"/>
      <c r="CF475" s="28"/>
      <c r="CG475" s="28"/>
      <c r="CH475" s="28"/>
      <c r="CI475" s="28"/>
      <c r="CJ475" s="28"/>
      <c r="CK475" s="28"/>
      <c r="CL475" s="28"/>
      <c r="CM475" s="28"/>
      <c r="CN475" s="28"/>
      <c r="CO475" s="28"/>
      <c r="CP475" s="28"/>
      <c r="CQ475" s="28"/>
      <c r="CR475" s="28"/>
      <c r="CS475" s="28"/>
      <c r="CT475" s="28"/>
      <c r="CU475" s="28"/>
      <c r="CV475" s="28"/>
      <c r="CW475" s="28"/>
      <c r="CX475" s="28"/>
      <c r="CY475" s="28"/>
      <c r="CZ475" s="28"/>
      <c r="DA475" s="28"/>
      <c r="DB475" s="28"/>
      <c r="DC475" s="28"/>
      <c r="DD475" s="28"/>
      <c r="DE475" s="28"/>
      <c r="DF475" s="28"/>
      <c r="DG475" s="28"/>
      <c r="DH475" s="28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  <c r="IF475" s="5"/>
      <c r="IG475" s="5"/>
      <c r="IH475" s="5"/>
      <c r="II475" s="5"/>
      <c r="IJ475" s="5"/>
      <c r="IK475" s="5"/>
      <c r="IL475" s="5"/>
      <c r="IM475" s="5"/>
      <c r="IN475" s="5"/>
      <c r="IO475" s="5"/>
      <c r="IP475" s="5"/>
      <c r="IQ475" s="5"/>
      <c r="IR475" s="5"/>
      <c r="IS475" s="5"/>
      <c r="IT475" s="5"/>
      <c r="IU475" s="5"/>
      <c r="IV475" s="5"/>
      <c r="IW475" s="5"/>
      <c r="IX475" s="5"/>
      <c r="IY475" s="5"/>
      <c r="IZ475" s="5"/>
      <c r="JA475" s="5"/>
      <c r="JB475" s="5"/>
      <c r="JC475" s="5"/>
      <c r="JD475" s="5"/>
      <c r="JE475" s="5"/>
      <c r="JF475" s="5"/>
      <c r="JG475" s="5"/>
      <c r="JH475" s="5"/>
      <c r="JI475" s="5"/>
      <c r="JJ475" s="5"/>
      <c r="JK475" s="5"/>
      <c r="JL475" s="5"/>
      <c r="JM475" s="5"/>
      <c r="JN475" s="5"/>
      <c r="JO475" s="5"/>
      <c r="JP475" s="5"/>
      <c r="JQ475" s="5"/>
      <c r="JR475" s="5"/>
      <c r="JS475" s="5"/>
      <c r="JT475" s="5"/>
    </row>
    <row r="476" spans="1:280" x14ac:dyDescent="0.25"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  <c r="BN476" s="28"/>
      <c r="BO476" s="28"/>
      <c r="BP476" s="28"/>
      <c r="BQ476" s="28"/>
      <c r="BR476" s="28"/>
      <c r="BS476" s="28"/>
      <c r="BT476" s="28"/>
      <c r="BU476" s="28"/>
      <c r="BV476" s="28"/>
      <c r="BW476" s="28"/>
      <c r="BX476" s="28"/>
      <c r="BY476" s="28"/>
      <c r="BZ476" s="28"/>
      <c r="CA476" s="28"/>
      <c r="CB476" s="28"/>
      <c r="CC476" s="28"/>
      <c r="CD476" s="28"/>
      <c r="CE476" s="28"/>
      <c r="CF476" s="28"/>
      <c r="CG476" s="28"/>
      <c r="CH476" s="28"/>
      <c r="CI476" s="28"/>
      <c r="CJ476" s="28"/>
      <c r="CK476" s="28"/>
      <c r="CL476" s="28"/>
      <c r="CM476" s="28"/>
      <c r="CN476" s="28"/>
      <c r="CO476" s="28"/>
      <c r="CP476" s="28"/>
      <c r="CQ476" s="28"/>
      <c r="CR476" s="28"/>
      <c r="CS476" s="28"/>
      <c r="CT476" s="28"/>
      <c r="CU476" s="28"/>
      <c r="CV476" s="28"/>
      <c r="CW476" s="28"/>
      <c r="CX476" s="28"/>
      <c r="CY476" s="28"/>
      <c r="CZ476" s="28"/>
      <c r="DA476" s="28"/>
      <c r="DB476" s="28"/>
      <c r="DC476" s="28"/>
      <c r="DD476" s="28"/>
      <c r="DE476" s="28"/>
      <c r="DF476" s="28"/>
      <c r="DG476" s="28"/>
      <c r="DH476" s="28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  <c r="IF476" s="5"/>
      <c r="IG476" s="5"/>
      <c r="IH476" s="5"/>
      <c r="II476" s="5"/>
      <c r="IJ476" s="5"/>
      <c r="IK476" s="5"/>
      <c r="IL476" s="5"/>
      <c r="IM476" s="5"/>
      <c r="IN476" s="5"/>
      <c r="IO476" s="5"/>
      <c r="IP476" s="5"/>
      <c r="IQ476" s="5"/>
      <c r="IR476" s="5"/>
      <c r="IS476" s="5"/>
      <c r="IT476" s="5"/>
      <c r="IU476" s="5"/>
      <c r="IV476" s="5"/>
      <c r="IW476" s="5"/>
      <c r="IX476" s="5"/>
      <c r="IY476" s="5"/>
      <c r="IZ476" s="5"/>
      <c r="JA476" s="5"/>
      <c r="JB476" s="5"/>
      <c r="JC476" s="5"/>
      <c r="JD476" s="5"/>
      <c r="JE476" s="5"/>
      <c r="JF476" s="5"/>
      <c r="JG476" s="5"/>
      <c r="JH476" s="5"/>
      <c r="JI476" s="5"/>
      <c r="JJ476" s="5"/>
      <c r="JK476" s="5"/>
      <c r="JL476" s="5"/>
      <c r="JM476" s="5"/>
      <c r="JN476" s="5"/>
      <c r="JO476" s="5"/>
      <c r="JP476" s="5"/>
      <c r="JQ476" s="5"/>
      <c r="JR476" s="5"/>
      <c r="JS476" s="5"/>
      <c r="JT476" s="5"/>
    </row>
    <row r="477" spans="1:280" x14ac:dyDescent="0.25"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  <c r="BN477" s="28"/>
      <c r="BO477" s="28"/>
      <c r="BP477" s="28"/>
      <c r="BQ477" s="28"/>
      <c r="BR477" s="28"/>
      <c r="BS477" s="28"/>
      <c r="BT477" s="28"/>
      <c r="BU477" s="28"/>
      <c r="BV477" s="28"/>
      <c r="BW477" s="28"/>
      <c r="BX477" s="28"/>
      <c r="BY477" s="28"/>
      <c r="BZ477" s="28"/>
      <c r="CA477" s="28"/>
      <c r="CB477" s="28"/>
      <c r="CC477" s="28"/>
      <c r="CD477" s="28"/>
      <c r="CE477" s="28"/>
      <c r="CF477" s="28"/>
      <c r="CG477" s="28"/>
      <c r="CH477" s="28"/>
      <c r="CI477" s="28"/>
      <c r="CJ477" s="28"/>
      <c r="CK477" s="28"/>
      <c r="CL477" s="28"/>
      <c r="CM477" s="28"/>
      <c r="CN477" s="28"/>
      <c r="CO477" s="28"/>
      <c r="CP477" s="28"/>
      <c r="CQ477" s="28"/>
      <c r="CR477" s="28"/>
      <c r="CS477" s="28"/>
      <c r="CT477" s="28"/>
      <c r="CU477" s="28"/>
      <c r="CV477" s="28"/>
      <c r="CW477" s="28"/>
      <c r="CX477" s="28"/>
      <c r="CY477" s="28"/>
      <c r="CZ477" s="28"/>
      <c r="DA477" s="28"/>
      <c r="DB477" s="28"/>
      <c r="DC477" s="28"/>
      <c r="DD477" s="28"/>
      <c r="DE477" s="28"/>
      <c r="DF477" s="28"/>
      <c r="DG477" s="28"/>
      <c r="DH477" s="28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  <c r="IF477" s="5"/>
      <c r="IG477" s="5"/>
      <c r="IH477" s="5"/>
      <c r="II477" s="5"/>
      <c r="IJ477" s="5"/>
      <c r="IK477" s="5"/>
      <c r="IL477" s="5"/>
      <c r="IM477" s="5"/>
      <c r="IN477" s="5"/>
      <c r="IO477" s="5"/>
      <c r="IP477" s="5"/>
      <c r="IQ477" s="5"/>
      <c r="IR477" s="5"/>
      <c r="IS477" s="5"/>
      <c r="IT477" s="5"/>
      <c r="IU477" s="5"/>
      <c r="IV477" s="5"/>
      <c r="IW477" s="5"/>
      <c r="IX477" s="5"/>
      <c r="IY477" s="5"/>
      <c r="IZ477" s="5"/>
      <c r="JA477" s="5"/>
      <c r="JB477" s="5"/>
      <c r="JC477" s="5"/>
      <c r="JD477" s="5"/>
      <c r="JE477" s="5"/>
      <c r="JF477" s="5"/>
      <c r="JG477" s="5"/>
      <c r="JH477" s="5"/>
      <c r="JI477" s="5"/>
      <c r="JJ477" s="5"/>
      <c r="JK477" s="5"/>
      <c r="JL477" s="5"/>
      <c r="JM477" s="5"/>
      <c r="JN477" s="5"/>
      <c r="JO477" s="5"/>
      <c r="JP477" s="5"/>
      <c r="JQ477" s="5"/>
      <c r="JR477" s="5"/>
      <c r="JS477" s="5"/>
      <c r="JT477" s="5"/>
    </row>
    <row r="478" spans="1:280" x14ac:dyDescent="0.25"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  <c r="BN478" s="28"/>
      <c r="BO478" s="28"/>
      <c r="BP478" s="28"/>
      <c r="BQ478" s="28"/>
      <c r="BR478" s="28"/>
      <c r="BS478" s="28"/>
      <c r="BT478" s="28"/>
      <c r="BU478" s="28"/>
      <c r="BV478" s="28"/>
      <c r="BW478" s="28"/>
      <c r="BX478" s="28"/>
      <c r="BY478" s="28"/>
      <c r="BZ478" s="28"/>
      <c r="CA478" s="28"/>
      <c r="CB478" s="28"/>
      <c r="CC478" s="28"/>
      <c r="CD478" s="28"/>
      <c r="CE478" s="28"/>
      <c r="CF478" s="28"/>
      <c r="CG478" s="28"/>
      <c r="CH478" s="28"/>
      <c r="CI478" s="28"/>
      <c r="CJ478" s="28"/>
      <c r="CK478" s="28"/>
      <c r="CL478" s="28"/>
      <c r="CM478" s="28"/>
      <c r="CN478" s="28"/>
      <c r="CO478" s="28"/>
      <c r="CP478" s="28"/>
      <c r="CQ478" s="28"/>
      <c r="CR478" s="28"/>
      <c r="CS478" s="28"/>
      <c r="CT478" s="28"/>
      <c r="CU478" s="28"/>
      <c r="CV478" s="28"/>
      <c r="CW478" s="28"/>
      <c r="CX478" s="28"/>
      <c r="CY478" s="28"/>
      <c r="CZ478" s="28"/>
      <c r="DA478" s="28"/>
      <c r="DB478" s="28"/>
      <c r="DC478" s="28"/>
      <c r="DD478" s="28"/>
      <c r="DE478" s="28"/>
      <c r="DF478" s="28"/>
      <c r="DG478" s="28"/>
      <c r="DH478" s="28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  <c r="IF478" s="5"/>
      <c r="IG478" s="5"/>
      <c r="IH478" s="5"/>
      <c r="II478" s="5"/>
      <c r="IJ478" s="5"/>
      <c r="IK478" s="5"/>
      <c r="IL478" s="5"/>
      <c r="IM478" s="5"/>
      <c r="IN478" s="5"/>
      <c r="IO478" s="5"/>
      <c r="IP478" s="5"/>
      <c r="IQ478" s="5"/>
      <c r="IR478" s="5"/>
      <c r="IS478" s="5"/>
      <c r="IT478" s="5"/>
      <c r="IU478" s="5"/>
      <c r="IV478" s="5"/>
      <c r="IW478" s="5"/>
      <c r="IX478" s="5"/>
      <c r="IY478" s="5"/>
      <c r="IZ478" s="5"/>
      <c r="JA478" s="5"/>
      <c r="JB478" s="5"/>
      <c r="JC478" s="5"/>
      <c r="JD478" s="5"/>
      <c r="JE478" s="5"/>
      <c r="JF478" s="5"/>
      <c r="JG478" s="5"/>
      <c r="JH478" s="5"/>
      <c r="JI478" s="5"/>
      <c r="JJ478" s="5"/>
      <c r="JK478" s="5"/>
      <c r="JL478" s="5"/>
      <c r="JM478" s="5"/>
      <c r="JN478" s="5"/>
      <c r="JO478" s="5"/>
      <c r="JP478" s="5"/>
      <c r="JQ478" s="5"/>
      <c r="JR478" s="5"/>
      <c r="JS478" s="5"/>
      <c r="JT478" s="5"/>
    </row>
    <row r="479" spans="1:280" x14ac:dyDescent="0.25"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  <c r="BN479" s="28"/>
      <c r="BO479" s="28"/>
      <c r="BP479" s="28"/>
      <c r="BQ479" s="28"/>
      <c r="BR479" s="28"/>
      <c r="BS479" s="28"/>
      <c r="BT479" s="28"/>
      <c r="BU479" s="28"/>
      <c r="BV479" s="28"/>
      <c r="BW479" s="28"/>
      <c r="BX479" s="28"/>
      <c r="BY479" s="28"/>
      <c r="BZ479" s="28"/>
      <c r="CA479" s="28"/>
      <c r="CB479" s="28"/>
      <c r="CC479" s="28"/>
      <c r="CD479" s="28"/>
      <c r="CE479" s="28"/>
      <c r="CF479" s="28"/>
      <c r="CG479" s="28"/>
      <c r="CH479" s="28"/>
      <c r="CI479" s="28"/>
      <c r="CJ479" s="28"/>
      <c r="CK479" s="28"/>
      <c r="CL479" s="28"/>
      <c r="CM479" s="28"/>
      <c r="CN479" s="28"/>
      <c r="CO479" s="28"/>
      <c r="CP479" s="28"/>
      <c r="CQ479" s="28"/>
      <c r="CR479" s="28"/>
      <c r="CS479" s="28"/>
      <c r="CT479" s="28"/>
      <c r="CU479" s="28"/>
      <c r="CV479" s="28"/>
      <c r="CW479" s="28"/>
      <c r="CX479" s="28"/>
      <c r="CY479" s="28"/>
      <c r="CZ479" s="28"/>
      <c r="DA479" s="28"/>
      <c r="DB479" s="28"/>
      <c r="DC479" s="28"/>
      <c r="DD479" s="28"/>
      <c r="DE479" s="28"/>
      <c r="DF479" s="28"/>
      <c r="DG479" s="28"/>
      <c r="DH479" s="28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  <c r="IF479" s="5"/>
      <c r="IG479" s="5"/>
      <c r="IH479" s="5"/>
      <c r="II479" s="5"/>
      <c r="IJ479" s="5"/>
      <c r="IK479" s="5"/>
      <c r="IL479" s="5"/>
      <c r="IM479" s="5"/>
      <c r="IN479" s="5"/>
      <c r="IO479" s="5"/>
      <c r="IP479" s="5"/>
      <c r="IQ479" s="5"/>
      <c r="IR479" s="5"/>
      <c r="IS479" s="5"/>
      <c r="IT479" s="5"/>
      <c r="IU479" s="5"/>
      <c r="IV479" s="5"/>
      <c r="IW479" s="5"/>
      <c r="IX479" s="5"/>
      <c r="IY479" s="5"/>
      <c r="IZ479" s="5"/>
      <c r="JA479" s="5"/>
      <c r="JB479" s="5"/>
      <c r="JC479" s="5"/>
      <c r="JD479" s="5"/>
      <c r="JE479" s="5"/>
      <c r="JF479" s="5"/>
      <c r="JG479" s="5"/>
      <c r="JH479" s="5"/>
      <c r="JI479" s="5"/>
      <c r="JJ479" s="5"/>
      <c r="JK479" s="5"/>
      <c r="JL479" s="5"/>
      <c r="JM479" s="5"/>
      <c r="JN479" s="5"/>
      <c r="JO479" s="5"/>
      <c r="JP479" s="5"/>
      <c r="JQ479" s="5"/>
      <c r="JR479" s="5"/>
      <c r="JS479" s="5"/>
      <c r="JT479" s="5"/>
    </row>
    <row r="480" spans="1:280" x14ac:dyDescent="0.25"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  <c r="BN480" s="28"/>
      <c r="BO480" s="28"/>
      <c r="BP480" s="28"/>
      <c r="BQ480" s="28"/>
      <c r="BR480" s="28"/>
      <c r="BS480" s="28"/>
      <c r="BT480" s="28"/>
      <c r="BU480" s="28"/>
      <c r="BV480" s="28"/>
      <c r="BW480" s="28"/>
      <c r="BX480" s="28"/>
      <c r="BY480" s="28"/>
      <c r="BZ480" s="28"/>
      <c r="CA480" s="28"/>
      <c r="CB480" s="28"/>
      <c r="CC480" s="28"/>
      <c r="CD480" s="28"/>
      <c r="CE480" s="28"/>
      <c r="CF480" s="28"/>
      <c r="CG480" s="28"/>
      <c r="CH480" s="28"/>
      <c r="CI480" s="28"/>
      <c r="CJ480" s="28"/>
      <c r="CK480" s="28"/>
      <c r="CL480" s="28"/>
      <c r="CM480" s="28"/>
      <c r="CN480" s="28"/>
      <c r="CO480" s="28"/>
      <c r="CP480" s="28"/>
      <c r="CQ480" s="28"/>
      <c r="CR480" s="28"/>
      <c r="CS480" s="28"/>
      <c r="CT480" s="28"/>
      <c r="CU480" s="28"/>
      <c r="CV480" s="28"/>
      <c r="CW480" s="28"/>
      <c r="CX480" s="28"/>
      <c r="CY480" s="28"/>
      <c r="CZ480" s="28"/>
      <c r="DA480" s="28"/>
      <c r="DB480" s="28"/>
      <c r="DC480" s="28"/>
      <c r="DD480" s="28"/>
      <c r="DE480" s="28"/>
      <c r="DF480" s="28"/>
      <c r="DG480" s="28"/>
      <c r="DH480" s="28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  <c r="IF480" s="5"/>
      <c r="IG480" s="5"/>
      <c r="IH480" s="5"/>
      <c r="II480" s="5"/>
      <c r="IJ480" s="5"/>
      <c r="IK480" s="5"/>
      <c r="IL480" s="5"/>
      <c r="IM480" s="5"/>
      <c r="IN480" s="5"/>
      <c r="IO480" s="5"/>
      <c r="IP480" s="5"/>
      <c r="IQ480" s="5"/>
      <c r="IR480" s="5"/>
      <c r="IS480" s="5"/>
      <c r="IT480" s="5"/>
      <c r="IU480" s="5"/>
      <c r="IV480" s="5"/>
      <c r="IW480" s="5"/>
      <c r="IX480" s="5"/>
      <c r="IY480" s="5"/>
      <c r="IZ480" s="5"/>
      <c r="JA480" s="5"/>
      <c r="JB480" s="5"/>
      <c r="JC480" s="5"/>
      <c r="JD480" s="5"/>
      <c r="JE480" s="5"/>
      <c r="JF480" s="5"/>
      <c r="JG480" s="5"/>
      <c r="JH480" s="5"/>
      <c r="JI480" s="5"/>
      <c r="JJ480" s="5"/>
      <c r="JK480" s="5"/>
      <c r="JL480" s="5"/>
      <c r="JM480" s="5"/>
      <c r="JN480" s="5"/>
      <c r="JO480" s="5"/>
      <c r="JP480" s="5"/>
      <c r="JQ480" s="5"/>
      <c r="JR480" s="5"/>
      <c r="JS480" s="5"/>
      <c r="JT480" s="5"/>
    </row>
    <row r="481" spans="1:280" x14ac:dyDescent="0.25"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  <c r="BN481" s="28"/>
      <c r="BO481" s="28"/>
      <c r="BP481" s="28"/>
      <c r="BQ481" s="28"/>
      <c r="BR481" s="28"/>
      <c r="BS481" s="28"/>
      <c r="BT481" s="28"/>
      <c r="BU481" s="28"/>
      <c r="BV481" s="28"/>
      <c r="BW481" s="28"/>
      <c r="BX481" s="28"/>
      <c r="BY481" s="28"/>
      <c r="BZ481" s="28"/>
      <c r="CA481" s="28"/>
      <c r="CB481" s="28"/>
      <c r="CC481" s="28"/>
      <c r="CD481" s="28"/>
      <c r="CE481" s="28"/>
      <c r="CF481" s="28"/>
      <c r="CG481" s="28"/>
      <c r="CH481" s="28"/>
      <c r="CI481" s="28"/>
      <c r="CJ481" s="28"/>
      <c r="CK481" s="28"/>
      <c r="CL481" s="28"/>
      <c r="CM481" s="28"/>
      <c r="CN481" s="28"/>
      <c r="CO481" s="28"/>
      <c r="CP481" s="28"/>
      <c r="CQ481" s="28"/>
      <c r="CR481" s="28"/>
      <c r="CS481" s="28"/>
      <c r="CT481" s="28"/>
      <c r="CU481" s="28"/>
      <c r="CV481" s="28"/>
      <c r="CW481" s="28"/>
      <c r="CX481" s="28"/>
      <c r="CY481" s="28"/>
      <c r="CZ481" s="28"/>
      <c r="DA481" s="28"/>
      <c r="DB481" s="28"/>
      <c r="DC481" s="28"/>
      <c r="DD481" s="28"/>
      <c r="DE481" s="28"/>
      <c r="DF481" s="28"/>
      <c r="DG481" s="28"/>
      <c r="DH481" s="28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  <c r="IF481" s="5"/>
      <c r="IG481" s="5"/>
      <c r="IH481" s="5"/>
      <c r="II481" s="5"/>
      <c r="IJ481" s="5"/>
      <c r="IK481" s="5"/>
      <c r="IL481" s="5"/>
      <c r="IM481" s="5"/>
      <c r="IN481" s="5"/>
      <c r="IO481" s="5"/>
      <c r="IP481" s="5"/>
      <c r="IQ481" s="5"/>
      <c r="IR481" s="5"/>
      <c r="IS481" s="5"/>
      <c r="IT481" s="5"/>
      <c r="IU481" s="5"/>
      <c r="IV481" s="5"/>
      <c r="IW481" s="5"/>
      <c r="IX481" s="5"/>
      <c r="IY481" s="5"/>
      <c r="IZ481" s="5"/>
      <c r="JA481" s="5"/>
      <c r="JB481" s="5"/>
      <c r="JC481" s="5"/>
      <c r="JD481" s="5"/>
      <c r="JE481" s="5"/>
      <c r="JF481" s="5"/>
      <c r="JG481" s="5"/>
      <c r="JH481" s="5"/>
      <c r="JI481" s="5"/>
      <c r="JJ481" s="5"/>
      <c r="JK481" s="5"/>
      <c r="JL481" s="5"/>
      <c r="JM481" s="5"/>
      <c r="JN481" s="5"/>
      <c r="JO481" s="5"/>
      <c r="JP481" s="5"/>
      <c r="JQ481" s="5"/>
      <c r="JR481" s="5"/>
      <c r="JS481" s="5"/>
      <c r="JT481" s="5"/>
    </row>
    <row r="482" spans="1:280" x14ac:dyDescent="0.25"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  <c r="BN482" s="28"/>
      <c r="BO482" s="28"/>
      <c r="BP482" s="28"/>
      <c r="BQ482" s="28"/>
      <c r="BR482" s="28"/>
      <c r="BS482" s="28"/>
      <c r="BT482" s="28"/>
      <c r="BU482" s="28"/>
      <c r="BV482" s="28"/>
      <c r="BW482" s="28"/>
      <c r="BX482" s="28"/>
      <c r="BY482" s="28"/>
      <c r="BZ482" s="28"/>
      <c r="CA482" s="28"/>
      <c r="CB482" s="28"/>
      <c r="CC482" s="28"/>
      <c r="CD482" s="28"/>
      <c r="CE482" s="28"/>
      <c r="CF482" s="28"/>
      <c r="CG482" s="28"/>
      <c r="CH482" s="28"/>
      <c r="CI482" s="28"/>
      <c r="CJ482" s="28"/>
      <c r="CK482" s="28"/>
      <c r="CL482" s="28"/>
      <c r="CM482" s="28"/>
      <c r="CN482" s="28"/>
      <c r="CO482" s="28"/>
      <c r="CP482" s="28"/>
      <c r="CQ482" s="28"/>
      <c r="CR482" s="28"/>
      <c r="CS482" s="28"/>
      <c r="CT482" s="28"/>
      <c r="CU482" s="28"/>
      <c r="CV482" s="28"/>
      <c r="CW482" s="28"/>
      <c r="CX482" s="28"/>
      <c r="CY482" s="28"/>
      <c r="CZ482" s="28"/>
      <c r="DA482" s="28"/>
      <c r="DB482" s="28"/>
      <c r="DC482" s="28"/>
      <c r="DD482" s="28"/>
      <c r="DE482" s="28"/>
      <c r="DF482" s="28"/>
      <c r="DG482" s="28"/>
      <c r="DH482" s="28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  <c r="IF482" s="5"/>
      <c r="IG482" s="5"/>
      <c r="IH482" s="5"/>
      <c r="II482" s="5"/>
      <c r="IJ482" s="5"/>
      <c r="IK482" s="5"/>
      <c r="IL482" s="5"/>
      <c r="IM482" s="5"/>
      <c r="IN482" s="5"/>
      <c r="IO482" s="5"/>
      <c r="IP482" s="5"/>
      <c r="IQ482" s="5"/>
      <c r="IR482" s="5"/>
      <c r="IS482" s="5"/>
      <c r="IT482" s="5"/>
      <c r="IU482" s="5"/>
      <c r="IV482" s="5"/>
      <c r="IW482" s="5"/>
      <c r="IX482" s="5"/>
      <c r="IY482" s="5"/>
      <c r="IZ482" s="5"/>
      <c r="JA482" s="5"/>
      <c r="JB482" s="5"/>
      <c r="JC482" s="5"/>
      <c r="JD482" s="5"/>
      <c r="JE482" s="5"/>
      <c r="JF482" s="5"/>
      <c r="JG482" s="5"/>
      <c r="JH482" s="5"/>
      <c r="JI482" s="5"/>
      <c r="JJ482" s="5"/>
      <c r="JK482" s="5"/>
      <c r="JL482" s="5"/>
      <c r="JM482" s="5"/>
      <c r="JN482" s="5"/>
      <c r="JO482" s="5"/>
      <c r="JP482" s="5"/>
      <c r="JQ482" s="5"/>
      <c r="JR482" s="5"/>
      <c r="JS482" s="5"/>
      <c r="JT482" s="5"/>
    </row>
    <row r="483" spans="1:280" x14ac:dyDescent="0.25"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  <c r="BN483" s="28"/>
      <c r="BO483" s="28"/>
      <c r="BP483" s="28"/>
      <c r="BQ483" s="28"/>
      <c r="BR483" s="28"/>
      <c r="BS483" s="28"/>
      <c r="BT483" s="28"/>
      <c r="BU483" s="28"/>
      <c r="BV483" s="28"/>
      <c r="BW483" s="28"/>
      <c r="BX483" s="28"/>
      <c r="BY483" s="28"/>
      <c r="BZ483" s="28"/>
      <c r="CA483" s="28"/>
      <c r="CB483" s="28"/>
      <c r="CC483" s="28"/>
      <c r="CD483" s="28"/>
      <c r="CE483" s="28"/>
      <c r="CF483" s="28"/>
      <c r="CG483" s="28"/>
      <c r="CH483" s="28"/>
      <c r="CI483" s="28"/>
      <c r="CJ483" s="28"/>
      <c r="CK483" s="28"/>
      <c r="CL483" s="28"/>
      <c r="CM483" s="28"/>
      <c r="CN483" s="28"/>
      <c r="CO483" s="28"/>
      <c r="CP483" s="28"/>
      <c r="CQ483" s="28"/>
      <c r="CR483" s="28"/>
      <c r="CS483" s="28"/>
      <c r="CT483" s="28"/>
      <c r="CU483" s="28"/>
      <c r="CV483" s="28"/>
      <c r="CW483" s="28"/>
      <c r="CX483" s="28"/>
      <c r="CY483" s="28"/>
      <c r="CZ483" s="28"/>
      <c r="DA483" s="28"/>
      <c r="DB483" s="28"/>
      <c r="DC483" s="28"/>
      <c r="DD483" s="28"/>
      <c r="DE483" s="28"/>
      <c r="DF483" s="28"/>
      <c r="DG483" s="28"/>
      <c r="DH483" s="28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  <c r="IF483" s="5"/>
      <c r="IG483" s="5"/>
      <c r="IH483" s="5"/>
      <c r="II483" s="5"/>
      <c r="IJ483" s="5"/>
      <c r="IK483" s="5"/>
      <c r="IL483" s="5"/>
      <c r="IM483" s="5"/>
      <c r="IN483" s="5"/>
      <c r="IO483" s="5"/>
      <c r="IP483" s="5"/>
      <c r="IQ483" s="5"/>
      <c r="IR483" s="5"/>
      <c r="IS483" s="5"/>
      <c r="IT483" s="5"/>
      <c r="IU483" s="5"/>
      <c r="IV483" s="5"/>
      <c r="IW483" s="5"/>
      <c r="IX483" s="5"/>
      <c r="IY483" s="5"/>
      <c r="IZ483" s="5"/>
      <c r="JA483" s="5"/>
      <c r="JB483" s="5"/>
      <c r="JC483" s="5"/>
      <c r="JD483" s="5"/>
      <c r="JE483" s="5"/>
      <c r="JF483" s="5"/>
      <c r="JG483" s="5"/>
      <c r="JH483" s="5"/>
      <c r="JI483" s="5"/>
      <c r="JJ483" s="5"/>
      <c r="JK483" s="5"/>
      <c r="JL483" s="5"/>
      <c r="JM483" s="5"/>
      <c r="JN483" s="5"/>
      <c r="JO483" s="5"/>
      <c r="JP483" s="5"/>
      <c r="JQ483" s="5"/>
      <c r="JR483" s="5"/>
      <c r="JS483" s="5"/>
      <c r="JT483" s="5"/>
    </row>
    <row r="484" spans="1:280" ht="24.95" customHeight="1" x14ac:dyDescent="0.25"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  <c r="BN484" s="28"/>
      <c r="BO484" s="28"/>
      <c r="BP484" s="28"/>
      <c r="BQ484" s="28"/>
      <c r="BR484" s="28"/>
      <c r="BS484" s="28"/>
      <c r="BT484" s="28"/>
      <c r="BU484" s="28"/>
      <c r="BV484" s="28"/>
      <c r="BW484" s="28"/>
      <c r="BX484" s="28"/>
      <c r="BY484" s="28"/>
      <c r="BZ484" s="28"/>
      <c r="CA484" s="28"/>
      <c r="CB484" s="28"/>
      <c r="CC484" s="28"/>
      <c r="CD484" s="28"/>
      <c r="CE484" s="28"/>
      <c r="CF484" s="28"/>
      <c r="CG484" s="28"/>
      <c r="CH484" s="28"/>
      <c r="CI484" s="28"/>
      <c r="CJ484" s="28"/>
      <c r="CK484" s="28"/>
      <c r="CL484" s="28"/>
      <c r="CM484" s="28"/>
      <c r="CN484" s="28"/>
      <c r="CO484" s="28"/>
      <c r="CP484" s="28"/>
      <c r="CQ484" s="28"/>
      <c r="CR484" s="28"/>
      <c r="CS484" s="28"/>
      <c r="CT484" s="28"/>
      <c r="CU484" s="28"/>
      <c r="CV484" s="28"/>
      <c r="CW484" s="28"/>
      <c r="CX484" s="28"/>
      <c r="CY484" s="28"/>
      <c r="CZ484" s="28"/>
      <c r="DA484" s="28"/>
      <c r="DB484" s="28"/>
      <c r="DC484" s="28"/>
      <c r="DD484" s="28"/>
      <c r="DE484" s="28"/>
      <c r="DF484" s="28"/>
      <c r="DG484" s="28"/>
      <c r="DH484" s="28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  <c r="IF484" s="5"/>
      <c r="IG484" s="5"/>
      <c r="IH484" s="5"/>
      <c r="II484" s="5"/>
      <c r="IJ484" s="5"/>
      <c r="IK484" s="5"/>
      <c r="IL484" s="5"/>
      <c r="IM484" s="5"/>
      <c r="IN484" s="5"/>
      <c r="IO484" s="5"/>
      <c r="IP484" s="5"/>
      <c r="IQ484" s="5"/>
      <c r="IR484" s="5"/>
      <c r="IS484" s="5"/>
      <c r="IT484" s="5"/>
      <c r="IU484" s="5"/>
      <c r="IV484" s="5"/>
      <c r="IW484" s="5"/>
      <c r="IX484" s="5"/>
      <c r="IY484" s="5"/>
      <c r="IZ484" s="5"/>
      <c r="JA484" s="5"/>
      <c r="JB484" s="5"/>
      <c r="JC484" s="5"/>
      <c r="JD484" s="5"/>
      <c r="JE484" s="5"/>
      <c r="JF484" s="5"/>
      <c r="JG484" s="5"/>
      <c r="JH484" s="5"/>
      <c r="JI484" s="5"/>
      <c r="JJ484" s="5"/>
      <c r="JK484" s="5"/>
      <c r="JL484" s="5"/>
      <c r="JM484" s="5"/>
      <c r="JN484" s="5"/>
      <c r="JO484" s="5"/>
      <c r="JP484" s="5"/>
      <c r="JQ484" s="5"/>
      <c r="JR484" s="5"/>
      <c r="JS484" s="5"/>
      <c r="JT484" s="5"/>
    </row>
    <row r="485" spans="1:280" s="5" customFormat="1" x14ac:dyDescent="0.25">
      <c r="A485"/>
      <c r="B485"/>
      <c r="C485" s="32"/>
      <c r="D485"/>
      <c r="E485" s="1"/>
      <c r="F485" s="1"/>
      <c r="G485" s="1"/>
      <c r="H485" s="1"/>
      <c r="I485" s="1"/>
      <c r="J485" s="1"/>
      <c r="K485" s="1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  <c r="BN485" s="28"/>
      <c r="BO485" s="28"/>
      <c r="BP485" s="28"/>
      <c r="BQ485" s="28"/>
      <c r="BR485" s="28"/>
      <c r="BS485" s="28"/>
      <c r="BT485" s="28"/>
      <c r="BU485" s="28"/>
      <c r="BV485" s="28"/>
      <c r="BW485" s="28"/>
      <c r="BX485" s="28"/>
      <c r="BY485" s="28"/>
      <c r="BZ485" s="28"/>
      <c r="CA485" s="28"/>
      <c r="CB485" s="28"/>
      <c r="CC485" s="28"/>
      <c r="CD485" s="28"/>
      <c r="CE485" s="28"/>
      <c r="CF485" s="28"/>
      <c r="CG485" s="28"/>
      <c r="CH485" s="28"/>
      <c r="CI485" s="28"/>
      <c r="CJ485" s="28"/>
      <c r="CK485" s="28"/>
      <c r="CL485" s="28"/>
      <c r="CM485" s="28"/>
      <c r="CN485" s="28"/>
      <c r="CO485" s="28"/>
      <c r="CP485" s="28"/>
      <c r="CQ485" s="28"/>
      <c r="CR485" s="28"/>
      <c r="CS485" s="28"/>
      <c r="CT485" s="28"/>
      <c r="CU485" s="28"/>
      <c r="CV485" s="28"/>
      <c r="CW485" s="28"/>
      <c r="CX485" s="28"/>
      <c r="CY485" s="28"/>
      <c r="CZ485" s="28"/>
      <c r="DA485" s="28"/>
      <c r="DB485" s="28"/>
      <c r="DC485" s="28"/>
      <c r="DD485" s="28"/>
      <c r="DE485" s="28"/>
      <c r="DF485" s="28"/>
      <c r="DG485" s="28"/>
      <c r="DH485" s="28"/>
    </row>
    <row r="486" spans="1:280" s="5" customFormat="1" x14ac:dyDescent="0.25">
      <c r="A486"/>
      <c r="B486"/>
      <c r="C486" s="32"/>
      <c r="D486"/>
      <c r="E486" s="1"/>
      <c r="F486" s="1"/>
      <c r="G486" s="1"/>
      <c r="H486" s="1"/>
      <c r="I486" s="1"/>
      <c r="J486" s="1"/>
      <c r="K486" s="1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  <c r="BN486" s="28"/>
      <c r="BO486" s="28"/>
      <c r="BP486" s="28"/>
      <c r="BQ486" s="28"/>
      <c r="BR486" s="28"/>
      <c r="BS486" s="28"/>
      <c r="BT486" s="28"/>
      <c r="BU486" s="28"/>
      <c r="BV486" s="28"/>
      <c r="BW486" s="28"/>
      <c r="BX486" s="28"/>
      <c r="BY486" s="28"/>
      <c r="BZ486" s="28"/>
      <c r="CA486" s="28"/>
      <c r="CB486" s="28"/>
      <c r="CC486" s="28"/>
      <c r="CD486" s="28"/>
      <c r="CE486" s="28"/>
      <c r="CF486" s="28"/>
      <c r="CG486" s="28"/>
      <c r="CH486" s="28"/>
      <c r="CI486" s="28"/>
      <c r="CJ486" s="28"/>
      <c r="CK486" s="28"/>
      <c r="CL486" s="28"/>
      <c r="CM486" s="28"/>
      <c r="CN486" s="28"/>
      <c r="CO486" s="28"/>
      <c r="CP486" s="28"/>
      <c r="CQ486" s="28"/>
      <c r="CR486" s="28"/>
      <c r="CS486" s="28"/>
      <c r="CT486" s="28"/>
      <c r="CU486" s="28"/>
      <c r="CV486" s="28"/>
      <c r="CW486" s="28"/>
      <c r="CX486" s="28"/>
      <c r="CY486" s="28"/>
      <c r="CZ486" s="28"/>
      <c r="DA486" s="28"/>
      <c r="DB486" s="28"/>
      <c r="DC486" s="28"/>
      <c r="DD486" s="28"/>
      <c r="DE486" s="28"/>
      <c r="DF486" s="28"/>
      <c r="DG486" s="28"/>
      <c r="DH486" s="28"/>
    </row>
    <row r="487" spans="1:280" s="5" customFormat="1" x14ac:dyDescent="0.25">
      <c r="A487"/>
      <c r="B487"/>
      <c r="C487" s="32"/>
      <c r="D487"/>
      <c r="E487" s="1"/>
      <c r="F487" s="1"/>
      <c r="G487" s="1"/>
      <c r="H487" s="1"/>
      <c r="I487" s="1"/>
      <c r="J487" s="1"/>
      <c r="K487" s="1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  <c r="BN487" s="28"/>
      <c r="BO487" s="28"/>
      <c r="BP487" s="28"/>
      <c r="BQ487" s="28"/>
      <c r="BR487" s="28"/>
      <c r="BS487" s="28"/>
      <c r="BT487" s="28"/>
      <c r="BU487" s="28"/>
      <c r="BV487" s="28"/>
      <c r="BW487" s="28"/>
      <c r="BX487" s="28"/>
      <c r="BY487" s="28"/>
      <c r="BZ487" s="28"/>
      <c r="CA487" s="28"/>
      <c r="CB487" s="28"/>
      <c r="CC487" s="28"/>
      <c r="CD487" s="28"/>
      <c r="CE487" s="28"/>
      <c r="CF487" s="28"/>
      <c r="CG487" s="28"/>
      <c r="CH487" s="28"/>
      <c r="CI487" s="28"/>
      <c r="CJ487" s="28"/>
      <c r="CK487" s="28"/>
      <c r="CL487" s="28"/>
      <c r="CM487" s="28"/>
      <c r="CN487" s="28"/>
      <c r="CO487" s="28"/>
      <c r="CP487" s="28"/>
      <c r="CQ487" s="28"/>
      <c r="CR487" s="28"/>
      <c r="CS487" s="28"/>
      <c r="CT487" s="28"/>
      <c r="CU487" s="28"/>
      <c r="CV487" s="28"/>
      <c r="CW487" s="28"/>
      <c r="CX487" s="28"/>
      <c r="CY487" s="28"/>
      <c r="CZ487" s="28"/>
      <c r="DA487" s="28"/>
      <c r="DB487" s="28"/>
      <c r="DC487" s="28"/>
      <c r="DD487" s="28"/>
      <c r="DE487" s="28"/>
      <c r="DF487" s="28"/>
      <c r="DG487" s="28"/>
      <c r="DH487" s="28"/>
    </row>
    <row r="488" spans="1:280" x14ac:dyDescent="0.25"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  <c r="BN488" s="28"/>
      <c r="BO488" s="28"/>
      <c r="BP488" s="28"/>
      <c r="BQ488" s="28"/>
      <c r="BR488" s="28"/>
      <c r="BS488" s="28"/>
      <c r="BT488" s="28"/>
      <c r="BU488" s="28"/>
      <c r="BV488" s="28"/>
      <c r="BW488" s="28"/>
      <c r="BX488" s="28"/>
      <c r="BY488" s="28"/>
      <c r="BZ488" s="28"/>
      <c r="CA488" s="28"/>
      <c r="CB488" s="28"/>
      <c r="CC488" s="28"/>
      <c r="CD488" s="28"/>
      <c r="CE488" s="28"/>
      <c r="CF488" s="28"/>
      <c r="CG488" s="28"/>
      <c r="CH488" s="28"/>
      <c r="CI488" s="28"/>
      <c r="CJ488" s="28"/>
      <c r="CK488" s="28"/>
      <c r="CL488" s="28"/>
      <c r="CM488" s="28"/>
      <c r="CN488" s="28"/>
      <c r="CO488" s="28"/>
      <c r="CP488" s="28"/>
      <c r="CQ488" s="28"/>
      <c r="CR488" s="28"/>
      <c r="CS488" s="28"/>
      <c r="CT488" s="28"/>
      <c r="CU488" s="28"/>
      <c r="CV488" s="28"/>
      <c r="CW488" s="28"/>
      <c r="CX488" s="28"/>
      <c r="CY488" s="28"/>
      <c r="CZ488" s="28"/>
      <c r="DA488" s="28"/>
      <c r="DB488" s="28"/>
      <c r="DC488" s="28"/>
      <c r="DD488" s="28"/>
      <c r="DE488" s="28"/>
      <c r="DF488" s="28"/>
      <c r="DG488" s="28"/>
      <c r="DH488" s="28"/>
      <c r="DI488" s="28"/>
      <c r="DJ488" s="28"/>
      <c r="DK488" s="28"/>
      <c r="DL488" s="28"/>
      <c r="DV488"/>
    </row>
  </sheetData>
  <mergeCells count="45">
    <mergeCell ref="A10:K10"/>
    <mergeCell ref="A54:K54"/>
    <mergeCell ref="A35:K35"/>
    <mergeCell ref="A40:K40"/>
    <mergeCell ref="A100:K100"/>
    <mergeCell ref="A93:K93"/>
    <mergeCell ref="A29:K29"/>
    <mergeCell ref="A49:K49"/>
    <mergeCell ref="A84:K84"/>
    <mergeCell ref="A104:K104"/>
    <mergeCell ref="A279:K279"/>
    <mergeCell ref="A231:K231"/>
    <mergeCell ref="A88:K88"/>
    <mergeCell ref="A174:K174"/>
    <mergeCell ref="A180:K180"/>
    <mergeCell ref="A190:K190"/>
    <mergeCell ref="A196:K196"/>
    <mergeCell ref="A165:K165"/>
    <mergeCell ref="A265:K265"/>
    <mergeCell ref="A261:K261"/>
    <mergeCell ref="A269:K269"/>
    <mergeCell ref="A1:K1"/>
    <mergeCell ref="A2:K2"/>
    <mergeCell ref="A3:K3"/>
    <mergeCell ref="A4:K4"/>
    <mergeCell ref="A5:K5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  <mergeCell ref="A310:K310"/>
    <mergeCell ref="A284:K284"/>
    <mergeCell ref="A291:K291"/>
    <mergeCell ref="A239:K239"/>
    <mergeCell ref="A306:K306"/>
    <mergeCell ref="A254:K254"/>
    <mergeCell ref="A245:K245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5" manualBreakCount="5">
    <brk id="70" max="9" man="1"/>
    <brk id="28" max="9" man="1"/>
    <brk id="173" max="9" man="1"/>
    <brk id="215" max="9" man="1"/>
    <brk id="492" max="9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2022-07-27T18:53:38Z</cp:lastPrinted>
  <dcterms:created xsi:type="dcterms:W3CDTF">2017-02-23T14:23:40Z</dcterms:created>
  <dcterms:modified xsi:type="dcterms:W3CDTF">2022-11-09T15:58:28Z</dcterms:modified>
</cp:coreProperties>
</file>