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/>
  <mc:AlternateContent xmlns:mc="http://schemas.openxmlformats.org/markup-compatibility/2006">
    <mc:Choice Requires="x15">
      <x15ac:absPath xmlns:x15ac="http://schemas.microsoft.com/office/spreadsheetml/2010/11/ac" url="X:\Proyectos ONE\OFICINA LIBRE ACCESO A LA INFORMACION ...DATOS\PRESUPUESTO\ASIGNACION Y EJECUCION PRESUPUESTARIA 2017-2023\EJECUCION PRESUPUESTARIA 2023\PRESENTACION EN EL PORTAL EN EXCEL\"/>
    </mc:Choice>
  </mc:AlternateContent>
  <xr:revisionPtr revIDLastSave="0" documentId="13_ncr:1_{7833105A-776F-49F5-BBEB-CE4E6BAE330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lantilla Ejecucion Mayo 2023" sheetId="8" r:id="rId1"/>
  </sheets>
  <definedNames>
    <definedName name="_xlnm.Print_Area" localSheetId="0">'Plantilla Ejecucion Mayo 2023'!$B$1:$R$102</definedName>
    <definedName name="_xlnm.Print_Titles" localSheetId="0">'Plantilla Ejecucion Mayo 2023'!$1:$9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R32" i="8" l="1"/>
  <c r="R29" i="8"/>
  <c r="D70" i="8" l="1"/>
  <c r="R73" i="8"/>
  <c r="R64" i="8"/>
  <c r="D44" i="8"/>
  <c r="D62" i="8"/>
  <c r="G52" i="8" l="1"/>
  <c r="R46" i="8"/>
  <c r="R45" i="8"/>
  <c r="R87" i="8"/>
  <c r="R85" i="8"/>
  <c r="R83" i="8"/>
  <c r="R82" i="8"/>
  <c r="R80" i="8"/>
  <c r="R79" i="8"/>
  <c r="R77" i="8"/>
  <c r="R76" i="8"/>
  <c r="R74" i="8"/>
  <c r="R72" i="8"/>
  <c r="R71" i="8"/>
  <c r="R69" i="8"/>
  <c r="R68" i="8"/>
  <c r="R66" i="8"/>
  <c r="R65" i="8"/>
  <c r="R63" i="8"/>
  <c r="R61" i="8"/>
  <c r="R60" i="8"/>
  <c r="R59" i="8"/>
  <c r="R58" i="8"/>
  <c r="R57" i="8"/>
  <c r="R56" i="8"/>
  <c r="R55" i="8"/>
  <c r="R54" i="8"/>
  <c r="R53" i="8"/>
  <c r="R51" i="8"/>
  <c r="R50" i="8"/>
  <c r="R49" i="8"/>
  <c r="R48" i="8"/>
  <c r="R47" i="8"/>
  <c r="R43" i="8"/>
  <c r="R42" i="8"/>
  <c r="R41" i="8"/>
  <c r="R40" i="8"/>
  <c r="R39" i="8"/>
  <c r="R38" i="8"/>
  <c r="R37" i="8"/>
  <c r="R35" i="8"/>
  <c r="R34" i="8"/>
  <c r="R33" i="8"/>
  <c r="R31" i="8"/>
  <c r="R30" i="8"/>
  <c r="R28" i="8"/>
  <c r="R27" i="8"/>
  <c r="R25" i="8"/>
  <c r="R24" i="8"/>
  <c r="R23" i="8"/>
  <c r="R22" i="8"/>
  <c r="R21" i="8"/>
  <c r="R20" i="8"/>
  <c r="R19" i="8"/>
  <c r="R18" i="8"/>
  <c r="R17" i="8"/>
  <c r="R15" i="8"/>
  <c r="R14" i="8"/>
  <c r="R13" i="8"/>
  <c r="R12" i="8"/>
  <c r="R11" i="8"/>
  <c r="F52" i="8" l="1"/>
  <c r="E54" i="8"/>
  <c r="E55" i="8"/>
  <c r="E56" i="8"/>
  <c r="E57" i="8"/>
  <c r="E58" i="8"/>
  <c r="E59" i="8"/>
  <c r="E60" i="8"/>
  <c r="E61" i="8"/>
  <c r="E53" i="8"/>
  <c r="E38" i="8"/>
  <c r="E39" i="8"/>
  <c r="E40" i="8"/>
  <c r="E41" i="8"/>
  <c r="E42" i="8"/>
  <c r="E43" i="8"/>
  <c r="E37" i="8"/>
  <c r="E28" i="8"/>
  <c r="E29" i="8"/>
  <c r="E30" i="8"/>
  <c r="E31" i="8"/>
  <c r="E32" i="8"/>
  <c r="E33" i="8"/>
  <c r="E34" i="8"/>
  <c r="E35" i="8"/>
  <c r="E27" i="8"/>
  <c r="E18" i="8"/>
  <c r="E19" i="8"/>
  <c r="E20" i="8"/>
  <c r="E21" i="8"/>
  <c r="E22" i="8"/>
  <c r="E23" i="8"/>
  <c r="E24" i="8"/>
  <c r="E25" i="8"/>
  <c r="E17" i="8"/>
  <c r="E12" i="8"/>
  <c r="E13" i="8"/>
  <c r="E14" i="8"/>
  <c r="E15" i="8"/>
  <c r="E11" i="8"/>
  <c r="F10" i="8"/>
  <c r="P26" i="8"/>
  <c r="G16" i="8"/>
  <c r="G26" i="8"/>
  <c r="D52" i="8" l="1"/>
  <c r="Q62" i="8" l="1"/>
  <c r="D16" i="8" l="1"/>
  <c r="P62" i="8"/>
  <c r="O16" i="8" l="1"/>
  <c r="D10" i="8" l="1"/>
  <c r="I16" i="8" l="1"/>
  <c r="C70" i="8" l="1"/>
  <c r="C67" i="8"/>
  <c r="C62" i="8"/>
  <c r="C52" i="8"/>
  <c r="E52" i="8" s="1"/>
  <c r="C44" i="8"/>
  <c r="C36" i="8"/>
  <c r="C26" i="8"/>
  <c r="C16" i="8"/>
  <c r="E16" i="8" s="1"/>
  <c r="C10" i="8"/>
  <c r="E10" i="8" s="1"/>
  <c r="C75" i="8" l="1"/>
  <c r="G10" i="8"/>
  <c r="H10" i="8"/>
  <c r="I10" i="8"/>
  <c r="J10" i="8"/>
  <c r="K10" i="8"/>
  <c r="L10" i="8"/>
  <c r="M10" i="8"/>
  <c r="N10" i="8"/>
  <c r="O10" i="8"/>
  <c r="P10" i="8"/>
  <c r="Q10" i="8"/>
  <c r="F16" i="8"/>
  <c r="H16" i="8"/>
  <c r="J16" i="8"/>
  <c r="K16" i="8"/>
  <c r="L16" i="8"/>
  <c r="M16" i="8"/>
  <c r="N16" i="8"/>
  <c r="P16" i="8"/>
  <c r="Q16" i="8"/>
  <c r="D26" i="8"/>
  <c r="E26" i="8" s="1"/>
  <c r="F26" i="8"/>
  <c r="H26" i="8"/>
  <c r="I26" i="8"/>
  <c r="J26" i="8"/>
  <c r="K26" i="8"/>
  <c r="L26" i="8"/>
  <c r="M26" i="8"/>
  <c r="N26" i="8"/>
  <c r="O26" i="8"/>
  <c r="Q26" i="8"/>
  <c r="D36" i="8"/>
  <c r="F36" i="8"/>
  <c r="G36" i="8"/>
  <c r="H36" i="8"/>
  <c r="I36" i="8"/>
  <c r="J36" i="8"/>
  <c r="K36" i="8"/>
  <c r="L36" i="8"/>
  <c r="M36" i="8"/>
  <c r="N36" i="8"/>
  <c r="O36" i="8"/>
  <c r="P36" i="8"/>
  <c r="Q36" i="8"/>
  <c r="F44" i="8"/>
  <c r="G44" i="8"/>
  <c r="H44" i="8"/>
  <c r="I44" i="8"/>
  <c r="J44" i="8"/>
  <c r="K44" i="8"/>
  <c r="H52" i="8"/>
  <c r="I52" i="8"/>
  <c r="J52" i="8"/>
  <c r="K52" i="8"/>
  <c r="L52" i="8"/>
  <c r="M52" i="8"/>
  <c r="N52" i="8"/>
  <c r="O52" i="8"/>
  <c r="P52" i="8"/>
  <c r="Q52" i="8"/>
  <c r="F62" i="8"/>
  <c r="G62" i="8"/>
  <c r="H62" i="8"/>
  <c r="I62" i="8"/>
  <c r="J62" i="8"/>
  <c r="K62" i="8"/>
  <c r="F67" i="8"/>
  <c r="G67" i="8"/>
  <c r="H67" i="8"/>
  <c r="I67" i="8"/>
  <c r="J67" i="8"/>
  <c r="K67" i="8"/>
  <c r="L67" i="8"/>
  <c r="M67" i="8"/>
  <c r="N67" i="8"/>
  <c r="F70" i="8"/>
  <c r="G70" i="8"/>
  <c r="H70" i="8"/>
  <c r="I70" i="8"/>
  <c r="J70" i="8"/>
  <c r="K70" i="8"/>
  <c r="L70" i="8"/>
  <c r="M70" i="8"/>
  <c r="N70" i="8"/>
  <c r="F78" i="8"/>
  <c r="G78" i="8"/>
  <c r="H78" i="8"/>
  <c r="I78" i="8"/>
  <c r="J78" i="8"/>
  <c r="L78" i="8"/>
  <c r="M78" i="8"/>
  <c r="N78" i="8"/>
  <c r="H75" i="8" l="1"/>
  <c r="G75" i="8"/>
  <c r="D88" i="8"/>
  <c r="R78" i="8"/>
  <c r="R44" i="8"/>
  <c r="R36" i="8"/>
  <c r="R10" i="8"/>
  <c r="R70" i="8"/>
  <c r="E36" i="8"/>
  <c r="R16" i="8"/>
  <c r="R67" i="8"/>
  <c r="R52" i="8"/>
  <c r="R26" i="8"/>
  <c r="R62" i="8"/>
  <c r="C88" i="8"/>
  <c r="Q75" i="8"/>
  <c r="P75" i="8"/>
  <c r="K75" i="8"/>
  <c r="J75" i="8"/>
  <c r="O75" i="8"/>
  <c r="F75" i="8"/>
  <c r="I75" i="8"/>
  <c r="L75" i="8"/>
  <c r="N75" i="8"/>
  <c r="D75" i="8"/>
  <c r="E75" i="8" s="1"/>
  <c r="M75" i="8"/>
  <c r="E88" i="8" l="1"/>
  <c r="R75" i="8"/>
  <c r="Q88" i="8"/>
  <c r="F81" i="8"/>
  <c r="G81" i="8"/>
  <c r="H81" i="8"/>
  <c r="I81" i="8"/>
  <c r="J81" i="8"/>
  <c r="F84" i="8"/>
  <c r="G84" i="8"/>
  <c r="H84" i="8"/>
  <c r="I84" i="8"/>
  <c r="J84" i="8"/>
  <c r="H88" i="8" l="1"/>
  <c r="G88" i="8"/>
  <c r="R84" i="8"/>
  <c r="R81" i="8"/>
  <c r="F88" i="8"/>
  <c r="J86" i="8"/>
  <c r="L88" i="8"/>
  <c r="N88" i="8"/>
  <c r="F86" i="8"/>
  <c r="P88" i="8"/>
  <c r="G86" i="8"/>
  <c r="H86" i="8"/>
  <c r="O88" i="8"/>
  <c r="I86" i="8"/>
  <c r="I88" i="8"/>
  <c r="M88" i="8"/>
  <c r="J88" i="8"/>
  <c r="K88" i="8"/>
  <c r="R86" i="8" l="1"/>
  <c r="R88" i="8"/>
</calcChain>
</file>

<file path=xl/sharedStrings.xml><?xml version="1.0" encoding="utf-8"?>
<sst xmlns="http://schemas.openxmlformats.org/spreadsheetml/2006/main" count="104" uniqueCount="103">
  <si>
    <t>Detalle</t>
  </si>
  <si>
    <t>2 - GASTOS</t>
  </si>
  <si>
    <t>2.1 - REMUNERACIONES Y CONTRIBUCIONES</t>
  </si>
  <si>
    <t>2.1.1 - REMUNERACIONES</t>
  </si>
  <si>
    <t>2.1.2 - SOBRESUELDOS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</si>
  <si>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</si>
  <si>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</si>
  <si>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</si>
  <si>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</si>
  <si>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</si>
  <si>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</si>
  <si>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</si>
  <si>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</si>
  <si>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</si>
  <si>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</si>
  <si>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</si>
  <si>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</si>
  <si>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</si>
  <si>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</si>
  <si>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</si>
  <si>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</si>
  <si>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2.3.7 - COMBUSTIBLES, LUBRICANTES, PRODUCTOS QUÍMICOS Y CONEXOS</t>
  </si>
  <si>
    <t>2.3.9 - PRODUCTOS Y ÚTILES VARIOS</t>
  </si>
  <si>
    <t>2.6 - BIENES MUEBLES, INMUEBLES E INTANGIBLES</t>
  </si>
  <si>
    <t>2.6.1 - MOBILIARIO Y EQUIPO</t>
  </si>
  <si>
    <t>2.6.2 - MOBILIARIO Y EQUIPO EDUCACIONAL Y RECREATIVO</t>
  </si>
  <si>
    <t>2.6.4 - VEHÍCULOS Y EQUIPO DE TRANSPORTE, TRACCIÓN Y ELEVACIÓN</t>
  </si>
  <si>
    <t>2.6.5 - MAQUINARIA, OTROS EQUIPOS Y HERRAMIENTAS</t>
  </si>
  <si>
    <t>2.6.8 - BIENES INTANGIBLES</t>
  </si>
  <si>
    <t>Total Gastos</t>
  </si>
  <si>
    <t>En RD$</t>
  </si>
  <si>
    <t>2.1.3 - DIETAS Y GASTOS DE REPRESENTACIÓN</t>
  </si>
  <si>
    <t>2.7 - OBRAS</t>
  </si>
  <si>
    <t>2.7.1 - OBRAS EN EDIFICACIONES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</si>
  <si>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</si>
  <si>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</si>
  <si>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</si>
  <si>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</si>
  <si>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</si>
  <si>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</si>
  <si>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</si>
  <si>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</si>
  <si>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</si>
  <si>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</si>
  <si>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</si>
  <si>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</si>
  <si>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 xml:space="preserve">Ejecución de Gastos y Aplicaciones Financieras </t>
  </si>
  <si>
    <t>MINISTERIO DE ECONOMÍA, PLANIFICACIÓN Y DESARROLLO</t>
  </si>
  <si>
    <t>OFICINA NACIONAL DE ESTADISTICA (ONE)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</si>
  <si>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</si>
  <si>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</si>
  <si>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</si>
  <si>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</si>
  <si>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</si>
  <si>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</si>
  <si>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</si>
  <si>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</si>
  <si>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</si>
  <si>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</si>
  <si>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</si>
  <si>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</si>
  <si>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</si>
  <si>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</si>
  <si>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</si>
  <si>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</si>
  <si>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</si>
  <si>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</si>
  <si>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</si>
  <si>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</si>
  <si>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</si>
  <si>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2.1.4 - GRATIFICACIONES Y BONIFICACIONES</t>
  </si>
  <si>
    <t>2.3.6 - PRODUCTOS DE MINERALES, METÁLICOS Y NO METÁLICOS</t>
  </si>
  <si>
    <t>2.3.8 - GASTOS QUE SE ASIGNARÁN DURANTE EL EJERCICIO (ART. 32 Y 33 LEY 423-06)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</si>
  <si>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</si>
  <si>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</si>
  <si>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</si>
  <si>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</si>
  <si>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</si>
  <si>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</si>
  <si>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</si>
  <si>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</si>
  <si>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</si>
  <si>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</si>
  <si>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</si>
  <si>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</si>
  <si>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</si>
  <si>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</si>
  <si>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</si>
  <si>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</si>
  <si>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2.6.3 - EQUIPO E INSTRUMENTAL, CIENTÍFICO Y LABORATORIO</t>
  </si>
  <si>
    <t>2.6.6 - EQUIPOS DE DEFENSA Y SEGURIDAD</t>
  </si>
  <si>
    <t>2.6.7 - ACTIVOS BIÓLOGICOS CULTIVABLES</t>
  </si>
  <si>
    <t>2.6.9 - EDIFICIOS, ESTRUCTURAS, TIERRAS, TERRENOS Y OBJETOS DE VALOR</t>
  </si>
  <si>
    <t xml:space="preserve">2.2.9- OTRAS CONTRATACIONES DE SERVICIOS </t>
  </si>
  <si>
    <t xml:space="preserve"> </t>
  </si>
  <si>
    <t xml:space="preserve">       </t>
  </si>
  <si>
    <t>Presupuesto Aprobado</t>
  </si>
  <si>
    <t>Modificaciones Presupuestaria</t>
  </si>
  <si>
    <t>Gasto devengado</t>
  </si>
  <si>
    <t>Fuente: Sistema de Informacion de la Gestion Financiera (SIGEF)</t>
  </si>
  <si>
    <t>Presupuesto Vigente</t>
  </si>
  <si>
    <t>Total</t>
  </si>
  <si>
    <t>2.9.5 - GASTOS DE INTERESES,RECARGOS MULTAS Y SANCIONES DE IMPUESTOS Y CONTRIBUCIONES SOCIALES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</si>
</sst>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82">
    <xf numFmtId="0" fontId="0" fillId="0" borderId="0" xfId="0"/>
    <xf numFmtId="0" fontId="1" fillId="3" borderId="2" xfId="0" applyFont="1" applyFill="1" applyBorder="1" applyAlignment="1">
      <alignment horizontal="left" vertical="center" wrapText="1"/>
    </xf>
    <xf numFmtId="164" fontId="0" fillId="0" borderId="0" xfId="1" applyFont="1"/>
    <xf numFmtId="9" fontId="0" fillId="0" borderId="0" xfId="2" applyFont="1"/>
    <xf numFmtId="164" fontId="0" fillId="0" borderId="0" xfId="0" applyNumberFormat="1"/>
    <xf numFmtId="0" fontId="0" fillId="0" borderId="0" xfId="0" applyAlignment="1">
      <alignment vertical="center"/>
    </xf>
    <xf numFmtId="0" fontId="4" fillId="0" borderId="0" xfId="0" applyFont="1"/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164" fontId="1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indent="2"/>
    </xf>
    <xf numFmtId="0" fontId="1" fillId="2" borderId="2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wrapText="1"/>
    </xf>
    <xf numFmtId="43" fontId="0" fillId="0" borderId="0" xfId="0" applyNumberFormat="1" applyAlignment="1">
      <alignment vertical="center"/>
    </xf>
    <xf numFmtId="43" fontId="0" fillId="0" borderId="0" xfId="0" applyNumberFormat="1"/>
    <xf numFmtId="0" fontId="2" fillId="0" borderId="0" xfId="0" applyFont="1"/>
    <xf numFmtId="0" fontId="1" fillId="0" borderId="0" xfId="0" applyFont="1" applyAlignment="1">
      <alignment horizontal="left" vertical="center" wrapText="1"/>
    </xf>
    <xf numFmtId="164" fontId="1" fillId="0" borderId="0" xfId="1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4" fontId="1" fillId="5" borderId="4" xfId="1" applyNumberFormat="1" applyFont="1" applyFill="1" applyBorder="1" applyAlignment="1">
      <alignment vertical="center" wrapText="1"/>
    </xf>
    <xf numFmtId="43" fontId="4" fillId="0" borderId="0" xfId="1" applyNumberFormat="1" applyFont="1" applyAlignment="1">
      <alignment vertical="center"/>
    </xf>
    <xf numFmtId="43" fontId="0" fillId="0" borderId="0" xfId="1" applyNumberFormat="1" applyFont="1" applyAlignment="1">
      <alignment vertical="center"/>
    </xf>
    <xf numFmtId="43" fontId="4" fillId="0" borderId="0" xfId="1" applyNumberFormat="1" applyFont="1" applyBorder="1" applyAlignment="1">
      <alignment vertical="center"/>
    </xf>
    <xf numFmtId="43" fontId="1" fillId="0" borderId="1" xfId="1" applyNumberFormat="1" applyFont="1" applyBorder="1" applyAlignment="1">
      <alignment vertical="center"/>
    </xf>
    <xf numFmtId="0" fontId="5" fillId="0" borderId="0" xfId="0" applyFont="1"/>
    <xf numFmtId="43" fontId="1" fillId="5" borderId="4" xfId="1" applyNumberFormat="1" applyFont="1" applyFill="1" applyBorder="1" applyAlignment="1">
      <alignment vertical="center"/>
    </xf>
    <xf numFmtId="43" fontId="1" fillId="2" borderId="0" xfId="1" applyNumberFormat="1" applyFont="1" applyFill="1" applyBorder="1" applyAlignment="1">
      <alignment vertical="center"/>
    </xf>
    <xf numFmtId="43" fontId="1" fillId="0" borderId="0" xfId="1" applyNumberFormat="1" applyFont="1" applyBorder="1" applyAlignment="1">
      <alignment vertical="center"/>
    </xf>
    <xf numFmtId="43" fontId="1" fillId="2" borderId="2" xfId="1" applyNumberFormat="1" applyFont="1" applyFill="1" applyBorder="1" applyAlignment="1">
      <alignment vertical="center"/>
    </xf>
    <xf numFmtId="43" fontId="1" fillId="3" borderId="0" xfId="1" applyNumberFormat="1" applyFont="1" applyFill="1" applyBorder="1" applyAlignment="1">
      <alignment vertical="center"/>
    </xf>
    <xf numFmtId="43" fontId="1" fillId="3" borderId="2" xfId="1" applyNumberFormat="1" applyFont="1" applyFill="1" applyBorder="1" applyAlignment="1">
      <alignment vertical="center"/>
    </xf>
    <xf numFmtId="43" fontId="5" fillId="0" borderId="0" xfId="0" applyNumberFormat="1" applyFont="1" applyAlignment="1">
      <alignment horizontal="center" vertical="center"/>
    </xf>
    <xf numFmtId="43" fontId="4" fillId="0" borderId="0" xfId="0" applyNumberFormat="1" applyFont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left" indent="18"/>
    </xf>
    <xf numFmtId="0" fontId="5" fillId="0" borderId="0" xfId="0" applyFont="1" applyAlignment="1">
      <alignment horizontal="left" indent="3"/>
    </xf>
    <xf numFmtId="0" fontId="7" fillId="0" borderId="0" xfId="0" applyFont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164" fontId="8" fillId="0" borderId="5" xfId="1" applyFont="1" applyBorder="1" applyAlignment="1">
      <alignment horizontal="left" vertical="center" wrapText="1"/>
    </xf>
    <xf numFmtId="43" fontId="4" fillId="0" borderId="0" xfId="1" applyNumberFormat="1" applyFont="1" applyFill="1" applyAlignment="1">
      <alignment vertical="center"/>
    </xf>
    <xf numFmtId="43" fontId="4" fillId="0" borderId="0" xfId="1" applyNumberFormat="1" applyFont="1" applyAlignment="1">
      <alignment vertical="center" wrapText="1"/>
    </xf>
    <xf numFmtId="43" fontId="1" fillId="0" borderId="5" xfId="1" applyNumberFormat="1" applyFont="1" applyBorder="1" applyAlignment="1">
      <alignment vertical="center"/>
    </xf>
    <xf numFmtId="43" fontId="1" fillId="5" borderId="4" xfId="1" applyNumberFormat="1" applyFont="1" applyFill="1" applyBorder="1" applyAlignment="1">
      <alignment horizontal="right" vertical="center"/>
    </xf>
    <xf numFmtId="43" fontId="1" fillId="0" borderId="0" xfId="1" applyNumberFormat="1" applyFont="1" applyFill="1" applyBorder="1" applyAlignment="1">
      <alignment vertical="center"/>
    </xf>
    <xf numFmtId="43" fontId="1" fillId="4" borderId="0" xfId="1" applyNumberFormat="1" applyFont="1" applyFill="1" applyBorder="1" applyAlignment="1">
      <alignment vertical="center"/>
    </xf>
    <xf numFmtId="0" fontId="4" fillId="4" borderId="6" xfId="0" applyFont="1" applyFill="1" applyBorder="1" applyAlignment="1">
      <alignment vertic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/>
    <xf numFmtId="43" fontId="4" fillId="0" borderId="0" xfId="0" applyNumberFormat="1" applyFont="1" applyAlignment="1">
      <alignment horizontal="center"/>
    </xf>
    <xf numFmtId="43" fontId="1" fillId="6" borderId="4" xfId="1" applyNumberFormat="1" applyFont="1" applyFill="1" applyBorder="1" applyAlignment="1">
      <alignment horizontal="right" vertical="center"/>
    </xf>
    <xf numFmtId="0" fontId="2" fillId="3" borderId="11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0" borderId="0" xfId="0" applyFont="1" applyAlignment="1">
      <alignment wrapText="1"/>
    </xf>
    <xf numFmtId="164" fontId="8" fillId="0" borderId="0" xfId="1" applyFont="1" applyBorder="1" applyAlignment="1">
      <alignment horizontal="left" vertical="center" wrapText="1"/>
    </xf>
    <xf numFmtId="43" fontId="1" fillId="2" borderId="0" xfId="1" applyNumberFormat="1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1" fillId="4" borderId="16" xfId="0" applyFont="1" applyFill="1" applyBorder="1" applyAlignment="1">
      <alignment horizontal="center" vertical="center"/>
    </xf>
    <xf numFmtId="0" fontId="1" fillId="4" borderId="12" xfId="0" applyFont="1" applyFill="1" applyBorder="1" applyAlignment="1">
      <alignment horizontal="center" vertical="center"/>
    </xf>
    <xf numFmtId="0" fontId="1" fillId="4" borderId="13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left" vertical="center" wrapText="1"/>
    </xf>
    <xf numFmtId="0" fontId="1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left" indent="7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869576</xdr:colOff>
      <xdr:row>1</xdr:row>
      <xdr:rowOff>9524</xdr:rowOff>
    </xdr:from>
    <xdr:to>
      <xdr:col>17</xdr:col>
      <xdr:colOff>895350</xdr:colOff>
      <xdr:row>4</xdr:row>
      <xdr:rowOff>161924</xdr:rowOff>
    </xdr:to>
    <xdr:pic>
      <xdr:nvPicPr>
        <xdr:cNvPr id="2" name="Imagen 43" descr="logo oficial de la ON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871326" y="247649"/>
          <a:ext cx="1102099" cy="866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310629</xdr:colOff>
      <xdr:row>1</xdr:row>
      <xdr:rowOff>156882</xdr:rowOff>
    </xdr:from>
    <xdr:to>
      <xdr:col>1</xdr:col>
      <xdr:colOff>1397114</xdr:colOff>
      <xdr:row>5</xdr:row>
      <xdr:rowOff>70790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5747" y="392206"/>
          <a:ext cx="1086485" cy="821584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4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4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874060</xdr:colOff>
      <xdr:row>99</xdr:row>
      <xdr:rowOff>78442</xdr:rowOff>
    </xdr:from>
    <xdr:to>
      <xdr:col>5</xdr:col>
      <xdr:colOff>161451</xdr:colOff>
      <xdr:row>101</xdr:row>
      <xdr:rowOff>93638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933766" y="32866854"/>
          <a:ext cx="609685" cy="485843"/>
        </a:xfrm>
        <a:prstGeom prst="rect">
          <a:avLst/>
        </a:prstGeom>
      </xdr:spPr>
    </xdr:pic>
    <xdr:clientData/>
  </xdr:twoCellAnchor>
  <xdr:twoCellAnchor editAs="oneCell">
    <xdr:from>
      <xdr:col>3</xdr:col>
      <xdr:colOff>571500</xdr:colOff>
      <xdr:row>94</xdr:row>
      <xdr:rowOff>75257</xdr:rowOff>
    </xdr:from>
    <xdr:to>
      <xdr:col>5</xdr:col>
      <xdr:colOff>971550</xdr:colOff>
      <xdr:row>99</xdr:row>
      <xdr:rowOff>76200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EA77B612-BC02-42B7-A6F3-25706A0ECB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267450" y="32393582"/>
          <a:ext cx="3095625" cy="1039168"/>
        </a:xfrm>
        <a:prstGeom prst="rect">
          <a:avLst/>
        </a:prstGeom>
      </xdr:spPr>
    </xdr:pic>
    <xdr:clientData/>
  </xdr:twoCellAnchor>
  <xdr:twoCellAnchor editAs="oneCell">
    <xdr:from>
      <xdr:col>7</xdr:col>
      <xdr:colOff>900028</xdr:colOff>
      <xdr:row>93</xdr:row>
      <xdr:rowOff>142875</xdr:rowOff>
    </xdr:from>
    <xdr:to>
      <xdr:col>10</xdr:col>
      <xdr:colOff>949528</xdr:colOff>
      <xdr:row>100</xdr:row>
      <xdr:rowOff>69394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A6072167-790B-4078-8988-D49D21C919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1482303" y="32261175"/>
          <a:ext cx="3468975" cy="140289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666750</xdr:colOff>
      <xdr:row>94</xdr:row>
      <xdr:rowOff>138069</xdr:rowOff>
    </xdr:from>
    <xdr:to>
      <xdr:col>1</xdr:col>
      <xdr:colOff>3333750</xdr:colOff>
      <xdr:row>99</xdr:row>
      <xdr:rowOff>92066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C465BF3C-E2BF-4D68-949A-69DDF2DD06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276350" y="32456394"/>
          <a:ext cx="2667000" cy="99222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-0.249977111117893"/>
    <pageSetUpPr fitToPage="1"/>
  </sheetPr>
  <dimension ref="A1:AC117"/>
  <sheetViews>
    <sheetView showGridLines="0" tabSelected="1" showWhiteSpace="0" view="pageBreakPreview" zoomScaleNormal="100" zoomScaleSheetLayoutView="100" workbookViewId="0">
      <selection activeCell="G101" sqref="G101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5703125" customWidth="1"/>
    <col min="5" max="5" width="19.85546875" customWidth="1"/>
    <col min="6" max="7" width="16.42578125" style="5" bestFit="1" customWidth="1"/>
    <col min="8" max="8" width="17.28515625" style="5" customWidth="1"/>
    <col min="9" max="9" width="17.140625" style="5" customWidth="1"/>
    <col min="10" max="10" width="16.85546875" style="5" customWidth="1"/>
    <col min="11" max="11" width="16.140625" style="5" customWidth="1"/>
    <col min="12" max="12" width="6.42578125" style="5" hidden="1" customWidth="1"/>
    <col min="13" max="13" width="9.28515625" style="5" hidden="1" customWidth="1"/>
    <col min="14" max="14" width="14.5703125" style="5" hidden="1" customWidth="1"/>
    <col min="15" max="15" width="11.28515625" style="5" hidden="1" customWidth="1"/>
    <col min="16" max="16" width="14" style="5" hidden="1" customWidth="1"/>
    <col min="17" max="17" width="1.85546875" style="5" hidden="1" customWidth="1"/>
    <col min="18" max="18" width="17.5703125" customWidth="1"/>
    <col min="19" max="19" width="11.7109375" customWidth="1"/>
    <col min="20" max="20" width="6.140625" bestFit="1" customWidth="1"/>
    <col min="21" max="22" width="6.5703125" bestFit="1" customWidth="1"/>
    <col min="23" max="23" width="7.28515625" bestFit="1" customWidth="1"/>
    <col min="24" max="25" width="14.140625" bestFit="1" customWidth="1"/>
    <col min="26" max="27" width="7.28515625" bestFit="1" customWidth="1"/>
    <col min="28" max="28" width="8" bestFit="1" customWidth="1"/>
    <col min="29" max="29" width="8.7109375" bestFit="1" customWidth="1"/>
  </cols>
  <sheetData>
    <row r="1" spans="1:29" ht="18.75" customHeight="1" x14ac:dyDescent="0.25">
      <c r="B1" s="65" t="s">
        <v>47</v>
      </c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59"/>
    </row>
    <row r="2" spans="1:29" ht="18.75" customHeight="1" x14ac:dyDescent="0.25">
      <c r="B2" s="65" t="s">
        <v>48</v>
      </c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59"/>
    </row>
    <row r="3" spans="1:29" ht="18.75" customHeight="1" x14ac:dyDescent="0.25">
      <c r="B3" s="65">
        <v>2023</v>
      </c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</row>
    <row r="4" spans="1:29" ht="18.75" x14ac:dyDescent="0.25">
      <c r="B4" s="65" t="s">
        <v>46</v>
      </c>
      <c r="C4" s="65"/>
      <c r="D4" s="65"/>
      <c r="E4" s="65"/>
      <c r="F4" s="65"/>
      <c r="G4" s="65"/>
      <c r="H4" s="65"/>
      <c r="I4" s="65"/>
      <c r="J4" s="65"/>
      <c r="K4" s="65"/>
      <c r="L4" s="65"/>
      <c r="M4" s="65"/>
      <c r="N4" s="65"/>
      <c r="O4" s="65"/>
      <c r="P4" s="65"/>
      <c r="Q4" s="65"/>
      <c r="R4" s="65"/>
      <c r="S4" s="59"/>
    </row>
    <row r="5" spans="1:29" ht="15.75" customHeight="1" x14ac:dyDescent="0.3">
      <c r="B5" s="66" t="s">
        <v>30</v>
      </c>
      <c r="C5" s="66"/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59"/>
    </row>
    <row r="6" spans="1:29" ht="19.5" thickBot="1" x14ac:dyDescent="0.35">
      <c r="B6" s="6"/>
      <c r="C6" s="6"/>
      <c r="D6" s="6"/>
      <c r="E6" s="6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S6" s="60"/>
    </row>
    <row r="7" spans="1:29" ht="16.5" thickBot="1" x14ac:dyDescent="0.3">
      <c r="A7" s="6"/>
      <c r="B7" s="69" t="s">
        <v>0</v>
      </c>
      <c r="C7" s="71" t="s">
        <v>96</v>
      </c>
      <c r="D7" s="67" t="s">
        <v>97</v>
      </c>
      <c r="E7" s="67" t="s">
        <v>100</v>
      </c>
      <c r="F7" s="73" t="s">
        <v>98</v>
      </c>
      <c r="G7" s="74"/>
      <c r="H7" s="74"/>
      <c r="I7" s="75"/>
      <c r="J7" s="74"/>
      <c r="K7" s="74"/>
      <c r="L7" s="74"/>
      <c r="M7" s="74"/>
      <c r="N7" s="74"/>
      <c r="O7" s="74"/>
      <c r="P7" s="74"/>
      <c r="Q7" s="50"/>
      <c r="R7" s="63" t="s">
        <v>101</v>
      </c>
    </row>
    <row r="8" spans="1:29" ht="24.75" customHeight="1" thickBot="1" x14ac:dyDescent="0.3">
      <c r="A8" s="6"/>
      <c r="B8" s="70"/>
      <c r="C8" s="72"/>
      <c r="D8" s="68"/>
      <c r="E8" s="68"/>
      <c r="F8" s="56" t="s">
        <v>34</v>
      </c>
      <c r="G8" s="56" t="s">
        <v>35</v>
      </c>
      <c r="H8" s="56" t="s">
        <v>36</v>
      </c>
      <c r="I8" s="57" t="s">
        <v>37</v>
      </c>
      <c r="J8" s="56" t="s">
        <v>38</v>
      </c>
      <c r="K8" s="56" t="s">
        <v>39</v>
      </c>
      <c r="L8" s="56" t="s">
        <v>40</v>
      </c>
      <c r="M8" s="56" t="s">
        <v>41</v>
      </c>
      <c r="N8" s="56" t="s">
        <v>42</v>
      </c>
      <c r="O8" s="56" t="s">
        <v>43</v>
      </c>
      <c r="P8" s="56" t="s">
        <v>44</v>
      </c>
      <c r="Q8" s="58" t="s">
        <v>45</v>
      </c>
      <c r="R8" s="64"/>
    </row>
    <row r="9" spans="1:29" ht="42.75" customHeight="1" x14ac:dyDescent="0.25">
      <c r="A9" s="6"/>
      <c r="B9" s="17" t="s">
        <v>1</v>
      </c>
      <c r="C9" s="43"/>
      <c r="D9" s="43"/>
      <c r="E9" s="61"/>
      <c r="F9" s="18"/>
      <c r="G9" s="18"/>
      <c r="H9" s="18"/>
      <c r="I9" s="9"/>
      <c r="J9" s="9"/>
      <c r="K9" s="9"/>
      <c r="L9" s="9"/>
      <c r="M9" s="9"/>
      <c r="N9" s="9"/>
      <c r="O9" s="9"/>
      <c r="P9" s="9"/>
      <c r="Q9" s="9"/>
      <c r="AB9" s="4"/>
      <c r="AC9" s="4"/>
    </row>
    <row r="10" spans="1:29" ht="15.75" x14ac:dyDescent="0.25">
      <c r="A10" s="6"/>
      <c r="B10" s="19" t="s">
        <v>2</v>
      </c>
      <c r="C10" s="47">
        <f>+SUM(C11:C15)</f>
        <v>512358619</v>
      </c>
      <c r="D10" s="47">
        <f>SUM(D11:D15)</f>
        <v>-10481038.129999999</v>
      </c>
      <c r="E10" s="47">
        <f>+C10+D10</f>
        <v>501877580.87</v>
      </c>
      <c r="F10" s="26">
        <f>SUM(F11:F15)</f>
        <v>24928488.699999999</v>
      </c>
      <c r="G10" s="26">
        <f t="shared" ref="G10:P10" si="0">SUM(G11:G15)</f>
        <v>24181230.150000002</v>
      </c>
      <c r="H10" s="26">
        <f t="shared" si="0"/>
        <v>46289246.299999997</v>
      </c>
      <c r="I10" s="26">
        <f t="shared" si="0"/>
        <v>36905376.340000004</v>
      </c>
      <c r="J10" s="26">
        <f t="shared" si="0"/>
        <v>42062987.340000004</v>
      </c>
      <c r="K10" s="26">
        <f t="shared" si="0"/>
        <v>42989475.789999999</v>
      </c>
      <c r="L10" s="26">
        <f t="shared" si="0"/>
        <v>0</v>
      </c>
      <c r="M10" s="26">
        <f t="shared" si="0"/>
        <v>0</v>
      </c>
      <c r="N10" s="26">
        <f t="shared" si="0"/>
        <v>0</v>
      </c>
      <c r="O10" s="26">
        <f t="shared" si="0"/>
        <v>0</v>
      </c>
      <c r="P10" s="26">
        <f t="shared" si="0"/>
        <v>0</v>
      </c>
      <c r="Q10" s="26">
        <f t="shared" ref="Q10" si="1">SUM(Q11:Q15)</f>
        <v>0</v>
      </c>
      <c r="R10" s="26">
        <f>SUM(F10:Q10)</f>
        <v>217356804.62</v>
      </c>
      <c r="T10" s="2"/>
      <c r="U10" s="2"/>
      <c r="V10" s="2"/>
      <c r="W10" s="2"/>
      <c r="X10" s="2"/>
      <c r="Y10" s="2"/>
      <c r="Z10" s="2"/>
      <c r="AA10" s="2"/>
      <c r="AB10" s="2"/>
      <c r="AC10" s="2"/>
    </row>
    <row r="11" spans="1:29" ht="15.75" x14ac:dyDescent="0.25">
      <c r="A11" s="6"/>
      <c r="B11" s="10" t="s">
        <v>3</v>
      </c>
      <c r="C11" s="21">
        <v>416900746</v>
      </c>
      <c r="D11" s="21">
        <v>-3106260.56</v>
      </c>
      <c r="E11" s="21">
        <f>+C11+D11</f>
        <v>413794485.44</v>
      </c>
      <c r="F11" s="21">
        <v>21481022.18</v>
      </c>
      <c r="G11" s="21">
        <v>20790261.300000001</v>
      </c>
      <c r="H11" s="21">
        <v>40424575.710000001</v>
      </c>
      <c r="I11" s="21">
        <v>32497286.920000002</v>
      </c>
      <c r="J11" s="21">
        <v>37415667.5</v>
      </c>
      <c r="K11" s="21">
        <v>33761888.93</v>
      </c>
      <c r="L11" s="21">
        <v>0</v>
      </c>
      <c r="M11" s="21">
        <v>0</v>
      </c>
      <c r="N11" s="21">
        <v>0</v>
      </c>
      <c r="O11" s="21">
        <v>0</v>
      </c>
      <c r="P11" s="21">
        <v>0</v>
      </c>
      <c r="Q11" s="21">
        <v>0</v>
      </c>
      <c r="R11" s="21">
        <f t="shared" ref="R11:R74" si="2">SUM(F11:Q11)</f>
        <v>186370702.54000002</v>
      </c>
      <c r="T11" s="3"/>
    </row>
    <row r="12" spans="1:29" ht="15.75" x14ac:dyDescent="0.25">
      <c r="A12" s="6"/>
      <c r="B12" s="10" t="s">
        <v>4</v>
      </c>
      <c r="C12" s="21">
        <v>39263482</v>
      </c>
      <c r="D12" s="21">
        <v>-4494860.13</v>
      </c>
      <c r="E12" s="21">
        <f t="shared" ref="E12:E15" si="3">+C12+D12</f>
        <v>34768621.869999997</v>
      </c>
      <c r="F12" s="21">
        <v>210000</v>
      </c>
      <c r="G12" s="21">
        <v>263000</v>
      </c>
      <c r="H12" s="21">
        <v>290000</v>
      </c>
      <c r="I12" s="21">
        <v>280000</v>
      </c>
      <c r="J12" s="21">
        <v>590000</v>
      </c>
      <c r="K12" s="21">
        <v>5213088.8499999996</v>
      </c>
      <c r="L12" s="21">
        <v>0</v>
      </c>
      <c r="M12" s="21">
        <v>0</v>
      </c>
      <c r="N12" s="21">
        <v>0</v>
      </c>
      <c r="O12" s="21">
        <v>0</v>
      </c>
      <c r="P12" s="21">
        <v>0</v>
      </c>
      <c r="Q12" s="21">
        <v>0</v>
      </c>
      <c r="R12" s="21">
        <f t="shared" si="2"/>
        <v>6846088.8499999996</v>
      </c>
    </row>
    <row r="13" spans="1:29" ht="21" customHeight="1" x14ac:dyDescent="0.25">
      <c r="A13" s="6"/>
      <c r="B13" s="10" t="s">
        <v>31</v>
      </c>
      <c r="C13" s="21">
        <v>0</v>
      </c>
      <c r="D13" s="21">
        <v>0</v>
      </c>
      <c r="E13" s="21">
        <f t="shared" si="3"/>
        <v>0</v>
      </c>
      <c r="F13" s="21">
        <v>0</v>
      </c>
      <c r="G13" s="21">
        <v>0</v>
      </c>
      <c r="H13" s="21">
        <v>0</v>
      </c>
      <c r="I13" s="21">
        <v>0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0</v>
      </c>
      <c r="R13" s="21">
        <f t="shared" si="2"/>
        <v>0</v>
      </c>
      <c r="AA13" s="6"/>
    </row>
    <row r="14" spans="1:29" ht="24" customHeight="1" x14ac:dyDescent="0.25">
      <c r="A14" s="6"/>
      <c r="B14" s="10" t="s">
        <v>70</v>
      </c>
      <c r="C14" s="21">
        <v>0</v>
      </c>
      <c r="D14" s="21">
        <v>0</v>
      </c>
      <c r="E14" s="21">
        <f t="shared" si="3"/>
        <v>0</v>
      </c>
      <c r="F14" s="21">
        <v>0</v>
      </c>
      <c r="G14" s="21">
        <v>0</v>
      </c>
      <c r="H14" s="21">
        <v>0</v>
      </c>
      <c r="I14" s="21">
        <v>0</v>
      </c>
      <c r="J14" s="21">
        <v>0</v>
      </c>
      <c r="K14" s="21">
        <v>0</v>
      </c>
      <c r="L14" s="21">
        <v>0</v>
      </c>
      <c r="M14" s="21">
        <v>0</v>
      </c>
      <c r="N14" s="21">
        <v>0</v>
      </c>
      <c r="O14" s="21">
        <v>0</v>
      </c>
      <c r="P14" s="21">
        <v>0</v>
      </c>
      <c r="Q14" s="21">
        <v>0</v>
      </c>
      <c r="R14" s="21">
        <f t="shared" si="2"/>
        <v>0</v>
      </c>
    </row>
    <row r="15" spans="1:29" ht="31.5" customHeight="1" x14ac:dyDescent="0.25">
      <c r="A15" s="6"/>
      <c r="B15" s="10" t="s">
        <v>5</v>
      </c>
      <c r="C15" s="21">
        <v>56194391</v>
      </c>
      <c r="D15" s="21">
        <v>-2879917.44</v>
      </c>
      <c r="E15" s="21">
        <f t="shared" si="3"/>
        <v>53314473.560000002</v>
      </c>
      <c r="F15" s="21">
        <v>3237466.52</v>
      </c>
      <c r="G15" s="21">
        <v>3127968.85</v>
      </c>
      <c r="H15" s="21">
        <v>5574670.5899999999</v>
      </c>
      <c r="I15" s="21">
        <v>4128089.42</v>
      </c>
      <c r="J15" s="21">
        <v>4057319.84</v>
      </c>
      <c r="K15" s="21">
        <v>4014498.01</v>
      </c>
      <c r="L15" s="21">
        <v>0</v>
      </c>
      <c r="M15" s="21">
        <v>0</v>
      </c>
      <c r="N15" s="21">
        <v>0</v>
      </c>
      <c r="O15" s="21">
        <v>0</v>
      </c>
      <c r="P15" s="21">
        <v>0</v>
      </c>
      <c r="Q15" s="21">
        <v>0</v>
      </c>
      <c r="R15" s="21">
        <f t="shared" si="2"/>
        <v>24140013.229999997</v>
      </c>
    </row>
    <row r="16" spans="1:29" ht="15.75" x14ac:dyDescent="0.25">
      <c r="A16" s="6"/>
      <c r="B16" s="19" t="s">
        <v>6</v>
      </c>
      <c r="C16" s="47">
        <f>+SUM(C17:C25)</f>
        <v>179330315</v>
      </c>
      <c r="D16" s="47">
        <f>SUM(D17:D25)</f>
        <v>60390836.419999994</v>
      </c>
      <c r="E16" s="47">
        <f>+C16+D16</f>
        <v>239721151.41999999</v>
      </c>
      <c r="F16" s="26">
        <f t="shared" ref="F16:H16" si="4">SUM(F17:F25)</f>
        <v>21370046.899999999</v>
      </c>
      <c r="G16" s="26">
        <f t="shared" si="4"/>
        <v>6038783.3799999999</v>
      </c>
      <c r="H16" s="26">
        <f t="shared" si="4"/>
        <v>26706520.59</v>
      </c>
      <c r="I16" s="26">
        <f>SUM(I17:I25)</f>
        <v>3457414.84</v>
      </c>
      <c r="J16" s="26">
        <f t="shared" ref="J16:P16" si="5">SUM(J17:J25)</f>
        <v>21698545.109999999</v>
      </c>
      <c r="K16" s="26">
        <f t="shared" si="5"/>
        <v>22143411.579999998</v>
      </c>
      <c r="L16" s="26">
        <f t="shared" si="5"/>
        <v>0</v>
      </c>
      <c r="M16" s="26">
        <f t="shared" si="5"/>
        <v>0</v>
      </c>
      <c r="N16" s="26">
        <f t="shared" si="5"/>
        <v>0</v>
      </c>
      <c r="O16" s="26">
        <f t="shared" si="5"/>
        <v>0</v>
      </c>
      <c r="P16" s="26">
        <f t="shared" si="5"/>
        <v>0</v>
      </c>
      <c r="Q16" s="26">
        <f t="shared" ref="Q16" si="6">SUM(Q17:Q25)</f>
        <v>0</v>
      </c>
      <c r="R16" s="26">
        <f t="shared" si="2"/>
        <v>101414722.39999999</v>
      </c>
    </row>
    <row r="17" spans="1:25" ht="28.9" customHeight="1" x14ac:dyDescent="0.25">
      <c r="A17" s="6"/>
      <c r="B17" s="10" t="s">
        <v>7</v>
      </c>
      <c r="C17" s="21">
        <v>66819000</v>
      </c>
      <c r="D17" s="44">
        <v>8600890.5399999991</v>
      </c>
      <c r="E17" s="21">
        <f>+C17+D17</f>
        <v>75419890.539999992</v>
      </c>
      <c r="F17" s="21">
        <v>20821253.43</v>
      </c>
      <c r="G17" s="21">
        <v>4823578.96</v>
      </c>
      <c r="H17" s="21">
        <v>25280624.050000001</v>
      </c>
      <c r="I17" s="21">
        <v>1697384.51</v>
      </c>
      <c r="J17" s="21">
        <v>1747052.64</v>
      </c>
      <c r="K17" s="21">
        <v>8373488.9699999997</v>
      </c>
      <c r="L17" s="21">
        <v>0</v>
      </c>
      <c r="M17" s="21">
        <v>0</v>
      </c>
      <c r="N17" s="21">
        <v>0</v>
      </c>
      <c r="O17" s="21">
        <v>0</v>
      </c>
      <c r="P17" s="21">
        <v>0</v>
      </c>
      <c r="Q17" s="21">
        <v>0</v>
      </c>
      <c r="R17" s="21">
        <f t="shared" si="2"/>
        <v>62743382.559999995</v>
      </c>
    </row>
    <row r="18" spans="1:25" ht="30.75" customHeight="1" x14ac:dyDescent="0.25">
      <c r="A18" s="6"/>
      <c r="B18" s="10" t="s">
        <v>8</v>
      </c>
      <c r="C18" s="21">
        <v>19350000</v>
      </c>
      <c r="D18" s="21">
        <v>-15841000</v>
      </c>
      <c r="E18" s="21">
        <f t="shared" ref="E18:E25" si="7">+C18+D18</f>
        <v>3509000</v>
      </c>
      <c r="F18" s="21">
        <v>0</v>
      </c>
      <c r="G18" s="21">
        <v>0</v>
      </c>
      <c r="H18" s="21">
        <v>4425</v>
      </c>
      <c r="I18" s="21">
        <v>61596</v>
      </c>
      <c r="J18" s="21">
        <v>179555.88</v>
      </c>
      <c r="K18" s="21">
        <v>123900</v>
      </c>
      <c r="L18" s="21">
        <v>0</v>
      </c>
      <c r="M18" s="21">
        <v>0</v>
      </c>
      <c r="N18" s="21">
        <v>0</v>
      </c>
      <c r="O18" s="21">
        <v>0</v>
      </c>
      <c r="P18" s="21">
        <v>0</v>
      </c>
      <c r="Q18" s="21">
        <v>0</v>
      </c>
      <c r="R18" s="21">
        <f t="shared" si="2"/>
        <v>369476.88</v>
      </c>
    </row>
    <row r="19" spans="1:25" ht="32.25" customHeight="1" x14ac:dyDescent="0.25">
      <c r="A19" s="6"/>
      <c r="B19" s="10" t="s">
        <v>9</v>
      </c>
      <c r="C19" s="21">
        <v>25128400</v>
      </c>
      <c r="D19" s="21">
        <v>61388450</v>
      </c>
      <c r="E19" s="21">
        <f t="shared" si="7"/>
        <v>86516850</v>
      </c>
      <c r="F19" s="21">
        <v>0</v>
      </c>
      <c r="G19" s="21">
        <v>237827.76</v>
      </c>
      <c r="H19" s="21">
        <v>363300</v>
      </c>
      <c r="I19" s="21">
        <v>766250</v>
      </c>
      <c r="J19" s="21">
        <v>18128900</v>
      </c>
      <c r="K19" s="21">
        <v>4072400</v>
      </c>
      <c r="L19" s="21">
        <v>0</v>
      </c>
      <c r="M19" s="21">
        <v>0</v>
      </c>
      <c r="N19" s="21">
        <v>0</v>
      </c>
      <c r="O19" s="21">
        <v>0</v>
      </c>
      <c r="P19" s="21">
        <v>0</v>
      </c>
      <c r="Q19" s="21">
        <v>0</v>
      </c>
      <c r="R19" s="21">
        <f t="shared" si="2"/>
        <v>23568677.760000002</v>
      </c>
    </row>
    <row r="20" spans="1:25" ht="27.75" customHeight="1" x14ac:dyDescent="0.25">
      <c r="A20" s="6"/>
      <c r="B20" s="10" t="s">
        <v>10</v>
      </c>
      <c r="C20" s="21">
        <v>6079815</v>
      </c>
      <c r="D20" s="21">
        <v>8368800</v>
      </c>
      <c r="E20" s="21">
        <f t="shared" si="7"/>
        <v>14448615</v>
      </c>
      <c r="F20" s="21">
        <v>0</v>
      </c>
      <c r="G20" s="21">
        <v>168100</v>
      </c>
      <c r="H20" s="21">
        <v>94000</v>
      </c>
      <c r="I20" s="21">
        <v>79400</v>
      </c>
      <c r="J20" s="21">
        <v>3200</v>
      </c>
      <c r="K20" s="21">
        <v>0</v>
      </c>
      <c r="L20" s="21">
        <v>0</v>
      </c>
      <c r="M20" s="21">
        <v>0</v>
      </c>
      <c r="N20" s="21">
        <v>0</v>
      </c>
      <c r="O20" s="21">
        <v>0</v>
      </c>
      <c r="P20" s="21">
        <v>0</v>
      </c>
      <c r="Q20" s="21">
        <v>0</v>
      </c>
      <c r="R20" s="21">
        <f t="shared" si="2"/>
        <v>344700</v>
      </c>
    </row>
    <row r="21" spans="1:25" ht="28.5" customHeight="1" x14ac:dyDescent="0.25">
      <c r="A21" s="6"/>
      <c r="B21" s="10" t="s">
        <v>11</v>
      </c>
      <c r="C21" s="21">
        <v>15612100</v>
      </c>
      <c r="D21" s="21">
        <v>6230462</v>
      </c>
      <c r="E21" s="21">
        <f t="shared" si="7"/>
        <v>21842562</v>
      </c>
      <c r="F21" s="21">
        <v>150800</v>
      </c>
      <c r="G21" s="21">
        <v>150800</v>
      </c>
      <c r="H21" s="21">
        <v>150800</v>
      </c>
      <c r="I21" s="21">
        <v>186800</v>
      </c>
      <c r="J21" s="21">
        <v>150800</v>
      </c>
      <c r="K21" s="21">
        <v>8530746.7300000004</v>
      </c>
      <c r="L21" s="21">
        <v>0</v>
      </c>
      <c r="M21" s="21">
        <v>0</v>
      </c>
      <c r="N21" s="21">
        <v>0</v>
      </c>
      <c r="O21" s="21">
        <v>0</v>
      </c>
      <c r="P21" s="21">
        <v>0</v>
      </c>
      <c r="Q21" s="21">
        <v>0</v>
      </c>
      <c r="R21" s="21">
        <f t="shared" si="2"/>
        <v>9320746.7300000004</v>
      </c>
    </row>
    <row r="22" spans="1:25" ht="24" customHeight="1" x14ac:dyDescent="0.25">
      <c r="A22" s="6"/>
      <c r="B22" s="10" t="s">
        <v>12</v>
      </c>
      <c r="C22" s="44">
        <v>4380000</v>
      </c>
      <c r="D22" s="21">
        <v>439000</v>
      </c>
      <c r="E22" s="21">
        <f t="shared" si="7"/>
        <v>4819000</v>
      </c>
      <c r="F22" s="21">
        <v>200978.97</v>
      </c>
      <c r="G22" s="21">
        <v>212430.16</v>
      </c>
      <c r="H22" s="21">
        <v>212940.04</v>
      </c>
      <c r="I22" s="21">
        <v>217921.54</v>
      </c>
      <c r="J22" s="21">
        <v>217848.4</v>
      </c>
      <c r="K22" s="21">
        <v>221756.5</v>
      </c>
      <c r="L22" s="21">
        <v>0</v>
      </c>
      <c r="M22" s="21">
        <v>0</v>
      </c>
      <c r="N22" s="21">
        <v>0</v>
      </c>
      <c r="O22" s="21">
        <v>0</v>
      </c>
      <c r="P22" s="21">
        <v>0</v>
      </c>
      <c r="Q22" s="21">
        <v>0</v>
      </c>
      <c r="R22" s="21">
        <f t="shared" si="2"/>
        <v>1283875.6100000001</v>
      </c>
    </row>
    <row r="23" spans="1:25" ht="26.25" customHeight="1" x14ac:dyDescent="0.25">
      <c r="A23" s="6"/>
      <c r="B23" s="10" t="s">
        <v>13</v>
      </c>
      <c r="C23" s="44">
        <v>2960000</v>
      </c>
      <c r="D23" s="21">
        <v>955000</v>
      </c>
      <c r="E23" s="21">
        <f t="shared" si="7"/>
        <v>3915000</v>
      </c>
      <c r="F23" s="21">
        <v>25000</v>
      </c>
      <c r="G23" s="21">
        <v>25000</v>
      </c>
      <c r="H23" s="21">
        <v>162223.96</v>
      </c>
      <c r="I23" s="21">
        <v>170134.29</v>
      </c>
      <c r="J23" s="21">
        <v>408169.68</v>
      </c>
      <c r="K23" s="21">
        <v>238057.31</v>
      </c>
      <c r="L23" s="21">
        <v>0</v>
      </c>
      <c r="M23" s="21">
        <v>0</v>
      </c>
      <c r="N23" s="21">
        <v>0</v>
      </c>
      <c r="O23" s="21">
        <v>0</v>
      </c>
      <c r="P23" s="21">
        <v>0</v>
      </c>
      <c r="Q23" s="21">
        <v>0</v>
      </c>
      <c r="R23" s="21">
        <f t="shared" si="2"/>
        <v>1028585.24</v>
      </c>
    </row>
    <row r="24" spans="1:25" ht="46.5" customHeight="1" x14ac:dyDescent="0.25">
      <c r="A24" s="6"/>
      <c r="B24" s="10" t="s">
        <v>14</v>
      </c>
      <c r="C24" s="44">
        <v>35924000</v>
      </c>
      <c r="D24" s="21">
        <v>-11952000</v>
      </c>
      <c r="E24" s="21">
        <f t="shared" si="7"/>
        <v>23972000</v>
      </c>
      <c r="F24" s="21">
        <v>172014.5</v>
      </c>
      <c r="G24" s="21">
        <v>312014.5</v>
      </c>
      <c r="H24" s="21">
        <v>246174.5</v>
      </c>
      <c r="I24" s="21">
        <v>228014.5</v>
      </c>
      <c r="J24" s="21">
        <v>603597.55000000005</v>
      </c>
      <c r="K24" s="21">
        <v>170928.95</v>
      </c>
      <c r="L24" s="21">
        <v>0</v>
      </c>
      <c r="M24" s="21">
        <v>0</v>
      </c>
      <c r="N24" s="21">
        <v>0</v>
      </c>
      <c r="O24" s="21">
        <v>0</v>
      </c>
      <c r="P24" s="21">
        <v>0</v>
      </c>
      <c r="Q24" s="21">
        <v>0</v>
      </c>
      <c r="R24" s="21">
        <f t="shared" si="2"/>
        <v>1732744.5</v>
      </c>
    </row>
    <row r="25" spans="1:25" ht="42" customHeight="1" x14ac:dyDescent="0.25">
      <c r="A25" s="6"/>
      <c r="B25" s="10" t="s">
        <v>93</v>
      </c>
      <c r="C25" s="44">
        <v>3077000</v>
      </c>
      <c r="D25" s="21">
        <v>2201233.88</v>
      </c>
      <c r="E25" s="21">
        <f t="shared" si="7"/>
        <v>5278233.88</v>
      </c>
      <c r="F25" s="21">
        <v>0</v>
      </c>
      <c r="G25" s="21">
        <v>109032</v>
      </c>
      <c r="H25" s="21">
        <v>192033.04</v>
      </c>
      <c r="I25" s="21">
        <v>49914</v>
      </c>
      <c r="J25" s="21">
        <v>259420.96</v>
      </c>
      <c r="K25" s="21">
        <v>412133.12</v>
      </c>
      <c r="L25" s="21">
        <v>0</v>
      </c>
      <c r="M25" s="21">
        <v>0</v>
      </c>
      <c r="N25" s="21">
        <v>0</v>
      </c>
      <c r="O25" s="21">
        <v>0</v>
      </c>
      <c r="P25" s="21">
        <v>0</v>
      </c>
      <c r="Q25" s="21">
        <v>0</v>
      </c>
      <c r="R25" s="21">
        <f t="shared" si="2"/>
        <v>1022533.12</v>
      </c>
    </row>
    <row r="26" spans="1:25" ht="15.75" x14ac:dyDescent="0.25">
      <c r="A26" s="6"/>
      <c r="B26" s="19" t="s">
        <v>15</v>
      </c>
      <c r="C26" s="47">
        <f>+SUM(C27:C35)</f>
        <v>19717352</v>
      </c>
      <c r="D26" s="47">
        <f>SUM(D27:D35)</f>
        <v>14075906.66</v>
      </c>
      <c r="E26" s="47">
        <f>+C26+D26</f>
        <v>33793258.659999996</v>
      </c>
      <c r="F26" s="26">
        <f t="shared" ref="F26:I26" si="8">SUM(F27:F35)</f>
        <v>0</v>
      </c>
      <c r="G26" s="26">
        <f t="shared" si="8"/>
        <v>578180</v>
      </c>
      <c r="H26" s="26">
        <f t="shared" si="8"/>
        <v>40897.06</v>
      </c>
      <c r="I26" s="26">
        <f t="shared" si="8"/>
        <v>1645870.4100000001</v>
      </c>
      <c r="J26" s="26">
        <f t="shared" ref="J26:P26" si="9">SUM(J27:J35)</f>
        <v>1123584.56</v>
      </c>
      <c r="K26" s="26">
        <f t="shared" si="9"/>
        <v>1730929.3399999999</v>
      </c>
      <c r="L26" s="26">
        <f t="shared" si="9"/>
        <v>0</v>
      </c>
      <c r="M26" s="26">
        <f t="shared" si="9"/>
        <v>0</v>
      </c>
      <c r="N26" s="26">
        <f t="shared" si="9"/>
        <v>0</v>
      </c>
      <c r="O26" s="26">
        <f t="shared" si="9"/>
        <v>0</v>
      </c>
      <c r="P26" s="26">
        <f t="shared" si="9"/>
        <v>0</v>
      </c>
      <c r="Q26" s="26">
        <f t="shared" ref="Q26" si="10">SUM(Q27:Q35)</f>
        <v>0</v>
      </c>
      <c r="R26" s="26">
        <f t="shared" si="2"/>
        <v>5119461.37</v>
      </c>
    </row>
    <row r="27" spans="1:25" ht="15.75" x14ac:dyDescent="0.25">
      <c r="A27" s="6"/>
      <c r="B27" s="10" t="s">
        <v>16</v>
      </c>
      <c r="C27" s="44">
        <v>751280</v>
      </c>
      <c r="D27" s="21">
        <v>-136000</v>
      </c>
      <c r="E27" s="21">
        <f>+C27+D27</f>
        <v>615280</v>
      </c>
      <c r="F27" s="21">
        <v>0</v>
      </c>
      <c r="G27" s="21">
        <v>20280</v>
      </c>
      <c r="H27" s="21">
        <v>29654.34</v>
      </c>
      <c r="I27" s="21">
        <v>33676</v>
      </c>
      <c r="J27" s="21">
        <v>19050.02</v>
      </c>
      <c r="K27" s="21">
        <v>94452.33</v>
      </c>
      <c r="L27" s="21">
        <v>0</v>
      </c>
      <c r="M27" s="21">
        <v>0</v>
      </c>
      <c r="N27" s="21">
        <v>0</v>
      </c>
      <c r="O27" s="21">
        <v>0</v>
      </c>
      <c r="P27" s="21">
        <v>0</v>
      </c>
      <c r="Q27" s="21">
        <v>0</v>
      </c>
      <c r="R27" s="21">
        <f t="shared" si="2"/>
        <v>197112.69</v>
      </c>
    </row>
    <row r="28" spans="1:25" ht="15.75" x14ac:dyDescent="0.25">
      <c r="A28" s="6"/>
      <c r="B28" s="10" t="s">
        <v>17</v>
      </c>
      <c r="C28" s="44">
        <v>1833000</v>
      </c>
      <c r="D28" s="21">
        <v>1363379.13</v>
      </c>
      <c r="E28" s="21">
        <f t="shared" ref="E28:E35" si="11">+C28+D28</f>
        <v>3196379.13</v>
      </c>
      <c r="F28" s="21">
        <v>0</v>
      </c>
      <c r="G28" s="21">
        <v>0</v>
      </c>
      <c r="H28" s="21">
        <v>2312.8000000000002</v>
      </c>
      <c r="I28" s="21">
        <v>70804.13</v>
      </c>
      <c r="J28" s="21">
        <v>610414</v>
      </c>
      <c r="K28" s="21">
        <v>37559.4</v>
      </c>
      <c r="L28" s="21">
        <v>0</v>
      </c>
      <c r="M28" s="21">
        <v>0</v>
      </c>
      <c r="N28" s="21">
        <v>0</v>
      </c>
      <c r="O28" s="21">
        <v>0</v>
      </c>
      <c r="P28" s="21">
        <v>0</v>
      </c>
      <c r="Q28" s="21">
        <v>0</v>
      </c>
      <c r="R28" s="21">
        <f t="shared" si="2"/>
        <v>721090.33000000007</v>
      </c>
    </row>
    <row r="29" spans="1:25" ht="30.75" customHeight="1" x14ac:dyDescent="0.25">
      <c r="A29" s="6"/>
      <c r="B29" s="10" t="s">
        <v>18</v>
      </c>
      <c r="C29" s="44">
        <v>1328080</v>
      </c>
      <c r="D29" s="21">
        <v>14468.96</v>
      </c>
      <c r="E29" s="21">
        <f t="shared" si="11"/>
        <v>1342548.96</v>
      </c>
      <c r="F29" s="21">
        <v>0</v>
      </c>
      <c r="G29" s="21">
        <v>6900</v>
      </c>
      <c r="H29" s="21">
        <v>950.02</v>
      </c>
      <c r="I29" s="21">
        <v>70030.64</v>
      </c>
      <c r="J29" s="21">
        <v>116732.96</v>
      </c>
      <c r="K29" s="21">
        <v>50327</v>
      </c>
      <c r="L29" s="21">
        <v>0</v>
      </c>
      <c r="M29" s="21">
        <v>0</v>
      </c>
      <c r="N29" s="21">
        <v>0</v>
      </c>
      <c r="O29" s="21">
        <v>0</v>
      </c>
      <c r="P29" s="21">
        <v>0</v>
      </c>
      <c r="Q29" s="21">
        <v>0</v>
      </c>
      <c r="R29" s="21">
        <f>SUM(F29:Q29)</f>
        <v>244940.62</v>
      </c>
      <c r="Y29" s="2"/>
    </row>
    <row r="30" spans="1:25" ht="27.75" customHeight="1" x14ac:dyDescent="0.25">
      <c r="A30" s="6"/>
      <c r="B30" s="10" t="s">
        <v>19</v>
      </c>
      <c r="C30" s="44">
        <v>115000</v>
      </c>
      <c r="D30" s="21">
        <v>71160</v>
      </c>
      <c r="E30" s="21">
        <f t="shared" si="11"/>
        <v>186160</v>
      </c>
      <c r="F30" s="21">
        <v>0</v>
      </c>
      <c r="G30" s="21">
        <v>0</v>
      </c>
      <c r="H30" s="21">
        <v>0</v>
      </c>
      <c r="I30" s="21">
        <v>44544</v>
      </c>
      <c r="J30" s="21">
        <v>0</v>
      </c>
      <c r="K30" s="21">
        <v>0</v>
      </c>
      <c r="L30" s="21">
        <v>0</v>
      </c>
      <c r="M30" s="21">
        <v>0</v>
      </c>
      <c r="N30" s="21">
        <v>0</v>
      </c>
      <c r="O30" s="21"/>
      <c r="P30" s="21">
        <v>0</v>
      </c>
      <c r="Q30" s="21">
        <v>0</v>
      </c>
      <c r="R30" s="21">
        <f t="shared" si="2"/>
        <v>44544</v>
      </c>
    </row>
    <row r="31" spans="1:25" ht="25.5" customHeight="1" x14ac:dyDescent="0.25">
      <c r="A31" s="6"/>
      <c r="B31" s="10" t="s">
        <v>20</v>
      </c>
      <c r="C31" s="44">
        <v>175000</v>
      </c>
      <c r="D31" s="21">
        <v>-75000</v>
      </c>
      <c r="E31" s="21">
        <f t="shared" si="11"/>
        <v>100000</v>
      </c>
      <c r="F31" s="21">
        <v>0</v>
      </c>
      <c r="G31" s="21">
        <v>0</v>
      </c>
      <c r="H31" s="21">
        <v>0</v>
      </c>
      <c r="I31" s="21">
        <v>0</v>
      </c>
      <c r="J31" s="21">
        <v>0</v>
      </c>
      <c r="K31" s="21">
        <v>0</v>
      </c>
      <c r="L31" s="21">
        <v>0</v>
      </c>
      <c r="M31" s="21">
        <v>0</v>
      </c>
      <c r="N31" s="21">
        <v>0</v>
      </c>
      <c r="O31" s="21">
        <v>0</v>
      </c>
      <c r="P31" s="21">
        <v>0</v>
      </c>
      <c r="Q31" s="21">
        <v>0</v>
      </c>
      <c r="R31" s="21">
        <f t="shared" si="2"/>
        <v>0</v>
      </c>
    </row>
    <row r="32" spans="1:25" ht="31.5" x14ac:dyDescent="0.25">
      <c r="A32" s="6"/>
      <c r="B32" s="10" t="s">
        <v>71</v>
      </c>
      <c r="C32" s="44">
        <v>46000</v>
      </c>
      <c r="D32" s="21">
        <v>98000</v>
      </c>
      <c r="E32" s="21">
        <f t="shared" si="11"/>
        <v>144000</v>
      </c>
      <c r="F32" s="21">
        <v>0</v>
      </c>
      <c r="G32" s="21">
        <v>0</v>
      </c>
      <c r="H32" s="21">
        <v>0</v>
      </c>
      <c r="I32" s="21">
        <v>28584.32</v>
      </c>
      <c r="J32" s="21">
        <v>0</v>
      </c>
      <c r="K32" s="21">
        <v>27875.94</v>
      </c>
      <c r="L32" s="21">
        <v>0</v>
      </c>
      <c r="M32" s="21">
        <v>0</v>
      </c>
      <c r="N32" s="21">
        <v>0</v>
      </c>
      <c r="O32" s="21">
        <v>0</v>
      </c>
      <c r="P32" s="21"/>
      <c r="Q32" s="21">
        <v>0</v>
      </c>
      <c r="R32" s="21">
        <f t="shared" si="2"/>
        <v>56460.259999999995</v>
      </c>
    </row>
    <row r="33" spans="1:18" ht="46.5" customHeight="1" x14ac:dyDescent="0.25">
      <c r="A33" s="6"/>
      <c r="B33" s="10" t="s">
        <v>21</v>
      </c>
      <c r="C33" s="44">
        <v>8170960</v>
      </c>
      <c r="D33" s="21">
        <v>7177602.4000000004</v>
      </c>
      <c r="E33" s="21">
        <f t="shared" si="11"/>
        <v>15348562.4</v>
      </c>
      <c r="F33" s="21">
        <v>0</v>
      </c>
      <c r="G33" s="21">
        <v>551000</v>
      </c>
      <c r="H33" s="21">
        <v>0</v>
      </c>
      <c r="I33" s="21">
        <v>848496</v>
      </c>
      <c r="J33" s="21">
        <v>0</v>
      </c>
      <c r="K33" s="21">
        <v>1295192.3</v>
      </c>
      <c r="L33" s="21">
        <v>0</v>
      </c>
      <c r="M33" s="21">
        <v>0</v>
      </c>
      <c r="N33" s="21">
        <v>0</v>
      </c>
      <c r="O33" s="21">
        <v>0</v>
      </c>
      <c r="P33" s="21">
        <v>0</v>
      </c>
      <c r="Q33" s="21">
        <v>0</v>
      </c>
      <c r="R33" s="21">
        <f t="shared" si="2"/>
        <v>2694688.3</v>
      </c>
    </row>
    <row r="34" spans="1:18" ht="31.5" x14ac:dyDescent="0.25">
      <c r="A34" s="6"/>
      <c r="B34" s="10" t="s">
        <v>72</v>
      </c>
      <c r="C34" s="44">
        <v>0</v>
      </c>
      <c r="D34" s="21">
        <v>0</v>
      </c>
      <c r="E34" s="21">
        <f t="shared" si="11"/>
        <v>0</v>
      </c>
      <c r="F34" s="21">
        <v>0</v>
      </c>
      <c r="G34" s="21">
        <v>0</v>
      </c>
      <c r="H34" s="21">
        <v>0</v>
      </c>
      <c r="I34" s="21">
        <v>0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21"/>
      <c r="P34" s="21"/>
      <c r="Q34" s="21"/>
      <c r="R34" s="21">
        <f t="shared" si="2"/>
        <v>0</v>
      </c>
    </row>
    <row r="35" spans="1:18" ht="42" customHeight="1" x14ac:dyDescent="0.25">
      <c r="A35" s="6"/>
      <c r="B35" s="10" t="s">
        <v>22</v>
      </c>
      <c r="C35" s="44">
        <v>7298032</v>
      </c>
      <c r="D35" s="21">
        <v>5562296.1699999999</v>
      </c>
      <c r="E35" s="21">
        <f t="shared" si="11"/>
        <v>12860328.17</v>
      </c>
      <c r="F35" s="21">
        <v>0</v>
      </c>
      <c r="G35" s="21">
        <v>0</v>
      </c>
      <c r="H35" s="21">
        <v>7979.9</v>
      </c>
      <c r="I35" s="21">
        <v>549735.31999999995</v>
      </c>
      <c r="J35" s="21">
        <v>377387.58</v>
      </c>
      <c r="K35" s="21">
        <v>225522.37</v>
      </c>
      <c r="L35" s="21">
        <v>0</v>
      </c>
      <c r="M35" s="21">
        <v>0</v>
      </c>
      <c r="N35" s="21">
        <v>0</v>
      </c>
      <c r="O35" s="21">
        <v>0</v>
      </c>
      <c r="P35" s="21">
        <v>0</v>
      </c>
      <c r="Q35" s="21">
        <v>0</v>
      </c>
      <c r="R35" s="21">
        <f t="shared" si="2"/>
        <v>1160625.17</v>
      </c>
    </row>
    <row r="36" spans="1:18" ht="15.75" x14ac:dyDescent="0.25">
      <c r="A36" s="6"/>
      <c r="B36" s="19" t="s">
        <v>73</v>
      </c>
      <c r="C36" s="47">
        <f>+SUM(C37:C43)</f>
        <v>1000000</v>
      </c>
      <c r="D36" s="47">
        <f>SUM(D37:D43)</f>
        <v>-250000</v>
      </c>
      <c r="E36" s="47">
        <f>+C36+D36</f>
        <v>750000</v>
      </c>
      <c r="F36" s="26">
        <f>SUM(F37:F43)</f>
        <v>0</v>
      </c>
      <c r="G36" s="26">
        <f t="shared" ref="G36:P36" si="12">SUM(G37:G43)</f>
        <v>70775</v>
      </c>
      <c r="H36" s="26">
        <f t="shared" si="12"/>
        <v>0</v>
      </c>
      <c r="I36" s="26">
        <f t="shared" si="12"/>
        <v>0</v>
      </c>
      <c r="J36" s="26">
        <f t="shared" si="12"/>
        <v>0</v>
      </c>
      <c r="K36" s="26">
        <f t="shared" si="12"/>
        <v>179005</v>
      </c>
      <c r="L36" s="26">
        <f t="shared" si="12"/>
        <v>0</v>
      </c>
      <c r="M36" s="26">
        <f t="shared" si="12"/>
        <v>0</v>
      </c>
      <c r="N36" s="26">
        <f t="shared" si="12"/>
        <v>0</v>
      </c>
      <c r="O36" s="26">
        <f t="shared" si="12"/>
        <v>0</v>
      </c>
      <c r="P36" s="26">
        <f t="shared" si="12"/>
        <v>0</v>
      </c>
      <c r="Q36" s="26">
        <f t="shared" ref="Q36" si="13">SUM(Q37:Q43)</f>
        <v>0</v>
      </c>
      <c r="R36" s="26">
        <f t="shared" si="2"/>
        <v>249780</v>
      </c>
    </row>
    <row r="37" spans="1:18" ht="31.5" x14ac:dyDescent="0.25">
      <c r="A37" s="6"/>
      <c r="B37" s="10" t="s">
        <v>74</v>
      </c>
      <c r="C37" s="21">
        <v>1000000</v>
      </c>
      <c r="D37" s="21">
        <v>-250000</v>
      </c>
      <c r="E37" s="21">
        <f>+C37+D37</f>
        <v>750000</v>
      </c>
      <c r="F37" s="21">
        <v>0</v>
      </c>
      <c r="G37" s="21">
        <v>70775</v>
      </c>
      <c r="H37" s="21">
        <v>0</v>
      </c>
      <c r="I37" s="21">
        <v>0</v>
      </c>
      <c r="J37" s="21">
        <v>0</v>
      </c>
      <c r="K37" s="21">
        <v>179005</v>
      </c>
      <c r="L37" s="21">
        <v>0</v>
      </c>
      <c r="M37" s="21">
        <v>0</v>
      </c>
      <c r="N37" s="21">
        <v>0</v>
      </c>
      <c r="O37" s="21"/>
      <c r="P37" s="21">
        <v>0</v>
      </c>
      <c r="Q37" s="21">
        <v>0</v>
      </c>
      <c r="R37" s="21">
        <f t="shared" si="2"/>
        <v>249780</v>
      </c>
    </row>
    <row r="38" spans="1:18" ht="47.45" customHeight="1" x14ac:dyDescent="0.25">
      <c r="A38" s="6"/>
      <c r="B38" s="10" t="s">
        <v>75</v>
      </c>
      <c r="C38" s="21">
        <v>0</v>
      </c>
      <c r="D38" s="21">
        <v>0</v>
      </c>
      <c r="E38" s="21">
        <f t="shared" ref="E38:E43" si="14">+C38+D38</f>
        <v>0</v>
      </c>
      <c r="F38" s="21">
        <v>0</v>
      </c>
      <c r="G38" s="21">
        <v>0</v>
      </c>
      <c r="H38" s="21">
        <v>0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/>
      <c r="P38" s="21"/>
      <c r="Q38" s="21">
        <v>0</v>
      </c>
      <c r="R38" s="21">
        <f t="shared" si="2"/>
        <v>0</v>
      </c>
    </row>
    <row r="39" spans="1:18" ht="31.5" x14ac:dyDescent="0.25">
      <c r="A39" s="6"/>
      <c r="B39" s="10" t="s">
        <v>76</v>
      </c>
      <c r="C39" s="21">
        <v>0</v>
      </c>
      <c r="D39" s="21">
        <v>0</v>
      </c>
      <c r="E39" s="21">
        <f t="shared" si="14"/>
        <v>0</v>
      </c>
      <c r="F39" s="21">
        <v>0</v>
      </c>
      <c r="G39" s="21">
        <v>0</v>
      </c>
      <c r="H39" s="21">
        <v>0</v>
      </c>
      <c r="I39" s="21">
        <v>0</v>
      </c>
      <c r="J39" s="21">
        <v>0</v>
      </c>
      <c r="K39" s="21">
        <v>0</v>
      </c>
      <c r="L39" s="21">
        <v>0</v>
      </c>
      <c r="M39" s="21">
        <v>0</v>
      </c>
      <c r="N39" s="21">
        <v>0</v>
      </c>
      <c r="O39" s="21"/>
      <c r="P39" s="21"/>
      <c r="Q39" s="21">
        <v>0</v>
      </c>
      <c r="R39" s="21">
        <f t="shared" si="2"/>
        <v>0</v>
      </c>
    </row>
    <row r="40" spans="1:18" ht="31.5" x14ac:dyDescent="0.25">
      <c r="A40" s="6"/>
      <c r="B40" s="10" t="s">
        <v>77</v>
      </c>
      <c r="C40" s="21">
        <v>0</v>
      </c>
      <c r="D40" s="21">
        <v>0</v>
      </c>
      <c r="E40" s="21">
        <f t="shared" si="14"/>
        <v>0</v>
      </c>
      <c r="F40" s="21">
        <v>0</v>
      </c>
      <c r="G40" s="21">
        <v>0</v>
      </c>
      <c r="H40" s="21">
        <v>0</v>
      </c>
      <c r="I40" s="21">
        <v>0</v>
      </c>
      <c r="J40" s="21">
        <v>0</v>
      </c>
      <c r="K40" s="21">
        <v>0</v>
      </c>
      <c r="L40" s="21">
        <v>0</v>
      </c>
      <c r="M40" s="21">
        <v>0</v>
      </c>
      <c r="N40" s="21">
        <v>0</v>
      </c>
      <c r="O40" s="21"/>
      <c r="P40" s="21"/>
      <c r="Q40" s="21">
        <v>0</v>
      </c>
      <c r="R40" s="21">
        <f t="shared" si="2"/>
        <v>0</v>
      </c>
    </row>
    <row r="41" spans="1:18" ht="45" customHeight="1" x14ac:dyDescent="0.25">
      <c r="A41" s="6"/>
      <c r="B41" s="10" t="s">
        <v>78</v>
      </c>
      <c r="C41" s="21">
        <v>0</v>
      </c>
      <c r="D41" s="21">
        <v>0</v>
      </c>
      <c r="E41" s="21">
        <f t="shared" si="14"/>
        <v>0</v>
      </c>
      <c r="F41" s="21">
        <v>0</v>
      </c>
      <c r="G41" s="21">
        <v>0</v>
      </c>
      <c r="H41" s="21">
        <v>0</v>
      </c>
      <c r="I41" s="21">
        <v>0</v>
      </c>
      <c r="J41" s="21">
        <v>0</v>
      </c>
      <c r="K41" s="21">
        <v>0</v>
      </c>
      <c r="L41" s="21">
        <v>0</v>
      </c>
      <c r="M41" s="21">
        <v>0</v>
      </c>
      <c r="N41" s="21">
        <v>0</v>
      </c>
      <c r="O41" s="21"/>
      <c r="P41" s="21"/>
      <c r="Q41" s="21">
        <v>0</v>
      </c>
      <c r="R41" s="21">
        <f t="shared" si="2"/>
        <v>0</v>
      </c>
    </row>
    <row r="42" spans="1:18" ht="48" customHeight="1" x14ac:dyDescent="0.25">
      <c r="A42" s="6"/>
      <c r="B42" s="10" t="s">
        <v>79</v>
      </c>
      <c r="C42" s="21">
        <v>0</v>
      </c>
      <c r="D42" s="21">
        <v>0</v>
      </c>
      <c r="E42" s="21">
        <f t="shared" si="14"/>
        <v>0</v>
      </c>
      <c r="F42" s="21">
        <v>0</v>
      </c>
      <c r="G42" s="21">
        <v>0</v>
      </c>
      <c r="H42" s="21">
        <v>0</v>
      </c>
      <c r="I42" s="21">
        <v>0</v>
      </c>
      <c r="J42" s="21">
        <v>0</v>
      </c>
      <c r="K42" s="21">
        <v>0</v>
      </c>
      <c r="L42" s="21">
        <v>0</v>
      </c>
      <c r="M42" s="21">
        <v>0</v>
      </c>
      <c r="N42" s="21">
        <v>0</v>
      </c>
      <c r="O42" s="21"/>
      <c r="P42" s="21"/>
      <c r="Q42" s="21">
        <v>0</v>
      </c>
      <c r="R42" s="21">
        <f t="shared" si="2"/>
        <v>0</v>
      </c>
    </row>
    <row r="43" spans="1:18" ht="31.5" x14ac:dyDescent="0.25">
      <c r="A43" s="6"/>
      <c r="B43" s="10" t="s">
        <v>80</v>
      </c>
      <c r="C43" s="21">
        <v>0</v>
      </c>
      <c r="D43" s="21">
        <v>0</v>
      </c>
      <c r="E43" s="21">
        <f t="shared" si="14"/>
        <v>0</v>
      </c>
      <c r="F43" s="21">
        <v>0</v>
      </c>
      <c r="G43" s="21">
        <v>0</v>
      </c>
      <c r="H43" s="21">
        <v>0</v>
      </c>
      <c r="I43" s="21">
        <v>0</v>
      </c>
      <c r="J43" s="21">
        <v>0</v>
      </c>
      <c r="K43" s="21">
        <v>0</v>
      </c>
      <c r="L43" s="21">
        <v>0</v>
      </c>
      <c r="M43" s="21">
        <v>0</v>
      </c>
      <c r="N43" s="21">
        <v>0</v>
      </c>
      <c r="O43" s="21"/>
      <c r="P43" s="21"/>
      <c r="Q43" s="21">
        <v>0</v>
      </c>
      <c r="R43" s="21">
        <f t="shared" si="2"/>
        <v>0</v>
      </c>
    </row>
    <row r="44" spans="1:18" ht="43.5" customHeight="1" x14ac:dyDescent="0.25">
      <c r="A44" s="6"/>
      <c r="B44" s="19" t="s">
        <v>81</v>
      </c>
      <c r="C44" s="47">
        <f>+SUM(C45:C51)</f>
        <v>0</v>
      </c>
      <c r="D44" s="47">
        <f>SUM(D45:D47)</f>
        <v>0</v>
      </c>
      <c r="E44" s="47">
        <v>0</v>
      </c>
      <c r="F44" s="26">
        <f>SUM(F45:F51)</f>
        <v>0</v>
      </c>
      <c r="G44" s="26">
        <f t="shared" ref="G44:I44" si="15">SUM(G45:G51)</f>
        <v>0</v>
      </c>
      <c r="H44" s="26">
        <f t="shared" si="15"/>
        <v>0</v>
      </c>
      <c r="I44" s="26">
        <f t="shared" si="15"/>
        <v>0</v>
      </c>
      <c r="J44" s="26">
        <f>SUM(J45:J51)</f>
        <v>0</v>
      </c>
      <c r="K44" s="26">
        <f>SUM(K45:K51)</f>
        <v>0</v>
      </c>
      <c r="L44" s="26"/>
      <c r="M44" s="26"/>
      <c r="N44" s="26"/>
      <c r="O44" s="26"/>
      <c r="P44" s="26"/>
      <c r="Q44" s="26"/>
      <c r="R44" s="26">
        <f t="shared" si="2"/>
        <v>0</v>
      </c>
    </row>
    <row r="45" spans="1:18" ht="31.5" x14ac:dyDescent="0.25">
      <c r="A45" s="6"/>
      <c r="B45" s="10" t="s">
        <v>82</v>
      </c>
      <c r="C45" s="21">
        <v>0</v>
      </c>
      <c r="D45" s="21">
        <v>0</v>
      </c>
      <c r="E45" s="21">
        <v>0</v>
      </c>
      <c r="F45" s="21">
        <v>0</v>
      </c>
      <c r="G45" s="21">
        <v>0</v>
      </c>
      <c r="H45" s="21">
        <v>0</v>
      </c>
      <c r="I45" s="21">
        <v>0</v>
      </c>
      <c r="J45" s="21">
        <v>0</v>
      </c>
      <c r="K45" s="21">
        <v>0</v>
      </c>
      <c r="L45" s="21">
        <v>0</v>
      </c>
      <c r="M45" s="21">
        <v>0</v>
      </c>
      <c r="N45" s="21">
        <v>0</v>
      </c>
      <c r="O45" s="22"/>
      <c r="P45" s="22"/>
      <c r="Q45" s="22"/>
      <c r="R45" s="15">
        <f>SUM(F45:Q45)</f>
        <v>0</v>
      </c>
    </row>
    <row r="46" spans="1:18" ht="31.5" x14ac:dyDescent="0.25">
      <c r="A46" s="6"/>
      <c r="B46" s="10" t="s">
        <v>83</v>
      </c>
      <c r="C46" s="21">
        <v>0</v>
      </c>
      <c r="D46" s="21">
        <v>0</v>
      </c>
      <c r="E46" s="21">
        <v>0</v>
      </c>
      <c r="F46" s="21">
        <v>0</v>
      </c>
      <c r="G46" s="21">
        <v>0</v>
      </c>
      <c r="H46" s="21">
        <v>0</v>
      </c>
      <c r="I46" s="21">
        <v>0</v>
      </c>
      <c r="J46" s="21">
        <v>0</v>
      </c>
      <c r="K46" s="21">
        <v>0</v>
      </c>
      <c r="L46" s="21">
        <v>0</v>
      </c>
      <c r="M46" s="21">
        <v>0</v>
      </c>
      <c r="N46" s="21">
        <v>0</v>
      </c>
      <c r="O46" s="22"/>
      <c r="P46" s="22"/>
      <c r="Q46" s="22"/>
      <c r="R46" s="15">
        <f>SUM(F46:Q46)</f>
        <v>0</v>
      </c>
    </row>
    <row r="47" spans="1:18" ht="31.5" x14ac:dyDescent="0.25">
      <c r="A47" s="6"/>
      <c r="B47" s="10" t="s">
        <v>84</v>
      </c>
      <c r="C47" s="21">
        <v>0</v>
      </c>
      <c r="D47" s="21">
        <v>0</v>
      </c>
      <c r="E47" s="21">
        <v>0</v>
      </c>
      <c r="F47" s="21">
        <v>0</v>
      </c>
      <c r="G47" s="21">
        <v>0</v>
      </c>
      <c r="H47" s="21">
        <v>0</v>
      </c>
      <c r="I47" s="21">
        <v>0</v>
      </c>
      <c r="J47" s="21">
        <v>0</v>
      </c>
      <c r="K47" s="21">
        <v>0</v>
      </c>
      <c r="L47" s="21">
        <v>0</v>
      </c>
      <c r="M47" s="21">
        <v>0</v>
      </c>
      <c r="N47" s="21">
        <v>0</v>
      </c>
      <c r="O47" s="22"/>
      <c r="P47" s="22"/>
      <c r="Q47" s="22"/>
      <c r="R47" s="15">
        <f t="shared" si="2"/>
        <v>0</v>
      </c>
    </row>
    <row r="48" spans="1:18" ht="31.5" x14ac:dyDescent="0.25">
      <c r="A48" s="6"/>
      <c r="B48" s="10" t="s">
        <v>85</v>
      </c>
      <c r="C48" s="21">
        <v>0</v>
      </c>
      <c r="D48" s="21">
        <v>0</v>
      </c>
      <c r="E48" s="21">
        <v>0</v>
      </c>
      <c r="F48" s="21">
        <v>0</v>
      </c>
      <c r="G48" s="21">
        <v>0</v>
      </c>
      <c r="H48" s="21">
        <v>0</v>
      </c>
      <c r="I48" s="21">
        <v>0</v>
      </c>
      <c r="J48" s="21">
        <v>0</v>
      </c>
      <c r="K48" s="21">
        <v>0</v>
      </c>
      <c r="L48" s="21">
        <v>0</v>
      </c>
      <c r="M48" s="21">
        <v>0</v>
      </c>
      <c r="N48" s="21">
        <v>0</v>
      </c>
      <c r="O48" s="22"/>
      <c r="P48" s="22"/>
      <c r="Q48" s="22"/>
      <c r="R48" s="15">
        <f t="shared" si="2"/>
        <v>0</v>
      </c>
    </row>
    <row r="49" spans="1:18" ht="31.5" x14ac:dyDescent="0.25">
      <c r="A49" s="6"/>
      <c r="B49" s="10" t="s">
        <v>86</v>
      </c>
      <c r="C49" s="21">
        <v>0</v>
      </c>
      <c r="D49" s="21">
        <v>0</v>
      </c>
      <c r="E49" s="21">
        <v>0</v>
      </c>
      <c r="F49" s="21">
        <v>0</v>
      </c>
      <c r="G49" s="21">
        <v>0</v>
      </c>
      <c r="H49" s="21">
        <v>0</v>
      </c>
      <c r="I49" s="21">
        <v>0</v>
      </c>
      <c r="J49" s="21">
        <v>0</v>
      </c>
      <c r="K49" s="21">
        <v>0</v>
      </c>
      <c r="L49" s="21">
        <v>0</v>
      </c>
      <c r="M49" s="21">
        <v>0</v>
      </c>
      <c r="N49" s="21">
        <v>0</v>
      </c>
      <c r="O49" s="22"/>
      <c r="P49" s="22"/>
      <c r="Q49" s="22"/>
      <c r="R49" s="15">
        <f t="shared" si="2"/>
        <v>0</v>
      </c>
    </row>
    <row r="50" spans="1:18" ht="31.5" x14ac:dyDescent="0.25">
      <c r="A50" s="6"/>
      <c r="B50" s="10" t="s">
        <v>87</v>
      </c>
      <c r="C50" s="21">
        <v>0</v>
      </c>
      <c r="D50" s="21">
        <v>0</v>
      </c>
      <c r="E50" s="21">
        <v>0</v>
      </c>
      <c r="F50" s="21">
        <v>0</v>
      </c>
      <c r="G50" s="21">
        <v>0</v>
      </c>
      <c r="H50" s="21">
        <v>0</v>
      </c>
      <c r="I50" s="21">
        <v>0</v>
      </c>
      <c r="J50" s="21">
        <v>0</v>
      </c>
      <c r="K50" s="21">
        <v>0</v>
      </c>
      <c r="L50" s="21">
        <v>0</v>
      </c>
      <c r="M50" s="21">
        <v>0</v>
      </c>
      <c r="N50" s="21">
        <v>0</v>
      </c>
      <c r="O50" s="22"/>
      <c r="P50" s="22"/>
      <c r="Q50" s="22"/>
      <c r="R50" s="15">
        <f t="shared" si="2"/>
        <v>0</v>
      </c>
    </row>
    <row r="51" spans="1:18" ht="31.5" x14ac:dyDescent="0.25">
      <c r="A51" s="6"/>
      <c r="B51" s="10" t="s">
        <v>88</v>
      </c>
      <c r="C51" s="21">
        <v>0</v>
      </c>
      <c r="D51" s="21"/>
      <c r="E51" s="21"/>
      <c r="F51" s="21">
        <v>0</v>
      </c>
      <c r="G51" s="21">
        <v>0</v>
      </c>
      <c r="H51" s="21">
        <v>0</v>
      </c>
      <c r="I51" s="21">
        <v>0</v>
      </c>
      <c r="J51" s="21">
        <v>0</v>
      </c>
      <c r="K51" s="21">
        <v>0</v>
      </c>
      <c r="L51" s="21">
        <v>0</v>
      </c>
      <c r="M51" s="21">
        <v>0</v>
      </c>
      <c r="N51" s="21">
        <v>0</v>
      </c>
      <c r="O51" s="22"/>
      <c r="P51" s="22"/>
      <c r="Q51" s="22"/>
      <c r="R51" s="15">
        <f t="shared" si="2"/>
        <v>0</v>
      </c>
    </row>
    <row r="52" spans="1:18" ht="15.75" x14ac:dyDescent="0.25">
      <c r="A52" s="6"/>
      <c r="B52" s="19" t="s">
        <v>23</v>
      </c>
      <c r="C52" s="47">
        <f>+SUM(C53:C61)</f>
        <v>10293500</v>
      </c>
      <c r="D52" s="55">
        <f>SUM(D53:D61)</f>
        <v>-6799013</v>
      </c>
      <c r="E52" s="55">
        <f>+C52+D52</f>
        <v>3494487</v>
      </c>
      <c r="F52" s="26">
        <f>SUM(F53:F60)</f>
        <v>0</v>
      </c>
      <c r="G52" s="26">
        <f>SUM(G53:G60)</f>
        <v>0</v>
      </c>
      <c r="H52" s="26">
        <f t="shared" ref="H52:I52" si="16">SUM(H53:H60)</f>
        <v>0</v>
      </c>
      <c r="I52" s="26">
        <f t="shared" si="16"/>
        <v>0</v>
      </c>
      <c r="J52" s="26">
        <f t="shared" ref="J52:P52" si="17">SUM(J53:J61)</f>
        <v>212223</v>
      </c>
      <c r="K52" s="26">
        <f t="shared" si="17"/>
        <v>103545</v>
      </c>
      <c r="L52" s="26">
        <f t="shared" si="17"/>
        <v>0</v>
      </c>
      <c r="M52" s="26">
        <f t="shared" si="17"/>
        <v>0</v>
      </c>
      <c r="N52" s="26">
        <f t="shared" si="17"/>
        <v>0</v>
      </c>
      <c r="O52" s="26">
        <f t="shared" si="17"/>
        <v>0</v>
      </c>
      <c r="P52" s="26">
        <f t="shared" si="17"/>
        <v>0</v>
      </c>
      <c r="Q52" s="26">
        <f t="shared" ref="Q52" si="18">SUM(Q53:Q61)</f>
        <v>0</v>
      </c>
      <c r="R52" s="26">
        <f t="shared" si="2"/>
        <v>315768</v>
      </c>
    </row>
    <row r="53" spans="1:18" ht="15.75" x14ac:dyDescent="0.25">
      <c r="A53" s="6"/>
      <c r="B53" s="10" t="s">
        <v>24</v>
      </c>
      <c r="C53" s="21">
        <v>8810000</v>
      </c>
      <c r="D53" s="21">
        <v>-7252736</v>
      </c>
      <c r="E53" s="21">
        <f>+C53+D53</f>
        <v>1557264</v>
      </c>
      <c r="F53" s="21">
        <v>0</v>
      </c>
      <c r="G53" s="21">
        <v>0</v>
      </c>
      <c r="H53" s="21">
        <v>0</v>
      </c>
      <c r="I53" s="21">
        <v>0</v>
      </c>
      <c r="J53" s="21">
        <v>0</v>
      </c>
      <c r="K53" s="21">
        <v>103545</v>
      </c>
      <c r="L53" s="21">
        <v>0</v>
      </c>
      <c r="M53" s="21">
        <v>0</v>
      </c>
      <c r="N53" s="21">
        <v>0</v>
      </c>
      <c r="O53" s="21">
        <v>0</v>
      </c>
      <c r="P53" s="21">
        <v>0</v>
      </c>
      <c r="Q53" s="21">
        <v>0</v>
      </c>
      <c r="R53" s="21">
        <f t="shared" si="2"/>
        <v>103545</v>
      </c>
    </row>
    <row r="54" spans="1:18" ht="33" customHeight="1" x14ac:dyDescent="0.25">
      <c r="A54" s="6"/>
      <c r="B54" s="10" t="s">
        <v>25</v>
      </c>
      <c r="C54" s="21">
        <v>400000</v>
      </c>
      <c r="D54" s="21">
        <v>270000</v>
      </c>
      <c r="E54" s="21">
        <f t="shared" ref="E54:E61" si="19">+C54+D54</f>
        <v>670000</v>
      </c>
      <c r="F54" s="21">
        <v>0</v>
      </c>
      <c r="G54" s="21">
        <v>0</v>
      </c>
      <c r="H54" s="21">
        <v>0</v>
      </c>
      <c r="I54" s="21">
        <v>0</v>
      </c>
      <c r="J54" s="21">
        <v>0</v>
      </c>
      <c r="K54" s="21">
        <v>0</v>
      </c>
      <c r="L54" s="21">
        <v>0</v>
      </c>
      <c r="M54" s="21">
        <v>0</v>
      </c>
      <c r="N54" s="21">
        <v>0</v>
      </c>
      <c r="O54" s="21">
        <v>0</v>
      </c>
      <c r="P54" s="21">
        <v>0</v>
      </c>
      <c r="Q54" s="21">
        <v>0</v>
      </c>
      <c r="R54" s="21">
        <f t="shared" si="2"/>
        <v>0</v>
      </c>
    </row>
    <row r="55" spans="1:18" ht="31.5" x14ac:dyDescent="0.25">
      <c r="A55" s="6"/>
      <c r="B55" s="10" t="s">
        <v>89</v>
      </c>
      <c r="C55" s="21">
        <v>0</v>
      </c>
      <c r="D55" s="21">
        <v>2000</v>
      </c>
      <c r="E55" s="21">
        <f t="shared" si="19"/>
        <v>2000</v>
      </c>
      <c r="F55" s="21">
        <v>0</v>
      </c>
      <c r="G55" s="21">
        <v>0</v>
      </c>
      <c r="H55" s="21">
        <v>0</v>
      </c>
      <c r="I55" s="21">
        <v>0</v>
      </c>
      <c r="J55" s="21">
        <v>0</v>
      </c>
      <c r="K55" s="21">
        <v>0</v>
      </c>
      <c r="L55" s="21">
        <v>0</v>
      </c>
      <c r="M55" s="21">
        <v>0</v>
      </c>
      <c r="N55" s="21">
        <v>0</v>
      </c>
      <c r="O55" s="21"/>
      <c r="P55" s="21"/>
      <c r="Q55" s="21"/>
      <c r="R55" s="21">
        <f t="shared" si="2"/>
        <v>0</v>
      </c>
    </row>
    <row r="56" spans="1:18" ht="50.25" customHeight="1" x14ac:dyDescent="0.25">
      <c r="A56" s="6"/>
      <c r="B56" s="10" t="s">
        <v>26</v>
      </c>
      <c r="C56" s="45">
        <v>283500</v>
      </c>
      <c r="D56" s="21">
        <v>-71277</v>
      </c>
      <c r="E56" s="21">
        <f t="shared" si="19"/>
        <v>212223</v>
      </c>
      <c r="F56" s="21">
        <v>0</v>
      </c>
      <c r="G56" s="21">
        <v>0</v>
      </c>
      <c r="H56" s="21">
        <v>0</v>
      </c>
      <c r="I56" s="21">
        <v>0</v>
      </c>
      <c r="J56" s="21">
        <v>212223</v>
      </c>
      <c r="K56" s="21">
        <v>0</v>
      </c>
      <c r="L56" s="21">
        <v>0</v>
      </c>
      <c r="M56" s="21">
        <v>0</v>
      </c>
      <c r="N56" s="21">
        <v>0</v>
      </c>
      <c r="O56" s="21"/>
      <c r="P56" s="21">
        <v>0</v>
      </c>
      <c r="Q56" s="21"/>
      <c r="R56" s="21">
        <f t="shared" si="2"/>
        <v>212223</v>
      </c>
    </row>
    <row r="57" spans="1:18" ht="31.5" x14ac:dyDescent="0.25">
      <c r="A57" s="6"/>
      <c r="B57" s="10" t="s">
        <v>27</v>
      </c>
      <c r="C57" s="21">
        <v>800000</v>
      </c>
      <c r="D57" s="21">
        <v>253000</v>
      </c>
      <c r="E57" s="21">
        <f t="shared" si="19"/>
        <v>1053000</v>
      </c>
      <c r="F57" s="21">
        <v>0</v>
      </c>
      <c r="G57" s="21">
        <v>0</v>
      </c>
      <c r="H57" s="21">
        <v>0</v>
      </c>
      <c r="I57" s="21">
        <v>0</v>
      </c>
      <c r="J57" s="21">
        <v>0</v>
      </c>
      <c r="K57" s="21">
        <v>0</v>
      </c>
      <c r="L57" s="21">
        <v>0</v>
      </c>
      <c r="M57" s="21">
        <v>0</v>
      </c>
      <c r="N57" s="21">
        <v>0</v>
      </c>
      <c r="O57" s="21">
        <v>0</v>
      </c>
      <c r="P57" s="21">
        <v>0</v>
      </c>
      <c r="Q57" s="21">
        <v>0</v>
      </c>
      <c r="R57" s="21">
        <f t="shared" si="2"/>
        <v>0</v>
      </c>
    </row>
    <row r="58" spans="1:18" ht="58.5" customHeight="1" x14ac:dyDescent="0.25">
      <c r="A58" s="6"/>
      <c r="B58" s="10" t="s">
        <v>90</v>
      </c>
      <c r="C58" s="21">
        <v>0</v>
      </c>
      <c r="D58" s="21">
        <v>0</v>
      </c>
      <c r="E58" s="21">
        <f t="shared" si="19"/>
        <v>0</v>
      </c>
      <c r="F58" s="21">
        <v>0</v>
      </c>
      <c r="G58" s="21">
        <v>0</v>
      </c>
      <c r="H58" s="21" t="s">
        <v>94</v>
      </c>
      <c r="I58" s="21">
        <v>0</v>
      </c>
      <c r="J58" s="21">
        <v>0</v>
      </c>
      <c r="K58" s="21">
        <v>0</v>
      </c>
      <c r="L58" s="21">
        <v>0</v>
      </c>
      <c r="M58" s="21">
        <v>0</v>
      </c>
      <c r="N58" s="21">
        <v>0</v>
      </c>
      <c r="O58" s="21"/>
      <c r="P58" s="21">
        <v>0</v>
      </c>
      <c r="Q58" s="21">
        <v>0</v>
      </c>
      <c r="R58" s="21">
        <f t="shared" si="2"/>
        <v>0</v>
      </c>
    </row>
    <row r="59" spans="1:18" ht="15.75" x14ac:dyDescent="0.25">
      <c r="A59" s="6"/>
      <c r="B59" s="10" t="s">
        <v>91</v>
      </c>
      <c r="C59" s="21">
        <v>0</v>
      </c>
      <c r="D59" s="21">
        <v>0</v>
      </c>
      <c r="E59" s="21">
        <f t="shared" si="19"/>
        <v>0</v>
      </c>
      <c r="F59" s="21">
        <v>0</v>
      </c>
      <c r="G59" s="21">
        <v>0</v>
      </c>
      <c r="H59" s="21">
        <v>0</v>
      </c>
      <c r="I59" s="21">
        <v>0</v>
      </c>
      <c r="J59" s="21">
        <v>0</v>
      </c>
      <c r="K59" s="21">
        <v>0</v>
      </c>
      <c r="L59" s="21">
        <v>0</v>
      </c>
      <c r="M59" s="21">
        <v>0</v>
      </c>
      <c r="N59" s="21">
        <v>0</v>
      </c>
      <c r="O59" s="21"/>
      <c r="P59" s="21"/>
      <c r="Q59" s="21"/>
      <c r="R59" s="21">
        <f t="shared" si="2"/>
        <v>0</v>
      </c>
    </row>
    <row r="60" spans="1:18" ht="15.75" x14ac:dyDescent="0.25">
      <c r="A60" s="6"/>
      <c r="B60" s="10" t="s">
        <v>28</v>
      </c>
      <c r="C60" s="21">
        <v>0</v>
      </c>
      <c r="D60" s="21">
        <v>0</v>
      </c>
      <c r="E60" s="21">
        <f t="shared" si="19"/>
        <v>0</v>
      </c>
      <c r="F60" s="21"/>
      <c r="G60" s="21"/>
      <c r="H60" s="21"/>
      <c r="I60" s="21"/>
      <c r="J60" s="21"/>
      <c r="K60" s="21"/>
      <c r="L60" s="21">
        <v>0</v>
      </c>
      <c r="M60" s="21">
        <v>0</v>
      </c>
      <c r="N60" s="21">
        <v>0</v>
      </c>
      <c r="O60" s="21"/>
      <c r="P60" s="21"/>
      <c r="Q60" s="21">
        <v>0</v>
      </c>
      <c r="R60" s="21">
        <f t="shared" si="2"/>
        <v>0</v>
      </c>
    </row>
    <row r="61" spans="1:18" ht="33" customHeight="1" x14ac:dyDescent="0.25">
      <c r="A61" s="6"/>
      <c r="B61" s="10" t="s">
        <v>92</v>
      </c>
      <c r="C61" s="21">
        <v>0</v>
      </c>
      <c r="D61" s="21">
        <v>0</v>
      </c>
      <c r="E61" s="21">
        <f t="shared" si="19"/>
        <v>0</v>
      </c>
      <c r="F61" s="21">
        <v>0</v>
      </c>
      <c r="G61" s="21">
        <v>0</v>
      </c>
      <c r="H61" s="21">
        <v>0</v>
      </c>
      <c r="I61" s="21">
        <v>0</v>
      </c>
      <c r="J61" s="21">
        <v>0</v>
      </c>
      <c r="K61" s="21">
        <v>0</v>
      </c>
      <c r="L61" s="21">
        <v>0</v>
      </c>
      <c r="M61" s="21">
        <v>0</v>
      </c>
      <c r="N61" s="21">
        <v>0</v>
      </c>
      <c r="O61" s="21"/>
      <c r="P61" s="21"/>
      <c r="Q61" s="21"/>
      <c r="R61" s="21">
        <f t="shared" si="2"/>
        <v>0</v>
      </c>
    </row>
    <row r="62" spans="1:18" ht="15.75" x14ac:dyDescent="0.25">
      <c r="A62" s="6"/>
      <c r="B62" s="19" t="s">
        <v>32</v>
      </c>
      <c r="C62" s="47">
        <f>+SUM(C63:C66)</f>
        <v>0</v>
      </c>
      <c r="D62" s="47">
        <f>+SUM(D63:D66)</f>
        <v>3536051</v>
      </c>
      <c r="E62" s="47"/>
      <c r="F62" s="26">
        <f t="shared" ref="F62:I62" si="20">SUM(F63:F63)</f>
        <v>0</v>
      </c>
      <c r="G62" s="26">
        <f t="shared" si="20"/>
        <v>0</v>
      </c>
      <c r="H62" s="26">
        <f t="shared" si="20"/>
        <v>0</v>
      </c>
      <c r="I62" s="26">
        <f t="shared" si="20"/>
        <v>0</v>
      </c>
      <c r="J62" s="26">
        <f>SUM(J63:J66)</f>
        <v>0</v>
      </c>
      <c r="K62" s="26">
        <f>SUM(K63:K66)</f>
        <v>3536050.61</v>
      </c>
      <c r="L62" s="26"/>
      <c r="M62" s="26"/>
      <c r="N62" s="26"/>
      <c r="O62" s="26"/>
      <c r="P62" s="26">
        <f t="shared" ref="P62:Q62" si="21">SUM(P63:P71)</f>
        <v>0</v>
      </c>
      <c r="Q62" s="26">
        <f t="shared" si="21"/>
        <v>0</v>
      </c>
      <c r="R62" s="26">
        <f t="shared" si="2"/>
        <v>3536050.61</v>
      </c>
    </row>
    <row r="63" spans="1:18" ht="15.75" x14ac:dyDescent="0.25">
      <c r="A63" s="6"/>
      <c r="B63" s="10" t="s">
        <v>33</v>
      </c>
      <c r="C63" s="21">
        <v>0</v>
      </c>
      <c r="D63" s="21">
        <v>3536051</v>
      </c>
      <c r="E63" s="21"/>
      <c r="F63" s="21">
        <v>0</v>
      </c>
      <c r="G63" s="21">
        <v>0</v>
      </c>
      <c r="H63" s="21">
        <v>0</v>
      </c>
      <c r="I63" s="21">
        <v>0</v>
      </c>
      <c r="J63" s="21">
        <v>0</v>
      </c>
      <c r="K63" s="21">
        <v>3536050.61</v>
      </c>
      <c r="L63" s="21">
        <v>0</v>
      </c>
      <c r="M63" s="21">
        <v>0</v>
      </c>
      <c r="N63" s="21">
        <v>0</v>
      </c>
      <c r="O63" s="21"/>
      <c r="P63" s="21">
        <v>0</v>
      </c>
      <c r="Q63" s="21">
        <v>0</v>
      </c>
      <c r="R63" s="15">
        <f t="shared" si="2"/>
        <v>3536050.61</v>
      </c>
    </row>
    <row r="64" spans="1:18" ht="25.5" customHeight="1" x14ac:dyDescent="0.25">
      <c r="A64" s="6"/>
      <c r="B64" s="10" t="s">
        <v>49</v>
      </c>
      <c r="C64" s="21">
        <v>0</v>
      </c>
      <c r="D64" s="21"/>
      <c r="E64" s="21"/>
      <c r="F64" s="21">
        <v>0</v>
      </c>
      <c r="G64" s="21">
        <v>0</v>
      </c>
      <c r="H64" s="21">
        <v>0</v>
      </c>
      <c r="I64" s="21">
        <v>0</v>
      </c>
      <c r="J64" s="21">
        <v>0</v>
      </c>
      <c r="K64" s="21">
        <v>0</v>
      </c>
      <c r="L64" s="21"/>
      <c r="M64" s="21"/>
      <c r="N64" s="21"/>
      <c r="O64" s="21"/>
      <c r="P64" s="21"/>
      <c r="Q64" s="21"/>
      <c r="R64" s="15">
        <f t="shared" si="2"/>
        <v>0</v>
      </c>
    </row>
    <row r="65" spans="1:24" ht="23.25" customHeight="1" x14ac:dyDescent="0.25">
      <c r="A65" s="6"/>
      <c r="B65" s="10" t="s">
        <v>50</v>
      </c>
      <c r="C65" s="21">
        <v>0</v>
      </c>
      <c r="D65" s="21"/>
      <c r="E65" s="21"/>
      <c r="F65" s="21">
        <v>0</v>
      </c>
      <c r="G65" s="21">
        <v>0</v>
      </c>
      <c r="H65" s="21">
        <v>0</v>
      </c>
      <c r="I65" s="21">
        <v>0</v>
      </c>
      <c r="J65" s="21">
        <v>0</v>
      </c>
      <c r="K65" s="21">
        <v>0</v>
      </c>
      <c r="L65" s="21">
        <v>0</v>
      </c>
      <c r="M65" s="21">
        <v>0</v>
      </c>
      <c r="N65" s="21">
        <v>0</v>
      </c>
      <c r="O65" s="21"/>
      <c r="P65" s="21"/>
      <c r="Q65" s="21"/>
      <c r="R65" s="15">
        <f t="shared" si="2"/>
        <v>0</v>
      </c>
    </row>
    <row r="66" spans="1:24" ht="47.25" x14ac:dyDescent="0.25">
      <c r="A66" s="6"/>
      <c r="B66" s="10" t="s">
        <v>51</v>
      </c>
      <c r="C66" s="21">
        <v>0</v>
      </c>
      <c r="D66" s="21"/>
      <c r="E66" s="21"/>
      <c r="F66" s="21">
        <v>0</v>
      </c>
      <c r="G66" s="21">
        <v>0</v>
      </c>
      <c r="H66" s="21">
        <v>0</v>
      </c>
      <c r="I66" s="21">
        <v>0</v>
      </c>
      <c r="J66" s="21">
        <v>0</v>
      </c>
      <c r="K66" s="21">
        <v>0</v>
      </c>
      <c r="L66" s="21">
        <v>0</v>
      </c>
      <c r="M66" s="21">
        <v>0</v>
      </c>
      <c r="N66" s="21">
        <v>0</v>
      </c>
      <c r="O66" s="21"/>
      <c r="P66" s="21"/>
      <c r="Q66" s="21"/>
      <c r="R66" s="15">
        <f t="shared" si="2"/>
        <v>0</v>
      </c>
    </row>
    <row r="67" spans="1:24" ht="50.25" customHeight="1" x14ac:dyDescent="0.25">
      <c r="A67" s="6"/>
      <c r="B67" s="19" t="s">
        <v>52</v>
      </c>
      <c r="C67" s="47">
        <f>+SUM(C68:C69)</f>
        <v>0</v>
      </c>
      <c r="D67" s="47"/>
      <c r="E67" s="47"/>
      <c r="F67" s="26">
        <f>SUM(F68:F69)</f>
        <v>0</v>
      </c>
      <c r="G67" s="26">
        <f t="shared" ref="G67:N67" si="22">SUM(G68:G69)</f>
        <v>0</v>
      </c>
      <c r="H67" s="26">
        <f t="shared" si="22"/>
        <v>0</v>
      </c>
      <c r="I67" s="26">
        <f t="shared" si="22"/>
        <v>0</v>
      </c>
      <c r="J67" s="26">
        <f t="shared" si="22"/>
        <v>0</v>
      </c>
      <c r="K67" s="26">
        <f t="shared" si="22"/>
        <v>0</v>
      </c>
      <c r="L67" s="26">
        <f t="shared" si="22"/>
        <v>0</v>
      </c>
      <c r="M67" s="26">
        <f t="shared" si="22"/>
        <v>0</v>
      </c>
      <c r="N67" s="26">
        <f t="shared" si="22"/>
        <v>0</v>
      </c>
      <c r="O67" s="26"/>
      <c r="P67" s="26"/>
      <c r="Q67" s="26"/>
      <c r="R67" s="26">
        <f t="shared" si="2"/>
        <v>0</v>
      </c>
    </row>
    <row r="68" spans="1:24" ht="15.75" x14ac:dyDescent="0.25">
      <c r="A68" s="6"/>
      <c r="B68" s="10" t="s">
        <v>53</v>
      </c>
      <c r="C68" s="21">
        <v>0</v>
      </c>
      <c r="D68" s="21"/>
      <c r="E68" s="21"/>
      <c r="F68" s="21">
        <v>0</v>
      </c>
      <c r="G68" s="21">
        <v>0</v>
      </c>
      <c r="H68" s="21">
        <v>0</v>
      </c>
      <c r="I68" s="21">
        <v>0</v>
      </c>
      <c r="J68" s="21">
        <v>0</v>
      </c>
      <c r="K68" s="21">
        <v>0</v>
      </c>
      <c r="L68" s="21">
        <v>0</v>
      </c>
      <c r="M68" s="21">
        <v>0</v>
      </c>
      <c r="N68" s="21">
        <v>0</v>
      </c>
      <c r="O68" s="21"/>
      <c r="P68" s="21"/>
      <c r="Q68" s="21"/>
      <c r="R68" s="15">
        <f t="shared" si="2"/>
        <v>0</v>
      </c>
    </row>
    <row r="69" spans="1:24" ht="27.75" customHeight="1" x14ac:dyDescent="0.25">
      <c r="A69" s="6"/>
      <c r="B69" s="10" t="s">
        <v>54</v>
      </c>
      <c r="C69" s="21">
        <v>0</v>
      </c>
      <c r="D69" s="21"/>
      <c r="E69" s="21"/>
      <c r="F69" s="21">
        <v>0</v>
      </c>
      <c r="G69" s="21">
        <v>0</v>
      </c>
      <c r="H69" s="21">
        <v>0</v>
      </c>
      <c r="I69" s="21">
        <v>0</v>
      </c>
      <c r="J69" s="21">
        <v>0</v>
      </c>
      <c r="K69" s="21">
        <v>0</v>
      </c>
      <c r="L69" s="21">
        <v>0</v>
      </c>
      <c r="M69" s="21">
        <v>0</v>
      </c>
      <c r="N69" s="21">
        <v>0</v>
      </c>
      <c r="O69" s="21"/>
      <c r="P69" s="21"/>
      <c r="Q69" s="21"/>
      <c r="R69" s="15">
        <f t="shared" si="2"/>
        <v>0</v>
      </c>
    </row>
    <row r="70" spans="1:24" ht="44.25" customHeight="1" x14ac:dyDescent="0.25">
      <c r="A70" s="6"/>
      <c r="B70" s="19" t="s">
        <v>55</v>
      </c>
      <c r="C70" s="47">
        <f>+SUM(C71:C74)</f>
        <v>0</v>
      </c>
      <c r="D70" s="47">
        <f>SUM(D71:D74)</f>
        <v>105547.59</v>
      </c>
      <c r="E70" s="47"/>
      <c r="F70" s="26">
        <f>SUM(F71:F74)</f>
        <v>0</v>
      </c>
      <c r="G70" s="26">
        <f>SUM(G71:G74)</f>
        <v>0</v>
      </c>
      <c r="H70" s="26">
        <f t="shared" ref="H70:I70" si="23">SUM(H71:H74)</f>
        <v>25547.59</v>
      </c>
      <c r="I70" s="26">
        <f t="shared" si="23"/>
        <v>0</v>
      </c>
      <c r="J70" s="26">
        <f>+SUM(J71:J74)</f>
        <v>0</v>
      </c>
      <c r="K70" s="26">
        <f>+SUM(K71:K74)</f>
        <v>1599.53</v>
      </c>
      <c r="L70" s="26">
        <f>SUM(L71:L74)</f>
        <v>0</v>
      </c>
      <c r="M70" s="26">
        <f>SUM(M71:M74)</f>
        <v>0</v>
      </c>
      <c r="N70" s="26">
        <f>SUM(N71:N74)</f>
        <v>0</v>
      </c>
      <c r="O70" s="26"/>
      <c r="P70" s="26"/>
      <c r="Q70" s="26"/>
      <c r="R70" s="26">
        <f t="shared" si="2"/>
        <v>27147.119999999999</v>
      </c>
    </row>
    <row r="71" spans="1:24" ht="15.75" x14ac:dyDescent="0.25">
      <c r="A71" s="6"/>
      <c r="B71" s="10" t="s">
        <v>56</v>
      </c>
      <c r="C71" s="21">
        <v>0</v>
      </c>
      <c r="D71" s="21"/>
      <c r="E71" s="21"/>
      <c r="F71" s="21">
        <v>0</v>
      </c>
      <c r="G71" s="21">
        <v>0</v>
      </c>
      <c r="H71" s="21">
        <v>0</v>
      </c>
      <c r="I71" s="21">
        <v>0</v>
      </c>
      <c r="J71" s="21">
        <v>0</v>
      </c>
      <c r="K71" s="21">
        <v>0</v>
      </c>
      <c r="L71" s="21">
        <v>0</v>
      </c>
      <c r="M71" s="21">
        <v>0</v>
      </c>
      <c r="N71" s="21">
        <v>0</v>
      </c>
      <c r="O71" s="21"/>
      <c r="P71" s="21"/>
      <c r="Q71" s="21"/>
      <c r="R71" s="15">
        <f t="shared" si="2"/>
        <v>0</v>
      </c>
      <c r="X71" s="15"/>
    </row>
    <row r="72" spans="1:24" ht="15.75" x14ac:dyDescent="0.25">
      <c r="A72" s="6"/>
      <c r="B72" s="10" t="s">
        <v>57</v>
      </c>
      <c r="C72" s="21">
        <v>0</v>
      </c>
      <c r="D72" s="21"/>
      <c r="E72" s="21"/>
      <c r="F72" s="21">
        <v>0</v>
      </c>
      <c r="G72" s="21">
        <v>0</v>
      </c>
      <c r="H72" s="21">
        <v>0</v>
      </c>
      <c r="I72" s="21">
        <v>0</v>
      </c>
      <c r="J72" s="21">
        <v>0</v>
      </c>
      <c r="K72" s="21">
        <v>0</v>
      </c>
      <c r="L72" s="21">
        <v>0</v>
      </c>
      <c r="M72" s="21">
        <v>0</v>
      </c>
      <c r="N72" s="21">
        <v>0</v>
      </c>
      <c r="O72" s="21"/>
      <c r="P72" s="21"/>
      <c r="Q72" s="21"/>
      <c r="R72" s="15">
        <f t="shared" si="2"/>
        <v>0</v>
      </c>
    </row>
    <row r="73" spans="1:24" ht="31.5" x14ac:dyDescent="0.25">
      <c r="A73" s="6"/>
      <c r="B73" s="10" t="s">
        <v>58</v>
      </c>
      <c r="C73" s="23">
        <v>0</v>
      </c>
      <c r="D73" s="21"/>
      <c r="E73" s="21"/>
      <c r="F73" s="21">
        <v>0</v>
      </c>
      <c r="G73" s="21">
        <v>0</v>
      </c>
      <c r="H73" s="21">
        <v>0</v>
      </c>
      <c r="I73" s="21">
        <v>0</v>
      </c>
      <c r="J73" s="21">
        <v>0</v>
      </c>
      <c r="K73" s="21">
        <v>0</v>
      </c>
      <c r="L73" s="21">
        <v>0</v>
      </c>
      <c r="M73" s="21">
        <v>0</v>
      </c>
      <c r="N73" s="21">
        <v>0</v>
      </c>
      <c r="O73" s="21"/>
      <c r="P73" s="21"/>
      <c r="Q73" s="21"/>
      <c r="R73" s="15">
        <f t="shared" ref="R73" si="24">SUM(F73:Q73)</f>
        <v>0</v>
      </c>
    </row>
    <row r="74" spans="1:24" ht="47.25" x14ac:dyDescent="0.25">
      <c r="A74" s="6"/>
      <c r="B74" s="10" t="s">
        <v>102</v>
      </c>
      <c r="C74" s="23">
        <v>0</v>
      </c>
      <c r="D74" s="44">
        <v>105547.59</v>
      </c>
      <c r="E74" s="21"/>
      <c r="F74" s="21">
        <v>0</v>
      </c>
      <c r="G74" s="21">
        <v>0</v>
      </c>
      <c r="H74" s="21">
        <v>25547.59</v>
      </c>
      <c r="I74" s="21">
        <v>0</v>
      </c>
      <c r="J74" s="21">
        <v>0</v>
      </c>
      <c r="K74" s="21">
        <v>1599.53</v>
      </c>
      <c r="L74" s="21">
        <v>0</v>
      </c>
      <c r="M74" s="21">
        <v>0</v>
      </c>
      <c r="N74" s="21">
        <v>0</v>
      </c>
      <c r="O74" s="21"/>
      <c r="P74" s="21"/>
      <c r="Q74" s="21"/>
      <c r="R74" s="21">
        <f t="shared" si="2"/>
        <v>27147.119999999999</v>
      </c>
      <c r="S74" s="21"/>
    </row>
    <row r="75" spans="1:24" ht="15.75" x14ac:dyDescent="0.25">
      <c r="A75" s="6"/>
      <c r="B75" s="76" t="s">
        <v>29</v>
      </c>
      <c r="C75" s="62">
        <f>+C70+C67+C62+C52+C44+C36+C26+C16+C10</f>
        <v>722699786</v>
      </c>
      <c r="D75" s="62">
        <f>+D70+D67+D62+D52+D44+D36+D26+D16+D10</f>
        <v>60578290.539999992</v>
      </c>
      <c r="E75" s="62">
        <f>+C75+D75</f>
        <v>783278076.53999996</v>
      </c>
      <c r="F75" s="62">
        <f t="shared" ref="F75:Q75" si="25">+F70+F67+F62+F52+F44+F36+F26+F16+F10</f>
        <v>46298535.599999994</v>
      </c>
      <c r="G75" s="62">
        <f>+G70+G67+G62+G52+G44+G36+G26+G16+G10</f>
        <v>30868968.530000001</v>
      </c>
      <c r="H75" s="62">
        <f>+H70+H67+H62+H52+H44+H36+H26+H16+H10</f>
        <v>73062211.539999992</v>
      </c>
      <c r="I75" s="62">
        <f t="shared" si="25"/>
        <v>42008661.590000004</v>
      </c>
      <c r="J75" s="62">
        <f t="shared" si="25"/>
        <v>65097340.010000005</v>
      </c>
      <c r="K75" s="62">
        <f t="shared" si="25"/>
        <v>70684016.849999994</v>
      </c>
      <c r="L75" s="62">
        <f t="shared" si="25"/>
        <v>0</v>
      </c>
      <c r="M75" s="62">
        <f t="shared" si="25"/>
        <v>0</v>
      </c>
      <c r="N75" s="62">
        <f t="shared" si="25"/>
        <v>0</v>
      </c>
      <c r="O75" s="62">
        <f t="shared" si="25"/>
        <v>0</v>
      </c>
      <c r="P75" s="62">
        <f t="shared" si="25"/>
        <v>0</v>
      </c>
      <c r="Q75" s="62">
        <f t="shared" si="25"/>
        <v>0</v>
      </c>
      <c r="R75" s="62">
        <f>SUM(F75:Q75)</f>
        <v>328019734.12</v>
      </c>
    </row>
    <row r="76" spans="1:24" ht="15.75" x14ac:dyDescent="0.25">
      <c r="A76" s="6"/>
      <c r="B76" s="76"/>
      <c r="C76" s="62"/>
      <c r="D76" s="62"/>
      <c r="E76" s="62"/>
      <c r="F76" s="62"/>
      <c r="G76" s="62"/>
      <c r="H76" s="62"/>
      <c r="I76" s="62"/>
      <c r="J76" s="62"/>
      <c r="K76" s="62"/>
      <c r="L76" s="62"/>
      <c r="M76" s="62"/>
      <c r="N76" s="62"/>
      <c r="O76" s="62"/>
      <c r="P76" s="62"/>
      <c r="Q76" s="62"/>
      <c r="R76" s="62">
        <f t="shared" ref="R76:R88" si="26">SUM(F76:Q76)</f>
        <v>0</v>
      </c>
    </row>
    <row r="77" spans="1:24" ht="15.75" x14ac:dyDescent="0.25">
      <c r="A77" s="6"/>
      <c r="B77" s="8" t="s">
        <v>59</v>
      </c>
      <c r="C77" s="46">
        <v>0</v>
      </c>
      <c r="D77" s="46"/>
      <c r="E77" s="28"/>
      <c r="F77" s="24"/>
      <c r="G77" s="24"/>
      <c r="H77" s="28"/>
      <c r="I77" s="24"/>
      <c r="J77" s="24"/>
      <c r="K77" s="24"/>
      <c r="L77" s="24"/>
      <c r="M77" s="24"/>
      <c r="N77" s="24"/>
      <c r="O77" s="24"/>
      <c r="P77" s="24"/>
      <c r="Q77" s="24"/>
      <c r="R77" s="15">
        <f t="shared" si="26"/>
        <v>0</v>
      </c>
    </row>
    <row r="78" spans="1:24" ht="15.75" x14ac:dyDescent="0.25">
      <c r="A78" s="34"/>
      <c r="B78" s="19" t="s">
        <v>60</v>
      </c>
      <c r="C78" s="47">
        <v>0</v>
      </c>
      <c r="D78" s="47">
        <v>0</v>
      </c>
      <c r="E78" s="47"/>
      <c r="F78" s="26">
        <f>SUM(F79:F80)</f>
        <v>0</v>
      </c>
      <c r="G78" s="26">
        <f>SUM(G79:G80)</f>
        <v>0</v>
      </c>
      <c r="H78" s="26">
        <f t="shared" ref="H78:J78" si="27">SUM(H79:H80)</f>
        <v>0</v>
      </c>
      <c r="I78" s="26">
        <f t="shared" si="27"/>
        <v>0</v>
      </c>
      <c r="J78" s="26">
        <f t="shared" si="27"/>
        <v>0</v>
      </c>
      <c r="K78" s="26"/>
      <c r="L78" s="26">
        <f>SUM(L79:L80)</f>
        <v>0</v>
      </c>
      <c r="M78" s="26">
        <f>SUM(M79:M80)</f>
        <v>0</v>
      </c>
      <c r="N78" s="26">
        <f>SUM(N79:N80)</f>
        <v>0</v>
      </c>
      <c r="O78" s="26"/>
      <c r="P78" s="26"/>
      <c r="Q78" s="26"/>
      <c r="R78" s="26">
        <f t="shared" si="26"/>
        <v>0</v>
      </c>
    </row>
    <row r="79" spans="1:24" ht="31.5" x14ac:dyDescent="0.25">
      <c r="A79" s="34"/>
      <c r="B79" s="10" t="s">
        <v>61</v>
      </c>
      <c r="C79" s="21">
        <v>0</v>
      </c>
      <c r="D79" s="21">
        <v>0</v>
      </c>
      <c r="E79" s="21"/>
      <c r="F79" s="21">
        <v>0</v>
      </c>
      <c r="G79" s="21"/>
      <c r="H79" s="21">
        <v>0</v>
      </c>
      <c r="I79" s="21">
        <v>0</v>
      </c>
      <c r="J79" s="21">
        <v>0</v>
      </c>
      <c r="K79" s="21">
        <v>0</v>
      </c>
      <c r="L79" s="21">
        <v>0</v>
      </c>
      <c r="M79" s="21">
        <v>0</v>
      </c>
      <c r="N79" s="21"/>
      <c r="O79" s="21"/>
      <c r="P79" s="21"/>
      <c r="Q79" s="21"/>
      <c r="R79" s="15">
        <f t="shared" si="26"/>
        <v>0</v>
      </c>
    </row>
    <row r="80" spans="1:24" ht="42" customHeight="1" x14ac:dyDescent="0.25">
      <c r="A80" s="34"/>
      <c r="B80" s="10" t="s">
        <v>62</v>
      </c>
      <c r="C80" s="21">
        <v>0</v>
      </c>
      <c r="D80" s="21">
        <v>0</v>
      </c>
      <c r="E80" s="21"/>
      <c r="F80" s="21">
        <v>0</v>
      </c>
      <c r="G80" s="21">
        <v>0</v>
      </c>
      <c r="H80" s="21">
        <v>0</v>
      </c>
      <c r="I80" s="21">
        <v>0</v>
      </c>
      <c r="J80" s="21">
        <v>0</v>
      </c>
      <c r="K80" s="21">
        <v>0</v>
      </c>
      <c r="L80" s="21">
        <v>0</v>
      </c>
      <c r="M80" s="21">
        <v>0</v>
      </c>
      <c r="N80" s="21"/>
      <c r="O80" s="21"/>
      <c r="P80" s="21"/>
      <c r="Q80" s="21"/>
      <c r="R80" s="15">
        <f t="shared" si="26"/>
        <v>0</v>
      </c>
    </row>
    <row r="81" spans="1:24" ht="44.25" customHeight="1" x14ac:dyDescent="0.25">
      <c r="A81" s="34"/>
      <c r="B81" s="19" t="s">
        <v>63</v>
      </c>
      <c r="C81" s="47">
        <v>0</v>
      </c>
      <c r="D81" s="47">
        <v>0</v>
      </c>
      <c r="E81" s="47"/>
      <c r="F81" s="26">
        <f>SUM(F82:F83)</f>
        <v>0</v>
      </c>
      <c r="G81" s="26">
        <f t="shared" ref="G81:J81" si="28">SUM(G82:G83)</f>
        <v>0</v>
      </c>
      <c r="H81" s="26">
        <f t="shared" si="28"/>
        <v>0</v>
      </c>
      <c r="I81" s="26">
        <f t="shared" si="28"/>
        <v>0</v>
      </c>
      <c r="J81" s="26">
        <f t="shared" si="28"/>
        <v>0</v>
      </c>
      <c r="K81" s="26"/>
      <c r="L81" s="26"/>
      <c r="M81" s="26"/>
      <c r="N81" s="26"/>
      <c r="O81" s="26"/>
      <c r="P81" s="26"/>
      <c r="Q81" s="26"/>
      <c r="R81" s="26">
        <f t="shared" si="26"/>
        <v>0</v>
      </c>
    </row>
    <row r="82" spans="1:24" ht="15.75" x14ac:dyDescent="0.25">
      <c r="A82" s="34"/>
      <c r="B82" s="10" t="s">
        <v>64</v>
      </c>
      <c r="C82" s="21">
        <v>0</v>
      </c>
      <c r="D82" s="21">
        <v>0</v>
      </c>
      <c r="E82" s="21"/>
      <c r="F82" s="21">
        <v>0</v>
      </c>
      <c r="G82" s="21">
        <v>0</v>
      </c>
      <c r="H82" s="21">
        <v>0</v>
      </c>
      <c r="I82" s="21">
        <v>0</v>
      </c>
      <c r="J82" s="21">
        <v>0</v>
      </c>
      <c r="K82" s="21">
        <v>0</v>
      </c>
      <c r="L82" s="21">
        <v>0</v>
      </c>
      <c r="M82" s="21">
        <v>0</v>
      </c>
      <c r="N82" s="21"/>
      <c r="O82" s="21"/>
      <c r="P82" s="21"/>
      <c r="Q82" s="21"/>
      <c r="R82" s="15">
        <f t="shared" si="26"/>
        <v>0</v>
      </c>
    </row>
    <row r="83" spans="1:24" ht="23.25" customHeight="1" x14ac:dyDescent="0.25">
      <c r="A83" s="34"/>
      <c r="B83" s="10" t="s">
        <v>65</v>
      </c>
      <c r="C83" s="21">
        <v>0</v>
      </c>
      <c r="D83" s="23">
        <v>0</v>
      </c>
      <c r="E83" s="23"/>
      <c r="F83" s="21">
        <v>0</v>
      </c>
      <c r="G83" s="21">
        <v>0</v>
      </c>
      <c r="H83" s="21">
        <v>0</v>
      </c>
      <c r="I83" s="21">
        <v>0</v>
      </c>
      <c r="J83" s="21">
        <v>0</v>
      </c>
      <c r="K83" s="21">
        <v>0</v>
      </c>
      <c r="L83" s="21">
        <v>0</v>
      </c>
      <c r="M83" s="21">
        <v>0</v>
      </c>
      <c r="N83" s="21"/>
      <c r="O83" s="21"/>
      <c r="P83" s="21"/>
      <c r="Q83" s="21"/>
      <c r="R83" s="15">
        <f t="shared" si="26"/>
        <v>0</v>
      </c>
    </row>
    <row r="84" spans="1:24" ht="26.25" customHeight="1" x14ac:dyDescent="0.25">
      <c r="A84" s="34"/>
      <c r="B84" s="19" t="s">
        <v>66</v>
      </c>
      <c r="C84" s="47">
        <v>0</v>
      </c>
      <c r="D84" s="47">
        <v>0</v>
      </c>
      <c r="E84" s="47"/>
      <c r="F84" s="26">
        <f>SUM(F85)</f>
        <v>0</v>
      </c>
      <c r="G84" s="26">
        <f t="shared" ref="G84:J84" si="29">SUM(G85)</f>
        <v>0</v>
      </c>
      <c r="H84" s="26">
        <f t="shared" si="29"/>
        <v>0</v>
      </c>
      <c r="I84" s="26">
        <f t="shared" si="29"/>
        <v>0</v>
      </c>
      <c r="J84" s="26">
        <f t="shared" si="29"/>
        <v>0</v>
      </c>
      <c r="K84" s="26"/>
      <c r="L84" s="26"/>
      <c r="M84" s="26"/>
      <c r="N84" s="26"/>
      <c r="O84" s="26"/>
      <c r="P84" s="26"/>
      <c r="Q84" s="26"/>
      <c r="R84" s="26">
        <f t="shared" si="26"/>
        <v>0</v>
      </c>
      <c r="T84" s="20"/>
      <c r="U84" s="20"/>
      <c r="V84" s="20"/>
      <c r="W84" s="20"/>
      <c r="X84" s="20"/>
    </row>
    <row r="85" spans="1:24" ht="31.5" x14ac:dyDescent="0.25">
      <c r="A85" s="34"/>
      <c r="B85" s="10" t="s">
        <v>67</v>
      </c>
      <c r="C85" s="23">
        <v>0</v>
      </c>
      <c r="D85" s="21">
        <v>0</v>
      </c>
      <c r="E85" s="21"/>
      <c r="F85" s="21"/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15">
        <f t="shared" si="26"/>
        <v>0</v>
      </c>
    </row>
    <row r="86" spans="1:24" ht="15.75" x14ac:dyDescent="0.25">
      <c r="A86" s="34"/>
      <c r="B86" s="11" t="s">
        <v>68</v>
      </c>
      <c r="C86" s="27">
        <v>0</v>
      </c>
      <c r="D86" s="27">
        <v>0</v>
      </c>
      <c r="E86" s="27"/>
      <c r="F86" s="29">
        <f>+F84+F81+F78</f>
        <v>0</v>
      </c>
      <c r="G86" s="29">
        <f t="shared" ref="G86:J86" si="30">+G84+G81+G78</f>
        <v>0</v>
      </c>
      <c r="H86" s="29">
        <f t="shared" si="30"/>
        <v>0</v>
      </c>
      <c r="I86" s="29">
        <f t="shared" si="30"/>
        <v>0</v>
      </c>
      <c r="J86" s="29">
        <f t="shared" si="30"/>
        <v>0</v>
      </c>
      <c r="K86" s="29"/>
      <c r="L86" s="29"/>
      <c r="M86" s="29"/>
      <c r="N86" s="29"/>
      <c r="O86" s="29"/>
      <c r="P86" s="29"/>
      <c r="Q86" s="29"/>
      <c r="R86" s="29">
        <f t="shared" si="26"/>
        <v>0</v>
      </c>
    </row>
    <row r="87" spans="1:24" ht="15.75" x14ac:dyDescent="0.25">
      <c r="A87" s="34"/>
      <c r="B87" s="6"/>
      <c r="C87" s="21"/>
      <c r="D87" s="48"/>
      <c r="E87" s="48"/>
      <c r="F87" s="21"/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15">
        <f t="shared" si="26"/>
        <v>0</v>
      </c>
    </row>
    <row r="88" spans="1:24" ht="15.75" x14ac:dyDescent="0.25">
      <c r="A88" s="34"/>
      <c r="B88" s="1" t="s">
        <v>69</v>
      </c>
      <c r="C88" s="30">
        <f>+C75</f>
        <v>722699786</v>
      </c>
      <c r="D88" s="49">
        <f>+D52+D36+D26+D16+D10+D62+D70</f>
        <v>60578290.540000007</v>
      </c>
      <c r="E88" s="49">
        <f>+C88+D88</f>
        <v>783278076.53999996</v>
      </c>
      <c r="F88" s="31">
        <f t="shared" ref="F88:M88" si="31">F10+F16+F26+F36+F44+F52+F62+F67+F70+F78+F81+F84</f>
        <v>46298535.599999994</v>
      </c>
      <c r="G88" s="31">
        <f t="shared" si="31"/>
        <v>30868968.530000001</v>
      </c>
      <c r="H88" s="31">
        <f>H10+H16+H26+H36+H44+H52+H62+H67+H70+H78+H81+H84</f>
        <v>73062211.540000007</v>
      </c>
      <c r="I88" s="31">
        <f t="shared" si="31"/>
        <v>42008661.590000004</v>
      </c>
      <c r="J88" s="31">
        <f t="shared" si="31"/>
        <v>65097340.010000005</v>
      </c>
      <c r="K88" s="31">
        <f t="shared" si="31"/>
        <v>70684016.849999994</v>
      </c>
      <c r="L88" s="31">
        <f t="shared" si="31"/>
        <v>0</v>
      </c>
      <c r="M88" s="31">
        <f t="shared" si="31"/>
        <v>0</v>
      </c>
      <c r="N88" s="31">
        <f>SUM(N75:N87)</f>
        <v>0</v>
      </c>
      <c r="O88" s="31">
        <f>SUM(O75:O87)</f>
        <v>0</v>
      </c>
      <c r="P88" s="31">
        <f>+P84+P81+P78+P75</f>
        <v>0</v>
      </c>
      <c r="Q88" s="31">
        <f>+Q84+Q81+Q78+Q75</f>
        <v>0</v>
      </c>
      <c r="R88" s="31">
        <f t="shared" si="26"/>
        <v>328019734.12</v>
      </c>
    </row>
    <row r="89" spans="1:24" ht="15.75" x14ac:dyDescent="0.25">
      <c r="A89" s="34"/>
      <c r="B89" s="77" t="s">
        <v>99</v>
      </c>
      <c r="C89" s="77"/>
      <c r="D89" s="34"/>
      <c r="E89" s="34"/>
      <c r="F89" s="34"/>
      <c r="G89" s="34"/>
      <c r="H89" s="34"/>
      <c r="I89" s="34"/>
      <c r="J89" s="6"/>
      <c r="K89" s="13"/>
      <c r="L89" s="13"/>
      <c r="M89" s="13"/>
      <c r="N89" s="13"/>
      <c r="O89" s="7"/>
      <c r="P89" s="7"/>
      <c r="Q89" s="7"/>
    </row>
    <row r="90" spans="1:24" ht="15.75" x14ac:dyDescent="0.25">
      <c r="A90" s="34"/>
      <c r="B90" s="51"/>
      <c r="C90" s="51"/>
      <c r="D90" s="34"/>
      <c r="E90" s="34"/>
      <c r="F90" s="54"/>
      <c r="G90" s="54"/>
      <c r="H90" s="54"/>
      <c r="I90" s="54"/>
      <c r="J90" s="54"/>
      <c r="K90" s="54"/>
      <c r="L90" s="54"/>
      <c r="M90" s="13"/>
      <c r="N90" s="13"/>
      <c r="O90" s="7"/>
      <c r="P90" s="7"/>
      <c r="Q90" s="7"/>
    </row>
    <row r="91" spans="1:24" ht="15.75" x14ac:dyDescent="0.25">
      <c r="A91" s="34"/>
      <c r="B91" s="51"/>
      <c r="C91" s="51"/>
      <c r="D91" s="34"/>
      <c r="E91" s="34"/>
      <c r="F91" s="54"/>
      <c r="G91" s="54"/>
      <c r="H91" s="54"/>
      <c r="I91" s="54"/>
      <c r="J91" s="54"/>
      <c r="K91" s="54"/>
      <c r="L91" s="54"/>
      <c r="M91" s="13"/>
      <c r="N91" s="13"/>
      <c r="O91" s="7"/>
      <c r="P91" s="7"/>
      <c r="Q91" s="7"/>
    </row>
    <row r="92" spans="1:24" ht="15.75" x14ac:dyDescent="0.25">
      <c r="A92" s="34"/>
      <c r="B92" s="51"/>
      <c r="C92" s="51"/>
      <c r="D92" s="34"/>
      <c r="E92" s="34"/>
      <c r="F92" s="34"/>
      <c r="G92" s="34"/>
      <c r="H92" s="34"/>
      <c r="I92" s="34"/>
      <c r="J92" s="6"/>
      <c r="K92" s="13"/>
      <c r="L92" s="13"/>
      <c r="M92" s="13"/>
      <c r="N92" s="13"/>
      <c r="O92" s="7"/>
      <c r="P92" s="7"/>
      <c r="Q92" s="7"/>
    </row>
    <row r="93" spans="1:24" ht="15.75" x14ac:dyDescent="0.25">
      <c r="A93" s="34"/>
      <c r="B93" s="51"/>
      <c r="C93" s="51"/>
      <c r="D93" s="34"/>
      <c r="E93" s="34"/>
      <c r="F93" s="34"/>
      <c r="G93" s="34"/>
      <c r="H93" s="34"/>
      <c r="I93" s="34"/>
      <c r="J93" s="6"/>
      <c r="K93" s="13"/>
      <c r="L93" s="13"/>
      <c r="M93" s="13"/>
      <c r="N93" s="13"/>
      <c r="O93" s="7"/>
      <c r="P93" s="7"/>
      <c r="Q93" s="7"/>
    </row>
    <row r="94" spans="1:24" ht="15.75" x14ac:dyDescent="0.25">
      <c r="A94" s="34"/>
      <c r="B94" s="34"/>
      <c r="C94" s="34"/>
      <c r="D94" s="6"/>
      <c r="E94" s="6"/>
      <c r="F94" s="34"/>
      <c r="G94" s="34"/>
      <c r="H94" s="34"/>
      <c r="I94" s="34"/>
      <c r="J94" s="6"/>
      <c r="K94" s="13"/>
      <c r="L94" s="13"/>
      <c r="M94" s="13"/>
      <c r="N94" s="13"/>
      <c r="O94" s="7"/>
      <c r="P94" s="7"/>
      <c r="Q94" s="7"/>
    </row>
    <row r="95" spans="1:24" ht="15.75" x14ac:dyDescent="0.25">
      <c r="A95" s="34"/>
      <c r="B95" s="34"/>
      <c r="C95" s="53"/>
      <c r="D95" s="52"/>
      <c r="E95" s="52"/>
      <c r="F95" s="34"/>
      <c r="G95" s="34"/>
      <c r="H95" s="34"/>
      <c r="I95" s="34"/>
      <c r="J95" s="6"/>
      <c r="K95" s="13"/>
      <c r="L95" s="13"/>
      <c r="M95" s="13"/>
      <c r="N95" s="13"/>
      <c r="O95" s="7"/>
      <c r="P95" s="7"/>
      <c r="Q95" s="7"/>
    </row>
    <row r="96" spans="1:24" ht="15.75" x14ac:dyDescent="0.25">
      <c r="A96" s="34"/>
      <c r="B96" s="34"/>
      <c r="C96" s="34"/>
      <c r="D96" s="52"/>
      <c r="E96" s="52"/>
      <c r="F96" s="34"/>
      <c r="G96" s="34"/>
      <c r="H96" s="34"/>
      <c r="I96" s="34"/>
      <c r="J96" s="6"/>
      <c r="K96" s="13"/>
      <c r="L96" s="13"/>
      <c r="M96" s="13"/>
      <c r="N96" s="13"/>
      <c r="O96" s="7"/>
      <c r="P96" s="7"/>
      <c r="Q96" s="7"/>
    </row>
    <row r="97" spans="1:29" ht="15.75" x14ac:dyDescent="0.25">
      <c r="A97" s="34"/>
      <c r="B97" s="34"/>
      <c r="C97" s="34"/>
      <c r="D97" s="34"/>
      <c r="E97" s="34"/>
      <c r="F97" s="34"/>
      <c r="G97" s="34"/>
      <c r="H97" s="34"/>
      <c r="I97" s="34"/>
      <c r="J97" s="6"/>
      <c r="K97" s="13"/>
      <c r="L97" s="13"/>
      <c r="M97" s="13"/>
      <c r="N97" s="13"/>
      <c r="O97" s="7"/>
      <c r="P97" s="7"/>
      <c r="Q97" s="7"/>
    </row>
    <row r="98" spans="1:29" ht="15.75" x14ac:dyDescent="0.25">
      <c r="A98" s="34"/>
      <c r="B98" s="78"/>
      <c r="C98" s="78"/>
      <c r="D98" s="78"/>
      <c r="E98" s="78"/>
      <c r="F98" s="78"/>
      <c r="G98" s="78"/>
      <c r="H98" s="78"/>
      <c r="I98" s="78"/>
      <c r="J98" s="78"/>
      <c r="K98" s="78"/>
      <c r="L98" s="78"/>
      <c r="M98" s="78"/>
      <c r="N98" s="7"/>
      <c r="O98" s="7"/>
      <c r="P98" s="33"/>
      <c r="Q98" s="7"/>
      <c r="R98" s="7"/>
    </row>
    <row r="99" spans="1:29" ht="18.75" x14ac:dyDescent="0.3">
      <c r="A99" s="41"/>
      <c r="B99" s="81"/>
      <c r="C99" s="81"/>
      <c r="D99" s="81"/>
      <c r="E99" s="81"/>
      <c r="F99" s="81"/>
      <c r="G99" s="6"/>
      <c r="H99" s="6"/>
      <c r="I99" s="6"/>
      <c r="J99" s="6"/>
      <c r="K99" s="6"/>
      <c r="L99" s="6"/>
      <c r="M99" s="13"/>
      <c r="N99" s="5" t="s">
        <v>94</v>
      </c>
      <c r="O99" s="41"/>
      <c r="P99" s="41"/>
      <c r="Q99" s="33"/>
      <c r="R99" s="7"/>
    </row>
    <row r="100" spans="1:29" ht="18.75" x14ac:dyDescent="0.3">
      <c r="A100" s="6"/>
      <c r="F100" s="16"/>
      <c r="G100" s="16"/>
      <c r="H100" s="16"/>
      <c r="I100" s="16"/>
      <c r="J100" s="37"/>
      <c r="K100" s="16"/>
      <c r="L100" s="16"/>
      <c r="M100" s="16"/>
      <c r="O100" s="32"/>
      <c r="P100" s="12"/>
      <c r="Q100" s="7"/>
      <c r="R100" s="7"/>
    </row>
    <row r="101" spans="1:29" ht="18.75" x14ac:dyDescent="0.3">
      <c r="A101" s="6"/>
      <c r="F101" s="35"/>
      <c r="G101" s="35"/>
      <c r="H101" s="16"/>
      <c r="I101" s="16"/>
      <c r="J101" s="39"/>
      <c r="K101" s="36"/>
      <c r="L101" s="36"/>
      <c r="M101" s="36"/>
    </row>
    <row r="102" spans="1:29" s="5" customFormat="1" ht="15.75" customHeight="1" x14ac:dyDescent="0.3">
      <c r="A102"/>
      <c r="B102"/>
      <c r="C102"/>
      <c r="D102"/>
      <c r="E102"/>
      <c r="F102" s="16"/>
      <c r="G102" s="16"/>
      <c r="H102" s="16"/>
      <c r="I102" s="16"/>
      <c r="J102" s="38"/>
      <c r="K102" s="16"/>
      <c r="L102" s="16"/>
      <c r="M102" s="16"/>
      <c r="R102"/>
      <c r="S102"/>
      <c r="T102"/>
      <c r="U102"/>
      <c r="V102"/>
      <c r="W102"/>
      <c r="X102"/>
      <c r="Y102"/>
      <c r="Z102"/>
      <c r="AA102"/>
      <c r="AB102"/>
      <c r="AC102"/>
    </row>
    <row r="103" spans="1:29" s="5" customFormat="1" ht="18.75" x14ac:dyDescent="0.3">
      <c r="A103"/>
      <c r="B103" s="25"/>
      <c r="C103" s="25"/>
      <c r="D103" s="25"/>
      <c r="E103" s="25"/>
      <c r="F103" s="25"/>
      <c r="H103" s="25"/>
      <c r="I103" s="25"/>
      <c r="J103" s="25"/>
      <c r="K103" s="25"/>
      <c r="L103" s="25"/>
      <c r="M103" s="25"/>
      <c r="P103" s="14"/>
      <c r="R103"/>
      <c r="S103"/>
      <c r="T103"/>
      <c r="U103"/>
      <c r="V103"/>
      <c r="W103"/>
      <c r="X103"/>
      <c r="Y103"/>
      <c r="Z103"/>
      <c r="AA103"/>
      <c r="AB103"/>
      <c r="AC103"/>
    </row>
    <row r="104" spans="1:29" s="5" customFormat="1" ht="18.75" x14ac:dyDescent="0.3">
      <c r="A104"/>
      <c r="B104" s="25"/>
      <c r="C104" s="25"/>
      <c r="D104" s="25"/>
      <c r="E104" s="25"/>
      <c r="F104" s="16"/>
      <c r="G104" s="25"/>
      <c r="H104" s="25"/>
      <c r="I104" s="25"/>
      <c r="K104" s="25"/>
      <c r="L104" s="25"/>
      <c r="M104" s="25"/>
      <c r="R104"/>
      <c r="S104"/>
      <c r="T104"/>
      <c r="U104"/>
      <c r="V104"/>
      <c r="W104"/>
      <c r="X104"/>
      <c r="Y104"/>
      <c r="Z104"/>
      <c r="AA104"/>
      <c r="AB104"/>
      <c r="AC104"/>
    </row>
    <row r="105" spans="1:29" s="5" customFormat="1" ht="18.75" x14ac:dyDescent="0.3">
      <c r="A105"/>
      <c r="B105" s="36"/>
      <c r="C105" s="36"/>
      <c r="D105" s="36"/>
      <c r="E105" s="36"/>
      <c r="F105" s="41"/>
      <c r="G105" s="7"/>
      <c r="H105" s="7"/>
      <c r="I105" s="7"/>
      <c r="J105" s="34" t="s">
        <v>95</v>
      </c>
      <c r="K105" s="34"/>
      <c r="L105" s="34"/>
      <c r="R105"/>
      <c r="S105"/>
      <c r="T105"/>
      <c r="U105"/>
      <c r="V105"/>
      <c r="W105"/>
      <c r="X105"/>
      <c r="Y105"/>
      <c r="Z105"/>
      <c r="AA105"/>
      <c r="AB105"/>
      <c r="AC105"/>
    </row>
    <row r="106" spans="1:29" s="5" customFormat="1" ht="18.75" x14ac:dyDescent="0.3">
      <c r="A106"/>
      <c r="B106" s="16"/>
      <c r="C106" s="16"/>
      <c r="D106" s="16"/>
      <c r="E106" s="16"/>
      <c r="F106" s="7"/>
      <c r="G106" s="7"/>
      <c r="H106" s="7"/>
      <c r="I106" s="7"/>
      <c r="J106" s="41"/>
      <c r="K106" s="41"/>
      <c r="L106" s="41"/>
      <c r="P106" s="14"/>
      <c r="R106"/>
      <c r="S106"/>
      <c r="T106"/>
      <c r="U106"/>
      <c r="V106"/>
      <c r="W106"/>
      <c r="X106"/>
      <c r="Y106"/>
      <c r="Z106"/>
      <c r="AA106"/>
      <c r="AB106"/>
      <c r="AC106"/>
    </row>
    <row r="107" spans="1:29" s="5" customFormat="1" ht="18.75" x14ac:dyDescent="0.3">
      <c r="A107"/>
      <c r="B107"/>
      <c r="C107"/>
      <c r="D107"/>
      <c r="E107"/>
      <c r="H107" s="40"/>
      <c r="J107" s="42"/>
      <c r="K107" s="42"/>
      <c r="L107" s="42"/>
      <c r="R107"/>
      <c r="S107"/>
      <c r="T107"/>
      <c r="U107"/>
      <c r="V107"/>
      <c r="W107"/>
      <c r="X107"/>
      <c r="Y107"/>
      <c r="Z107"/>
      <c r="AA107"/>
      <c r="AB107"/>
      <c r="AC107"/>
    </row>
    <row r="108" spans="1:29" s="5" customFormat="1" ht="18.75" x14ac:dyDescent="0.3">
      <c r="A108"/>
      <c r="B108"/>
      <c r="C108"/>
      <c r="D108"/>
      <c r="E108"/>
      <c r="I108" s="41"/>
      <c r="J108" s="41"/>
      <c r="K108" s="41"/>
      <c r="L108" s="16"/>
      <c r="R108"/>
      <c r="S108"/>
      <c r="T108"/>
      <c r="U108"/>
      <c r="V108"/>
      <c r="W108"/>
      <c r="X108"/>
      <c r="Y108"/>
      <c r="Z108"/>
      <c r="AA108"/>
      <c r="AB108"/>
      <c r="AC108"/>
    </row>
    <row r="109" spans="1:29" s="5" customFormat="1" ht="15.75" x14ac:dyDescent="0.25">
      <c r="A109"/>
      <c r="B109"/>
      <c r="C109"/>
      <c r="D109"/>
      <c r="E109"/>
      <c r="I109" s="7"/>
      <c r="J109" s="7"/>
      <c r="R109"/>
      <c r="S109"/>
      <c r="T109"/>
      <c r="U109"/>
      <c r="V109"/>
      <c r="W109"/>
      <c r="X109"/>
      <c r="Y109"/>
      <c r="Z109"/>
      <c r="AA109"/>
      <c r="AB109"/>
      <c r="AC109"/>
    </row>
    <row r="110" spans="1:29" s="5" customFormat="1" ht="15.75" x14ac:dyDescent="0.25">
      <c r="A110"/>
      <c r="B110"/>
      <c r="C110"/>
      <c r="D110"/>
      <c r="E110"/>
      <c r="I110" s="7"/>
      <c r="J110" s="7"/>
      <c r="R110"/>
      <c r="S110"/>
      <c r="T110"/>
      <c r="U110"/>
      <c r="V110"/>
      <c r="W110"/>
      <c r="X110"/>
      <c r="Y110"/>
      <c r="Z110"/>
      <c r="AA110"/>
      <c r="AB110"/>
      <c r="AC110"/>
    </row>
    <row r="111" spans="1:29" s="5" customFormat="1" x14ac:dyDescent="0.25">
      <c r="A111"/>
      <c r="B111"/>
      <c r="C111"/>
      <c r="D111"/>
      <c r="E111"/>
      <c r="R111"/>
      <c r="S111"/>
      <c r="T111"/>
      <c r="U111"/>
      <c r="V111"/>
      <c r="W111"/>
      <c r="X111"/>
      <c r="Y111"/>
      <c r="Z111"/>
      <c r="AA111"/>
      <c r="AB111"/>
      <c r="AC111"/>
    </row>
    <row r="114" spans="1:29" ht="18.75" x14ac:dyDescent="0.3">
      <c r="G114" s="79"/>
      <c r="H114" s="79"/>
      <c r="I114" s="79"/>
    </row>
    <row r="115" spans="1:29" s="5" customFormat="1" ht="18.75" x14ac:dyDescent="0.3">
      <c r="A115"/>
      <c r="B115"/>
      <c r="C115"/>
      <c r="D115"/>
      <c r="E115"/>
      <c r="G115" s="80"/>
      <c r="H115" s="80"/>
      <c r="I115" s="80"/>
      <c r="R115"/>
      <c r="S115"/>
      <c r="T115"/>
      <c r="U115"/>
      <c r="V115"/>
      <c r="W115"/>
      <c r="X115"/>
      <c r="Y115"/>
      <c r="Z115"/>
      <c r="AA115"/>
      <c r="AB115"/>
      <c r="AC115"/>
    </row>
    <row r="116" spans="1:29" s="5" customFormat="1" ht="18.75" x14ac:dyDescent="0.3">
      <c r="A116"/>
      <c r="B116"/>
      <c r="C116"/>
      <c r="D116"/>
      <c r="E116"/>
      <c r="G116" s="79"/>
      <c r="H116" s="79"/>
      <c r="I116" s="79"/>
      <c r="R116"/>
      <c r="S116"/>
      <c r="T116"/>
      <c r="U116"/>
      <c r="V116"/>
      <c r="W116"/>
      <c r="X116"/>
      <c r="Y116"/>
      <c r="Z116"/>
      <c r="AA116"/>
      <c r="AB116"/>
      <c r="AC116"/>
    </row>
    <row r="117" spans="1:29" s="5" customFormat="1" x14ac:dyDescent="0.25">
      <c r="A117"/>
      <c r="B117"/>
      <c r="C117"/>
      <c r="D117"/>
      <c r="E117"/>
      <c r="R117"/>
      <c r="S117"/>
      <c r="T117"/>
      <c r="U117"/>
      <c r="V117"/>
      <c r="W117"/>
      <c r="X117"/>
      <c r="Y117"/>
      <c r="Z117"/>
      <c r="AA117"/>
      <c r="AB117"/>
      <c r="AC117"/>
    </row>
  </sheetData>
  <mergeCells count="34">
    <mergeCell ref="B89:C89"/>
    <mergeCell ref="B98:M98"/>
    <mergeCell ref="G114:I114"/>
    <mergeCell ref="G115:I115"/>
    <mergeCell ref="G116:I116"/>
    <mergeCell ref="B99:F99"/>
    <mergeCell ref="P75:P76"/>
    <mergeCell ref="R7:R8"/>
    <mergeCell ref="B1:R1"/>
    <mergeCell ref="B2:R2"/>
    <mergeCell ref="B3:R3"/>
    <mergeCell ref="B4:R4"/>
    <mergeCell ref="B5:R5"/>
    <mergeCell ref="D7:D8"/>
    <mergeCell ref="B7:B8"/>
    <mergeCell ref="C7:C8"/>
    <mergeCell ref="F7:P7"/>
    <mergeCell ref="E7:E8"/>
    <mergeCell ref="Q75:Q76"/>
    <mergeCell ref="R75:R76"/>
    <mergeCell ref="B75:B76"/>
    <mergeCell ref="C75:C76"/>
    <mergeCell ref="E75:E76"/>
    <mergeCell ref="F75:F76"/>
    <mergeCell ref="D75:D76"/>
    <mergeCell ref="G75:G76"/>
    <mergeCell ref="H75:H76"/>
    <mergeCell ref="N75:N76"/>
    <mergeCell ref="O75:O76"/>
    <mergeCell ref="I75:I76"/>
    <mergeCell ref="J75:J76"/>
    <mergeCell ref="K75:K76"/>
    <mergeCell ref="L75:L76"/>
    <mergeCell ref="M75:M76"/>
  </mergeCells>
  <printOptions horizontalCentered="1"/>
  <pageMargins left="0.51" right="0.34" top="0.56999999999999995" bottom="0.51" header="0.31496062992125984" footer="0.31496062992125984"/>
  <pageSetup scale="41" fitToHeight="0" orientation="portrait" r:id="rId1"/>
  <headerFooter>
    <oddFooter>&amp;RPág. &amp;P / &amp;N</oddFooter>
  </headerFooter>
  <rowBreaks count="2" manualBreakCount="2">
    <brk id="63" min="1" max="17" man="1"/>
    <brk id="102" min="1" max="17" man="1"/>
  </rowBreaks>
  <colBreaks count="1" manualBreakCount="1">
    <brk id="11" max="1048575" man="1"/>
  </colBreaks>
  <ignoredErrors>
    <ignoredError sqref="E10 E16 E26" formula="1"/>
    <ignoredError sqref="F52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Plantilla Ejecucion Mayo 2023</vt:lpstr>
      <vt:lpstr>'Plantilla Ejecucion Mayo 2023'!Área_de_impresión</vt:lpstr>
      <vt:lpstr>'Plantilla Ejecucion Mayo 2023'!Títulos_a_imprimir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Rafael Eudimar Diaz Araujo</cp:lastModifiedBy>
  <cp:lastPrinted>2023-07-19T20:05:27Z</cp:lastPrinted>
  <dcterms:created xsi:type="dcterms:W3CDTF">2018-04-17T18:57:16Z</dcterms:created>
  <dcterms:modified xsi:type="dcterms:W3CDTF">2023-07-20T13:30:16Z</dcterms:modified>
</cp:coreProperties>
</file>