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A49D16AB-353C-43DD-94DE-98EB1DAAFE79}" xr6:coauthVersionLast="47" xr6:coauthVersionMax="47" xr10:uidLastSave="{00000000-0000-0000-0000-000000000000}"/>
  <bookViews>
    <workbookView xWindow="-120" yWindow="-120" windowWidth="29040" windowHeight="15720" tabRatio="599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14" r:id="rId9"/>
    <sheet name="2021" sheetId="13" r:id="rId10"/>
    <sheet name="2022" sheetId="12" r:id="rId11"/>
    <sheet name="2023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0" i="15" l="1"/>
  <c r="B159" i="15"/>
  <c r="B158" i="15"/>
  <c r="B157" i="15"/>
  <c r="B155" i="15"/>
  <c r="B154" i="15"/>
  <c r="B152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1" i="15"/>
  <c r="B129" i="15"/>
  <c r="B128" i="15"/>
  <c r="B127" i="15"/>
  <c r="B126" i="15"/>
  <c r="B125" i="15"/>
  <c r="B124" i="15"/>
  <c r="B123" i="15"/>
  <c r="B122" i="15"/>
  <c r="B121" i="15"/>
  <c r="B120" i="15"/>
  <c r="B119" i="15"/>
  <c r="B117" i="15"/>
  <c r="B115" i="15"/>
  <c r="B116" i="15"/>
  <c r="B114" i="15"/>
  <c r="B113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89" i="15"/>
  <c r="B88" i="15"/>
  <c r="B87" i="15"/>
  <c r="B86" i="15"/>
  <c r="B85" i="15"/>
  <c r="B84" i="15"/>
  <c r="B83" i="15"/>
  <c r="B82" i="15"/>
  <c r="B81" i="15"/>
  <c r="B77" i="15"/>
  <c r="B78" i="15"/>
  <c r="B79" i="15"/>
  <c r="B80" i="15"/>
  <c r="B76" i="15"/>
  <c r="B74" i="15"/>
  <c r="B73" i="15"/>
  <c r="B71" i="15"/>
  <c r="B72" i="15"/>
  <c r="B70" i="15"/>
  <c r="B65" i="15"/>
  <c r="B66" i="15"/>
  <c r="B67" i="15"/>
  <c r="B68" i="15"/>
  <c r="B64" i="15"/>
  <c r="B61" i="15"/>
  <c r="B60" i="15"/>
  <c r="B59" i="15"/>
  <c r="B57" i="15"/>
  <c r="B58" i="15"/>
  <c r="B56" i="15"/>
  <c r="B55" i="15"/>
  <c r="B54" i="15"/>
  <c r="B50" i="15"/>
  <c r="B51" i="15"/>
  <c r="B52" i="15"/>
  <c r="B53" i="15"/>
  <c r="B49" i="15"/>
  <c r="B48" i="15"/>
  <c r="B47" i="15"/>
  <c r="B46" i="15"/>
  <c r="B44" i="15"/>
  <c r="B43" i="15"/>
  <c r="B40" i="15"/>
  <c r="B41" i="15"/>
  <c r="B42" i="15"/>
  <c r="B39" i="15"/>
  <c r="B30" i="15"/>
  <c r="B31" i="15"/>
  <c r="B32" i="15"/>
  <c r="B33" i="15"/>
  <c r="B34" i="15"/>
  <c r="B35" i="15"/>
  <c r="B36" i="15"/>
  <c r="B37" i="15"/>
  <c r="B29" i="15"/>
  <c r="B28" i="15"/>
  <c r="B26" i="15"/>
  <c r="B25" i="15"/>
  <c r="B24" i="15"/>
  <c r="B23" i="15"/>
  <c r="B22" i="15"/>
  <c r="B21" i="15"/>
  <c r="B20" i="15"/>
  <c r="B19" i="15"/>
  <c r="B18" i="15"/>
  <c r="B16" i="15"/>
  <c r="B15" i="15"/>
  <c r="B14" i="15"/>
  <c r="B13" i="15"/>
  <c r="B9" i="15"/>
  <c r="B8" i="15"/>
  <c r="B7" i="15"/>
  <c r="B89" i="12" l="1"/>
  <c r="B88" i="12"/>
  <c r="B82" i="14"/>
  <c r="B80" i="14"/>
  <c r="B81" i="14"/>
  <c r="B79" i="14"/>
  <c r="B78" i="14"/>
  <c r="B76" i="14"/>
  <c r="B77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2" i="14"/>
  <c r="B53" i="14"/>
  <c r="B46" i="14"/>
  <c r="B45" i="14"/>
  <c r="B44" i="14"/>
  <c r="B25" i="14"/>
  <c r="B20" i="14"/>
  <c r="B23" i="14"/>
  <c r="B22" i="14"/>
  <c r="B21" i="14"/>
  <c r="B7" i="14"/>
  <c r="B61" i="14"/>
  <c r="B60" i="14"/>
  <c r="B59" i="14"/>
  <c r="B58" i="14"/>
  <c r="B57" i="14"/>
  <c r="B56" i="14"/>
  <c r="B55" i="14"/>
  <c r="B54" i="14"/>
  <c r="B52" i="14"/>
  <c r="B51" i="14"/>
  <c r="B50" i="14"/>
  <c r="B49" i="14"/>
  <c r="B48" i="14"/>
  <c r="B47" i="14"/>
  <c r="B43" i="14"/>
  <c r="B41" i="14"/>
  <c r="B40" i="14"/>
  <c r="B39" i="14"/>
  <c r="B38" i="14"/>
  <c r="B37" i="14"/>
  <c r="B36" i="14"/>
  <c r="B34" i="14"/>
  <c r="B33" i="14"/>
  <c r="B32" i="14"/>
  <c r="B31" i="14"/>
  <c r="B30" i="14"/>
  <c r="B29" i="14"/>
  <c r="B28" i="14"/>
  <c r="B27" i="14"/>
  <c r="B26" i="14"/>
  <c r="B19" i="14"/>
  <c r="B18" i="14"/>
  <c r="B17" i="14"/>
  <c r="B15" i="14"/>
  <c r="B14" i="14"/>
  <c r="B13" i="14"/>
  <c r="B8" i="14"/>
  <c r="B9" i="14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2" i="13"/>
  <c r="B56" i="13"/>
  <c r="B47" i="13"/>
  <c r="B46" i="13"/>
  <c r="B45" i="13"/>
  <c r="B44" i="13"/>
  <c r="B41" i="13"/>
  <c r="B23" i="13"/>
  <c r="B24" i="13"/>
  <c r="B22" i="13"/>
  <c r="B17" i="13"/>
  <c r="B61" i="13"/>
  <c r="B60" i="13"/>
  <c r="B59" i="13"/>
  <c r="B58" i="13"/>
  <c r="B57" i="13"/>
  <c r="B55" i="13"/>
  <c r="B54" i="13"/>
  <c r="B53" i="13"/>
  <c r="B52" i="13"/>
  <c r="B51" i="13"/>
  <c r="B50" i="13"/>
  <c r="B49" i="13"/>
  <c r="B48" i="13"/>
  <c r="B42" i="13"/>
  <c r="B40" i="13"/>
  <c r="B39" i="13"/>
  <c r="B38" i="13"/>
  <c r="B37" i="13"/>
  <c r="B35" i="13"/>
  <c r="B34" i="13"/>
  <c r="B33" i="13"/>
  <c r="B32" i="13"/>
  <c r="B31" i="13"/>
  <c r="B30" i="13"/>
  <c r="B29" i="13"/>
  <c r="B28" i="13"/>
  <c r="B27" i="13"/>
  <c r="B26" i="13"/>
  <c r="B21" i="13"/>
  <c r="B19" i="13"/>
  <c r="B18" i="13"/>
  <c r="B15" i="13"/>
  <c r="B14" i="13"/>
  <c r="B13" i="13"/>
  <c r="B10" i="13"/>
  <c r="B9" i="13"/>
  <c r="B8" i="13"/>
  <c r="B7" i="13"/>
  <c r="B9" i="12"/>
  <c r="B122" i="12"/>
  <c r="B120" i="12"/>
  <c r="B121" i="12"/>
  <c r="B119" i="12"/>
  <c r="B118" i="12"/>
  <c r="B117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115" i="12"/>
  <c r="B78" i="12"/>
  <c r="B80" i="12"/>
  <c r="B77" i="12"/>
  <c r="B76" i="12"/>
  <c r="B75" i="12"/>
  <c r="B74" i="12"/>
  <c r="B58" i="12"/>
  <c r="B56" i="12"/>
  <c r="B46" i="12"/>
  <c r="B73" i="12"/>
  <c r="B72" i="12"/>
  <c r="B71" i="12"/>
  <c r="B70" i="12"/>
  <c r="B69" i="12"/>
  <c r="B68" i="12"/>
  <c r="B67" i="12"/>
  <c r="B66" i="12"/>
  <c r="B65" i="12"/>
  <c r="B64" i="12"/>
  <c r="B62" i="12"/>
  <c r="B61" i="12"/>
  <c r="B60" i="12"/>
  <c r="B59" i="12"/>
  <c r="B57" i="12"/>
  <c r="B55" i="12"/>
  <c r="B54" i="12"/>
  <c r="B53" i="12"/>
  <c r="B52" i="12"/>
  <c r="B51" i="12"/>
  <c r="B50" i="12"/>
  <c r="B49" i="12"/>
  <c r="B48" i="12"/>
  <c r="B47" i="12"/>
  <c r="B45" i="12"/>
  <c r="B44" i="12"/>
  <c r="B40" i="12"/>
  <c r="B39" i="12"/>
  <c r="B38" i="12"/>
  <c r="B37" i="12"/>
  <c r="B35" i="12"/>
  <c r="B34" i="12"/>
  <c r="B33" i="12"/>
  <c r="B32" i="12"/>
  <c r="B31" i="12"/>
  <c r="B30" i="12"/>
  <c r="B29" i="12"/>
  <c r="B28" i="12"/>
  <c r="B27" i="12"/>
  <c r="B26" i="12"/>
  <c r="B23" i="12"/>
  <c r="B22" i="12"/>
  <c r="B21" i="12"/>
  <c r="B20" i="12"/>
  <c r="B19" i="12"/>
  <c r="B18" i="12"/>
  <c r="B17" i="12"/>
  <c r="B15" i="12"/>
  <c r="B14" i="12"/>
  <c r="B13" i="12"/>
  <c r="B7" i="12"/>
  <c r="X7" i="5" l="1"/>
  <c r="AQ7" i="5"/>
  <c r="AZ7" i="7" l="1"/>
  <c r="AJ7" i="7"/>
  <c r="G7" i="7"/>
  <c r="AS7" i="5"/>
  <c r="AS7" i="4"/>
  <c r="AQ7" i="4"/>
  <c r="AC7" i="4"/>
  <c r="S7" i="4"/>
  <c r="M7" i="4"/>
  <c r="I7" i="4"/>
  <c r="F7" i="4"/>
  <c r="E7" i="4"/>
  <c r="AS7" i="3"/>
  <c r="AQ7" i="3"/>
  <c r="AC7" i="3"/>
  <c r="I7" i="3"/>
  <c r="F7" i="3"/>
  <c r="AS7" i="2"/>
  <c r="I7" i="2"/>
  <c r="G7" i="2"/>
  <c r="B7" i="2"/>
  <c r="AS7" i="1"/>
  <c r="AQ7" i="1"/>
  <c r="AC7" i="1"/>
  <c r="AD7" i="1"/>
  <c r="X7" i="1"/>
  <c r="T7" i="1"/>
  <c r="S7" i="1"/>
  <c r="L7" i="1"/>
  <c r="I7" i="1"/>
  <c r="B7" i="1"/>
  <c r="AQ7" i="2"/>
  <c r="AC7" i="2"/>
  <c r="X7" i="2"/>
  <c r="T7" i="2"/>
  <c r="AT8" i="8" l="1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CB7" i="7" l="1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Y7" i="7"/>
  <c r="AX7" i="7"/>
  <c r="AV7" i="7"/>
  <c r="AU7" i="7"/>
  <c r="AT7" i="7"/>
  <c r="AS7" i="7"/>
  <c r="AR7" i="7"/>
  <c r="AQ7" i="7"/>
  <c r="AO7" i="7"/>
  <c r="AN7" i="7"/>
  <c r="AM7" i="7"/>
  <c r="AL7" i="7"/>
  <c r="AK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D7" i="7"/>
  <c r="C7" i="7"/>
  <c r="B7" i="7"/>
  <c r="AT7" i="6" l="1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D21" i="6" s="1"/>
  <c r="C7" i="6"/>
  <c r="B7" i="6"/>
  <c r="AD22" i="6" l="1"/>
  <c r="AR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R7" i="4" l="1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B7" i="4"/>
  <c r="AA7" i="4"/>
  <c r="Z7" i="4"/>
  <c r="Y7" i="4"/>
  <c r="W7" i="4"/>
  <c r="V7" i="4"/>
  <c r="U7" i="4"/>
  <c r="T7" i="4"/>
  <c r="R7" i="4"/>
  <c r="Q7" i="4"/>
  <c r="P7" i="4"/>
  <c r="O7" i="4"/>
  <c r="N7" i="4"/>
  <c r="L7" i="4"/>
  <c r="K7" i="4"/>
  <c r="J7" i="4"/>
  <c r="H7" i="4"/>
  <c r="G7" i="4"/>
  <c r="D7" i="4"/>
  <c r="C7" i="4"/>
  <c r="B7" i="4"/>
  <c r="AR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B7" i="3"/>
  <c r="AA7" i="3"/>
  <c r="Z7" i="3"/>
  <c r="Y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H7" i="3"/>
  <c r="G7" i="3"/>
  <c r="E7" i="3"/>
  <c r="D7" i="3"/>
  <c r="C7" i="3"/>
  <c r="B7" i="3"/>
  <c r="AR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B7" i="2"/>
  <c r="AA7" i="2"/>
  <c r="Z7" i="2"/>
  <c r="Y7" i="2"/>
  <c r="W7" i="2"/>
  <c r="V7" i="2"/>
  <c r="U7" i="2"/>
  <c r="S7" i="2"/>
  <c r="R7" i="2"/>
  <c r="Q7" i="2"/>
  <c r="P7" i="2"/>
  <c r="O7" i="2"/>
  <c r="N7" i="2"/>
  <c r="M7" i="2"/>
  <c r="L7" i="2"/>
  <c r="K7" i="2"/>
  <c r="J7" i="2"/>
  <c r="H7" i="2"/>
  <c r="F7" i="2"/>
  <c r="E7" i="2"/>
  <c r="D7" i="2"/>
  <c r="C7" i="2"/>
  <c r="AR7" i="1"/>
  <c r="AP7" i="1"/>
  <c r="AO7" i="1"/>
  <c r="AN7" i="1"/>
  <c r="AM7" i="1"/>
  <c r="AL7" i="1"/>
  <c r="AK7" i="1"/>
  <c r="AJ7" i="1"/>
  <c r="AI7" i="1"/>
  <c r="AH7" i="1"/>
  <c r="AG7" i="1"/>
  <c r="AF7" i="1"/>
  <c r="AE7" i="1"/>
  <c r="AB7" i="1"/>
  <c r="AA7" i="1"/>
  <c r="Z7" i="1"/>
  <c r="Y7" i="1"/>
  <c r="W7" i="1"/>
  <c r="V7" i="1"/>
  <c r="U7" i="1"/>
  <c r="R7" i="1"/>
  <c r="Q7" i="1"/>
  <c r="P7" i="1"/>
  <c r="O7" i="1"/>
  <c r="N7" i="1"/>
  <c r="M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<sst xmlns="http://schemas.openxmlformats.org/spreadsheetml/2006/main" count="2147" uniqueCount="255">
  <si>
    <t xml:space="preserve">    Mes</t>
  </si>
  <si>
    <t>Cereales</t>
  </si>
  <si>
    <t>Oleaginosas</t>
  </si>
  <si>
    <t>Leguminosas</t>
  </si>
  <si>
    <t>Raíces/tubérculos</t>
  </si>
  <si>
    <t>Musáceas</t>
  </si>
  <si>
    <t>Hortalizas / vegetales</t>
  </si>
  <si>
    <t>Frutales</t>
  </si>
  <si>
    <t>Arroz cáscara</t>
  </si>
  <si>
    <t>Arroz blanco</t>
  </si>
  <si>
    <t>Maíz en grano</t>
  </si>
  <si>
    <t>Maíz verde</t>
  </si>
  <si>
    <t>Sorgo</t>
  </si>
  <si>
    <t>Maní</t>
  </si>
  <si>
    <t>Coco</t>
  </si>
  <si>
    <t>Habichuela blanca</t>
  </si>
  <si>
    <t>Habichuela negra</t>
  </si>
  <si>
    <t>Habichuela roja</t>
  </si>
  <si>
    <t>Guandul</t>
  </si>
  <si>
    <t>Papa</t>
  </si>
  <si>
    <t>Batata</t>
  </si>
  <si>
    <t>Yuca</t>
  </si>
  <si>
    <t>Ñame</t>
  </si>
  <si>
    <t>Yautía blanca</t>
  </si>
  <si>
    <t>Yautía amarilla</t>
  </si>
  <si>
    <t>Yautía coco</t>
  </si>
  <si>
    <t>Yautía morada</t>
  </si>
  <si>
    <t>Guineo</t>
  </si>
  <si>
    <t>Plátano</t>
  </si>
  <si>
    <t>Cebolla</t>
  </si>
  <si>
    <t>Ajo</t>
  </si>
  <si>
    <t>Tomate de ensalada</t>
  </si>
  <si>
    <t>Auyama</t>
  </si>
  <si>
    <t>Ají cubanela</t>
  </si>
  <si>
    <t>Ají morron</t>
  </si>
  <si>
    <t>Berenjena</t>
  </si>
  <si>
    <t>Berenjena China</t>
  </si>
  <si>
    <t>Tomate industrial</t>
  </si>
  <si>
    <t>Zanahoria</t>
  </si>
  <si>
    <t>Pepino</t>
  </si>
  <si>
    <t>Repollo</t>
  </si>
  <si>
    <t>Tayota</t>
  </si>
  <si>
    <t>Lechuga</t>
  </si>
  <si>
    <t>Aguacate</t>
  </si>
  <si>
    <t>Lechosa</t>
  </si>
  <si>
    <t>Piña</t>
  </si>
  <si>
    <t>Naranjas dulce</t>
  </si>
  <si>
    <t>Naranjas Agrias</t>
  </si>
  <si>
    <t>Chinola</t>
  </si>
  <si>
    <t>Toronja</t>
  </si>
  <si>
    <t>Melon</t>
  </si>
  <si>
    <t>Mango</t>
  </si>
  <si>
    <t>(RD$/t)</t>
  </si>
  <si>
    <t>(RD$/millar)</t>
  </si>
  <si>
    <t>(RD$/racimos)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</si>
  <si>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</si>
  <si>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</si>
  <si>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</si>
  <si>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</si>
  <si>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</si>
  <si>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</si>
  <si>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</si>
  <si>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</si>
  <si>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</si>
  <si>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</si>
  <si>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</si>
  <si>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</si>
  <si>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</si>
  <si>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Los precios de sorgo son constante, debido a que son precios precios de sustentacion dado por la comision nacional de sorgo</t>
  </si>
  <si>
    <t>Fuente: Registros administrativos suministrados por el Depto.  de Seguimiento, Control y Evaluación, Ministerio de Agricultura</t>
  </si>
  <si>
    <t>t : Toneladas metricas</t>
  </si>
  <si>
    <t>Nota: Una tonelada metrica equivale 22.046 quintales</t>
  </si>
  <si>
    <t>Fuente: Registros administrativos, Sector Agropecuario, Departamento de Economía Agropecuaria, Ministerio de Agricultura</t>
  </si>
  <si>
    <t>Ají morrón</t>
  </si>
  <si>
    <t>Melón</t>
  </si>
  <si>
    <t>Notas: Una tonelada métrica equivale a  22.046 quintales</t>
  </si>
  <si>
    <t>Los precios de sorgo son constante, debido a que son precios de sustentación dado por la comisión nacional de sorgo</t>
  </si>
  <si>
    <t>Guandúl</t>
  </si>
  <si>
    <t xml:space="preserve"> Nota: Tonelada métrica es equivalente a  22.046 quintales</t>
  </si>
  <si>
    <t>Berenjena Morada</t>
  </si>
  <si>
    <t>n/d</t>
  </si>
  <si>
    <t>t: Toneladas métricas</t>
  </si>
  <si>
    <t>n/d : Información no disponible</t>
  </si>
  <si>
    <t>Producto tradicionales</t>
  </si>
  <si>
    <t>Café verde en grano</t>
  </si>
  <si>
    <t>Cacao Sánchez</t>
  </si>
  <si>
    <t>Cacao hispaniola</t>
  </si>
  <si>
    <t>Caña negra</t>
  </si>
  <si>
    <t>Tabaco</t>
  </si>
  <si>
    <t>Coco de agua</t>
  </si>
  <si>
    <t>Coco seco</t>
  </si>
  <si>
    <t>Guandúl verde</t>
  </si>
  <si>
    <t>Papa blanca</t>
  </si>
  <si>
    <t xml:space="preserve">Yuca dulce </t>
  </si>
  <si>
    <t>Yuca amarga</t>
  </si>
  <si>
    <t>Yautía amarga</t>
  </si>
  <si>
    <t>Guineo Verde</t>
  </si>
  <si>
    <t>Gineo organico</t>
  </si>
  <si>
    <t>Rulo</t>
  </si>
  <si>
    <t>Plátano macho por hembra</t>
  </si>
  <si>
    <t>Plátano FHIA-20</t>
  </si>
  <si>
    <t>Plátanos FHIA-21</t>
  </si>
  <si>
    <t xml:space="preserve">Cebolla roja </t>
  </si>
  <si>
    <t>Aguacate criollo</t>
  </si>
  <si>
    <t>Aguacate Hass</t>
  </si>
  <si>
    <t>Aguacate semil-34</t>
  </si>
  <si>
    <t>Aguacate popenoe</t>
  </si>
  <si>
    <t>Aguacate carla</t>
  </si>
  <si>
    <t>Lechosa Maradol</t>
  </si>
  <si>
    <t>Lechoza red lady</t>
  </si>
  <si>
    <t>Piña md2</t>
  </si>
  <si>
    <t>Piña cayena lisa</t>
  </si>
  <si>
    <t>Naranja agria</t>
  </si>
  <si>
    <t>Melón cantaloupe</t>
  </si>
  <si>
    <t>Sandia</t>
  </si>
  <si>
    <t>Mango tommy</t>
  </si>
  <si>
    <t>Mango gota de oro</t>
  </si>
  <si>
    <t>Mango banilejo</t>
  </si>
  <si>
    <t>Mango keit</t>
  </si>
  <si>
    <t>Zapote</t>
  </si>
  <si>
    <t>Limón criollo</t>
  </si>
  <si>
    <t>Limón persa</t>
  </si>
  <si>
    <t>Tamarindo</t>
  </si>
  <si>
    <t xml:space="preserve">Fresa </t>
  </si>
  <si>
    <t>Cereza</t>
  </si>
  <si>
    <t>Granadillo</t>
  </si>
  <si>
    <t>Nispero</t>
  </si>
  <si>
    <t>Guanábana</t>
  </si>
  <si>
    <t>Guayaba criolla</t>
  </si>
  <si>
    <t>Guayaba injerta</t>
  </si>
  <si>
    <t>Jagua</t>
  </si>
  <si>
    <t>n/d: Información no disponible</t>
  </si>
  <si>
    <t>REPÚBLICA DOMINICANA: Precio al productor  por  principales cultivos agrícolas, según mes, 2019</t>
  </si>
  <si>
    <t>Nota: Tonelada métrica es equivalente a  22.046 quintales</t>
  </si>
  <si>
    <t>Coco agua</t>
  </si>
  <si>
    <t>Habichuela gira o pinta</t>
  </si>
  <si>
    <t>Habas</t>
  </si>
  <si>
    <t>Yuca dulce</t>
  </si>
  <si>
    <t>Yautía blamca</t>
  </si>
  <si>
    <t>Mapuey</t>
  </si>
  <si>
    <t>Guineo verde</t>
  </si>
  <si>
    <t>Guineo orgánico</t>
  </si>
  <si>
    <t>Plátano macho-hembra</t>
  </si>
  <si>
    <t>Plátano FHIA_21</t>
  </si>
  <si>
    <t>Cebollín</t>
  </si>
  <si>
    <t>Ají gustoso</t>
  </si>
  <si>
    <t>Ají picante</t>
  </si>
  <si>
    <t>Ají Cachucha</t>
  </si>
  <si>
    <t>Ají otra variedad</t>
  </si>
  <si>
    <t>Lechuga hojas</t>
  </si>
  <si>
    <t>Lechuga repollada</t>
  </si>
  <si>
    <t>Aguacate hass</t>
  </si>
  <si>
    <t>Aguacate Semil-34</t>
  </si>
  <si>
    <t>Lechosa maradol</t>
  </si>
  <si>
    <t>Lechosa red lady</t>
  </si>
  <si>
    <t>Piña MD2</t>
  </si>
  <si>
    <t>Piña cayena (lisa)</t>
  </si>
  <si>
    <t>Naranjas agria</t>
  </si>
  <si>
    <t>Melón amarillo</t>
  </si>
  <si>
    <t>Melón blanco</t>
  </si>
  <si>
    <t>Mango yamaguí</t>
  </si>
  <si>
    <t>Fuente: Registros administrativos suministrados por el Departamento de Seguimiento, Control y Evaluación, Ministerio de Agricultura</t>
  </si>
  <si>
    <t>t: Toneladas metricas</t>
  </si>
  <si>
    <t>Aconí (Cowpea-Caupi)</t>
  </si>
  <si>
    <t>*Cifras sujetas a rectificacion</t>
  </si>
  <si>
    <t>Arvejas</t>
  </si>
  <si>
    <t>Berenjena criolla</t>
  </si>
  <si>
    <t>Aguacate Benny</t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</si>
  <si>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2020*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</si>
  <si>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del productor  por  principales cultivos agrícolas, según mes, 2018*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</si>
  <si>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2017*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</si>
  <si>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2016*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</si>
  <si>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2015*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</si>
  <si>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2014*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</si>
  <si>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2013*</t>
    </r>
  </si>
  <si>
    <r>
      <rPr>
        <b/>
        <sz val="9"/>
        <rFont val="Roboto"/>
      </rPr>
      <t>Cuadro 1.5</t>
    </r>
    <r>
      <rPr>
        <sz val="9"/>
        <rFont val="Roboto"/>
      </rPr>
      <t xml:space="preserve"> REPÚBLICA DOMINICANA: Precio al productor  por  principales cultivos agrícolas, según mes, 2012*</t>
    </r>
  </si>
  <si>
    <t>Cilantro Seco Semillas</t>
  </si>
  <si>
    <t>Molondrón</t>
  </si>
  <si>
    <t xml:space="preserve">Rábana </t>
  </si>
  <si>
    <t>Remolacha</t>
  </si>
  <si>
    <t>Coliflor</t>
  </si>
  <si>
    <t>Brócolis</t>
  </si>
  <si>
    <t>Apio hojas</t>
  </si>
  <si>
    <t>Bangaña</t>
  </si>
  <si>
    <t>Tindora</t>
  </si>
  <si>
    <t>Musú (Chino)</t>
  </si>
  <si>
    <t>Vainitas  (Chinas)</t>
  </si>
  <si>
    <t>Cundiamor</t>
  </si>
  <si>
    <t>Guard beans  (Guabin)</t>
  </si>
  <si>
    <t>Cúrcuma</t>
  </si>
  <si>
    <t>Berenjena  (China)</t>
  </si>
  <si>
    <t>Calabacín</t>
  </si>
  <si>
    <t>Parvol</t>
  </si>
  <si>
    <t>Melón Cantaloupe</t>
  </si>
  <si>
    <t>Sandía</t>
  </si>
  <si>
    <t>Mango Keit</t>
  </si>
  <si>
    <t>Limón Criollo</t>
  </si>
  <si>
    <t>Limón Persa</t>
  </si>
  <si>
    <t>Mandarina</t>
  </si>
  <si>
    <t>Macadamia</t>
  </si>
  <si>
    <t>Pitahaya</t>
  </si>
  <si>
    <t>GuabaInjerta</t>
  </si>
  <si>
    <t xml:space="preserve">Cacao Sánchez </t>
  </si>
  <si>
    <t>Cacao Hispañola</t>
  </si>
  <si>
    <t>Productos tradicionales</t>
  </si>
  <si>
    <t>Pastos</t>
  </si>
  <si>
    <t>Orégano (Verde en hoja)</t>
  </si>
  <si>
    <t>Jengibre</t>
  </si>
  <si>
    <t>Buen Pan</t>
  </si>
  <si>
    <t>Sábila</t>
  </si>
  <si>
    <t>Caucho</t>
  </si>
  <si>
    <t>Otros cultivos</t>
  </si>
  <si>
    <t xml:space="preserve">Conceptos </t>
  </si>
  <si>
    <t>Hortalizas/vegetales</t>
  </si>
  <si>
    <t xml:space="preserve">Tayota (Blanca grande)  </t>
  </si>
  <si>
    <r>
      <rPr>
        <b/>
        <sz val="9"/>
        <color theme="1"/>
        <rFont val="Roboto"/>
      </rPr>
      <t>Cuadro 1.5</t>
    </r>
    <r>
      <rPr>
        <sz val="9"/>
        <color theme="1"/>
        <rFont val="Roboto"/>
      </rPr>
      <t xml:space="preserve"> REPÚBLICA DOMINICANA: Precio al productor por principales cultivos agrícolas, según mes, 2022*</t>
    </r>
  </si>
  <si>
    <t>Coceptos</t>
  </si>
  <si>
    <r>
      <rPr>
        <b/>
        <sz val="9"/>
        <color theme="1"/>
        <rFont val="Roboto"/>
      </rPr>
      <t>Cuadro 1.5</t>
    </r>
    <r>
      <rPr>
        <sz val="9"/>
        <color theme="1"/>
        <rFont val="Roboto"/>
      </rPr>
      <t xml:space="preserve"> REPÚBLICA DOMINICANA: Precio al productor  por  principales cultivos agrícolas, según mes, 2021*</t>
    </r>
  </si>
  <si>
    <t>Conceptos</t>
  </si>
  <si>
    <t>Fresa</t>
  </si>
  <si>
    <t>n/a</t>
  </si>
  <si>
    <t>Guandúl grano seco</t>
  </si>
  <si>
    <t>Legunbre-Hortalizas/vegetales (Campo Abierto)</t>
  </si>
  <si>
    <t xml:space="preserve">Berro </t>
  </si>
  <si>
    <t>Rúcula</t>
  </si>
  <si>
    <t>Pepino (Chino dulce)</t>
  </si>
  <si>
    <t>Productos Bajo Ambiente Protegido</t>
  </si>
  <si>
    <t>Pepino (Grande- Tradicional)</t>
  </si>
  <si>
    <t>Canela</t>
  </si>
  <si>
    <t>Uva</t>
  </si>
  <si>
    <t>Guandúl verde en vaina</t>
  </si>
  <si>
    <t>Espinaca</t>
  </si>
  <si>
    <t>Palvo</t>
  </si>
  <si>
    <t>Berenjena morada</t>
  </si>
  <si>
    <t>Cilantro seco semillas</t>
  </si>
  <si>
    <t>Cilantro ancho</t>
  </si>
  <si>
    <t>Cilantro verdurita</t>
  </si>
  <si>
    <t>Apio cepas</t>
  </si>
  <si>
    <t>Ajíes cubanela</t>
  </si>
  <si>
    <t>Ajíes picante</t>
  </si>
  <si>
    <t>Ajíes morrón</t>
  </si>
  <si>
    <t>Ajíes jamaiquino</t>
  </si>
  <si>
    <t>Berengena china</t>
  </si>
  <si>
    <t>Tomete ensalada</t>
  </si>
  <si>
    <t>Tomate bugalú</t>
  </si>
  <si>
    <t>Tayota verde</t>
  </si>
  <si>
    <t xml:space="preserve">Cacao sánchez </t>
  </si>
  <si>
    <t>Cacao hispañola</t>
  </si>
  <si>
    <t>Aguacate benny</t>
  </si>
  <si>
    <t>Soya</t>
  </si>
  <si>
    <t>Habichuela rojas</t>
  </si>
  <si>
    <t>Ají (Jalapeño)</t>
  </si>
  <si>
    <t>Ajíes habanero</t>
  </si>
  <si>
    <t>Guaba criolla</t>
  </si>
  <si>
    <r>
      <rPr>
        <b/>
        <sz val="9"/>
        <color theme="1"/>
        <rFont val="Roboto"/>
      </rPr>
      <t>Cuadro 1.5</t>
    </r>
    <r>
      <rPr>
        <sz val="9"/>
        <color theme="1"/>
        <rFont val="Roboto"/>
      </rPr>
      <t xml:space="preserve"> REPÚBLICA DOMINICANA: Precio al productor por principales cultivos agrícolas, según mes, enero-noviembre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</si>
</sst>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9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b/>
      <sz val="9"/>
      <color theme="1"/>
      <name val="Roboto"/>
    </font>
    <font>
      <sz val="7"/>
      <color theme="1"/>
      <name val="Roboto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0" fillId="2" borderId="0" xfId="0" applyFill="1"/>
    <xf numFmtId="0" fontId="3" fillId="3" borderId="0" xfId="2" applyFont="1" applyFill="1"/>
    <xf numFmtId="0" fontId="4" fillId="3" borderId="0" xfId="2" applyFont="1" applyFill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3" fontId="5" fillId="3" borderId="0" xfId="2" applyNumberFormat="1" applyFont="1" applyFill="1" applyAlignment="1">
      <alignment horizontal="center" vertical="top" wrapText="1"/>
    </xf>
    <xf numFmtId="1" fontId="4" fillId="3" borderId="0" xfId="2" applyNumberFormat="1" applyFont="1" applyFill="1" applyAlignment="1">
      <alignment horizontal="left" vertical="justify" wrapText="1" indent="1"/>
    </xf>
    <xf numFmtId="3" fontId="4" fillId="3" borderId="0" xfId="2" applyNumberFormat="1" applyFont="1" applyFill="1" applyAlignment="1">
      <alignment horizontal="right" vertical="justify" wrapText="1" indent="1"/>
    </xf>
    <xf numFmtId="0" fontId="5" fillId="3" borderId="0" xfId="2" applyFont="1" applyFill="1" applyAlignment="1">
      <alignment horizontal="left" vertical="justify" wrapText="1" indent="1"/>
    </xf>
    <xf numFmtId="3" fontId="5" fillId="3" borderId="0" xfId="2" applyNumberFormat="1" applyFont="1" applyFill="1" applyAlignment="1">
      <alignment horizontal="right" vertical="justify" wrapText="1" indent="1"/>
    </xf>
    <xf numFmtId="164" fontId="5" fillId="3" borderId="0" xfId="2" applyNumberFormat="1" applyFont="1" applyFill="1" applyAlignment="1">
      <alignment horizontal="left" vertical="justify" wrapText="1" indent="1"/>
    </xf>
    <xf numFmtId="0" fontId="4" fillId="3" borderId="3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right"/>
    </xf>
    <xf numFmtId="3" fontId="5" fillId="4" borderId="3" xfId="2" applyNumberFormat="1" applyFont="1" applyFill="1" applyBorder="1" applyAlignment="1">
      <alignment horizontal="right"/>
    </xf>
    <xf numFmtId="0" fontId="2" fillId="3" borderId="0" xfId="2" applyFill="1"/>
    <xf numFmtId="0" fontId="6" fillId="3" borderId="0" xfId="2" applyFont="1" applyFill="1" applyAlignment="1">
      <alignment horizontal="left" indent="1"/>
    </xf>
    <xf numFmtId="3" fontId="2" fillId="3" borderId="0" xfId="2" applyNumberFormat="1" applyFill="1"/>
    <xf numFmtId="0" fontId="6" fillId="3" borderId="0" xfId="2" applyFont="1" applyFill="1"/>
    <xf numFmtId="43" fontId="2" fillId="3" borderId="0" xfId="1" applyFont="1" applyFill="1" applyBorder="1"/>
    <xf numFmtId="0" fontId="7" fillId="3" borderId="0" xfId="3" applyFont="1" applyFill="1"/>
    <xf numFmtId="0" fontId="7" fillId="3" borderId="0" xfId="2" applyFont="1" applyFill="1"/>
    <xf numFmtId="3" fontId="7" fillId="3" borderId="0" xfId="2" applyNumberFormat="1" applyFont="1" applyFill="1" applyAlignment="1">
      <alignment horizontal="right" vertical="justify" wrapText="1" indent="1"/>
    </xf>
    <xf numFmtId="3" fontId="7" fillId="3" borderId="3" xfId="2" applyNumberFormat="1" applyFont="1" applyFill="1" applyBorder="1" applyAlignment="1">
      <alignment horizontal="right" vertical="justify" wrapText="1" indent="1"/>
    </xf>
    <xf numFmtId="0" fontId="8" fillId="3" borderId="0" xfId="2" applyFont="1" applyFill="1" applyAlignment="1">
      <alignment horizontal="left"/>
    </xf>
    <xf numFmtId="0" fontId="9" fillId="2" borderId="0" xfId="0" applyFont="1" applyFill="1"/>
    <xf numFmtId="0" fontId="7" fillId="3" borderId="0" xfId="2" applyFont="1" applyFill="1" applyAlignment="1">
      <alignment horizontal="left" indent="1"/>
    </xf>
    <xf numFmtId="0" fontId="7" fillId="4" borderId="0" xfId="2" applyFont="1" applyFill="1"/>
    <xf numFmtId="0" fontId="10" fillId="3" borderId="0" xfId="2" applyFont="1" applyFill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3" fontId="10" fillId="3" borderId="0" xfId="2" applyNumberFormat="1" applyFont="1" applyFill="1" applyAlignment="1">
      <alignment horizontal="right" vertical="justify" wrapText="1" indent="1"/>
    </xf>
    <xf numFmtId="3" fontId="7" fillId="3" borderId="0" xfId="2" applyNumberFormat="1" applyFont="1" applyFill="1"/>
    <xf numFmtId="0" fontId="8" fillId="3" borderId="0" xfId="2" applyFont="1" applyFill="1"/>
    <xf numFmtId="3" fontId="7" fillId="3" borderId="0" xfId="2" applyNumberFormat="1" applyFont="1" applyFill="1" applyAlignment="1">
      <alignment horizontal="center" vertical="justify" wrapText="1"/>
    </xf>
    <xf numFmtId="3" fontId="7" fillId="3" borderId="0" xfId="2" applyNumberFormat="1" applyFont="1" applyFill="1" applyAlignment="1">
      <alignment horizontal="right" vertical="justify" wrapText="1"/>
    </xf>
    <xf numFmtId="3" fontId="7" fillId="3" borderId="3" xfId="2" applyNumberFormat="1" applyFont="1" applyFill="1" applyBorder="1" applyAlignment="1">
      <alignment horizontal="center" vertical="justify" wrapText="1"/>
    </xf>
    <xf numFmtId="3" fontId="7" fillId="3" borderId="3" xfId="2" applyNumberFormat="1" applyFont="1" applyFill="1" applyBorder="1" applyAlignment="1">
      <alignment horizontal="right" vertical="justify" wrapText="1"/>
    </xf>
    <xf numFmtId="43" fontId="7" fillId="3" borderId="0" xfId="1" applyFont="1" applyFill="1" applyBorder="1"/>
    <xf numFmtId="0" fontId="10" fillId="3" borderId="3" xfId="2" applyFont="1" applyFill="1" applyBorder="1" applyAlignment="1">
      <alignment horizontal="center" vertical="center" wrapText="1"/>
    </xf>
    <xf numFmtId="3" fontId="10" fillId="3" borderId="0" xfId="2" applyNumberFormat="1" applyFont="1" applyFill="1" applyAlignment="1">
      <alignment horizontal="center" vertical="justify" wrapText="1"/>
    </xf>
    <xf numFmtId="3" fontId="10" fillId="3" borderId="0" xfId="2" applyNumberFormat="1" applyFont="1" applyFill="1" applyAlignment="1">
      <alignment horizontal="right" vertical="justify" wrapText="1"/>
    </xf>
    <xf numFmtId="1" fontId="10" fillId="3" borderId="0" xfId="2" applyNumberFormat="1" applyFont="1" applyFill="1" applyAlignment="1">
      <alignment vertical="justify" wrapText="1"/>
    </xf>
    <xf numFmtId="0" fontId="7" fillId="3" borderId="0" xfId="2" applyFont="1" applyFill="1" applyAlignment="1">
      <alignment vertical="justify" wrapText="1"/>
    </xf>
    <xf numFmtId="164" fontId="7" fillId="3" borderId="0" xfId="2" applyNumberFormat="1" applyFont="1" applyFill="1" applyAlignment="1">
      <alignment vertical="justify" wrapText="1"/>
    </xf>
    <xf numFmtId="164" fontId="7" fillId="3" borderId="3" xfId="2" applyNumberFormat="1" applyFont="1" applyFill="1" applyBorder="1" applyAlignment="1">
      <alignment vertical="justify" wrapText="1"/>
    </xf>
    <xf numFmtId="0" fontId="11" fillId="2" borderId="0" xfId="0" applyFont="1" applyFill="1"/>
    <xf numFmtId="3" fontId="9" fillId="2" borderId="0" xfId="0" applyNumberFormat="1" applyFont="1" applyFill="1"/>
    <xf numFmtId="164" fontId="8" fillId="3" borderId="1" xfId="2" applyNumberFormat="1" applyFont="1" applyFill="1" applyBorder="1" applyAlignment="1">
      <alignment vertical="justify"/>
    </xf>
    <xf numFmtId="3" fontId="10" fillId="3" borderId="0" xfId="2" applyNumberFormat="1" applyFont="1" applyFill="1" applyAlignment="1">
      <alignment horizontal="left" vertical="justify" wrapText="1" indent="3"/>
    </xf>
    <xf numFmtId="3" fontId="11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11" fillId="2" borderId="2" xfId="0" applyFont="1" applyFill="1" applyBorder="1"/>
    <xf numFmtId="0" fontId="9" fillId="2" borderId="3" xfId="0" applyFont="1" applyFill="1" applyBorder="1"/>
    <xf numFmtId="3" fontId="9" fillId="2" borderId="3" xfId="0" applyNumberFormat="1" applyFont="1" applyFill="1" applyBorder="1" applyAlignment="1">
      <alignment horizontal="right"/>
    </xf>
    <xf numFmtId="0" fontId="12" fillId="2" borderId="0" xfId="0" applyFont="1" applyFill="1"/>
    <xf numFmtId="3" fontId="11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3" borderId="0" xfId="3" applyFont="1" applyFill="1"/>
    <xf numFmtId="164" fontId="8" fillId="3" borderId="1" xfId="2" applyNumberFormat="1" applyFont="1" applyFill="1" applyBorder="1" applyAlignment="1">
      <alignment horizontal="left" vertical="justify" wrapText="1"/>
    </xf>
    <xf numFmtId="0" fontId="7" fillId="3" borderId="0" xfId="3" applyFont="1" applyFill="1" applyAlignment="1">
      <alignment horizont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3" borderId="0" xfId="2" applyFont="1" applyFill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center" vertical="center" wrapText="1"/>
    </xf>
    <xf numFmtId="164" fontId="8" fillId="3" borderId="0" xfId="2" applyNumberFormat="1" applyFont="1" applyFill="1" applyAlignment="1">
      <alignment horizontal="left" vertical="justify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68" xfId="2" xr:uid="{00000000-0005-0000-0000-000002000000}"/>
    <cellStyle name="Normal_RD en Cifras 2008 (Mineria))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297005</xdr:colOff>
      <xdr:row>0</xdr:row>
      <xdr:rowOff>133350</xdr:rowOff>
    </xdr:from>
    <xdr:to>
      <xdr:col>44</xdr:col>
      <xdr:colOff>666750</xdr:colOff>
      <xdr:row>2</xdr:row>
      <xdr:rowOff>38099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BF0FFC9A-FF1E-4AE0-B223-0F6BFBBC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3480" y="133350"/>
          <a:ext cx="36974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0</xdr:row>
      <xdr:rowOff>142875</xdr:rowOff>
    </xdr:from>
    <xdr:to>
      <xdr:col>13</xdr:col>
      <xdr:colOff>666750</xdr:colOff>
      <xdr:row>2</xdr:row>
      <xdr:rowOff>85724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F28B75FE-F769-42D0-B6B9-AC11F159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42875"/>
          <a:ext cx="447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1</xdr:row>
      <xdr:rowOff>57150</xdr:rowOff>
    </xdr:from>
    <xdr:to>
      <xdr:col>13</xdr:col>
      <xdr:colOff>647700</xdr:colOff>
      <xdr:row>2</xdr:row>
      <xdr:rowOff>104775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F08881D6-13AE-4506-9668-BBB34416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209550"/>
          <a:ext cx="352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1</xdr:row>
      <xdr:rowOff>9525</xdr:rowOff>
    </xdr:from>
    <xdr:to>
      <xdr:col>13</xdr:col>
      <xdr:colOff>0</xdr:colOff>
      <xdr:row>2</xdr:row>
      <xdr:rowOff>133350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5CFE4657-6B8E-45E7-9DE9-FDD5ADC9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61925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314325</xdr:colOff>
      <xdr:row>1</xdr:row>
      <xdr:rowOff>0</xdr:rowOff>
    </xdr:from>
    <xdr:to>
      <xdr:col>45</xdr:col>
      <xdr:colOff>0</xdr:colOff>
      <xdr:row>2</xdr:row>
      <xdr:rowOff>38100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C72144A2-2013-4632-97FA-37762C1A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2325" y="152400"/>
          <a:ext cx="447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200025</xdr:colOff>
      <xdr:row>0</xdr:row>
      <xdr:rowOff>123826</xdr:rowOff>
    </xdr:from>
    <xdr:to>
      <xdr:col>44</xdr:col>
      <xdr:colOff>647700</xdr:colOff>
      <xdr:row>2</xdr:row>
      <xdr:rowOff>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09DD20FA-D546-4173-9A5C-BF0F4939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28025" y="123826"/>
          <a:ext cx="447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295275</xdr:colOff>
      <xdr:row>0</xdr:row>
      <xdr:rowOff>66675</xdr:rowOff>
    </xdr:from>
    <xdr:to>
      <xdr:col>44</xdr:col>
      <xdr:colOff>742950</xdr:colOff>
      <xdr:row>1</xdr:row>
      <xdr:rowOff>123824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7382EA7D-46E7-4067-9CD1-899679E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23275" y="257175"/>
          <a:ext cx="447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323850</xdr:colOff>
      <xdr:row>1</xdr:row>
      <xdr:rowOff>0</xdr:rowOff>
    </xdr:from>
    <xdr:to>
      <xdr:col>45</xdr:col>
      <xdr:colOff>9525</xdr:colOff>
      <xdr:row>2</xdr:row>
      <xdr:rowOff>28575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EAAD2DF6-96DC-47DE-886A-EE1C414E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1850" y="152400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285750</xdr:colOff>
      <xdr:row>1</xdr:row>
      <xdr:rowOff>0</xdr:rowOff>
    </xdr:from>
    <xdr:to>
      <xdr:col>45</xdr:col>
      <xdr:colOff>733425</xdr:colOff>
      <xdr:row>2</xdr:row>
      <xdr:rowOff>76200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5C365058-FA77-4FCD-A428-278F3F6E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0" y="1524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304800</xdr:colOff>
      <xdr:row>0</xdr:row>
      <xdr:rowOff>66675</xdr:rowOff>
    </xdr:from>
    <xdr:to>
      <xdr:col>79</xdr:col>
      <xdr:colOff>752475</xdr:colOff>
      <xdr:row>1</xdr:row>
      <xdr:rowOff>123824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9586FB0C-CBBA-4E79-81EA-A36453A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2800" y="257175"/>
          <a:ext cx="447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314325</xdr:colOff>
      <xdr:row>1</xdr:row>
      <xdr:rowOff>0</xdr:rowOff>
    </xdr:from>
    <xdr:to>
      <xdr:col>46</xdr:col>
      <xdr:colOff>0</xdr:colOff>
      <xdr:row>1</xdr:row>
      <xdr:rowOff>171449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63B42572-FEED-4C81-85D8-58B478DE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4325" y="304800"/>
          <a:ext cx="447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0</xdr:row>
      <xdr:rowOff>133350</xdr:rowOff>
    </xdr:from>
    <xdr:to>
      <xdr:col>14</xdr:col>
      <xdr:colOff>9525</xdr:colOff>
      <xdr:row>2</xdr:row>
      <xdr:rowOff>76199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BC0B1A9-2723-45C2-B99C-4C879221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33350"/>
          <a:ext cx="447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9"/>
  <sheetViews>
    <sheetView workbookViewId="0">
      <selection activeCell="A3" sqref="A3"/>
    </sheetView>
  </sheetViews>
  <sheetFormatPr baseColWidth="10" defaultColWidth="9.140625" defaultRowHeight="12" x14ac:dyDescent="0.2"/>
  <cols>
    <col min="1" max="1" width="10.7109375" style="24" customWidth="1"/>
    <col min="2" max="7" width="9.140625" style="24"/>
    <col min="8" max="9" width="10.85546875" style="24" customWidth="1"/>
    <col min="10" max="10" width="9.85546875" style="24" customWidth="1"/>
    <col min="11" max="11" width="10.28515625" style="24" customWidth="1"/>
    <col min="12" max="20" width="9.140625" style="24"/>
    <col min="21" max="21" width="12.7109375" style="24" customWidth="1"/>
    <col min="22" max="22" width="12.42578125" style="24" customWidth="1"/>
    <col min="23" max="33" width="9.140625" style="24"/>
    <col min="34" max="45" width="11.140625" style="24" customWidth="1"/>
    <col min="46" max="16384" width="9.140625" style="24"/>
  </cols>
  <sheetData>
    <row r="1" spans="1:45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1:45" ht="15" customHeight="1" x14ac:dyDescent="0.2">
      <c r="A2" s="19" t="s">
        <v>175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 t="s">
        <v>7</v>
      </c>
      <c r="AL4" s="66"/>
      <c r="AM4" s="66"/>
      <c r="AN4" s="66"/>
      <c r="AO4" s="66"/>
      <c r="AP4" s="66"/>
      <c r="AQ4" s="66"/>
      <c r="AR4" s="66"/>
      <c r="AS4" s="66"/>
    </row>
    <row r="5" spans="1:45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34</v>
      </c>
      <c r="AC5" s="27" t="s">
        <v>35</v>
      </c>
      <c r="AD5" s="27" t="s">
        <v>36</v>
      </c>
      <c r="AE5" s="27" t="s">
        <v>37</v>
      </c>
      <c r="AF5" s="28" t="s">
        <v>38</v>
      </c>
      <c r="AG5" s="28" t="s">
        <v>39</v>
      </c>
      <c r="AH5" s="28" t="s">
        <v>40</v>
      </c>
      <c r="AI5" s="28" t="s">
        <v>41</v>
      </c>
      <c r="AJ5" s="27" t="s">
        <v>42</v>
      </c>
      <c r="AK5" s="27" t="s">
        <v>43</v>
      </c>
      <c r="AL5" s="27" t="s">
        <v>44</v>
      </c>
      <c r="AM5" s="27" t="s">
        <v>45</v>
      </c>
      <c r="AN5" s="27" t="s">
        <v>46</v>
      </c>
      <c r="AO5" s="27" t="s">
        <v>47</v>
      </c>
      <c r="AP5" s="27" t="s">
        <v>48</v>
      </c>
      <c r="AQ5" s="28" t="s">
        <v>49</v>
      </c>
      <c r="AR5" s="28" t="s">
        <v>50</v>
      </c>
      <c r="AS5" s="27" t="s">
        <v>51</v>
      </c>
    </row>
    <row r="6" spans="1:45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53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54</v>
      </c>
      <c r="V6" s="28" t="s">
        <v>53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53</v>
      </c>
      <c r="AI6" s="28" t="s">
        <v>53</v>
      </c>
      <c r="AJ6" s="28" t="s">
        <v>53</v>
      </c>
      <c r="AK6" s="28" t="s">
        <v>53</v>
      </c>
      <c r="AL6" s="28" t="s">
        <v>53</v>
      </c>
      <c r="AM6" s="28" t="s">
        <v>53</v>
      </c>
      <c r="AN6" s="28" t="s">
        <v>53</v>
      </c>
      <c r="AO6" s="28" t="s">
        <v>53</v>
      </c>
      <c r="AP6" s="28" t="s">
        <v>53</v>
      </c>
      <c r="AQ6" s="28" t="s">
        <v>53</v>
      </c>
      <c r="AR6" s="28" t="s">
        <v>53</v>
      </c>
      <c r="AS6" s="28" t="s">
        <v>53</v>
      </c>
    </row>
    <row r="7" spans="1:45" x14ac:dyDescent="0.2">
      <c r="A7" s="40" t="s">
        <v>55</v>
      </c>
      <c r="B7" s="29">
        <f>AVERAGE(B8:B18)</f>
        <v>30885.339376693508</v>
      </c>
      <c r="C7" s="29">
        <f>AVERAGE(C8:C19)</f>
        <v>36863.394362103179</v>
      </c>
      <c r="D7" s="29">
        <f t="shared" ref="D7:AR7" si="0">AVERAGE(D8:D19)</f>
        <v>15923.958963477866</v>
      </c>
      <c r="E7" s="29">
        <f t="shared" si="0"/>
        <v>7158.0985347883588</v>
      </c>
      <c r="F7" s="29">
        <f t="shared" si="0"/>
        <v>12125.300000000001</v>
      </c>
      <c r="G7" s="29">
        <f t="shared" si="0"/>
        <v>43332.182860317458</v>
      </c>
      <c r="H7" s="29">
        <f t="shared" si="0"/>
        <v>7835.8010204081629</v>
      </c>
      <c r="I7" s="29">
        <f>AVERAGE(I9)</f>
        <v>44092</v>
      </c>
      <c r="J7" s="29">
        <f t="shared" si="0"/>
        <v>42254.353385692237</v>
      </c>
      <c r="K7" s="29">
        <f t="shared" si="0"/>
        <v>54926.663952718249</v>
      </c>
      <c r="L7" s="29">
        <f>AVERAGE(L8:L9,L12:L17)</f>
        <v>26165.635631964287</v>
      </c>
      <c r="M7" s="29">
        <f t="shared" si="0"/>
        <v>20486.529692186505</v>
      </c>
      <c r="N7" s="29">
        <f t="shared" si="0"/>
        <v>10292.526735644091</v>
      </c>
      <c r="O7" s="29">
        <f t="shared" si="0"/>
        <v>14107.319297277776</v>
      </c>
      <c r="P7" s="29">
        <f t="shared" si="0"/>
        <v>26333.449725641531</v>
      </c>
      <c r="Q7" s="29">
        <f t="shared" si="0"/>
        <v>28173.920497676372</v>
      </c>
      <c r="R7" s="29">
        <f t="shared" si="0"/>
        <v>38570.114176058196</v>
      </c>
      <c r="S7" s="29">
        <f>AVERAGE(S9,S13:S17,S19)</f>
        <v>31119.603696145125</v>
      </c>
      <c r="T7" s="29">
        <f>AVERAGE(T8,T10:T11)</f>
        <v>23117.680555555558</v>
      </c>
      <c r="U7" s="29">
        <f t="shared" si="0"/>
        <v>158.11996516754849</v>
      </c>
      <c r="V7" s="29">
        <f t="shared" si="0"/>
        <v>4539.3502730536666</v>
      </c>
      <c r="W7" s="29">
        <f t="shared" si="0"/>
        <v>35875.855310846564</v>
      </c>
      <c r="X7" s="29">
        <f>AVERAGE(X9:X11,X13:X18)</f>
        <v>149026.29417989418</v>
      </c>
      <c r="Y7" s="29">
        <f t="shared" si="0"/>
        <v>23443.890860846033</v>
      </c>
      <c r="Z7" s="29">
        <f t="shared" si="0"/>
        <v>17193.155647081127</v>
      </c>
      <c r="AA7" s="29">
        <f t="shared" si="0"/>
        <v>24078.89035479365</v>
      </c>
      <c r="AB7" s="29">
        <f t="shared" si="0"/>
        <v>44659.523213291453</v>
      </c>
      <c r="AC7" s="29">
        <f>AVERAGE(AC8:AC18)</f>
        <v>15570.510389975949</v>
      </c>
      <c r="AD7" s="29">
        <f>AVERAGE(AD8:AD19)</f>
        <v>15160.287159917061</v>
      </c>
      <c r="AE7" s="29">
        <f t="shared" si="0"/>
        <v>16008.111122871336</v>
      </c>
      <c r="AF7" s="29">
        <f t="shared" si="0"/>
        <v>13479.670857147039</v>
      </c>
      <c r="AG7" s="29">
        <f t="shared" si="0"/>
        <v>8673.0500527464283</v>
      </c>
      <c r="AH7" s="29">
        <f t="shared" si="0"/>
        <v>14278.472268518519</v>
      </c>
      <c r="AI7" s="29">
        <f t="shared" si="0"/>
        <v>3017.3261904761907</v>
      </c>
      <c r="AJ7" s="29">
        <f t="shared" si="0"/>
        <v>3322.4470663265306</v>
      </c>
      <c r="AK7" s="29">
        <f t="shared" si="0"/>
        <v>5630.223484848485</v>
      </c>
      <c r="AL7" s="29">
        <f t="shared" si="0"/>
        <v>16445.024147770218</v>
      </c>
      <c r="AM7" s="29">
        <f t="shared" si="0"/>
        <v>18974.759341931218</v>
      </c>
      <c r="AN7" s="29">
        <f t="shared" si="0"/>
        <v>1447.2880092175299</v>
      </c>
      <c r="AO7" s="29">
        <f t="shared" si="0"/>
        <v>1477.3306878306876</v>
      </c>
      <c r="AP7" s="29">
        <f t="shared" si="0"/>
        <v>2031.2840443121693</v>
      </c>
      <c r="AQ7" s="29">
        <f>AVERAGE(AQ8:AQ11,AQ13:AQ19)</f>
        <v>2346.1640512265512</v>
      </c>
      <c r="AR7" s="29">
        <f t="shared" si="0"/>
        <v>17351.647376543209</v>
      </c>
      <c r="AS7" s="29">
        <f>AVERAGE(AS8,AS13:AS17)</f>
        <v>6194.5952380952376</v>
      </c>
    </row>
    <row r="8" spans="1:45" ht="14.25" customHeight="1" x14ac:dyDescent="0.2">
      <c r="A8" s="41" t="s">
        <v>56</v>
      </c>
      <c r="B8" s="21">
        <v>33642.195999999996</v>
      </c>
      <c r="C8" s="21">
        <v>37367.97</v>
      </c>
      <c r="D8" s="21">
        <v>15451.883928571428</v>
      </c>
      <c r="E8" s="21">
        <v>6871.0033333333331</v>
      </c>
      <c r="F8" s="21">
        <v>12125.3</v>
      </c>
      <c r="G8" s="21">
        <v>41887.4</v>
      </c>
      <c r="H8" s="21">
        <v>7524</v>
      </c>
      <c r="I8" s="21" t="s">
        <v>80</v>
      </c>
      <c r="J8" s="21">
        <v>43491.246500000001</v>
      </c>
      <c r="K8" s="21">
        <v>56984.776375000001</v>
      </c>
      <c r="L8" s="21">
        <v>29398.341</v>
      </c>
      <c r="M8" s="21">
        <v>21947.737828571426</v>
      </c>
      <c r="N8" s="21">
        <v>6840.3838888888877</v>
      </c>
      <c r="O8" s="21">
        <v>12845.731785714286</v>
      </c>
      <c r="P8" s="21">
        <v>21322.418785714282</v>
      </c>
      <c r="Q8" s="21">
        <v>25624.317754285712</v>
      </c>
      <c r="R8" s="21">
        <v>42222.499199999998</v>
      </c>
      <c r="S8" s="21" t="s">
        <v>80</v>
      </c>
      <c r="T8" s="21">
        <v>23240.231820000001</v>
      </c>
      <c r="U8" s="21">
        <v>156.05714285714288</v>
      </c>
      <c r="V8" s="21">
        <v>4597.8576190476188</v>
      </c>
      <c r="W8" s="21">
        <v>43357.133333333331</v>
      </c>
      <c r="X8" s="21" t="s">
        <v>80</v>
      </c>
      <c r="Y8" s="21">
        <v>17331.716429000004</v>
      </c>
      <c r="Z8" s="21">
        <v>13835.702166666668</v>
      </c>
      <c r="AA8" s="21">
        <v>16755.734059555558</v>
      </c>
      <c r="AB8" s="21">
        <v>35879.864999999998</v>
      </c>
      <c r="AC8" s="21">
        <v>14933.115303333334</v>
      </c>
      <c r="AD8" s="21">
        <v>22078.1155105</v>
      </c>
      <c r="AE8" s="21">
        <v>11391.016523519998</v>
      </c>
      <c r="AF8" s="21">
        <v>20025.116666666669</v>
      </c>
      <c r="AG8" s="21">
        <v>9178.0143520000001</v>
      </c>
      <c r="AH8" s="21">
        <v>15875</v>
      </c>
      <c r="AI8" s="21">
        <v>3234.2857142857147</v>
      </c>
      <c r="AJ8" s="21">
        <v>1961.3095238095239</v>
      </c>
      <c r="AK8" s="21">
        <v>5224.625</v>
      </c>
      <c r="AL8" s="21">
        <v>13073.289115646259</v>
      </c>
      <c r="AM8" s="21">
        <v>22414.285714285714</v>
      </c>
      <c r="AN8" s="21">
        <v>1105.1142857142856</v>
      </c>
      <c r="AO8" s="21">
        <v>1262.5</v>
      </c>
      <c r="AP8" s="21">
        <v>1487.0825</v>
      </c>
      <c r="AQ8" s="21">
        <v>1787.8571428571429</v>
      </c>
      <c r="AR8" s="21">
        <v>16991.666666666668</v>
      </c>
      <c r="AS8" s="21">
        <v>13000</v>
      </c>
    </row>
    <row r="9" spans="1:45" ht="14.25" customHeight="1" x14ac:dyDescent="0.2">
      <c r="A9" s="41" t="s">
        <v>57</v>
      </c>
      <c r="B9" s="21">
        <v>35479.906468000001</v>
      </c>
      <c r="C9" s="21">
        <v>42967.654000000002</v>
      </c>
      <c r="D9" s="21">
        <v>15754.328803333334</v>
      </c>
      <c r="E9" s="21">
        <v>6437.4319999999998</v>
      </c>
      <c r="F9" s="21">
        <v>12125.3</v>
      </c>
      <c r="G9" s="21">
        <v>36972.979166666672</v>
      </c>
      <c r="H9" s="21">
        <v>8516</v>
      </c>
      <c r="I9" s="21">
        <v>44092</v>
      </c>
      <c r="J9" s="21">
        <v>40487.478999999999</v>
      </c>
      <c r="K9" s="21">
        <v>48479.153999999995</v>
      </c>
      <c r="L9" s="21">
        <v>39131.65</v>
      </c>
      <c r="M9" s="21">
        <v>17610.124339999998</v>
      </c>
      <c r="N9" s="21">
        <v>9242.7855</v>
      </c>
      <c r="O9" s="21">
        <v>13119.417128571426</v>
      </c>
      <c r="P9" s="21">
        <v>23045.943571428572</v>
      </c>
      <c r="Q9" s="21">
        <v>27921.258999999998</v>
      </c>
      <c r="R9" s="21">
        <v>40096.162499999999</v>
      </c>
      <c r="S9" s="21">
        <v>27557.5</v>
      </c>
      <c r="T9" s="21" t="s">
        <v>80</v>
      </c>
      <c r="U9" s="21">
        <v>168.70833333333334</v>
      </c>
      <c r="V9" s="21">
        <v>4581.9047619047615</v>
      </c>
      <c r="W9" s="21">
        <v>37904.422666666665</v>
      </c>
      <c r="X9" s="21">
        <v>187391</v>
      </c>
      <c r="Y9" s="21">
        <v>20310.139952380952</v>
      </c>
      <c r="Z9" s="21">
        <v>13732.83308111111</v>
      </c>
      <c r="AA9" s="21">
        <v>23434.285611111114</v>
      </c>
      <c r="AB9" s="21">
        <v>44378.597999999998</v>
      </c>
      <c r="AC9" s="21">
        <v>16436.505529999999</v>
      </c>
      <c r="AD9" s="21">
        <v>13668.52</v>
      </c>
      <c r="AE9" s="21">
        <v>12592.788054523808</v>
      </c>
      <c r="AF9" s="21">
        <v>17422.157694444446</v>
      </c>
      <c r="AG9" s="21">
        <v>8272.7615000000005</v>
      </c>
      <c r="AH9" s="21">
        <v>18333.333333333332</v>
      </c>
      <c r="AI9" s="21">
        <v>3152</v>
      </c>
      <c r="AJ9" s="21">
        <v>3000</v>
      </c>
      <c r="AK9" s="21">
        <v>7510</v>
      </c>
      <c r="AL9" s="21">
        <v>13767.25</v>
      </c>
      <c r="AM9" s="21">
        <v>23275</v>
      </c>
      <c r="AN9" s="21">
        <v>1149.3061224489795</v>
      </c>
      <c r="AO9" s="21">
        <v>1198.7083333333333</v>
      </c>
      <c r="AP9" s="21">
        <v>1783</v>
      </c>
      <c r="AQ9" s="21">
        <v>1977.0982142857142</v>
      </c>
      <c r="AR9" s="21">
        <v>15542.5</v>
      </c>
      <c r="AS9" s="21" t="s">
        <v>80</v>
      </c>
    </row>
    <row r="10" spans="1:45" ht="14.25" customHeight="1" x14ac:dyDescent="0.2">
      <c r="A10" s="42" t="s">
        <v>58</v>
      </c>
      <c r="B10" s="21">
        <v>25352.899999999998</v>
      </c>
      <c r="C10" s="21">
        <v>40436.03833333333</v>
      </c>
      <c r="D10" s="21">
        <v>16305.37907142857</v>
      </c>
      <c r="E10" s="21">
        <v>10108.248471428571</v>
      </c>
      <c r="F10" s="21">
        <v>12125.3</v>
      </c>
      <c r="G10" s="21">
        <v>41887.4</v>
      </c>
      <c r="H10" s="21">
        <v>7161.6428571428578</v>
      </c>
      <c r="I10" s="21" t="s">
        <v>80</v>
      </c>
      <c r="J10" s="21">
        <v>41362.495238095238</v>
      </c>
      <c r="K10" s="21">
        <v>49304.044457857141</v>
      </c>
      <c r="L10" s="21" t="s">
        <v>80</v>
      </c>
      <c r="M10" s="21">
        <v>17244.844165999999</v>
      </c>
      <c r="N10" s="21">
        <v>9907.3114292063474</v>
      </c>
      <c r="O10" s="21">
        <v>13260.175589523808</v>
      </c>
      <c r="P10" s="21">
        <v>21399.054880952383</v>
      </c>
      <c r="Q10" s="21">
        <v>27502.384999999998</v>
      </c>
      <c r="R10" s="21">
        <v>41529.152499999997</v>
      </c>
      <c r="S10" s="21" t="s">
        <v>80</v>
      </c>
      <c r="T10" s="21">
        <v>22780.866666666665</v>
      </c>
      <c r="U10" s="21">
        <v>196.65452380952382</v>
      </c>
      <c r="V10" s="21">
        <v>4517.0851700680269</v>
      </c>
      <c r="W10" s="21">
        <v>29725.356666666663</v>
      </c>
      <c r="X10" s="21">
        <v>141829.26666666666</v>
      </c>
      <c r="Y10" s="21">
        <v>14608.691616380953</v>
      </c>
      <c r="Z10" s="21">
        <v>15007.555546984129</v>
      </c>
      <c r="AA10" s="21">
        <v>29518.548389714284</v>
      </c>
      <c r="AB10" s="21">
        <v>44538.169047619049</v>
      </c>
      <c r="AC10" s="21">
        <v>13754.184457142859</v>
      </c>
      <c r="AD10" s="21">
        <v>12323.779823057142</v>
      </c>
      <c r="AE10" s="21">
        <v>11089.418614085715</v>
      </c>
      <c r="AF10" s="21">
        <v>12561.889535714283</v>
      </c>
      <c r="AG10" s="21">
        <v>6798.505324785714</v>
      </c>
      <c r="AH10" s="21">
        <v>16946.428571428572</v>
      </c>
      <c r="AI10" s="21">
        <v>2381.875</v>
      </c>
      <c r="AJ10" s="21">
        <v>3217.8571428571431</v>
      </c>
      <c r="AK10" s="21">
        <v>7880</v>
      </c>
      <c r="AL10" s="21">
        <v>19327.658730158731</v>
      </c>
      <c r="AM10" s="21">
        <v>21372.916666666668</v>
      </c>
      <c r="AN10" s="21">
        <v>1152.6140624999998</v>
      </c>
      <c r="AO10" s="21">
        <v>1275.625</v>
      </c>
      <c r="AP10" s="21">
        <v>2046.7627380952381</v>
      </c>
      <c r="AQ10" s="21">
        <v>1796.9444444444443</v>
      </c>
      <c r="AR10" s="21">
        <v>12656.25</v>
      </c>
      <c r="AS10" s="21" t="s">
        <v>80</v>
      </c>
    </row>
    <row r="11" spans="1:45" ht="14.25" customHeight="1" x14ac:dyDescent="0.2">
      <c r="A11" s="42" t="s">
        <v>59</v>
      </c>
      <c r="B11" s="21">
        <v>31043.52375</v>
      </c>
      <c r="C11" s="21">
        <v>38507.013333333336</v>
      </c>
      <c r="D11" s="21">
        <v>17181.182666666668</v>
      </c>
      <c r="E11" s="21">
        <v>10541.172422222222</v>
      </c>
      <c r="F11" s="21">
        <v>12125.3</v>
      </c>
      <c r="G11" s="21">
        <v>42162.974999999999</v>
      </c>
      <c r="H11" s="21">
        <v>9034.4</v>
      </c>
      <c r="I11" s="21" t="s">
        <v>80</v>
      </c>
      <c r="J11" s="21">
        <v>44328.994500000001</v>
      </c>
      <c r="K11" s="21">
        <v>53947.278495000006</v>
      </c>
      <c r="L11" s="21" t="s">
        <v>80</v>
      </c>
      <c r="M11" s="21">
        <v>15156.625</v>
      </c>
      <c r="N11" s="21">
        <v>10192.08626</v>
      </c>
      <c r="O11" s="21">
        <v>13075.482599999999</v>
      </c>
      <c r="P11" s="21">
        <v>26982.19388285714</v>
      </c>
      <c r="Q11" s="21">
        <v>27724.419714285716</v>
      </c>
      <c r="R11" s="21">
        <v>44812.169333333331</v>
      </c>
      <c r="S11" s="21" t="s">
        <v>80</v>
      </c>
      <c r="T11" s="21">
        <v>23331.943179999998</v>
      </c>
      <c r="U11" s="21">
        <v>173.94444444444446</v>
      </c>
      <c r="V11" s="21">
        <v>4530.7448979591836</v>
      </c>
      <c r="W11" s="21">
        <v>25242.67</v>
      </c>
      <c r="X11" s="21">
        <v>108655.28571428571</v>
      </c>
      <c r="Y11" s="21">
        <v>15682.739667380953</v>
      </c>
      <c r="Z11" s="21">
        <v>16032.21863333333</v>
      </c>
      <c r="AA11" s="21">
        <v>22726.276571428571</v>
      </c>
      <c r="AB11" s="21">
        <v>44118.245238095238</v>
      </c>
      <c r="AC11" s="21">
        <v>14062.445276666667</v>
      </c>
      <c r="AD11" s="21">
        <v>10540.74375</v>
      </c>
      <c r="AE11" s="21">
        <v>9274.7411770000017</v>
      </c>
      <c r="AF11" s="21">
        <v>12658.078333333333</v>
      </c>
      <c r="AG11" s="21">
        <v>6964.6988333333338</v>
      </c>
      <c r="AH11" s="21">
        <v>12294.443333333335</v>
      </c>
      <c r="AI11" s="21">
        <v>2578.125</v>
      </c>
      <c r="AJ11" s="21">
        <v>2939.5178571428573</v>
      </c>
      <c r="AK11" s="21">
        <v>8133.25</v>
      </c>
      <c r="AL11" s="21">
        <v>14885.306122448979</v>
      </c>
      <c r="AM11" s="21">
        <v>23703.333333333332</v>
      </c>
      <c r="AN11" s="21">
        <v>1464</v>
      </c>
      <c r="AO11" s="21">
        <v>1483</v>
      </c>
      <c r="AP11" s="21">
        <v>2132.0857142857144</v>
      </c>
      <c r="AQ11" s="21">
        <v>1713.6666666666667</v>
      </c>
      <c r="AR11" s="21">
        <v>18852.666666666668</v>
      </c>
      <c r="AS11" s="21" t="s">
        <v>80</v>
      </c>
    </row>
    <row r="12" spans="1:45" ht="14.25" customHeight="1" x14ac:dyDescent="0.2">
      <c r="A12" s="42" t="s">
        <v>60</v>
      </c>
      <c r="B12" s="21">
        <v>30117.297803333331</v>
      </c>
      <c r="C12" s="21">
        <v>34788.587999999996</v>
      </c>
      <c r="D12" s="21">
        <v>16912.431428571428</v>
      </c>
      <c r="E12" s="21">
        <v>7054.7199999999993</v>
      </c>
      <c r="F12" s="21">
        <v>12125.3</v>
      </c>
      <c r="G12" s="21">
        <v>36734.147499999999</v>
      </c>
      <c r="H12" s="21">
        <v>7000</v>
      </c>
      <c r="I12" s="21" t="s">
        <v>80</v>
      </c>
      <c r="J12" s="21">
        <v>43099.93</v>
      </c>
      <c r="K12" s="21">
        <v>59248.625</v>
      </c>
      <c r="L12" s="21">
        <v>21660.195</v>
      </c>
      <c r="M12" s="21">
        <v>16377.028571428571</v>
      </c>
      <c r="N12" s="21">
        <v>6877.7614821428569</v>
      </c>
      <c r="O12" s="21">
        <v>13200.681833999999</v>
      </c>
      <c r="P12" s="21">
        <v>27885.862922222219</v>
      </c>
      <c r="Q12" s="21">
        <v>27322.750925925928</v>
      </c>
      <c r="R12" s="21">
        <v>31834.423999999999</v>
      </c>
      <c r="S12" s="21" t="s">
        <v>80</v>
      </c>
      <c r="T12" s="21" t="s">
        <v>80</v>
      </c>
      <c r="U12" s="21">
        <v>174.74074074074073</v>
      </c>
      <c r="V12" s="21">
        <v>4001.2037037037039</v>
      </c>
      <c r="W12" s="21">
        <v>19620.939999999999</v>
      </c>
      <c r="X12" s="21" t="s">
        <v>80</v>
      </c>
      <c r="Y12" s="21">
        <v>14881.05</v>
      </c>
      <c r="Z12" s="21">
        <v>14741.950238095236</v>
      </c>
      <c r="AA12" s="21">
        <v>23219.925004444442</v>
      </c>
      <c r="AB12" s="21">
        <v>41815.750500000002</v>
      </c>
      <c r="AC12" s="21">
        <v>14737.499045714285</v>
      </c>
      <c r="AD12" s="21">
        <v>11111.183999999999</v>
      </c>
      <c r="AE12" s="21">
        <v>10780.325280612245</v>
      </c>
      <c r="AF12" s="21">
        <v>7709.8011428571426</v>
      </c>
      <c r="AG12" s="21">
        <v>7364.4138095238095</v>
      </c>
      <c r="AH12" s="21">
        <v>7571.4285714285716</v>
      </c>
      <c r="AI12" s="21">
        <v>3583.3333333333335</v>
      </c>
      <c r="AJ12" s="21">
        <v>2933.3333333333339</v>
      </c>
      <c r="AK12" s="21" t="s">
        <v>80</v>
      </c>
      <c r="AL12" s="21">
        <v>14995.555555555557</v>
      </c>
      <c r="AM12" s="21">
        <v>20955.416666666664</v>
      </c>
      <c r="AN12" s="21">
        <v>1883.7962962962963</v>
      </c>
      <c r="AO12" s="21">
        <v>1485.952380952381</v>
      </c>
      <c r="AP12" s="21">
        <v>2766.5972222222222</v>
      </c>
      <c r="AQ12" s="21" t="s">
        <v>80</v>
      </c>
      <c r="AR12" s="21">
        <v>16000</v>
      </c>
      <c r="AS12" s="21" t="s">
        <v>80</v>
      </c>
    </row>
    <row r="13" spans="1:45" ht="14.25" customHeight="1" x14ac:dyDescent="0.2">
      <c r="A13" s="42" t="s">
        <v>61</v>
      </c>
      <c r="B13" s="21">
        <v>29327.650501</v>
      </c>
      <c r="C13" s="21">
        <v>36596.36</v>
      </c>
      <c r="D13" s="21">
        <v>14774.123750571429</v>
      </c>
      <c r="E13" s="21">
        <v>5731.96</v>
      </c>
      <c r="F13" s="21">
        <v>12125.3</v>
      </c>
      <c r="G13" s="21">
        <v>46296.6</v>
      </c>
      <c r="H13" s="21">
        <v>7073.4285714285716</v>
      </c>
      <c r="I13" s="21" t="s">
        <v>80</v>
      </c>
      <c r="J13" s="21">
        <v>40302.056392857143</v>
      </c>
      <c r="K13" s="21">
        <v>53967.663171428561</v>
      </c>
      <c r="L13" s="21">
        <v>20282.32</v>
      </c>
      <c r="M13" s="21">
        <v>18599.449088095236</v>
      </c>
      <c r="N13" s="21">
        <v>7184.9724921428551</v>
      </c>
      <c r="O13" s="21">
        <v>16082.294547619049</v>
      </c>
      <c r="P13" s="21">
        <v>28461.910904761902</v>
      </c>
      <c r="Q13" s="21">
        <v>26489.393795918368</v>
      </c>
      <c r="R13" s="21">
        <v>34332.708214285711</v>
      </c>
      <c r="S13" s="21">
        <v>30313.25</v>
      </c>
      <c r="T13" s="21" t="s">
        <v>80</v>
      </c>
      <c r="U13" s="21">
        <v>144.64880952380952</v>
      </c>
      <c r="V13" s="21">
        <v>3845.6938775510203</v>
      </c>
      <c r="W13" s="21">
        <v>25444.758333333335</v>
      </c>
      <c r="X13" s="21">
        <v>160620.85714285713</v>
      </c>
      <c r="Y13" s="21">
        <v>26748.936704761905</v>
      </c>
      <c r="Z13" s="21">
        <v>15739.794190476192</v>
      </c>
      <c r="AA13" s="21">
        <v>23532.21534285714</v>
      </c>
      <c r="AB13" s="21">
        <v>44224.275999999998</v>
      </c>
      <c r="AC13" s="21">
        <v>14631.667747619047</v>
      </c>
      <c r="AD13" s="21">
        <v>12610.312</v>
      </c>
      <c r="AE13" s="21">
        <v>8934.5351785714283</v>
      </c>
      <c r="AF13" s="21">
        <v>13174.059714285713</v>
      </c>
      <c r="AG13" s="21">
        <v>13049.132380952382</v>
      </c>
      <c r="AH13" s="21">
        <v>13833.333333333332</v>
      </c>
      <c r="AI13" s="21">
        <v>3140</v>
      </c>
      <c r="AJ13" s="21">
        <v>2171.4285714285711</v>
      </c>
      <c r="AK13" s="21">
        <v>4750</v>
      </c>
      <c r="AL13" s="21">
        <v>17311.102040816328</v>
      </c>
      <c r="AM13" s="21">
        <v>17720.678571428572</v>
      </c>
      <c r="AN13" s="21">
        <v>2282.6190476190477</v>
      </c>
      <c r="AO13" s="21">
        <v>1750.4365079365077</v>
      </c>
      <c r="AP13" s="21">
        <v>2415.333333333333</v>
      </c>
      <c r="AQ13" s="21">
        <v>3000</v>
      </c>
      <c r="AR13" s="21">
        <v>18171.114285714284</v>
      </c>
      <c r="AS13" s="21">
        <v>4872.2222222222217</v>
      </c>
    </row>
    <row r="14" spans="1:45" ht="14.25" customHeight="1" x14ac:dyDescent="0.2">
      <c r="A14" s="42" t="s">
        <v>62</v>
      </c>
      <c r="B14" s="21">
        <v>32288.846650095242</v>
      </c>
      <c r="C14" s="21">
        <v>35809.002857142863</v>
      </c>
      <c r="D14" s="21">
        <v>14538.5477532</v>
      </c>
      <c r="E14" s="21">
        <v>5810.6957142857136</v>
      </c>
      <c r="F14" s="21">
        <v>12125.3</v>
      </c>
      <c r="G14" s="21">
        <v>38396.783333333333</v>
      </c>
      <c r="H14" s="21">
        <v>8146.0408163265301</v>
      </c>
      <c r="I14" s="21" t="s">
        <v>80</v>
      </c>
      <c r="J14" s="21">
        <v>38985.988928571423</v>
      </c>
      <c r="K14" s="21">
        <v>54788.089314285717</v>
      </c>
      <c r="L14" s="21">
        <v>24617.996589999999</v>
      </c>
      <c r="M14" s="21">
        <v>23644.334999999999</v>
      </c>
      <c r="N14" s="21">
        <v>8458.2074129142857</v>
      </c>
      <c r="O14" s="21">
        <v>14489.966242771428</v>
      </c>
      <c r="P14" s="21">
        <v>30732.753885714286</v>
      </c>
      <c r="Q14" s="21">
        <v>28430.341632653057</v>
      </c>
      <c r="R14" s="21">
        <v>33309.40638095238</v>
      </c>
      <c r="S14" s="21">
        <v>33069</v>
      </c>
      <c r="T14" s="21" t="s">
        <v>80</v>
      </c>
      <c r="U14" s="21">
        <v>126.78571428571429</v>
      </c>
      <c r="V14" s="21">
        <v>3267.6734693877547</v>
      </c>
      <c r="W14" s="21">
        <v>30509.214444444446</v>
      </c>
      <c r="X14" s="21">
        <v>146973.33333333334</v>
      </c>
      <c r="Y14" s="21">
        <v>22073.557499999999</v>
      </c>
      <c r="Z14" s="21">
        <v>16115.101095238095</v>
      </c>
      <c r="AA14" s="21">
        <v>18649.976420476189</v>
      </c>
      <c r="AB14" s="21">
        <v>44317.70904761905</v>
      </c>
      <c r="AC14" s="21">
        <v>16356.557285714285</v>
      </c>
      <c r="AD14" s="21">
        <v>12087.509376685712</v>
      </c>
      <c r="AE14" s="21">
        <v>9760.0791428571429</v>
      </c>
      <c r="AF14" s="21">
        <v>10820.868383020001</v>
      </c>
      <c r="AG14" s="21">
        <v>12559.986755952381</v>
      </c>
      <c r="AH14" s="21">
        <v>13255.555555555557</v>
      </c>
      <c r="AI14" s="21">
        <v>3102.8571428571427</v>
      </c>
      <c r="AJ14" s="21">
        <v>2891.1564625850338</v>
      </c>
      <c r="AK14" s="21">
        <v>6267.833333333333</v>
      </c>
      <c r="AL14" s="21">
        <v>20522.965510204082</v>
      </c>
      <c r="AM14" s="21">
        <v>14604.285714285714</v>
      </c>
      <c r="AN14" s="21">
        <v>2042.0952380952381</v>
      </c>
      <c r="AO14" s="21">
        <v>1577.4444444444446</v>
      </c>
      <c r="AP14" s="21">
        <v>2094.1095238095236</v>
      </c>
      <c r="AQ14" s="21">
        <v>3000</v>
      </c>
      <c r="AR14" s="21">
        <v>19543.266666666666</v>
      </c>
      <c r="AS14" s="21">
        <v>3570</v>
      </c>
    </row>
    <row r="15" spans="1:45" ht="14.25" customHeight="1" x14ac:dyDescent="0.2">
      <c r="A15" s="42" t="s">
        <v>63</v>
      </c>
      <c r="B15" s="21">
        <v>32527.322431333338</v>
      </c>
      <c r="C15" s="21">
        <v>36791.624571428569</v>
      </c>
      <c r="D15" s="21">
        <v>17108.162582010584</v>
      </c>
      <c r="E15" s="21">
        <v>6676.7885714285721</v>
      </c>
      <c r="F15" s="21">
        <v>12125.3</v>
      </c>
      <c r="G15" s="21">
        <v>37156.695833333331</v>
      </c>
      <c r="H15" s="21">
        <v>8250</v>
      </c>
      <c r="I15" s="21" t="s">
        <v>80</v>
      </c>
      <c r="J15" s="21">
        <v>38481.701259259258</v>
      </c>
      <c r="K15" s="21">
        <v>48393.401183888891</v>
      </c>
      <c r="L15" s="21">
        <v>24985.393179999999</v>
      </c>
      <c r="M15" s="21">
        <v>31180.355923333329</v>
      </c>
      <c r="N15" s="21">
        <v>10765.505052910054</v>
      </c>
      <c r="O15" s="21">
        <v>14278.279116031747</v>
      </c>
      <c r="P15" s="21">
        <v>27571.278749999998</v>
      </c>
      <c r="Q15" s="21">
        <v>28193.072182539683</v>
      </c>
      <c r="R15" s="21">
        <v>35964.724603174604</v>
      </c>
      <c r="S15" s="21">
        <v>32824.044444444444</v>
      </c>
      <c r="T15" s="21" t="s">
        <v>80</v>
      </c>
      <c r="U15" s="21">
        <v>138.54444444444442</v>
      </c>
      <c r="V15" s="21">
        <v>3774.5383597883597</v>
      </c>
      <c r="W15" s="21">
        <v>44951.794000000002</v>
      </c>
      <c r="X15" s="21">
        <v>140149.57142857142</v>
      </c>
      <c r="Y15" s="21">
        <v>18375.877662628573</v>
      </c>
      <c r="Z15" s="21">
        <v>20303.887170211641</v>
      </c>
      <c r="AA15" s="21">
        <v>12708.967850000001</v>
      </c>
      <c r="AB15" s="21">
        <v>46809.840211640214</v>
      </c>
      <c r="AC15" s="21">
        <v>15952.731138783069</v>
      </c>
      <c r="AD15" s="21">
        <v>15373.913525428572</v>
      </c>
      <c r="AE15" s="21">
        <v>13869.296071428571</v>
      </c>
      <c r="AF15" s="21">
        <v>12978.448233299998</v>
      </c>
      <c r="AG15" s="21">
        <v>6963.5834107142855</v>
      </c>
      <c r="AH15" s="21">
        <v>16500.001666666667</v>
      </c>
      <c r="AI15" s="21">
        <v>3151.4285714285716</v>
      </c>
      <c r="AJ15" s="21">
        <v>2971.4285714285716</v>
      </c>
      <c r="AK15" s="21">
        <v>4849.5238095238092</v>
      </c>
      <c r="AL15" s="21">
        <v>22579.365079365081</v>
      </c>
      <c r="AM15" s="21">
        <v>16793.993055555558</v>
      </c>
      <c r="AN15" s="21">
        <v>1955.3125</v>
      </c>
      <c r="AO15" s="21">
        <v>1505.1666666666665</v>
      </c>
      <c r="AP15" s="21">
        <v>1891.656746031746</v>
      </c>
      <c r="AQ15" s="21">
        <v>3000</v>
      </c>
      <c r="AR15" s="21">
        <v>19732.804232804232</v>
      </c>
      <c r="AS15" s="21">
        <v>4421.7777777777783</v>
      </c>
    </row>
    <row r="16" spans="1:45" ht="14.25" customHeight="1" x14ac:dyDescent="0.2">
      <c r="A16" s="42" t="s">
        <v>64</v>
      </c>
      <c r="B16" s="21">
        <v>32349.112855466668</v>
      </c>
      <c r="C16" s="21">
        <v>35053.14</v>
      </c>
      <c r="D16" s="21">
        <v>15928.733659523808</v>
      </c>
      <c r="E16" s="21">
        <v>7311.9233333333332</v>
      </c>
      <c r="F16" s="21">
        <v>12125.3</v>
      </c>
      <c r="G16" s="21">
        <v>79304.238633333327</v>
      </c>
      <c r="H16" s="21">
        <v>7850</v>
      </c>
      <c r="I16" s="21" t="s">
        <v>80</v>
      </c>
      <c r="J16" s="21">
        <v>49760.971428571429</v>
      </c>
      <c r="K16" s="21">
        <v>57201.496428571423</v>
      </c>
      <c r="L16" s="21">
        <v>24998.589285714286</v>
      </c>
      <c r="M16" s="21">
        <v>18312.234325000001</v>
      </c>
      <c r="N16" s="21">
        <v>12978.270238095236</v>
      </c>
      <c r="O16" s="21">
        <v>15646.560606666666</v>
      </c>
      <c r="P16" s="21">
        <v>28163.764999999999</v>
      </c>
      <c r="Q16" s="21">
        <v>28192.634761904763</v>
      </c>
      <c r="R16" s="21">
        <v>42870.021714285715</v>
      </c>
      <c r="S16" s="21">
        <v>28974.742857142854</v>
      </c>
      <c r="T16" s="21" t="s">
        <v>80</v>
      </c>
      <c r="U16" s="21">
        <v>150.2982857142857</v>
      </c>
      <c r="V16" s="21">
        <v>3960.5654761904757</v>
      </c>
      <c r="W16" s="21">
        <v>36375.9</v>
      </c>
      <c r="X16" s="21">
        <v>132276</v>
      </c>
      <c r="Y16" s="21">
        <v>16740.393892857144</v>
      </c>
      <c r="Z16" s="21">
        <v>22689.008333333335</v>
      </c>
      <c r="AA16" s="21">
        <v>16317.101944444443</v>
      </c>
      <c r="AB16" s="21">
        <v>44249.471428571429</v>
      </c>
      <c r="AC16" s="21">
        <v>17222.545161904764</v>
      </c>
      <c r="AD16" s="21">
        <v>13095.324000000001</v>
      </c>
      <c r="AE16" s="21">
        <v>11621.391428571427</v>
      </c>
      <c r="AF16" s="21">
        <v>14571.028124999999</v>
      </c>
      <c r="AG16" s="21">
        <v>7008.7908333333335</v>
      </c>
      <c r="AH16" s="21">
        <v>15375</v>
      </c>
      <c r="AI16" s="21">
        <v>3001.4285714285716</v>
      </c>
      <c r="AJ16" s="21">
        <v>2535.7142857142858</v>
      </c>
      <c r="AK16" s="21">
        <v>3732.7380952380954</v>
      </c>
      <c r="AL16" s="21">
        <v>19974.702380952382</v>
      </c>
      <c r="AM16" s="21">
        <v>19459.642857142855</v>
      </c>
      <c r="AN16" s="21">
        <v>988.01651428571449</v>
      </c>
      <c r="AO16" s="21">
        <v>1407.25</v>
      </c>
      <c r="AP16" s="21">
        <v>2103.25</v>
      </c>
      <c r="AQ16" s="21">
        <v>1758.6666666666667</v>
      </c>
      <c r="AR16" s="21">
        <v>17500</v>
      </c>
      <c r="AS16" s="21">
        <v>6303.5714285714284</v>
      </c>
    </row>
    <row r="17" spans="1:45" ht="14.25" customHeight="1" x14ac:dyDescent="0.2">
      <c r="A17" s="41" t="s">
        <v>65</v>
      </c>
      <c r="B17" s="21">
        <v>33381.4226844</v>
      </c>
      <c r="C17" s="21">
        <v>35631.847499999996</v>
      </c>
      <c r="D17" s="21">
        <v>15258.351542857141</v>
      </c>
      <c r="E17" s="21">
        <v>5464.2585714285715</v>
      </c>
      <c r="F17" s="21">
        <v>12125.3</v>
      </c>
      <c r="G17" s="21">
        <v>41342.548857142858</v>
      </c>
      <c r="H17" s="21">
        <v>8811.6</v>
      </c>
      <c r="I17" s="21" t="s">
        <v>80</v>
      </c>
      <c r="J17" s="21">
        <v>42517.285714285717</v>
      </c>
      <c r="K17" s="21">
        <v>56654.720634920632</v>
      </c>
      <c r="L17" s="21">
        <v>24250.6</v>
      </c>
      <c r="M17" s="21">
        <v>17676.997206666663</v>
      </c>
      <c r="N17" s="21">
        <v>13575.349404761904</v>
      </c>
      <c r="O17" s="21">
        <v>14995.391753968253</v>
      </c>
      <c r="P17" s="21">
        <v>27416.662803333333</v>
      </c>
      <c r="Q17" s="21">
        <v>28191.747672857146</v>
      </c>
      <c r="R17" s="21">
        <v>40135.267904761895</v>
      </c>
      <c r="S17" s="21">
        <v>29825.088571428572</v>
      </c>
      <c r="T17" s="21" t="s">
        <v>80</v>
      </c>
      <c r="U17" s="21">
        <v>153.81269841269838</v>
      </c>
      <c r="V17" s="21">
        <v>4746.0748299319739</v>
      </c>
      <c r="W17" s="21">
        <v>42396.55761904762</v>
      </c>
      <c r="X17" s="21">
        <v>154322</v>
      </c>
      <c r="Y17" s="21">
        <v>28174.263095238093</v>
      </c>
      <c r="Z17" s="21">
        <v>20959.447142857141</v>
      </c>
      <c r="AA17" s="21">
        <v>21781.9729047619</v>
      </c>
      <c r="AB17" s="21">
        <v>47845.069047619043</v>
      </c>
      <c r="AC17" s="21">
        <v>14632.245142857144</v>
      </c>
      <c r="AD17" s="21">
        <v>16512.453999999998</v>
      </c>
      <c r="AE17" s="21">
        <v>12475.398353571427</v>
      </c>
      <c r="AF17" s="21">
        <v>15610.7726</v>
      </c>
      <c r="AG17" s="21">
        <v>8956.1875</v>
      </c>
      <c r="AH17" s="21">
        <v>11000</v>
      </c>
      <c r="AI17" s="21">
        <v>3240.9142857142856</v>
      </c>
      <c r="AJ17" s="21">
        <v>6533.333333333333</v>
      </c>
      <c r="AK17" s="21">
        <v>4251.1547619047615</v>
      </c>
      <c r="AL17" s="21">
        <v>14836.190476190475</v>
      </c>
      <c r="AM17" s="21">
        <v>19311.25</v>
      </c>
      <c r="AN17" s="21">
        <v>940.2555555555557</v>
      </c>
      <c r="AO17" s="21">
        <v>1387.7777777777781</v>
      </c>
      <c r="AP17" s="21">
        <v>1861.1111111111111</v>
      </c>
      <c r="AQ17" s="21">
        <v>2500</v>
      </c>
      <c r="AR17" s="21">
        <v>17562.5</v>
      </c>
      <c r="AS17" s="21">
        <v>5000</v>
      </c>
    </row>
    <row r="18" spans="1:45" ht="14.25" customHeight="1" x14ac:dyDescent="0.2">
      <c r="A18" s="41" t="s">
        <v>66</v>
      </c>
      <c r="B18" s="21">
        <v>24228.554</v>
      </c>
      <c r="C18" s="21">
        <v>36858.15625</v>
      </c>
      <c r="D18" s="21">
        <v>15195.2055</v>
      </c>
      <c r="E18" s="21">
        <v>6834.26</v>
      </c>
      <c r="F18" s="21">
        <v>12125.3</v>
      </c>
      <c r="G18" s="21">
        <v>33752.425999999999</v>
      </c>
      <c r="H18" s="21">
        <v>8662.5</v>
      </c>
      <c r="I18" s="21" t="s">
        <v>80</v>
      </c>
      <c r="J18" s="21">
        <v>52267.391666666656</v>
      </c>
      <c r="K18" s="21">
        <v>59891.651704999997</v>
      </c>
      <c r="L18" s="21" t="s">
        <v>80</v>
      </c>
      <c r="M18" s="21">
        <v>23523.081999999999</v>
      </c>
      <c r="N18" s="21">
        <v>15858.422666666664</v>
      </c>
      <c r="O18" s="21">
        <v>13339.313695800001</v>
      </c>
      <c r="P18" s="21">
        <v>25265.212035</v>
      </c>
      <c r="Q18" s="21">
        <v>33341.513055555559</v>
      </c>
      <c r="R18" s="21">
        <v>37548.012333333332</v>
      </c>
      <c r="S18" s="21" t="s">
        <v>80</v>
      </c>
      <c r="T18" s="21" t="s">
        <v>80</v>
      </c>
      <c r="U18" s="21">
        <v>149.80000000000001</v>
      </c>
      <c r="V18" s="21">
        <v>6508.583333333333</v>
      </c>
      <c r="W18" s="21">
        <v>47031.466666666667</v>
      </c>
      <c r="X18" s="21">
        <v>169019.33333333334</v>
      </c>
      <c r="Y18" s="21">
        <v>41310.004761904769</v>
      </c>
      <c r="Z18" s="21">
        <v>17425.525833333333</v>
      </c>
      <c r="AA18" s="21">
        <v>36467.758333333331</v>
      </c>
      <c r="AB18" s="21">
        <v>45745.46837166667</v>
      </c>
      <c r="AC18" s="21">
        <v>18556.118200000001</v>
      </c>
      <c r="AD18" s="21">
        <v>19373.28993333333</v>
      </c>
      <c r="AE18" s="21">
        <v>40342.095078285718</v>
      </c>
      <c r="AF18" s="21">
        <v>13155.950499999999</v>
      </c>
      <c r="AG18" s="21">
        <v>9034.4640276000009</v>
      </c>
      <c r="AH18" s="21">
        <v>19500</v>
      </c>
      <c r="AI18" s="21">
        <v>2541.6666666666665</v>
      </c>
      <c r="AJ18" s="21">
        <v>3285.7142857142858</v>
      </c>
      <c r="AK18" s="21">
        <v>4333.333333333333</v>
      </c>
      <c r="AL18" s="21">
        <v>15225</v>
      </c>
      <c r="AM18" s="21">
        <v>16862.5</v>
      </c>
      <c r="AN18" s="21">
        <v>1050.4479166666665</v>
      </c>
      <c r="AO18" s="21">
        <v>1636.25</v>
      </c>
      <c r="AP18" s="21">
        <v>2166.5625</v>
      </c>
      <c r="AQ18" s="21">
        <v>3000</v>
      </c>
      <c r="AR18" s="21">
        <v>18750</v>
      </c>
      <c r="AS18" s="21" t="s">
        <v>80</v>
      </c>
    </row>
    <row r="19" spans="1:45" ht="14.25" customHeight="1" x14ac:dyDescent="0.2">
      <c r="A19" s="43" t="s">
        <v>67</v>
      </c>
      <c r="B19" s="22" t="s">
        <v>80</v>
      </c>
      <c r="C19" s="22">
        <v>31553.337499999998</v>
      </c>
      <c r="D19" s="22">
        <v>16679.176875000001</v>
      </c>
      <c r="E19" s="22">
        <v>7054.7199999999993</v>
      </c>
      <c r="F19" s="22">
        <v>12125.3</v>
      </c>
      <c r="G19" s="22">
        <v>44092</v>
      </c>
      <c r="H19" s="22">
        <v>6000</v>
      </c>
      <c r="I19" s="22" t="s">
        <v>80</v>
      </c>
      <c r="J19" s="22">
        <v>31966.7</v>
      </c>
      <c r="K19" s="22">
        <v>60259.066666666666</v>
      </c>
      <c r="L19" s="22" t="s">
        <v>80</v>
      </c>
      <c r="M19" s="22">
        <v>24565.542857142857</v>
      </c>
      <c r="N19" s="22">
        <v>11629.264999999999</v>
      </c>
      <c r="O19" s="22">
        <v>14954.536666666667</v>
      </c>
      <c r="P19" s="22">
        <v>27754.339285714286</v>
      </c>
      <c r="Q19" s="22">
        <v>29153.210476190474</v>
      </c>
      <c r="R19" s="22">
        <v>38186.821428571428</v>
      </c>
      <c r="S19" s="22">
        <v>35273.599999999999</v>
      </c>
      <c r="T19" s="22" t="s">
        <v>80</v>
      </c>
      <c r="U19" s="22">
        <v>163.44444444444443</v>
      </c>
      <c r="V19" s="22">
        <v>6140.2777777777783</v>
      </c>
      <c r="W19" s="22">
        <v>47950.049999999996</v>
      </c>
      <c r="X19" s="22" t="s">
        <v>80</v>
      </c>
      <c r="Y19" s="22">
        <v>45089.319047619043</v>
      </c>
      <c r="Z19" s="22">
        <v>19734.844333333334</v>
      </c>
      <c r="AA19" s="22">
        <v>43833.921825396828</v>
      </c>
      <c r="AB19" s="22">
        <v>51991.816666666666</v>
      </c>
      <c r="AC19" s="22" t="s">
        <v>80</v>
      </c>
      <c r="AD19" s="22">
        <v>23148.3</v>
      </c>
      <c r="AE19" s="22">
        <v>39966.248571428572</v>
      </c>
      <c r="AF19" s="22">
        <v>11067.879357142856</v>
      </c>
      <c r="AG19" s="22">
        <v>7926.061904761903</v>
      </c>
      <c r="AH19" s="22">
        <v>10857.142857142857</v>
      </c>
      <c r="AI19" s="22">
        <v>3100</v>
      </c>
      <c r="AJ19" s="22">
        <v>5428.5714285714284</v>
      </c>
      <c r="AK19" s="22">
        <v>5000</v>
      </c>
      <c r="AL19" s="22">
        <v>10841.904761904761</v>
      </c>
      <c r="AM19" s="22">
        <v>11223.809523809525</v>
      </c>
      <c r="AN19" s="22">
        <v>1353.8785714285714</v>
      </c>
      <c r="AO19" s="22">
        <v>1757.8571428571429</v>
      </c>
      <c r="AP19" s="22">
        <v>1627.8571428571429</v>
      </c>
      <c r="AQ19" s="22">
        <v>2273.5714285714284</v>
      </c>
      <c r="AR19" s="22">
        <v>16917</v>
      </c>
      <c r="AS19" s="22" t="s">
        <v>80</v>
      </c>
    </row>
    <row r="20" spans="1:45" ht="12.75" customHeight="1" x14ac:dyDescent="0.2">
      <c r="A20" s="61" t="s">
        <v>164</v>
      </c>
      <c r="B20" s="61"/>
      <c r="C20" s="61"/>
      <c r="D20" s="6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s="25" customFormat="1" ht="11.25" customHeight="1" x14ac:dyDescent="0.2">
      <c r="A21" s="23" t="s">
        <v>68</v>
      </c>
    </row>
    <row r="22" spans="1:45" s="25" customFormat="1" ht="11.25" customHeight="1" x14ac:dyDescent="0.2">
      <c r="A22" s="23" t="s">
        <v>71</v>
      </c>
    </row>
    <row r="23" spans="1:45" s="25" customFormat="1" ht="11.25" customHeight="1" x14ac:dyDescent="0.2">
      <c r="A23" s="23" t="s">
        <v>162</v>
      </c>
    </row>
    <row r="24" spans="1:45" ht="11.25" customHeight="1" x14ac:dyDescent="0.2">
      <c r="A24" s="23" t="s">
        <v>131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25" customFormat="1" ht="11.25" customHeight="1" x14ac:dyDescent="0.2">
      <c r="A25" s="23" t="s">
        <v>161</v>
      </c>
    </row>
    <row r="26" spans="1:45" x14ac:dyDescent="0.2">
      <c r="A26" s="25"/>
      <c r="B26" s="20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x14ac:dyDescent="0.2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x14ac:dyDescent="0.2">
      <c r="A28" s="2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</sheetData>
  <mergeCells count="10">
    <mergeCell ref="A20:D20"/>
    <mergeCell ref="A1:AS1"/>
    <mergeCell ref="A4:A6"/>
    <mergeCell ref="B4:F4"/>
    <mergeCell ref="G4:H4"/>
    <mergeCell ref="I4:L4"/>
    <mergeCell ref="M4:T4"/>
    <mergeCell ref="U4:V4"/>
    <mergeCell ref="W4:AJ4"/>
    <mergeCell ref="AK4:AS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0969-FA3D-4123-8C22-93F3AAD22409}">
  <dimension ref="A2:N86"/>
  <sheetViews>
    <sheetView workbookViewId="0">
      <selection activeCell="A87" sqref="A87"/>
    </sheetView>
  </sheetViews>
  <sheetFormatPr baseColWidth="10" defaultColWidth="20.140625" defaultRowHeight="12" x14ac:dyDescent="0.2"/>
  <cols>
    <col min="1" max="1" width="19.5703125" style="24" customWidth="1"/>
    <col min="2" max="2" width="10.140625" style="55" customWidth="1"/>
    <col min="3" max="14" width="9.28515625" style="55" customWidth="1"/>
    <col min="15" max="16384" width="20.140625" style="24"/>
  </cols>
  <sheetData>
    <row r="2" spans="1:14" x14ac:dyDescent="0.2">
      <c r="A2" s="24" t="s">
        <v>217</v>
      </c>
    </row>
    <row r="3" spans="1:14" x14ac:dyDescent="0.2">
      <c r="A3" s="24" t="s">
        <v>52</v>
      </c>
    </row>
    <row r="5" spans="1:14" x14ac:dyDescent="0.2">
      <c r="A5" s="50" t="s">
        <v>216</v>
      </c>
      <c r="B5" s="57" t="s">
        <v>55</v>
      </c>
      <c r="C5" s="57" t="s">
        <v>56</v>
      </c>
      <c r="D5" s="57" t="s">
        <v>57</v>
      </c>
      <c r="E5" s="57" t="s">
        <v>58</v>
      </c>
      <c r="F5" s="57" t="s">
        <v>59</v>
      </c>
      <c r="G5" s="57" t="s">
        <v>60</v>
      </c>
      <c r="H5" s="57" t="s">
        <v>61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66</v>
      </c>
      <c r="N5" s="57" t="s">
        <v>67</v>
      </c>
    </row>
    <row r="6" spans="1:14" x14ac:dyDescent="0.2">
      <c r="A6" s="44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">
      <c r="A7" s="24" t="s">
        <v>8</v>
      </c>
      <c r="B7" s="48">
        <f>AVERAGE(C7:N7)</f>
        <v>22602.536225796579</v>
      </c>
      <c r="C7" s="49">
        <v>20916.662291229124</v>
      </c>
      <c r="D7" s="49">
        <v>21245.126179284594</v>
      </c>
      <c r="E7" s="49">
        <v>21383.333333333332</v>
      </c>
      <c r="F7" s="49">
        <v>22726.411427601088</v>
      </c>
      <c r="G7" s="49">
        <v>23345.381135335756</v>
      </c>
      <c r="H7" s="49">
        <v>22993.939671744953</v>
      </c>
      <c r="I7" s="49">
        <v>22980.454545454544</v>
      </c>
      <c r="J7" s="49">
        <v>23396.685339830281</v>
      </c>
      <c r="K7" s="49">
        <v>22677.575757575763</v>
      </c>
      <c r="L7" s="49">
        <v>23001.876958529188</v>
      </c>
      <c r="M7" s="49">
        <v>23346.712671267123</v>
      </c>
      <c r="N7" s="49">
        <v>23216.275398373171</v>
      </c>
    </row>
    <row r="8" spans="1:14" x14ac:dyDescent="0.2">
      <c r="A8" s="24" t="s">
        <v>9</v>
      </c>
      <c r="B8" s="48">
        <f>AVERAGE(C8:N8)</f>
        <v>41806.129448722226</v>
      </c>
      <c r="C8" s="49">
        <v>40322.499799999998</v>
      </c>
      <c r="D8" s="49">
        <v>40587.054199999999</v>
      </c>
      <c r="E8" s="49">
        <v>41667.317999999992</v>
      </c>
      <c r="F8" s="49">
        <v>40711.98266666667</v>
      </c>
      <c r="G8" s="49">
        <v>41733.456599999998</v>
      </c>
      <c r="H8" s="49">
        <v>45126.513754666667</v>
      </c>
      <c r="I8" s="49">
        <v>42904.844693333325</v>
      </c>
      <c r="J8" s="49">
        <v>42761.544393333337</v>
      </c>
      <c r="K8" s="49">
        <v>41087.870376666659</v>
      </c>
      <c r="L8" s="49">
        <v>41617.714050000002</v>
      </c>
      <c r="M8" s="49">
        <v>41474.41375</v>
      </c>
      <c r="N8" s="49">
        <v>41678.341099999998</v>
      </c>
    </row>
    <row r="9" spans="1:14" x14ac:dyDescent="0.2">
      <c r="A9" s="24" t="s">
        <v>10</v>
      </c>
      <c r="B9" s="48">
        <f>AVERAGE(C9:N9)</f>
        <v>23115.284960391782</v>
      </c>
      <c r="C9" s="49">
        <v>21843.452375000001</v>
      </c>
      <c r="D9" s="49">
        <v>21662.759378472223</v>
      </c>
      <c r="E9" s="49">
        <v>22166.908531249999</v>
      </c>
      <c r="F9" s="49">
        <v>23310.028078125</v>
      </c>
      <c r="G9" s="49">
        <v>23442.304078124998</v>
      </c>
      <c r="H9" s="49">
        <v>24276.216992708334</v>
      </c>
      <c r="I9" s="49">
        <v>24669.186942708329</v>
      </c>
      <c r="J9" s="49">
        <v>24431.044213541663</v>
      </c>
      <c r="K9" s="49">
        <v>24428.14562383333</v>
      </c>
      <c r="L9" s="49">
        <v>22384.744827604165</v>
      </c>
      <c r="M9" s="49">
        <v>21823.186130208331</v>
      </c>
      <c r="N9" s="49">
        <v>22945.442353125003</v>
      </c>
    </row>
    <row r="10" spans="1:14" x14ac:dyDescent="0.2">
      <c r="A10" s="24" t="s">
        <v>11</v>
      </c>
      <c r="B10" s="48">
        <f>AVERAGE(C10:N10)</f>
        <v>8137.6898644179901</v>
      </c>
      <c r="C10" s="49">
        <v>7362.5</v>
      </c>
      <c r="D10" s="49">
        <v>7977.7777777777783</v>
      </c>
      <c r="E10" s="49">
        <v>7875</v>
      </c>
      <c r="F10" s="49">
        <v>6963.916666666667</v>
      </c>
      <c r="G10" s="49">
        <v>7472.2</v>
      </c>
      <c r="H10" s="49">
        <v>7986.8958333333339</v>
      </c>
      <c r="I10" s="49">
        <v>8596.6666666666661</v>
      </c>
      <c r="J10" s="49">
        <v>9736.6666666666679</v>
      </c>
      <c r="K10" s="49">
        <v>8261.9047619047615</v>
      </c>
      <c r="L10" s="49">
        <v>9966.6666666666679</v>
      </c>
      <c r="M10" s="49">
        <v>8010.4166666666661</v>
      </c>
      <c r="N10" s="49">
        <v>7441.666666666667</v>
      </c>
    </row>
    <row r="11" spans="1:14" x14ac:dyDescent="0.2">
      <c r="A11" s="24" t="s">
        <v>12</v>
      </c>
      <c r="B11" s="48" t="s">
        <v>80</v>
      </c>
      <c r="C11" s="49" t="s">
        <v>80</v>
      </c>
      <c r="D11" s="49" t="s">
        <v>80</v>
      </c>
      <c r="E11" s="49" t="s">
        <v>80</v>
      </c>
      <c r="F11" s="49" t="s">
        <v>80</v>
      </c>
      <c r="G11" s="49" t="s">
        <v>80</v>
      </c>
      <c r="H11" s="49" t="s">
        <v>80</v>
      </c>
      <c r="I11" s="49" t="s">
        <v>80</v>
      </c>
      <c r="J11" s="49" t="s">
        <v>80</v>
      </c>
      <c r="K11" s="49" t="s">
        <v>80</v>
      </c>
      <c r="L11" s="49" t="s">
        <v>80</v>
      </c>
      <c r="M11" s="49" t="s">
        <v>80</v>
      </c>
      <c r="N11" s="49" t="s">
        <v>80</v>
      </c>
    </row>
    <row r="12" spans="1:14" x14ac:dyDescent="0.2">
      <c r="A12" s="44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2">
      <c r="A13" s="24" t="s">
        <v>13</v>
      </c>
      <c r="B13" s="48">
        <f>AVERAGE(C13:N13)</f>
        <v>56451.607643749994</v>
      </c>
      <c r="C13" s="49">
        <v>54104.558333333327</v>
      </c>
      <c r="D13" s="49">
        <v>63898.953125</v>
      </c>
      <c r="E13" s="49">
        <v>61579.53020833333</v>
      </c>
      <c r="F13" s="49">
        <v>57905.196875000001</v>
      </c>
      <c r="G13" s="49">
        <v>53594.438388888891</v>
      </c>
      <c r="H13" s="49">
        <v>56164.389599999995</v>
      </c>
      <c r="I13" s="49">
        <v>55586.845638888888</v>
      </c>
      <c r="J13" s="49">
        <v>55359.343166666666</v>
      </c>
      <c r="K13" s="49">
        <v>54072.407916666671</v>
      </c>
      <c r="L13" s="49">
        <v>57801.856249999997</v>
      </c>
      <c r="M13" s="49">
        <v>52971.638888888891</v>
      </c>
      <c r="N13" s="49">
        <v>54380.133333333331</v>
      </c>
    </row>
    <row r="14" spans="1:14" x14ac:dyDescent="0.2">
      <c r="A14" s="24" t="s">
        <v>90</v>
      </c>
      <c r="B14" s="48">
        <f>AVERAGE(C14:N14)</f>
        <v>25668.369548039016</v>
      </c>
      <c r="C14" s="49">
        <v>25530.487674537031</v>
      </c>
      <c r="D14" s="49">
        <v>24433.898200925923</v>
      </c>
      <c r="E14" s="49">
        <v>26965.620014999993</v>
      </c>
      <c r="F14" s="49">
        <v>25042.878124999996</v>
      </c>
      <c r="G14" s="49">
        <v>25771.365740740737</v>
      </c>
      <c r="H14" s="49">
        <v>25592.825218253962</v>
      </c>
      <c r="I14" s="49">
        <v>25918.484880952376</v>
      </c>
      <c r="J14" s="49">
        <v>26245.010636507934</v>
      </c>
      <c r="K14" s="49">
        <v>25797.914257142853</v>
      </c>
      <c r="L14" s="49">
        <v>26796.971322751317</v>
      </c>
      <c r="M14" s="49">
        <v>24624.556733068785</v>
      </c>
      <c r="N14" s="49">
        <v>25300.421771587298</v>
      </c>
    </row>
    <row r="15" spans="1:14" x14ac:dyDescent="0.2">
      <c r="A15" s="24" t="s">
        <v>134</v>
      </c>
      <c r="B15" s="48">
        <f>AVERAGE(C15:N15)</f>
        <v>36383.577761229892</v>
      </c>
      <c r="C15" s="49">
        <v>30119.07866884394</v>
      </c>
      <c r="D15" s="49">
        <v>32475.499460723542</v>
      </c>
      <c r="E15" s="49">
        <v>29189.913514167354</v>
      </c>
      <c r="F15" s="49">
        <v>28037.966070942581</v>
      </c>
      <c r="G15" s="49">
        <v>36731.909038676713</v>
      </c>
      <c r="H15" s="49">
        <v>34982.253016420218</v>
      </c>
      <c r="I15" s="49">
        <v>29994.103238682761</v>
      </c>
      <c r="J15" s="49">
        <v>45643.2005806042</v>
      </c>
      <c r="K15" s="49">
        <v>36955.053574848556</v>
      </c>
      <c r="L15" s="49">
        <v>42926.343403187282</v>
      </c>
      <c r="M15" s="49">
        <v>43687.063412864023</v>
      </c>
      <c r="N15" s="49">
        <v>45860.549154797547</v>
      </c>
    </row>
    <row r="16" spans="1:14" x14ac:dyDescent="0.2">
      <c r="A16" s="44" t="s">
        <v>3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x14ac:dyDescent="0.2">
      <c r="A17" s="24" t="s">
        <v>15</v>
      </c>
      <c r="B17" s="48">
        <f>AVERAGE(C17:E17,G17:N17)</f>
        <v>74659.614075757563</v>
      </c>
      <c r="C17" s="49">
        <v>86530.55</v>
      </c>
      <c r="D17" s="49">
        <v>63933.4</v>
      </c>
      <c r="E17" s="49">
        <v>90278.37</v>
      </c>
      <c r="F17" s="49">
        <v>0</v>
      </c>
      <c r="G17" s="49">
        <v>77161</v>
      </c>
      <c r="H17" s="49">
        <v>83284.276499999993</v>
      </c>
      <c r="I17" s="49">
        <v>69444.899999999994</v>
      </c>
      <c r="J17" s="49">
        <v>77436.574999999997</v>
      </c>
      <c r="K17" s="49">
        <v>59524.2</v>
      </c>
      <c r="L17" s="49">
        <v>73854.099999999991</v>
      </c>
      <c r="M17" s="49">
        <v>73486.666666666672</v>
      </c>
      <c r="N17" s="49">
        <v>66321.71666666666</v>
      </c>
    </row>
    <row r="18" spans="1:14" x14ac:dyDescent="0.2">
      <c r="A18" s="24" t="s">
        <v>16</v>
      </c>
      <c r="B18" s="48">
        <f>AVERAGE(C18:N18)</f>
        <v>71601.983178687151</v>
      </c>
      <c r="C18" s="49">
        <v>66969.12654513889</v>
      </c>
      <c r="D18" s="49">
        <v>71808.070447916674</v>
      </c>
      <c r="E18" s="49">
        <v>70067.469854166658</v>
      </c>
      <c r="F18" s="49">
        <v>72061.484624999983</v>
      </c>
      <c r="G18" s="49">
        <v>74135.973857142861</v>
      </c>
      <c r="H18" s="49">
        <v>74801.618708333321</v>
      </c>
      <c r="I18" s="49">
        <v>72828.731354166652</v>
      </c>
      <c r="J18" s="49">
        <v>71496.770211111099</v>
      </c>
      <c r="K18" s="49">
        <v>71604.918088888895</v>
      </c>
      <c r="L18" s="49">
        <v>69382.436333333331</v>
      </c>
      <c r="M18" s="49">
        <v>72863.867166666663</v>
      </c>
      <c r="N18" s="49">
        <v>71203.330952380944</v>
      </c>
    </row>
    <row r="19" spans="1:14" x14ac:dyDescent="0.2">
      <c r="A19" s="24" t="s">
        <v>17</v>
      </c>
      <c r="B19" s="48">
        <f>AVERAGE(C19:N19)</f>
        <v>92075.20967365244</v>
      </c>
      <c r="C19" s="49">
        <v>87378.402416666664</v>
      </c>
      <c r="D19" s="49">
        <v>92349.316124999998</v>
      </c>
      <c r="E19" s="49">
        <v>92901.729177083311</v>
      </c>
      <c r="F19" s="49">
        <v>97232.045833333323</v>
      </c>
      <c r="G19" s="49">
        <v>89523.600694444453</v>
      </c>
      <c r="H19" s="49">
        <v>92126.253472222219</v>
      </c>
      <c r="I19" s="49">
        <v>87632.849999999991</v>
      </c>
      <c r="J19" s="49">
        <v>90691.732499999998</v>
      </c>
      <c r="K19" s="49">
        <v>93452.993999999992</v>
      </c>
      <c r="L19" s="49">
        <v>92195.147222222222</v>
      </c>
      <c r="M19" s="49">
        <v>96386.949166666658</v>
      </c>
      <c r="N19" s="49">
        <v>93031.495476190466</v>
      </c>
    </row>
    <row r="20" spans="1:14" x14ac:dyDescent="0.2">
      <c r="A20" s="24" t="s">
        <v>135</v>
      </c>
      <c r="B20" s="48" t="s">
        <v>80</v>
      </c>
      <c r="C20" s="49" t="s">
        <v>80</v>
      </c>
      <c r="D20" s="49" t="s">
        <v>80</v>
      </c>
      <c r="E20" s="49" t="s">
        <v>80</v>
      </c>
      <c r="F20" s="49" t="s">
        <v>80</v>
      </c>
      <c r="G20" s="49" t="s">
        <v>80</v>
      </c>
      <c r="H20" s="49" t="s">
        <v>80</v>
      </c>
      <c r="I20" s="49" t="s">
        <v>80</v>
      </c>
      <c r="J20" s="49" t="s">
        <v>80</v>
      </c>
      <c r="K20" s="49" t="s">
        <v>80</v>
      </c>
      <c r="L20" s="49" t="s">
        <v>80</v>
      </c>
      <c r="M20" s="49" t="s">
        <v>80</v>
      </c>
      <c r="N20" s="49" t="s">
        <v>80</v>
      </c>
    </row>
    <row r="21" spans="1:14" x14ac:dyDescent="0.2">
      <c r="A21" s="24" t="s">
        <v>77</v>
      </c>
      <c r="B21" s="48">
        <f>AVERAGE(C21:N21)</f>
        <v>36517.157548783893</v>
      </c>
      <c r="C21" s="49">
        <v>32884.843178819443</v>
      </c>
      <c r="D21" s="49">
        <v>34238.165211805557</v>
      </c>
      <c r="E21" s="49">
        <v>35620.70967708333</v>
      </c>
      <c r="F21" s="49">
        <v>35272.156511904766</v>
      </c>
      <c r="G21" s="49">
        <v>31016.963569047613</v>
      </c>
      <c r="H21" s="49">
        <v>36023.478942857138</v>
      </c>
      <c r="I21" s="49">
        <v>39468.880313333335</v>
      </c>
      <c r="J21" s="49">
        <v>34519.136888888883</v>
      </c>
      <c r="K21" s="49">
        <v>40057.582000000002</v>
      </c>
      <c r="L21" s="49">
        <v>40662.62222222222</v>
      </c>
      <c r="M21" s="49">
        <v>39576.550527777777</v>
      </c>
      <c r="N21" s="49">
        <v>38864.801541666668</v>
      </c>
    </row>
    <row r="22" spans="1:14" x14ac:dyDescent="0.2">
      <c r="A22" s="24" t="s">
        <v>136</v>
      </c>
      <c r="B22" s="48">
        <f>AVERAGE(C22:M22)</f>
        <v>40554.062373737375</v>
      </c>
      <c r="C22" s="49">
        <v>31966.7</v>
      </c>
      <c r="D22" s="49">
        <v>35273.599999999999</v>
      </c>
      <c r="E22" s="49">
        <v>42254.833333333336</v>
      </c>
      <c r="F22" s="49">
        <v>35273.599999999999</v>
      </c>
      <c r="G22" s="49">
        <v>54563.85</v>
      </c>
      <c r="H22" s="49">
        <v>44581.911111111105</v>
      </c>
      <c r="I22" s="49">
        <v>37478.199999999997</v>
      </c>
      <c r="J22" s="49">
        <v>46572.174999999996</v>
      </c>
      <c r="K22" s="49">
        <v>40417.666666666664</v>
      </c>
      <c r="L22" s="49">
        <v>40233.949999999997</v>
      </c>
      <c r="M22" s="49">
        <v>37478.199999999997</v>
      </c>
      <c r="N22" s="49">
        <v>0</v>
      </c>
    </row>
    <row r="23" spans="1:14" x14ac:dyDescent="0.2">
      <c r="A23" s="24" t="s">
        <v>163</v>
      </c>
      <c r="B23" s="48">
        <f>AVERAGE(F23:I23,K23:N23)</f>
        <v>32482.943833333335</v>
      </c>
      <c r="C23" s="49">
        <v>0</v>
      </c>
      <c r="D23" s="49">
        <v>0</v>
      </c>
      <c r="E23" s="49">
        <v>0</v>
      </c>
      <c r="F23" s="49">
        <v>30864.399999999998</v>
      </c>
      <c r="G23" s="49">
        <v>36464.084000000003</v>
      </c>
      <c r="H23" s="49">
        <v>29762.1</v>
      </c>
      <c r="I23" s="49">
        <v>26455.200000000001</v>
      </c>
      <c r="J23" s="49">
        <v>0</v>
      </c>
      <c r="K23" s="49">
        <v>31415.55</v>
      </c>
      <c r="L23" s="49">
        <v>32517.85</v>
      </c>
      <c r="M23" s="49">
        <v>37478.199999999997</v>
      </c>
      <c r="N23" s="49">
        <v>34906.166666666664</v>
      </c>
    </row>
    <row r="24" spans="1:14" x14ac:dyDescent="0.2">
      <c r="A24" s="24" t="s">
        <v>165</v>
      </c>
      <c r="B24" s="48">
        <f>AVERAGE(F24)</f>
        <v>66138</v>
      </c>
      <c r="C24" s="49">
        <v>0</v>
      </c>
      <c r="D24" s="49">
        <v>0</v>
      </c>
      <c r="E24" s="49">
        <v>0</v>
      </c>
      <c r="F24" s="49">
        <v>66138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x14ac:dyDescent="0.2">
      <c r="A25" s="44" t="s">
        <v>4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2">
      <c r="A26" s="24" t="s">
        <v>92</v>
      </c>
      <c r="B26" s="48">
        <f t="shared" ref="B26:B35" si="0">AVERAGE(C26:N26)</f>
        <v>22946.173392361114</v>
      </c>
      <c r="C26" s="49">
        <v>26322.923999999999</v>
      </c>
      <c r="D26" s="49">
        <v>26381.71333333333</v>
      </c>
      <c r="E26" s="49">
        <v>27557.5</v>
      </c>
      <c r="F26" s="49">
        <v>22869.05066666667</v>
      </c>
      <c r="G26" s="49">
        <v>19505.198499999999</v>
      </c>
      <c r="H26" s="49">
        <v>22132.806124999999</v>
      </c>
      <c r="I26" s="49">
        <v>21012.59375</v>
      </c>
      <c r="J26" s="49">
        <v>21053.93</v>
      </c>
      <c r="K26" s="49">
        <v>20679.148000000001</v>
      </c>
      <c r="L26" s="49">
        <v>20164.741333333332</v>
      </c>
      <c r="M26" s="49">
        <v>23423.875</v>
      </c>
      <c r="N26" s="49">
        <v>24250.6</v>
      </c>
    </row>
    <row r="27" spans="1:14" x14ac:dyDescent="0.2">
      <c r="A27" s="24" t="s">
        <v>20</v>
      </c>
      <c r="B27" s="48">
        <f t="shared" si="0"/>
        <v>17027.073116948068</v>
      </c>
      <c r="C27" s="49">
        <v>19677.236035714286</v>
      </c>
      <c r="D27" s="49">
        <v>17471.110531249997</v>
      </c>
      <c r="E27" s="49">
        <v>18144.546937499999</v>
      </c>
      <c r="F27" s="49">
        <v>18446.875677083335</v>
      </c>
      <c r="G27" s="49">
        <v>16585.883255208333</v>
      </c>
      <c r="H27" s="49">
        <v>18213.899979166665</v>
      </c>
      <c r="I27" s="49">
        <v>17725.787760416668</v>
      </c>
      <c r="J27" s="49">
        <v>14984.778404954166</v>
      </c>
      <c r="K27" s="49">
        <v>15469.127049999999</v>
      </c>
      <c r="L27" s="49">
        <v>16236.103945312499</v>
      </c>
      <c r="M27" s="49">
        <v>15513.437213541667</v>
      </c>
      <c r="N27" s="49">
        <v>15856.090613229166</v>
      </c>
    </row>
    <row r="28" spans="1:14" x14ac:dyDescent="0.2">
      <c r="A28" s="24" t="s">
        <v>94</v>
      </c>
      <c r="B28" s="48">
        <f t="shared" si="0"/>
        <v>12642.09881076389</v>
      </c>
      <c r="C28" s="49">
        <v>13063.785972222222</v>
      </c>
      <c r="D28" s="49">
        <v>12622.865972222222</v>
      </c>
      <c r="E28" s="49">
        <v>13151.051388888889</v>
      </c>
      <c r="F28" s="49">
        <v>13172.484999999999</v>
      </c>
      <c r="G28" s="49">
        <v>11895.654166666667</v>
      </c>
      <c r="H28" s="49">
        <v>12635.11375</v>
      </c>
      <c r="I28" s="49">
        <v>12814.237499999999</v>
      </c>
      <c r="J28" s="49">
        <v>12286.052083333332</v>
      </c>
      <c r="K28" s="49">
        <v>12198.786666666667</v>
      </c>
      <c r="L28" s="49">
        <v>12492.733333333332</v>
      </c>
      <c r="M28" s="49">
        <v>14037.1015625</v>
      </c>
      <c r="N28" s="49">
        <v>11335.318333333333</v>
      </c>
    </row>
    <row r="29" spans="1:14" x14ac:dyDescent="0.2">
      <c r="A29" s="24" t="s">
        <v>137</v>
      </c>
      <c r="B29" s="48">
        <f t="shared" si="0"/>
        <v>16337.868204763889</v>
      </c>
      <c r="C29" s="49">
        <v>13773.353322916668</v>
      </c>
      <c r="D29" s="49">
        <v>14047.036041249998</v>
      </c>
      <c r="E29" s="49">
        <v>14426.854174374999</v>
      </c>
      <c r="F29" s="49">
        <v>16706.676963541668</v>
      </c>
      <c r="G29" s="49">
        <v>16677.78522125</v>
      </c>
      <c r="H29" s="49">
        <v>17117.427931124996</v>
      </c>
      <c r="I29" s="49">
        <v>16464.462613750002</v>
      </c>
      <c r="J29" s="49">
        <v>15949.132770833334</v>
      </c>
      <c r="K29" s="49">
        <v>16724.417104166663</v>
      </c>
      <c r="L29" s="49">
        <v>18091.077732638885</v>
      </c>
      <c r="M29" s="49">
        <v>17952.979445277775</v>
      </c>
      <c r="N29" s="49">
        <v>18123.215136041665</v>
      </c>
    </row>
    <row r="30" spans="1:14" x14ac:dyDescent="0.2">
      <c r="A30" s="24" t="s">
        <v>22</v>
      </c>
      <c r="B30" s="48">
        <f t="shared" si="0"/>
        <v>41298.889156311183</v>
      </c>
      <c r="C30" s="49">
        <v>44626.064349999993</v>
      </c>
      <c r="D30" s="49">
        <v>41240.832156249999</v>
      </c>
      <c r="E30" s="49">
        <v>45697.158761904764</v>
      </c>
      <c r="F30" s="49">
        <v>41462.402111111114</v>
      </c>
      <c r="G30" s="49">
        <v>37113.752062499996</v>
      </c>
      <c r="H30" s="49">
        <v>43263.017909523805</v>
      </c>
      <c r="I30" s="49">
        <v>45283.861875000002</v>
      </c>
      <c r="J30" s="49">
        <v>42852.647366666672</v>
      </c>
      <c r="K30" s="49">
        <v>38657.220079999999</v>
      </c>
      <c r="L30" s="49">
        <v>40803.287949999998</v>
      </c>
      <c r="M30" s="49">
        <v>36231.988611111112</v>
      </c>
      <c r="N30" s="49">
        <v>38354.436641666667</v>
      </c>
    </row>
    <row r="31" spans="1:14" x14ac:dyDescent="0.2">
      <c r="A31" s="24" t="s">
        <v>24</v>
      </c>
      <c r="B31" s="48">
        <f t="shared" si="0"/>
        <v>57152.30760333332</v>
      </c>
      <c r="C31" s="49">
        <v>70485.961111111101</v>
      </c>
      <c r="D31" s="49">
        <v>65375.575833333329</v>
      </c>
      <c r="E31" s="49">
        <v>58747.880729444427</v>
      </c>
      <c r="F31" s="49">
        <v>54650.809222222226</v>
      </c>
      <c r="G31" s="49">
        <v>47864.793218888888</v>
      </c>
      <c r="H31" s="49">
        <v>46709.962500000001</v>
      </c>
      <c r="I31" s="49">
        <v>48356.063833333326</v>
      </c>
      <c r="J31" s="49">
        <v>52542.966666666667</v>
      </c>
      <c r="K31" s="49">
        <v>57738.474000000002</v>
      </c>
      <c r="L31" s="49">
        <v>62188.091666666667</v>
      </c>
      <c r="M31" s="49">
        <v>64323.338624999997</v>
      </c>
      <c r="N31" s="49">
        <v>56843.773833333325</v>
      </c>
    </row>
    <row r="32" spans="1:14" x14ac:dyDescent="0.2">
      <c r="A32" s="24" t="s">
        <v>138</v>
      </c>
      <c r="B32" s="48">
        <f t="shared" si="0"/>
        <v>55265.152773820555</v>
      </c>
      <c r="C32" s="49">
        <v>74098.836845238096</v>
      </c>
      <c r="D32" s="49">
        <v>64588.899025370381</v>
      </c>
      <c r="E32" s="49">
        <v>60603.863482142857</v>
      </c>
      <c r="F32" s="49">
        <v>57385.86922619048</v>
      </c>
      <c r="G32" s="49">
        <v>50596.938033035716</v>
      </c>
      <c r="H32" s="49">
        <v>51387.690653571437</v>
      </c>
      <c r="I32" s="49">
        <v>48351.797013750001</v>
      </c>
      <c r="J32" s="49">
        <v>49135.022499999999</v>
      </c>
      <c r="K32" s="49">
        <v>50540.559980952377</v>
      </c>
      <c r="L32" s="49">
        <v>52858.17197619049</v>
      </c>
      <c r="M32" s="49">
        <v>51693.96602083333</v>
      </c>
      <c r="N32" s="49">
        <v>51940.218528571429</v>
      </c>
    </row>
    <row r="33" spans="1:14" x14ac:dyDescent="0.2">
      <c r="A33" s="24" t="s">
        <v>25</v>
      </c>
      <c r="B33" s="48">
        <f t="shared" si="0"/>
        <v>50464.417988773144</v>
      </c>
      <c r="C33" s="49">
        <v>69291.80277777779</v>
      </c>
      <c r="D33" s="49">
        <v>62096.23333333333</v>
      </c>
      <c r="E33" s="49">
        <v>52387.496437499998</v>
      </c>
      <c r="F33" s="49">
        <v>59340.483333333337</v>
      </c>
      <c r="G33" s="49">
        <v>51320.332249999999</v>
      </c>
      <c r="H33" s="49">
        <v>52547.559583333328</v>
      </c>
      <c r="I33" s="49">
        <v>51624.383333333339</v>
      </c>
      <c r="J33" s="49">
        <v>58389.749583333331</v>
      </c>
      <c r="K33" s="49">
        <v>46577.319066666663</v>
      </c>
      <c r="L33" s="49">
        <v>35787.394277777777</v>
      </c>
      <c r="M33" s="49">
        <v>34684.481888888884</v>
      </c>
      <c r="N33" s="49">
        <v>31525.78</v>
      </c>
    </row>
    <row r="34" spans="1:14" x14ac:dyDescent="0.2">
      <c r="A34" s="24" t="s">
        <v>26</v>
      </c>
      <c r="B34" s="48">
        <f t="shared" si="0"/>
        <v>51954.25043576389</v>
      </c>
      <c r="C34" s="49">
        <v>64243.421875</v>
      </c>
      <c r="D34" s="49">
        <v>59041.943749999999</v>
      </c>
      <c r="E34" s="49">
        <v>54793.495833333327</v>
      </c>
      <c r="F34" s="49">
        <v>55160.929166666669</v>
      </c>
      <c r="G34" s="49">
        <v>49362.371874999997</v>
      </c>
      <c r="H34" s="49">
        <v>52947.602625</v>
      </c>
      <c r="I34" s="49">
        <v>50964.151562499996</v>
      </c>
      <c r="J34" s="49">
        <v>46709.962500000001</v>
      </c>
      <c r="K34" s="49">
        <v>47169.254166666666</v>
      </c>
      <c r="L34" s="49">
        <v>48283.036458333336</v>
      </c>
      <c r="M34" s="49">
        <v>46043.989583333328</v>
      </c>
      <c r="N34" s="49">
        <v>48730.845833333326</v>
      </c>
    </row>
    <row r="35" spans="1:14" x14ac:dyDescent="0.2">
      <c r="A35" s="24" t="s">
        <v>139</v>
      </c>
      <c r="B35" s="48">
        <f t="shared" si="0"/>
        <v>78375.060972222229</v>
      </c>
      <c r="C35" s="49">
        <v>71649.5</v>
      </c>
      <c r="D35" s="49">
        <v>77849.9375</v>
      </c>
      <c r="E35" s="49">
        <v>81845.774999999994</v>
      </c>
      <c r="F35" s="49">
        <v>88184</v>
      </c>
      <c r="G35" s="49">
        <v>88184</v>
      </c>
      <c r="H35" s="49">
        <v>77574.362500000003</v>
      </c>
      <c r="I35" s="49">
        <v>72614.012499999997</v>
      </c>
      <c r="J35" s="49">
        <v>78079.583333333343</v>
      </c>
      <c r="K35" s="49">
        <v>76389.39</v>
      </c>
      <c r="L35" s="49">
        <v>80835.333333333343</v>
      </c>
      <c r="M35" s="49">
        <v>77161</v>
      </c>
      <c r="N35" s="49">
        <v>70133.837499999994</v>
      </c>
    </row>
    <row r="36" spans="1:14" x14ac:dyDescent="0.2">
      <c r="A36" s="44" t="s">
        <v>5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24" t="s">
        <v>140</v>
      </c>
      <c r="B37" s="48">
        <f t="shared" ref="B37:B42" si="1">AVERAGE(C37:N37)</f>
        <v>4297.68031137659</v>
      </c>
      <c r="C37" s="49">
        <v>4095.4835338541661</v>
      </c>
      <c r="D37" s="49">
        <v>4146.0539188368048</v>
      </c>
      <c r="E37" s="49">
        <v>4685.9657395833328</v>
      </c>
      <c r="F37" s="49">
        <v>4073.2363919270833</v>
      </c>
      <c r="G37" s="49">
        <v>3993.4433095486106</v>
      </c>
      <c r="H37" s="49">
        <v>3975.4274304861115</v>
      </c>
      <c r="I37" s="49">
        <v>7426.3351918402777</v>
      </c>
      <c r="J37" s="49">
        <v>3754.528142578125</v>
      </c>
      <c r="K37" s="49">
        <v>4042.186079861111</v>
      </c>
      <c r="L37" s="49">
        <v>3612.3378075086798</v>
      </c>
      <c r="M37" s="49">
        <v>4047.5445312499996</v>
      </c>
      <c r="N37" s="49">
        <v>3719.6216592447918</v>
      </c>
    </row>
    <row r="38" spans="1:14" x14ac:dyDescent="0.2">
      <c r="A38" s="24" t="s">
        <v>141</v>
      </c>
      <c r="B38" s="48">
        <f t="shared" si="1"/>
        <v>19336.626940902224</v>
      </c>
      <c r="C38" s="49">
        <v>20512.694323174597</v>
      </c>
      <c r="D38" s="49">
        <v>20266.360115978834</v>
      </c>
      <c r="E38" s="49">
        <v>17895.058012857146</v>
      </c>
      <c r="F38" s="49">
        <v>20049.759117142854</v>
      </c>
      <c r="G38" s="49">
        <v>19534.840371269842</v>
      </c>
      <c r="H38" s="49">
        <v>19278.47455984127</v>
      </c>
      <c r="I38" s="49">
        <v>19329.13707738095</v>
      </c>
      <c r="J38" s="49">
        <v>19804.748848412699</v>
      </c>
      <c r="K38" s="49">
        <v>19808.009119788359</v>
      </c>
      <c r="L38" s="49">
        <v>17289.458959623014</v>
      </c>
      <c r="M38" s="49">
        <v>16207.89382142857</v>
      </c>
      <c r="N38" s="49">
        <v>22063.088963928571</v>
      </c>
    </row>
    <row r="39" spans="1:14" x14ac:dyDescent="0.2">
      <c r="A39" s="24" t="s">
        <v>142</v>
      </c>
      <c r="B39" s="48">
        <f t="shared" si="1"/>
        <v>17314.07378437178</v>
      </c>
      <c r="C39" s="49">
        <v>23729.635668981482</v>
      </c>
      <c r="D39" s="49">
        <v>21581.924045138887</v>
      </c>
      <c r="E39" s="49">
        <v>19063.831966435184</v>
      </c>
      <c r="F39" s="49">
        <v>18903.099020254627</v>
      </c>
      <c r="G39" s="49">
        <v>18639.382675925921</v>
      </c>
      <c r="H39" s="49">
        <v>16832.934966898149</v>
      </c>
      <c r="I39" s="49">
        <v>15779.245886574072</v>
      </c>
      <c r="J39" s="49">
        <v>15662.92601929012</v>
      </c>
      <c r="K39" s="49">
        <v>14707.12134907407</v>
      </c>
      <c r="L39" s="49">
        <v>13405.416044560183</v>
      </c>
      <c r="M39" s="49">
        <v>14183.494402199072</v>
      </c>
      <c r="N39" s="49">
        <v>15279.873367129627</v>
      </c>
    </row>
    <row r="40" spans="1:14" x14ac:dyDescent="0.2">
      <c r="A40" s="24" t="s">
        <v>100</v>
      </c>
      <c r="B40" s="48">
        <f t="shared" si="1"/>
        <v>6629.7243437789339</v>
      </c>
      <c r="C40" s="49">
        <v>8254.5863081018488</v>
      </c>
      <c r="D40" s="49">
        <v>7501.5512538580233</v>
      </c>
      <c r="E40" s="49">
        <v>8085.7022106481463</v>
      </c>
      <c r="F40" s="49">
        <v>8799.2628472222204</v>
      </c>
      <c r="G40" s="49">
        <v>8164.7003773148135</v>
      </c>
      <c r="H40" s="49">
        <v>7137.8773078703698</v>
      </c>
      <c r="I40" s="49">
        <v>5503.845138888888</v>
      </c>
      <c r="J40" s="49">
        <v>5444.4774382716041</v>
      </c>
      <c r="K40" s="49">
        <v>4687.1565123456776</v>
      </c>
      <c r="L40" s="49">
        <v>5118.8481520061714</v>
      </c>
      <c r="M40" s="49">
        <v>4826.6131973379624</v>
      </c>
      <c r="N40" s="49">
        <v>6032.0713814814799</v>
      </c>
    </row>
    <row r="41" spans="1:14" x14ac:dyDescent="0.2">
      <c r="A41" s="24" t="s">
        <v>143</v>
      </c>
      <c r="B41" s="48">
        <f>AVERAGE(C41:K41,M41:N41)</f>
        <v>7983.7881734006714</v>
      </c>
      <c r="C41" s="49">
        <v>12247.777777777776</v>
      </c>
      <c r="D41" s="49">
        <v>10757.631481481478</v>
      </c>
      <c r="E41" s="49">
        <v>7756.9259259259243</v>
      </c>
      <c r="F41" s="49">
        <v>9109.2847222222208</v>
      </c>
      <c r="G41" s="49">
        <v>9109.2847222222208</v>
      </c>
      <c r="H41" s="49">
        <v>9308.3111111111102</v>
      </c>
      <c r="I41" s="49">
        <v>4133.6249999999991</v>
      </c>
      <c r="J41" s="49">
        <v>8803.0902777777774</v>
      </c>
      <c r="K41" s="49">
        <v>3551.8555555555549</v>
      </c>
      <c r="L41" s="49">
        <v>0</v>
      </c>
      <c r="M41" s="49">
        <v>3735.5722222222216</v>
      </c>
      <c r="N41" s="49">
        <v>9308.3111111111102</v>
      </c>
    </row>
    <row r="42" spans="1:14" x14ac:dyDescent="0.2">
      <c r="A42" s="24" t="s">
        <v>98</v>
      </c>
      <c r="B42" s="48">
        <f t="shared" si="1"/>
        <v>18227.521875551145</v>
      </c>
      <c r="C42" s="49">
        <v>20328.314285714285</v>
      </c>
      <c r="D42" s="49">
        <v>19893.076805555556</v>
      </c>
      <c r="E42" s="49">
        <v>15866.58333333333</v>
      </c>
      <c r="F42" s="49">
        <v>20619.599305555552</v>
      </c>
      <c r="G42" s="49">
        <v>16528.685119047615</v>
      </c>
      <c r="H42" s="49">
        <v>19516.593402777773</v>
      </c>
      <c r="I42" s="49">
        <v>16973.068749999999</v>
      </c>
      <c r="J42" s="49">
        <v>17428.189166666667</v>
      </c>
      <c r="K42" s="49">
        <v>17160.03462962963</v>
      </c>
      <c r="L42" s="49">
        <v>17672.451041666664</v>
      </c>
      <c r="M42" s="49">
        <v>17787.274999999998</v>
      </c>
      <c r="N42" s="49">
        <v>18956.391666666663</v>
      </c>
    </row>
    <row r="43" spans="1:14" x14ac:dyDescent="0.2">
      <c r="A43" s="44" t="s">
        <v>6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2">
      <c r="A44" s="24" t="s">
        <v>29</v>
      </c>
      <c r="B44" s="48">
        <f>AVERAGE(C44:N44)</f>
        <v>39670.986292944115</v>
      </c>
      <c r="C44" s="49">
        <v>43949.602130250001</v>
      </c>
      <c r="D44" s="49">
        <v>38721.796488333333</v>
      </c>
      <c r="E44" s="49">
        <v>32039.353817777781</v>
      </c>
      <c r="F44" s="49">
        <v>29985.44697619048</v>
      </c>
      <c r="G44" s="49">
        <v>30343.103958333333</v>
      </c>
      <c r="H44" s="49">
        <v>31202.438666666669</v>
      </c>
      <c r="I44" s="49">
        <v>32894.285450000003</v>
      </c>
      <c r="J44" s="49">
        <v>42040.191027777772</v>
      </c>
      <c r="K44" s="49">
        <v>49879.074999999997</v>
      </c>
      <c r="L44" s="49">
        <v>51440.666666666672</v>
      </c>
      <c r="M44" s="49">
        <v>46561.152000000002</v>
      </c>
      <c r="N44" s="49">
        <v>46994.723333333328</v>
      </c>
    </row>
    <row r="45" spans="1:14" x14ac:dyDescent="0.2">
      <c r="A45" s="24" t="s">
        <v>144</v>
      </c>
      <c r="B45" s="48">
        <f>AVERAGE(C45:H45,J45:N45)</f>
        <v>57889.121666666659</v>
      </c>
      <c r="C45" s="49">
        <v>79365.599999999991</v>
      </c>
      <c r="D45" s="49">
        <v>49052.35</v>
      </c>
      <c r="E45" s="49">
        <v>73302.95</v>
      </c>
      <c r="F45" s="49">
        <v>52359.25</v>
      </c>
      <c r="G45" s="49">
        <v>40417.666666666664</v>
      </c>
      <c r="H45" s="49">
        <v>56217.299999999996</v>
      </c>
      <c r="I45" s="49">
        <v>0</v>
      </c>
      <c r="J45" s="49">
        <v>51440.666666666672</v>
      </c>
      <c r="K45" s="49">
        <v>54674.080000000002</v>
      </c>
      <c r="L45" s="49">
        <v>55115</v>
      </c>
      <c r="M45" s="49">
        <v>52359.25</v>
      </c>
      <c r="N45" s="49">
        <v>72476.224999999991</v>
      </c>
    </row>
    <row r="46" spans="1:14" x14ac:dyDescent="0.2">
      <c r="A46" s="24" t="s">
        <v>30</v>
      </c>
      <c r="B46" s="48">
        <f>AVERAGE(F46:G46)</f>
        <v>110230</v>
      </c>
      <c r="C46" s="49">
        <v>0</v>
      </c>
      <c r="D46" s="49">
        <v>0</v>
      </c>
      <c r="E46" s="49">
        <v>0</v>
      </c>
      <c r="F46" s="49">
        <v>110230</v>
      </c>
      <c r="G46" s="49">
        <v>110230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</row>
    <row r="47" spans="1:14" x14ac:dyDescent="0.2">
      <c r="A47" s="24" t="s">
        <v>31</v>
      </c>
      <c r="B47" s="48">
        <f>AVERAGE(C47:N47)</f>
        <v>30446.961817195373</v>
      </c>
      <c r="C47" s="49">
        <v>37413.464125599996</v>
      </c>
      <c r="D47" s="49">
        <v>33321.610416666663</v>
      </c>
      <c r="E47" s="49">
        <v>24568.582930555553</v>
      </c>
      <c r="F47" s="49">
        <v>21178.961929355555</v>
      </c>
      <c r="G47" s="49">
        <v>22364.748416666665</v>
      </c>
      <c r="H47" s="49">
        <v>16643.076549999998</v>
      </c>
      <c r="I47" s="49">
        <v>24447.176833333335</v>
      </c>
      <c r="J47" s="49">
        <v>45326.346354166672</v>
      </c>
      <c r="K47" s="49">
        <v>41935.625625000001</v>
      </c>
      <c r="L47" s="49">
        <v>30978.763625</v>
      </c>
      <c r="M47" s="49">
        <v>37110.766666666663</v>
      </c>
      <c r="N47" s="49">
        <v>30074.418333333335</v>
      </c>
    </row>
    <row r="48" spans="1:14" x14ac:dyDescent="0.2">
      <c r="A48" s="24" t="s">
        <v>37</v>
      </c>
      <c r="B48" s="48">
        <f t="shared" ref="B48:B61" si="2">AVERAGE(C48:N48)</f>
        <v>26456.692697916664</v>
      </c>
      <c r="C48" s="49">
        <v>22473.141250000001</v>
      </c>
      <c r="D48" s="49">
        <v>20012.2565</v>
      </c>
      <c r="E48" s="49">
        <v>22727.588833333328</v>
      </c>
      <c r="F48" s="49">
        <v>16105.062291666667</v>
      </c>
      <c r="G48" s="49">
        <v>22225.123749999999</v>
      </c>
      <c r="H48" s="49">
        <v>20695.682499999999</v>
      </c>
      <c r="I48" s="49">
        <v>25917.828750000001</v>
      </c>
      <c r="J48" s="49">
        <v>35659.404999999999</v>
      </c>
      <c r="K48" s="49">
        <v>31414.631416666671</v>
      </c>
      <c r="L48" s="49">
        <v>31231.833333333336</v>
      </c>
      <c r="M48" s="49">
        <v>35066.918749999997</v>
      </c>
      <c r="N48" s="49">
        <v>33950.839999999997</v>
      </c>
    </row>
    <row r="49" spans="1:14" x14ac:dyDescent="0.2">
      <c r="A49" s="24" t="s">
        <v>32</v>
      </c>
      <c r="B49" s="48">
        <f t="shared" si="2"/>
        <v>24060.18994063912</v>
      </c>
      <c r="C49" s="49">
        <v>19399.896852680555</v>
      </c>
      <c r="D49" s="49">
        <v>18393.046693749999</v>
      </c>
      <c r="E49" s="49">
        <v>19893.682701388887</v>
      </c>
      <c r="F49" s="49">
        <v>23140.109298611111</v>
      </c>
      <c r="G49" s="49">
        <v>21586.746607638888</v>
      </c>
      <c r="H49" s="49">
        <v>22031.861471527776</v>
      </c>
      <c r="I49" s="49">
        <v>22748.084723958335</v>
      </c>
      <c r="J49" s="49">
        <v>27792.220302002777</v>
      </c>
      <c r="K49" s="49">
        <v>28002.737341666663</v>
      </c>
      <c r="L49" s="49">
        <v>25760.655314236108</v>
      </c>
      <c r="M49" s="49">
        <v>28758.490296874999</v>
      </c>
      <c r="N49" s="49">
        <v>31214.747683333328</v>
      </c>
    </row>
    <row r="50" spans="1:14" x14ac:dyDescent="0.2">
      <c r="A50" s="24" t="s">
        <v>33</v>
      </c>
      <c r="B50" s="48">
        <f t="shared" si="2"/>
        <v>24092.418067368093</v>
      </c>
      <c r="C50" s="49">
        <v>16567.85427301313</v>
      </c>
      <c r="D50" s="49">
        <v>19003.665917929291</v>
      </c>
      <c r="E50" s="49">
        <v>23388.982751262625</v>
      </c>
      <c r="F50" s="49">
        <v>19648.113365151508</v>
      </c>
      <c r="G50" s="49">
        <v>17668.775766536797</v>
      </c>
      <c r="H50" s="49">
        <v>16641.186892857138</v>
      </c>
      <c r="I50" s="49">
        <v>23563.708435606059</v>
      </c>
      <c r="J50" s="49">
        <v>28655.624621212119</v>
      </c>
      <c r="K50" s="49">
        <v>27549.387835497837</v>
      </c>
      <c r="L50" s="49">
        <v>39156.901100288589</v>
      </c>
      <c r="M50" s="49">
        <v>33598.597092352087</v>
      </c>
      <c r="N50" s="49">
        <v>23666.218756709954</v>
      </c>
    </row>
    <row r="51" spans="1:14" x14ac:dyDescent="0.2">
      <c r="A51" s="24" t="s">
        <v>145</v>
      </c>
      <c r="B51" s="48">
        <f t="shared" si="2"/>
        <v>55583.719296406525</v>
      </c>
      <c r="C51" s="49">
        <v>45249.415000000001</v>
      </c>
      <c r="D51" s="49">
        <v>63330.196944444448</v>
      </c>
      <c r="E51" s="49">
        <v>56988.909999999996</v>
      </c>
      <c r="F51" s="49">
        <v>37480.955750000001</v>
      </c>
      <c r="G51" s="49">
        <v>33858.981666666667</v>
      </c>
      <c r="H51" s="49">
        <v>47270.298333333332</v>
      </c>
      <c r="I51" s="49">
        <v>41850.656666666669</v>
      </c>
      <c r="J51" s="49">
        <v>67852.688888888879</v>
      </c>
      <c r="K51" s="49">
        <v>76074.009722222225</v>
      </c>
      <c r="L51" s="49">
        <v>60177.414814814809</v>
      </c>
      <c r="M51" s="49">
        <v>70450.967460317479</v>
      </c>
      <c r="N51" s="49">
        <v>66420.136309523805</v>
      </c>
    </row>
    <row r="52" spans="1:14" x14ac:dyDescent="0.2">
      <c r="A52" s="24" t="s">
        <v>146</v>
      </c>
      <c r="B52" s="48">
        <f t="shared" si="2"/>
        <v>55080.192070717581</v>
      </c>
      <c r="C52" s="49">
        <v>54354.719194444435</v>
      </c>
      <c r="D52" s="49">
        <v>50896.023298611108</v>
      </c>
      <c r="E52" s="49">
        <v>47642.324583333328</v>
      </c>
      <c r="F52" s="49">
        <v>51219.288083333326</v>
      </c>
      <c r="G52" s="49">
        <v>45751.267694444447</v>
      </c>
      <c r="H52" s="49">
        <v>41841.164638888884</v>
      </c>
      <c r="I52" s="49">
        <v>47711.218333333331</v>
      </c>
      <c r="J52" s="49">
        <v>57556.900694444448</v>
      </c>
      <c r="K52" s="49">
        <v>62212.342266666659</v>
      </c>
      <c r="L52" s="49">
        <v>59072.563194444447</v>
      </c>
      <c r="M52" s="49">
        <v>65534.307033333323</v>
      </c>
      <c r="N52" s="49">
        <v>77170.185833333322</v>
      </c>
    </row>
    <row r="53" spans="1:14" x14ac:dyDescent="0.2">
      <c r="A53" s="24" t="s">
        <v>147</v>
      </c>
      <c r="B53" s="48">
        <f t="shared" si="2"/>
        <v>46369.959085648145</v>
      </c>
      <c r="C53" s="49">
        <v>57429.83</v>
      </c>
      <c r="D53" s="49">
        <v>56814.379166666658</v>
      </c>
      <c r="E53" s="49">
        <v>51359.831333333335</v>
      </c>
      <c r="F53" s="49">
        <v>39976.134277777775</v>
      </c>
      <c r="G53" s="49">
        <v>45957.413104166655</v>
      </c>
      <c r="H53" s="49">
        <v>31467.909250000001</v>
      </c>
      <c r="I53" s="49">
        <v>31927.430562499998</v>
      </c>
      <c r="J53" s="49">
        <v>43871.54</v>
      </c>
      <c r="K53" s="49">
        <v>62272.601333333339</v>
      </c>
      <c r="L53" s="49">
        <v>36927.049999999996</v>
      </c>
      <c r="M53" s="49">
        <v>36651.474999999999</v>
      </c>
      <c r="N53" s="49">
        <v>61783.915000000001</v>
      </c>
    </row>
    <row r="54" spans="1:14" x14ac:dyDescent="0.2">
      <c r="A54" s="24" t="s">
        <v>73</v>
      </c>
      <c r="B54" s="48">
        <f t="shared" si="2"/>
        <v>44719.960115747352</v>
      </c>
      <c r="C54" s="49">
        <v>58887.31555555555</v>
      </c>
      <c r="D54" s="49">
        <v>33178.158319444439</v>
      </c>
      <c r="E54" s="49">
        <v>25330.853999999999</v>
      </c>
      <c r="F54" s="49">
        <v>40653.873809523808</v>
      </c>
      <c r="G54" s="49">
        <v>44610.395942857147</v>
      </c>
      <c r="H54" s="49">
        <v>43100.937817142862</v>
      </c>
      <c r="I54" s="49">
        <v>45848.331333333328</v>
      </c>
      <c r="J54" s="49">
        <v>60442.783333333326</v>
      </c>
      <c r="K54" s="49">
        <v>52497.037499999999</v>
      </c>
      <c r="L54" s="49">
        <v>43467.363333333327</v>
      </c>
      <c r="M54" s="49">
        <v>38896.492666666665</v>
      </c>
      <c r="N54" s="49">
        <v>49725.977777777778</v>
      </c>
    </row>
    <row r="55" spans="1:14" x14ac:dyDescent="0.2">
      <c r="A55" s="24" t="s">
        <v>166</v>
      </c>
      <c r="B55" s="48">
        <f t="shared" si="2"/>
        <v>19352.847122487325</v>
      </c>
      <c r="C55" s="49">
        <v>17835.948866666666</v>
      </c>
      <c r="D55" s="49">
        <v>15042.832937962961</v>
      </c>
      <c r="E55" s="49">
        <v>18506.583593749998</v>
      </c>
      <c r="F55" s="49">
        <v>14712.874451071428</v>
      </c>
      <c r="G55" s="49">
        <v>14738.761441666667</v>
      </c>
      <c r="H55" s="49">
        <v>16495.184633333331</v>
      </c>
      <c r="I55" s="49">
        <v>19008.4745625</v>
      </c>
      <c r="J55" s="49">
        <v>24682.859071428571</v>
      </c>
      <c r="K55" s="49">
        <v>23832.598654166668</v>
      </c>
      <c r="L55" s="49">
        <v>17750.165431111112</v>
      </c>
      <c r="M55" s="49">
        <v>21913.172849999999</v>
      </c>
      <c r="N55" s="49">
        <v>27714.708976190472</v>
      </c>
    </row>
    <row r="56" spans="1:14" x14ac:dyDescent="0.2">
      <c r="A56" s="24" t="s">
        <v>79</v>
      </c>
      <c r="B56" s="48">
        <f>AVERAGE(C56:J56,L56:N56)</f>
        <v>19136.078313636364</v>
      </c>
      <c r="C56" s="49">
        <v>19841.399999999998</v>
      </c>
      <c r="D56" s="49">
        <v>19428.037499999999</v>
      </c>
      <c r="E56" s="49">
        <v>14329.9</v>
      </c>
      <c r="F56" s="49">
        <v>18371.666666666668</v>
      </c>
      <c r="G56" s="49">
        <v>23286.087499999998</v>
      </c>
      <c r="H56" s="49">
        <v>16797.949700000001</v>
      </c>
      <c r="I56" s="49">
        <v>18739.099999999999</v>
      </c>
      <c r="J56" s="49">
        <v>17636.8</v>
      </c>
      <c r="K56" s="49">
        <v>0</v>
      </c>
      <c r="L56" s="49">
        <v>19473.966666666667</v>
      </c>
      <c r="M56" s="49">
        <v>19473.966666666667</v>
      </c>
      <c r="N56" s="49">
        <v>23117.98675</v>
      </c>
    </row>
    <row r="57" spans="1:14" x14ac:dyDescent="0.2">
      <c r="A57" s="24" t="s">
        <v>38</v>
      </c>
      <c r="B57" s="48">
        <f t="shared" si="2"/>
        <v>17705.157909722224</v>
      </c>
      <c r="C57" s="49">
        <v>11849.725</v>
      </c>
      <c r="D57" s="49">
        <v>9369.5499999999993</v>
      </c>
      <c r="E57" s="49">
        <v>11673.357</v>
      </c>
      <c r="F57" s="49">
        <v>12704.0075</v>
      </c>
      <c r="G57" s="49">
        <v>9966.6291666666657</v>
      </c>
      <c r="H57" s="49">
        <v>10334.0625</v>
      </c>
      <c r="I57" s="49">
        <v>15638.88125</v>
      </c>
      <c r="J57" s="49">
        <v>18096.091666666667</v>
      </c>
      <c r="K57" s="49">
        <v>18004.233333333334</v>
      </c>
      <c r="L57" s="49">
        <v>24066.883333333328</v>
      </c>
      <c r="M57" s="49">
        <v>41244.391666666663</v>
      </c>
      <c r="N57" s="49">
        <v>29514.0825</v>
      </c>
    </row>
    <row r="58" spans="1:14" x14ac:dyDescent="0.2">
      <c r="A58" s="24" t="s">
        <v>39</v>
      </c>
      <c r="B58" s="48">
        <f t="shared" si="2"/>
        <v>11469.562347092593</v>
      </c>
      <c r="C58" s="49">
        <v>18050.162499999999</v>
      </c>
      <c r="D58" s="49">
        <v>5092.6260000000002</v>
      </c>
      <c r="E58" s="49">
        <v>11528.220833333335</v>
      </c>
      <c r="F58" s="49">
        <v>16500.053124999999</v>
      </c>
      <c r="G58" s="49">
        <v>9649.4882708333334</v>
      </c>
      <c r="H58" s="49">
        <v>8129.4624999999996</v>
      </c>
      <c r="I58" s="49">
        <v>8858.5972066666654</v>
      </c>
      <c r="J58" s="49">
        <v>9939.7753014999998</v>
      </c>
      <c r="K58" s="49">
        <v>11210.635955555555</v>
      </c>
      <c r="L58" s="49">
        <v>12936.102888888887</v>
      </c>
      <c r="M58" s="49">
        <v>10687.717083333333</v>
      </c>
      <c r="N58" s="49">
        <v>15051.906499999999</v>
      </c>
    </row>
    <row r="59" spans="1:14" x14ac:dyDescent="0.2">
      <c r="A59" s="24" t="s">
        <v>40</v>
      </c>
      <c r="B59" s="48">
        <f t="shared" si="2"/>
        <v>59583.74913060572</v>
      </c>
      <c r="C59" s="49">
        <v>40951.306359430295</v>
      </c>
      <c r="D59" s="49">
        <v>44140.660437267543</v>
      </c>
      <c r="E59" s="49">
        <v>52900.75297106053</v>
      </c>
      <c r="F59" s="49">
        <v>60810.351084096903</v>
      </c>
      <c r="G59" s="49">
        <v>73993.01460582421</v>
      </c>
      <c r="H59" s="49">
        <v>66763.812029393099</v>
      </c>
      <c r="I59" s="49">
        <v>53014.152227161409</v>
      </c>
      <c r="J59" s="49">
        <v>58046.244216637955</v>
      </c>
      <c r="K59" s="49">
        <v>46743.173364782742</v>
      </c>
      <c r="L59" s="49">
        <v>55197.087907103341</v>
      </c>
      <c r="M59" s="49">
        <v>79095.981130363813</v>
      </c>
      <c r="N59" s="49">
        <v>83348.4532341468</v>
      </c>
    </row>
    <row r="60" spans="1:14" x14ac:dyDescent="0.2">
      <c r="A60" s="24" t="s">
        <v>41</v>
      </c>
      <c r="B60" s="48">
        <f t="shared" si="2"/>
        <v>7718.4866155864183</v>
      </c>
      <c r="C60" s="49">
        <v>6829.3608888888884</v>
      </c>
      <c r="D60" s="49">
        <v>8019.844888888887</v>
      </c>
      <c r="E60" s="49">
        <v>6962.8616666666658</v>
      </c>
      <c r="F60" s="49">
        <v>6462.7440740740722</v>
      </c>
      <c r="G60" s="49">
        <v>9629.8152777777777</v>
      </c>
      <c r="H60" s="49">
        <v>7880.2202222222213</v>
      </c>
      <c r="I60" s="49">
        <v>7921.2502777777763</v>
      </c>
      <c r="J60" s="49">
        <v>7650.7785185185176</v>
      </c>
      <c r="K60" s="49">
        <v>8088.1262499999993</v>
      </c>
      <c r="L60" s="49">
        <v>6975.1094444444443</v>
      </c>
      <c r="M60" s="49">
        <v>8059.0377777777767</v>
      </c>
      <c r="N60" s="49">
        <v>8142.6900999999989</v>
      </c>
    </row>
    <row r="61" spans="1:14" x14ac:dyDescent="0.2">
      <c r="A61" s="24" t="s">
        <v>149</v>
      </c>
      <c r="B61" s="48">
        <f t="shared" si="2"/>
        <v>17872.569722222219</v>
      </c>
      <c r="C61" s="49">
        <v>14574.855555555552</v>
      </c>
      <c r="D61" s="49">
        <v>20821.222222222219</v>
      </c>
      <c r="E61" s="49">
        <v>20821.222222222219</v>
      </c>
      <c r="F61" s="49">
        <v>19749.541666666664</v>
      </c>
      <c r="G61" s="49">
        <v>17269.366666666665</v>
      </c>
      <c r="H61" s="49">
        <v>18739.099999999995</v>
      </c>
      <c r="I61" s="49">
        <v>17636.799999999996</v>
      </c>
      <c r="J61" s="49">
        <v>13962.466666666664</v>
      </c>
      <c r="K61" s="49">
        <v>15983.349999999997</v>
      </c>
      <c r="L61" s="49">
        <v>21035.558333333331</v>
      </c>
      <c r="M61" s="49">
        <v>18720.728333333333</v>
      </c>
      <c r="N61" s="49">
        <v>15156.624999999996</v>
      </c>
    </row>
    <row r="62" spans="1:14" x14ac:dyDescent="0.2">
      <c r="A62" s="24" t="s">
        <v>150</v>
      </c>
      <c r="B62" s="48">
        <f>AVERAGE(C62:D62,F62:N62)</f>
        <v>13421.337575757572</v>
      </c>
      <c r="C62" s="49">
        <v>14697.33333333333</v>
      </c>
      <c r="D62" s="49">
        <v>12676.449999999997</v>
      </c>
      <c r="E62" s="49">
        <v>0</v>
      </c>
      <c r="F62" s="49">
        <v>17636.799999999996</v>
      </c>
      <c r="G62" s="49">
        <v>14054.324999999997</v>
      </c>
      <c r="H62" s="49">
        <v>11757.866666666663</v>
      </c>
      <c r="I62" s="49">
        <v>7991.6749999999984</v>
      </c>
      <c r="J62" s="49">
        <v>11574.149999999998</v>
      </c>
      <c r="K62" s="49">
        <v>10141.159999999998</v>
      </c>
      <c r="L62" s="49">
        <v>18371.666666666664</v>
      </c>
      <c r="M62" s="49">
        <v>20576.266666666663</v>
      </c>
      <c r="N62" s="49">
        <v>8157.0199999999986</v>
      </c>
    </row>
    <row r="63" spans="1:14" x14ac:dyDescent="0.2">
      <c r="A63" s="44" t="s">
        <v>7</v>
      </c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x14ac:dyDescent="0.2">
      <c r="A64" s="24" t="s">
        <v>103</v>
      </c>
      <c r="B64" s="48">
        <f>AVERAGE(C64:E64,H64:N64)</f>
        <v>29066.208065970899</v>
      </c>
      <c r="C64" s="49">
        <v>35457.316666666658</v>
      </c>
      <c r="D64" s="49">
        <v>35436.903703703705</v>
      </c>
      <c r="E64" s="49">
        <v>36253.422222222216</v>
      </c>
      <c r="F64" s="49">
        <v>0</v>
      </c>
      <c r="G64" s="49">
        <v>0</v>
      </c>
      <c r="H64" s="49">
        <v>45071.822222222218</v>
      </c>
      <c r="I64" s="49">
        <v>25279.41333333333</v>
      </c>
      <c r="J64" s="49">
        <v>17390.399206666665</v>
      </c>
      <c r="K64" s="49">
        <v>17654.600103703702</v>
      </c>
      <c r="L64" s="49">
        <v>22995.264016666668</v>
      </c>
      <c r="M64" s="49">
        <v>24252.590263888887</v>
      </c>
      <c r="N64" s="49">
        <v>30870.348920634922</v>
      </c>
    </row>
    <row r="65" spans="1:14" x14ac:dyDescent="0.2">
      <c r="A65" s="24" t="s">
        <v>151</v>
      </c>
      <c r="B65" s="48">
        <f>AVERAGE(C65:D65,F65:N65)</f>
        <v>37867.767330563678</v>
      </c>
      <c r="C65" s="49">
        <v>12297.163978494616</v>
      </c>
      <c r="D65" s="49">
        <v>28051.362007168438</v>
      </c>
      <c r="E65" s="49">
        <v>0</v>
      </c>
      <c r="F65" s="49">
        <v>80005.645161290275</v>
      </c>
      <c r="G65" s="49">
        <v>80005.645161290275</v>
      </c>
      <c r="H65" s="49">
        <v>45336.532258064486</v>
      </c>
      <c r="I65" s="49">
        <v>26668.548387096758</v>
      </c>
      <c r="J65" s="49">
        <v>21334.838709677406</v>
      </c>
      <c r="K65" s="49">
        <v>19556.935483870955</v>
      </c>
      <c r="L65" s="49">
        <v>26172.21706989246</v>
      </c>
      <c r="M65" s="49">
        <v>23779.455645161277</v>
      </c>
      <c r="N65" s="49">
        <v>53337.096774193516</v>
      </c>
    </row>
    <row r="66" spans="1:14" x14ac:dyDescent="0.2">
      <c r="A66" s="24" t="s">
        <v>152</v>
      </c>
      <c r="B66" s="48">
        <f>AVERAGE(C66:E66,H66:N66)</f>
        <v>14581.709732092428</v>
      </c>
      <c r="C66" s="49">
        <v>17787.951505016728</v>
      </c>
      <c r="D66" s="49">
        <v>17777.710888145681</v>
      </c>
      <c r="E66" s="49">
        <v>18187.335562987744</v>
      </c>
      <c r="F66" s="49">
        <v>0</v>
      </c>
      <c r="G66" s="49">
        <v>0</v>
      </c>
      <c r="H66" s="49">
        <v>22611.282051282062</v>
      </c>
      <c r="I66" s="49">
        <v>12681.979933110373</v>
      </c>
      <c r="J66" s="49">
        <v>8724.2805384615422</v>
      </c>
      <c r="K66" s="49">
        <v>8856.822794500189</v>
      </c>
      <c r="L66" s="49">
        <v>11536.085627090308</v>
      </c>
      <c r="M66" s="49">
        <v>12166.851302954297</v>
      </c>
      <c r="N66" s="49">
        <v>15486.797117375387</v>
      </c>
    </row>
    <row r="67" spans="1:14" x14ac:dyDescent="0.2">
      <c r="A67" s="24" t="s">
        <v>106</v>
      </c>
      <c r="B67" s="48">
        <f>AVERAGE(G67:N67)</f>
        <v>34715.103802643353</v>
      </c>
      <c r="C67" s="49">
        <v>0</v>
      </c>
      <c r="D67" s="49">
        <v>0</v>
      </c>
      <c r="E67" s="49">
        <v>0</v>
      </c>
      <c r="F67" s="49">
        <v>0</v>
      </c>
      <c r="G67" s="49">
        <v>45781.0080645161</v>
      </c>
      <c r="H67" s="49">
        <v>41681.953405017892</v>
      </c>
      <c r="I67" s="49">
        <v>30891.06854838708</v>
      </c>
      <c r="J67" s="49">
        <v>28779.808467741917</v>
      </c>
      <c r="K67" s="49">
        <v>29444.052867383492</v>
      </c>
      <c r="L67" s="49">
        <v>24693.100358422926</v>
      </c>
      <c r="M67" s="49">
        <v>32002.258064516111</v>
      </c>
      <c r="N67" s="49">
        <v>44447.580645161266</v>
      </c>
    </row>
    <row r="68" spans="1:14" x14ac:dyDescent="0.2">
      <c r="A68" s="24" t="s">
        <v>107</v>
      </c>
      <c r="B68" s="48">
        <f>AVERAGE(C68:F68,H68,L68)</f>
        <v>33402.982413381113</v>
      </c>
      <c r="C68" s="49">
        <v>31113.306451612883</v>
      </c>
      <c r="D68" s="49">
        <v>35281.501792114672</v>
      </c>
      <c r="E68" s="49">
        <v>35172.852150537612</v>
      </c>
      <c r="F68" s="49">
        <v>44447.580645161266</v>
      </c>
      <c r="G68" s="49">
        <v>0</v>
      </c>
      <c r="H68" s="49">
        <v>41484.408602150521</v>
      </c>
      <c r="I68" s="49">
        <v>0</v>
      </c>
      <c r="J68" s="49">
        <v>0</v>
      </c>
      <c r="K68" s="49">
        <v>0</v>
      </c>
      <c r="L68" s="49">
        <v>12918.24483870967</v>
      </c>
      <c r="M68" s="49">
        <v>0</v>
      </c>
      <c r="N68" s="49">
        <v>0</v>
      </c>
    </row>
    <row r="69" spans="1:14" x14ac:dyDescent="0.2">
      <c r="A69" s="24" t="s">
        <v>167</v>
      </c>
      <c r="B69" s="48">
        <f>AVERAGE(C69,F69:L69)</f>
        <v>46210.668010752655</v>
      </c>
      <c r="C69" s="49">
        <v>40002.822580645137</v>
      </c>
      <c r="D69" s="49">
        <v>0</v>
      </c>
      <c r="E69" s="49">
        <v>0</v>
      </c>
      <c r="F69" s="49">
        <v>80005.645161290275</v>
      </c>
      <c r="G69" s="49">
        <v>72005.080645161244</v>
      </c>
      <c r="H69" s="49">
        <v>41484.408602150514</v>
      </c>
      <c r="I69" s="49">
        <v>32446.733870967724</v>
      </c>
      <c r="J69" s="49">
        <v>30224.35483870966</v>
      </c>
      <c r="K69" s="49">
        <v>31291.096774193531</v>
      </c>
      <c r="L69" s="49">
        <v>42225.201612903198</v>
      </c>
      <c r="M69" s="49">
        <v>0</v>
      </c>
      <c r="N69" s="49">
        <v>0</v>
      </c>
    </row>
    <row r="70" spans="1:14" x14ac:dyDescent="0.2">
      <c r="A70" s="24" t="s">
        <v>153</v>
      </c>
      <c r="B70" s="48">
        <f t="shared" ref="B70:B76" si="3">AVERAGE(C70:N70)</f>
        <v>28873.28809123009</v>
      </c>
      <c r="C70" s="49">
        <v>31443.093733305075</v>
      </c>
      <c r="D70" s="49">
        <v>31443.093733305068</v>
      </c>
      <c r="E70" s="49">
        <v>30271.301420262651</v>
      </c>
      <c r="F70" s="49">
        <v>27771.477819105472</v>
      </c>
      <c r="G70" s="49">
        <v>30564.249498523255</v>
      </c>
      <c r="H70" s="49">
        <v>38405.493059965484</v>
      </c>
      <c r="I70" s="49">
        <v>19529.871884040418</v>
      </c>
      <c r="J70" s="49">
        <v>21678.157791284862</v>
      </c>
      <c r="K70" s="49">
        <v>28123.015513018199</v>
      </c>
      <c r="L70" s="49">
        <v>27341.820637656579</v>
      </c>
      <c r="M70" s="49">
        <v>30027.178021712141</v>
      </c>
      <c r="N70" s="49">
        <v>29880.703982581839</v>
      </c>
    </row>
    <row r="71" spans="1:14" x14ac:dyDescent="0.2">
      <c r="A71" s="24" t="s">
        <v>154</v>
      </c>
      <c r="B71" s="48">
        <f t="shared" si="3"/>
        <v>142365.91435185185</v>
      </c>
      <c r="C71" s="49">
        <v>132276.78571428571</v>
      </c>
      <c r="D71" s="49">
        <v>150251.04166666666</v>
      </c>
      <c r="E71" s="49">
        <v>141485.71428571432</v>
      </c>
      <c r="F71" s="49">
        <v>155516.66666666666</v>
      </c>
      <c r="G71" s="49">
        <v>142366.66666666666</v>
      </c>
      <c r="H71" s="49">
        <v>125079.16666666666</v>
      </c>
      <c r="I71" s="49">
        <v>140458.33333333331</v>
      </c>
      <c r="J71" s="49">
        <v>157012.5</v>
      </c>
      <c r="K71" s="49">
        <v>144780.83333333334</v>
      </c>
      <c r="L71" s="49">
        <v>138806.59722222222</v>
      </c>
      <c r="M71" s="49">
        <v>138879.16666666669</v>
      </c>
      <c r="N71" s="49">
        <v>141477.5</v>
      </c>
    </row>
    <row r="72" spans="1:14" x14ac:dyDescent="0.2">
      <c r="A72" s="24" t="s">
        <v>155</v>
      </c>
      <c r="B72" s="48">
        <f t="shared" si="3"/>
        <v>122184.53389438659</v>
      </c>
      <c r="C72" s="49">
        <v>116870.83034375</v>
      </c>
      <c r="D72" s="49">
        <v>125538.19444444444</v>
      </c>
      <c r="E72" s="49">
        <v>124140.625</v>
      </c>
      <c r="F72" s="49">
        <v>109458.85416666667</v>
      </c>
      <c r="G72" s="49">
        <v>116885.41666666667</v>
      </c>
      <c r="H72" s="49">
        <v>90781.25</v>
      </c>
      <c r="I72" s="49">
        <v>115937.5</v>
      </c>
      <c r="J72" s="49">
        <v>134531.25</v>
      </c>
      <c r="K72" s="49">
        <v>132547.91666666669</v>
      </c>
      <c r="L72" s="49">
        <v>125538.19444444447</v>
      </c>
      <c r="M72" s="49">
        <v>148203.125</v>
      </c>
      <c r="N72" s="49">
        <v>125781.25</v>
      </c>
    </row>
    <row r="73" spans="1:14" x14ac:dyDescent="0.2">
      <c r="A73" s="24" t="s">
        <v>156</v>
      </c>
      <c r="B73" s="48">
        <f t="shared" si="3"/>
        <v>82671.778549382652</v>
      </c>
      <c r="C73" s="49">
        <v>105416.66666666657</v>
      </c>
      <c r="D73" s="49">
        <v>89444.444444444365</v>
      </c>
      <c r="E73" s="49">
        <v>72833.33333333327</v>
      </c>
      <c r="F73" s="49">
        <v>86249.999999999927</v>
      </c>
      <c r="G73" s="49">
        <v>76666.666666666599</v>
      </c>
      <c r="H73" s="49">
        <v>77305.555555555489</v>
      </c>
      <c r="I73" s="49">
        <v>84120.370370370307</v>
      </c>
      <c r="J73" s="49">
        <v>73552.08333333327</v>
      </c>
      <c r="K73" s="49">
        <v>81458.333333333256</v>
      </c>
      <c r="L73" s="49">
        <v>86888.888888888818</v>
      </c>
      <c r="M73" s="49">
        <v>65645.83333333327</v>
      </c>
      <c r="N73" s="49">
        <v>92479.166666666584</v>
      </c>
    </row>
    <row r="74" spans="1:14" x14ac:dyDescent="0.2">
      <c r="A74" s="24" t="s">
        <v>157</v>
      </c>
      <c r="B74" s="48">
        <f t="shared" si="3"/>
        <v>16809.367435914301</v>
      </c>
      <c r="C74" s="49">
        <v>13465.908441599997</v>
      </c>
      <c r="D74" s="49">
        <v>12766.777361111108</v>
      </c>
      <c r="E74" s="49">
        <v>15060.268232857139</v>
      </c>
      <c r="F74" s="49">
        <v>19510.518628472215</v>
      </c>
      <c r="G74" s="49">
        <v>19535.683984374995</v>
      </c>
      <c r="H74" s="49">
        <v>18961.282343749997</v>
      </c>
      <c r="I74" s="49">
        <v>17561.410553571426</v>
      </c>
      <c r="J74" s="49">
        <v>18071.213368055549</v>
      </c>
      <c r="K74" s="49">
        <v>15789.572658730154</v>
      </c>
      <c r="L74" s="49">
        <v>17655.681990740737</v>
      </c>
      <c r="M74" s="49">
        <v>16731.478713541663</v>
      </c>
      <c r="N74" s="49">
        <v>16602.612954166663</v>
      </c>
    </row>
    <row r="75" spans="1:14" x14ac:dyDescent="0.2">
      <c r="A75" s="24" t="s">
        <v>46</v>
      </c>
      <c r="B75" s="48">
        <f t="shared" si="3"/>
        <v>17716.275829999999</v>
      </c>
      <c r="C75" s="49">
        <v>13438.874166666679</v>
      </c>
      <c r="D75" s="49">
        <v>16439.334766666663</v>
      </c>
      <c r="E75" s="49">
        <v>13183.507999999998</v>
      </c>
      <c r="F75" s="49">
        <v>18310.121583333326</v>
      </c>
      <c r="G75" s="49">
        <v>18959.559999999998</v>
      </c>
      <c r="H75" s="49">
        <v>23993.396666666664</v>
      </c>
      <c r="I75" s="49">
        <v>26592.987499999996</v>
      </c>
      <c r="J75" s="49">
        <v>20674.248888888887</v>
      </c>
      <c r="K75" s="49">
        <v>16975.419999999995</v>
      </c>
      <c r="L75" s="49">
        <v>12305.954722222221</v>
      </c>
      <c r="M75" s="49">
        <v>13282.592522222219</v>
      </c>
      <c r="N75" s="49">
        <v>18439.311143333329</v>
      </c>
    </row>
    <row r="76" spans="1:14" x14ac:dyDescent="0.2">
      <c r="A76" s="24" t="s">
        <v>48</v>
      </c>
      <c r="B76" s="48">
        <f t="shared" si="3"/>
        <v>27673.921174632032</v>
      </c>
      <c r="C76" s="49">
        <v>23766.666447452775</v>
      </c>
      <c r="D76" s="49">
        <v>28466.423627645494</v>
      </c>
      <c r="E76" s="49">
        <v>33323.797519841268</v>
      </c>
      <c r="F76" s="49">
        <v>36065.331349206353</v>
      </c>
      <c r="G76" s="49">
        <v>24088.664693849205</v>
      </c>
      <c r="H76" s="49">
        <v>21704.54945238095</v>
      </c>
      <c r="I76" s="49">
        <v>25581.129684027776</v>
      </c>
      <c r="J76" s="49">
        <v>27372.749927083332</v>
      </c>
      <c r="K76" s="49">
        <v>27956.701006944444</v>
      </c>
      <c r="L76" s="49">
        <v>26221.777768518514</v>
      </c>
      <c r="M76" s="49">
        <v>29852.682523148142</v>
      </c>
      <c r="N76" s="49">
        <v>27686.580095486108</v>
      </c>
    </row>
    <row r="77" spans="1:14" x14ac:dyDescent="0.2">
      <c r="A77" s="24" t="s">
        <v>49</v>
      </c>
      <c r="B77" s="48">
        <f>AVERAGE(C77:F77,L77:N77)</f>
        <v>8542.8249999999989</v>
      </c>
      <c r="C77" s="49">
        <v>6234.8843749999987</v>
      </c>
      <c r="D77" s="49">
        <v>8439.4843749999982</v>
      </c>
      <c r="E77" s="49">
        <v>10747.424999999997</v>
      </c>
      <c r="F77" s="49">
        <v>11711.937499999998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5511.4999999999991</v>
      </c>
      <c r="M77" s="49">
        <v>9645.1249999999982</v>
      </c>
      <c r="N77" s="49">
        <v>7509.4187499999989</v>
      </c>
    </row>
    <row r="78" spans="1:14" x14ac:dyDescent="0.2">
      <c r="A78" s="24" t="s">
        <v>113</v>
      </c>
      <c r="B78" s="48">
        <f>AVERAGE(C78:N78)</f>
        <v>33159.522845933127</v>
      </c>
      <c r="C78" s="49">
        <v>40395.634487536961</v>
      </c>
      <c r="D78" s="49">
        <v>28835.041723011578</v>
      </c>
      <c r="E78" s="49">
        <v>34050.596504708374</v>
      </c>
      <c r="F78" s="49">
        <v>35208.870454104312</v>
      </c>
      <c r="G78" s="49">
        <v>31591.866602950504</v>
      </c>
      <c r="H78" s="49">
        <v>45321.067113648925</v>
      </c>
      <c r="I78" s="49">
        <v>27616.971604143964</v>
      </c>
      <c r="J78" s="49">
        <v>27949.172545653313</v>
      </c>
      <c r="K78" s="49">
        <v>30208.138947916894</v>
      </c>
      <c r="L78" s="49">
        <v>28524.987510936186</v>
      </c>
      <c r="M78" s="49">
        <v>39864.112981122002</v>
      </c>
      <c r="N78" s="49">
        <v>28347.813675464531</v>
      </c>
    </row>
    <row r="79" spans="1:14" x14ac:dyDescent="0.2">
      <c r="A79" s="24" t="s">
        <v>117</v>
      </c>
      <c r="B79" s="48">
        <f>AVERAGE(E79:L79,N79)</f>
        <v>34429.796154320982</v>
      </c>
      <c r="C79" s="49">
        <v>0</v>
      </c>
      <c r="D79" s="49">
        <v>0</v>
      </c>
      <c r="E79" s="49">
        <v>51440.666666666657</v>
      </c>
      <c r="F79" s="49">
        <v>51440.666666666657</v>
      </c>
      <c r="G79" s="49">
        <v>39499.083333333328</v>
      </c>
      <c r="H79" s="49">
        <v>42254.833333333328</v>
      </c>
      <c r="I79" s="49">
        <v>24801.749999999996</v>
      </c>
      <c r="J79" s="49">
        <v>21093.735277777774</v>
      </c>
      <c r="K79" s="49">
        <v>24528.624555555554</v>
      </c>
      <c r="L79" s="49">
        <v>25414.138888888887</v>
      </c>
      <c r="M79" s="49">
        <v>0</v>
      </c>
      <c r="N79" s="49">
        <v>29394.666666666664</v>
      </c>
    </row>
    <row r="80" spans="1:14" x14ac:dyDescent="0.2">
      <c r="A80" s="51" t="s">
        <v>118</v>
      </c>
      <c r="B80" s="54">
        <f>AVERAGE(G80:H80)</f>
        <v>14043.725961538459</v>
      </c>
      <c r="C80" s="52">
        <v>0</v>
      </c>
      <c r="D80" s="52">
        <v>0</v>
      </c>
      <c r="E80" s="52">
        <v>0</v>
      </c>
      <c r="F80" s="52">
        <v>0</v>
      </c>
      <c r="G80" s="52">
        <v>16958.461538461535</v>
      </c>
      <c r="H80" s="52">
        <v>11128.990384615383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</row>
    <row r="81" spans="1:1" x14ac:dyDescent="0.2">
      <c r="A81" s="53" t="s">
        <v>164</v>
      </c>
    </row>
    <row r="82" spans="1:1" x14ac:dyDescent="0.2">
      <c r="A82" s="53" t="s">
        <v>133</v>
      </c>
    </row>
    <row r="83" spans="1:1" x14ac:dyDescent="0.2">
      <c r="A83" s="53" t="s">
        <v>76</v>
      </c>
    </row>
    <row r="84" spans="1:1" x14ac:dyDescent="0.2">
      <c r="A84" s="53" t="s">
        <v>81</v>
      </c>
    </row>
    <row r="85" spans="1:1" x14ac:dyDescent="0.2">
      <c r="A85" s="53" t="s">
        <v>131</v>
      </c>
    </row>
    <row r="86" spans="1:1" x14ac:dyDescent="0.2">
      <c r="A86" s="53" t="s">
        <v>72</v>
      </c>
    </row>
  </sheetData>
  <pageMargins left="0.7" right="0.7" top="0.75" bottom="0.75" header="0.3" footer="0.3"/>
  <ignoredErrors>
    <ignoredError sqref="B41 B45 B56 B65 B77" formula="1"/>
    <ignoredError sqref="B22" formula="1" formulaRange="1"/>
    <ignoredError sqref="B46 B67 B8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D707-171B-421D-8ECA-0500B7844C5B}">
  <dimension ref="A2:N128"/>
  <sheetViews>
    <sheetView workbookViewId="0">
      <selection activeCell="A129" sqref="A129"/>
    </sheetView>
  </sheetViews>
  <sheetFormatPr baseColWidth="10" defaultRowHeight="12" x14ac:dyDescent="0.2"/>
  <cols>
    <col min="1" max="1" width="19.5703125" style="24" customWidth="1"/>
    <col min="2" max="2" width="9" style="24" customWidth="1"/>
    <col min="3" max="14" width="9.85546875" style="24" customWidth="1"/>
    <col min="15" max="16384" width="11.42578125" style="24"/>
  </cols>
  <sheetData>
    <row r="2" spans="1:14" x14ac:dyDescent="0.2">
      <c r="A2" s="24" t="s">
        <v>215</v>
      </c>
    </row>
    <row r="3" spans="1:14" x14ac:dyDescent="0.2">
      <c r="A3" s="24" t="s">
        <v>52</v>
      </c>
    </row>
    <row r="5" spans="1:14" x14ac:dyDescent="0.2">
      <c r="A5" s="50" t="s">
        <v>212</v>
      </c>
      <c r="B5" s="58" t="s">
        <v>55</v>
      </c>
      <c r="C5" s="58" t="s">
        <v>56</v>
      </c>
      <c r="D5" s="58" t="s">
        <v>57</v>
      </c>
      <c r="E5" s="58" t="s">
        <v>58</v>
      </c>
      <c r="F5" s="58" t="s">
        <v>59</v>
      </c>
      <c r="G5" s="58" t="s">
        <v>60</v>
      </c>
      <c r="H5" s="58" t="s">
        <v>61</v>
      </c>
      <c r="I5" s="58" t="s">
        <v>62</v>
      </c>
      <c r="J5" s="58" t="s">
        <v>63</v>
      </c>
      <c r="K5" s="58" t="s">
        <v>64</v>
      </c>
      <c r="L5" s="58" t="s">
        <v>65</v>
      </c>
      <c r="M5" s="58" t="s">
        <v>66</v>
      </c>
      <c r="N5" s="58" t="s">
        <v>67</v>
      </c>
    </row>
    <row r="6" spans="1:14" x14ac:dyDescent="0.2">
      <c r="A6" s="44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">
      <c r="A7" s="24" t="s">
        <v>8</v>
      </c>
      <c r="B7" s="48">
        <f>AVERAGE(C7:N7)</f>
        <v>24693.092524220341</v>
      </c>
      <c r="C7" s="49">
        <v>24837.074842900955</v>
      </c>
      <c r="D7" s="49">
        <v>25966.26746007934</v>
      </c>
      <c r="E7" s="49">
        <v>24940.299394522786</v>
      </c>
      <c r="F7" s="49">
        <v>24465.993526435974</v>
      </c>
      <c r="G7" s="49">
        <v>25230.000794722328</v>
      </c>
      <c r="H7" s="49">
        <v>24714.241782511581</v>
      </c>
      <c r="I7" s="49">
        <v>24171.990789356714</v>
      </c>
      <c r="J7" s="49">
        <v>24584.825355868918</v>
      </c>
      <c r="K7" s="49">
        <v>24488.799929826317</v>
      </c>
      <c r="L7" s="49">
        <v>24446.085233523347</v>
      </c>
      <c r="M7" s="49">
        <v>23903.211571157117</v>
      </c>
      <c r="N7" s="49">
        <v>24568.319609738755</v>
      </c>
    </row>
    <row r="8" spans="1:14" x14ac:dyDescent="0.2">
      <c r="A8" s="24" t="s">
        <v>9</v>
      </c>
      <c r="B8" s="48" t="s">
        <v>80</v>
      </c>
      <c r="C8" s="49" t="s">
        <v>80</v>
      </c>
      <c r="D8" s="49" t="s">
        <v>80</v>
      </c>
      <c r="E8" s="49" t="s">
        <v>80</v>
      </c>
      <c r="F8" s="49" t="s">
        <v>80</v>
      </c>
      <c r="G8" s="49" t="s">
        <v>80</v>
      </c>
      <c r="H8" s="49" t="s">
        <v>80</v>
      </c>
      <c r="I8" s="49" t="s">
        <v>80</v>
      </c>
      <c r="J8" s="49" t="s">
        <v>80</v>
      </c>
      <c r="K8" s="49" t="s">
        <v>80</v>
      </c>
      <c r="L8" s="49" t="s">
        <v>80</v>
      </c>
      <c r="M8" s="49" t="s">
        <v>80</v>
      </c>
      <c r="N8" s="49" t="s">
        <v>80</v>
      </c>
    </row>
    <row r="9" spans="1:14" x14ac:dyDescent="0.2">
      <c r="A9" s="24" t="s">
        <v>10</v>
      </c>
      <c r="B9" s="48">
        <f>AVERAGE(C9:N9)</f>
        <v>29156.365075438323</v>
      </c>
      <c r="C9" s="49">
        <v>24822.590359375001</v>
      </c>
      <c r="D9" s="49">
        <v>27358.339651041664</v>
      </c>
      <c r="E9" s="49">
        <v>31152.192158333335</v>
      </c>
      <c r="F9" s="49">
        <v>33187.177659548608</v>
      </c>
      <c r="G9" s="49">
        <v>32052.415307291671</v>
      </c>
      <c r="H9" s="49">
        <v>33556.124741666667</v>
      </c>
      <c r="I9" s="49">
        <v>28575.692213541664</v>
      </c>
      <c r="J9" s="49">
        <v>27139.675809523807</v>
      </c>
      <c r="K9" s="49">
        <v>27795.147842395832</v>
      </c>
      <c r="L9" s="49">
        <v>27704.967071875002</v>
      </c>
      <c r="M9" s="49">
        <v>27985.588309416664</v>
      </c>
      <c r="N9" s="49">
        <v>28546.469781249998</v>
      </c>
    </row>
    <row r="10" spans="1:14" x14ac:dyDescent="0.2">
      <c r="A10" s="24" t="s">
        <v>11</v>
      </c>
      <c r="B10" s="48" t="s">
        <v>80</v>
      </c>
      <c r="C10" s="49" t="s">
        <v>80</v>
      </c>
      <c r="D10" s="49" t="s">
        <v>80</v>
      </c>
      <c r="E10" s="49" t="s">
        <v>80</v>
      </c>
      <c r="F10" s="49" t="s">
        <v>80</v>
      </c>
      <c r="G10" s="49" t="s">
        <v>80</v>
      </c>
      <c r="H10" s="49" t="s">
        <v>80</v>
      </c>
      <c r="I10" s="49" t="s">
        <v>80</v>
      </c>
      <c r="J10" s="49" t="s">
        <v>80</v>
      </c>
      <c r="K10" s="49" t="s">
        <v>80</v>
      </c>
      <c r="L10" s="49" t="s">
        <v>80</v>
      </c>
      <c r="M10" s="49" t="s">
        <v>80</v>
      </c>
      <c r="N10" s="49" t="s">
        <v>80</v>
      </c>
    </row>
    <row r="11" spans="1:14" x14ac:dyDescent="0.2">
      <c r="A11" s="24" t="s">
        <v>12</v>
      </c>
      <c r="B11" s="48" t="s">
        <v>80</v>
      </c>
      <c r="C11" s="49" t="s">
        <v>80</v>
      </c>
      <c r="D11" s="49" t="s">
        <v>80</v>
      </c>
      <c r="E11" s="49" t="s">
        <v>80</v>
      </c>
      <c r="F11" s="49" t="s">
        <v>80</v>
      </c>
      <c r="G11" s="49" t="s">
        <v>80</v>
      </c>
      <c r="H11" s="49" t="s">
        <v>80</v>
      </c>
      <c r="I11" s="49" t="s">
        <v>80</v>
      </c>
      <c r="J11" s="49" t="s">
        <v>80</v>
      </c>
      <c r="K11" s="49" t="s">
        <v>80</v>
      </c>
      <c r="L11" s="49" t="s">
        <v>80</v>
      </c>
      <c r="M11" s="49" t="s">
        <v>80</v>
      </c>
      <c r="N11" s="49" t="s">
        <v>80</v>
      </c>
    </row>
    <row r="12" spans="1:14" x14ac:dyDescent="0.2">
      <c r="A12" s="44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2">
      <c r="A13" s="24" t="s">
        <v>13</v>
      </c>
      <c r="B13" s="48">
        <f>AVERAGE(C13:N13)</f>
        <v>64931.147355324065</v>
      </c>
      <c r="C13" s="49">
        <v>57411.458333333328</v>
      </c>
      <c r="D13" s="49">
        <v>66964.724999999991</v>
      </c>
      <c r="E13" s="49">
        <v>62858.657500000001</v>
      </c>
      <c r="F13" s="49">
        <v>64668.26666666667</v>
      </c>
      <c r="G13" s="49">
        <v>64174.528124999997</v>
      </c>
      <c r="H13" s="49">
        <v>66725.893333333341</v>
      </c>
      <c r="I13" s="49">
        <v>65096.938888888886</v>
      </c>
      <c r="J13" s="49">
        <v>63957.895555555551</v>
      </c>
      <c r="K13" s="49">
        <v>65326.584722222229</v>
      </c>
      <c r="L13" s="49">
        <v>67860.34375</v>
      </c>
      <c r="M13" s="49">
        <v>68893.75</v>
      </c>
      <c r="N13" s="49">
        <v>65234.726388888877</v>
      </c>
    </row>
    <row r="14" spans="1:14" x14ac:dyDescent="0.2">
      <c r="A14" s="24" t="s">
        <v>90</v>
      </c>
      <c r="B14" s="48">
        <f>AVERAGE(C14:N14)</f>
        <v>29014.722752295362</v>
      </c>
      <c r="C14" s="49">
        <v>25541.73231792717</v>
      </c>
      <c r="D14" s="49">
        <v>25896.800595238092</v>
      </c>
      <c r="E14" s="49">
        <v>28823.53349673202</v>
      </c>
      <c r="F14" s="49">
        <v>29374.463848039217</v>
      </c>
      <c r="G14" s="49">
        <v>28624.387254901958</v>
      </c>
      <c r="H14" s="49">
        <v>28056.372549019605</v>
      </c>
      <c r="I14" s="49">
        <v>29090.073529411762</v>
      </c>
      <c r="J14" s="49">
        <v>30742.897058823532</v>
      </c>
      <c r="K14" s="49">
        <v>29420.940563725486</v>
      </c>
      <c r="L14" s="49">
        <v>30539.072712418299</v>
      </c>
      <c r="M14" s="49">
        <v>30520.575980392157</v>
      </c>
      <c r="N14" s="49">
        <v>31545.823120915033</v>
      </c>
    </row>
    <row r="15" spans="1:14" x14ac:dyDescent="0.2">
      <c r="A15" s="24" t="s">
        <v>134</v>
      </c>
      <c r="B15" s="48">
        <f>AVERAGE(C15:N15)</f>
        <v>32031.276041666668</v>
      </c>
      <c r="C15" s="49">
        <v>29395.833333333336</v>
      </c>
      <c r="D15" s="49">
        <v>31485.416666666664</v>
      </c>
      <c r="E15" s="49">
        <v>34595</v>
      </c>
      <c r="F15" s="49">
        <v>33114.583333333336</v>
      </c>
      <c r="G15" s="49">
        <v>32441.666666666664</v>
      </c>
      <c r="H15" s="49">
        <v>32130</v>
      </c>
      <c r="I15" s="49">
        <v>32300</v>
      </c>
      <c r="J15" s="49">
        <v>31761.666666666664</v>
      </c>
      <c r="K15" s="49">
        <v>32583.333333333336</v>
      </c>
      <c r="L15" s="49">
        <v>31370.3125</v>
      </c>
      <c r="M15" s="49">
        <v>31676.666666666664</v>
      </c>
      <c r="N15" s="49">
        <v>31520.833333333336</v>
      </c>
    </row>
    <row r="16" spans="1:14" x14ac:dyDescent="0.2">
      <c r="A16" s="44" t="s">
        <v>3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x14ac:dyDescent="0.2">
      <c r="A17" s="24" t="s">
        <v>15</v>
      </c>
      <c r="B17" s="48">
        <f>AVERAGE(C17:D17,F17:K17)</f>
        <v>82569.159375000003</v>
      </c>
      <c r="C17" s="49">
        <v>71649.5</v>
      </c>
      <c r="D17" s="49">
        <v>81753.916666666657</v>
      </c>
      <c r="E17" s="49">
        <v>0</v>
      </c>
      <c r="F17" s="49">
        <v>82672.5</v>
      </c>
      <c r="G17" s="49">
        <v>79916.75</v>
      </c>
      <c r="H17" s="49">
        <v>79090.024999999994</v>
      </c>
      <c r="I17" s="49">
        <v>97920.983333333323</v>
      </c>
      <c r="J17" s="49">
        <v>105820.8</v>
      </c>
      <c r="K17" s="49">
        <v>61728.799999999996</v>
      </c>
      <c r="L17" s="49">
        <v>0</v>
      </c>
      <c r="M17" s="49">
        <v>0</v>
      </c>
      <c r="N17" s="49">
        <v>0</v>
      </c>
    </row>
    <row r="18" spans="1:14" x14ac:dyDescent="0.2">
      <c r="A18" s="24" t="s">
        <v>16</v>
      </c>
      <c r="B18" s="48">
        <f>AVERAGE(C18:N18)</f>
        <v>77901.891589136896</v>
      </c>
      <c r="C18" s="49">
        <v>73310.413489583327</v>
      </c>
      <c r="D18" s="49">
        <v>74419.14357291667</v>
      </c>
      <c r="E18" s="49">
        <v>77154.110625000001</v>
      </c>
      <c r="F18" s="49">
        <v>79149.273625000002</v>
      </c>
      <c r="G18" s="49">
        <v>77594.046428571426</v>
      </c>
      <c r="H18" s="49">
        <v>73176.972857142857</v>
      </c>
      <c r="I18" s="49">
        <v>82703.119444444441</v>
      </c>
      <c r="J18" s="49">
        <v>81229.011904761894</v>
      </c>
      <c r="K18" s="49">
        <v>80155.581666666665</v>
      </c>
      <c r="L18" s="49">
        <v>77092.106249999997</v>
      </c>
      <c r="M18" s="49">
        <v>78538.875</v>
      </c>
      <c r="N18" s="49">
        <v>80300.044205555547</v>
      </c>
    </row>
    <row r="19" spans="1:14" x14ac:dyDescent="0.2">
      <c r="A19" s="24" t="s">
        <v>17</v>
      </c>
      <c r="B19" s="48">
        <f>AVERAGE(C19:N19)</f>
        <v>97886.721450810204</v>
      </c>
      <c r="C19" s="49">
        <v>100611.12023809523</v>
      </c>
      <c r="D19" s="49">
        <v>90796.221354166672</v>
      </c>
      <c r="E19" s="49">
        <v>93757.504375000004</v>
      </c>
      <c r="F19" s="49">
        <v>100160.03020833332</v>
      </c>
      <c r="G19" s="49">
        <v>98262.171428571441</v>
      </c>
      <c r="H19" s="49">
        <v>99023.28333333334</v>
      </c>
      <c r="I19" s="49">
        <v>101151.33472222222</v>
      </c>
      <c r="J19" s="49">
        <v>102991.56333333334</v>
      </c>
      <c r="K19" s="49">
        <v>98729.336666666684</v>
      </c>
      <c r="L19" s="49">
        <v>97530.585416666683</v>
      </c>
      <c r="M19" s="49">
        <v>96554.131333333338</v>
      </c>
      <c r="N19" s="49">
        <v>95073.375</v>
      </c>
    </row>
    <row r="20" spans="1:14" x14ac:dyDescent="0.2">
      <c r="A20" s="24" t="s">
        <v>135</v>
      </c>
      <c r="B20" s="48">
        <f>AVERAGE(D20:F20,H20:J20,L20:M20)</f>
        <v>83658.293013888877</v>
      </c>
      <c r="C20" s="49">
        <v>0</v>
      </c>
      <c r="D20" s="49">
        <v>77161</v>
      </c>
      <c r="E20" s="49">
        <v>101901.5111111111</v>
      </c>
      <c r="F20" s="49">
        <v>86119.024666666664</v>
      </c>
      <c r="G20" s="49">
        <v>0</v>
      </c>
      <c r="H20" s="49">
        <v>65954.28333333334</v>
      </c>
      <c r="I20" s="49">
        <v>78263.3</v>
      </c>
      <c r="J20" s="49">
        <v>83499.224999999991</v>
      </c>
      <c r="K20" s="49">
        <v>0</v>
      </c>
      <c r="L20" s="49">
        <v>88184</v>
      </c>
      <c r="M20" s="49">
        <v>88184</v>
      </c>
      <c r="N20" s="49">
        <v>0</v>
      </c>
    </row>
    <row r="21" spans="1:14" x14ac:dyDescent="0.2">
      <c r="A21" s="24" t="s">
        <v>77</v>
      </c>
      <c r="B21" s="48">
        <f>AVERAGE(C21:N21)</f>
        <v>44399.722365657741</v>
      </c>
      <c r="C21" s="49">
        <v>30987.490166666663</v>
      </c>
      <c r="D21" s="49">
        <v>39334.263238095242</v>
      </c>
      <c r="E21" s="49">
        <v>46809.077641666663</v>
      </c>
      <c r="F21" s="49">
        <v>46750.95428125</v>
      </c>
      <c r="G21" s="49">
        <v>45234.684860119043</v>
      </c>
      <c r="H21" s="49">
        <v>43706.7199047619</v>
      </c>
      <c r="I21" s="49">
        <v>46103.697499999987</v>
      </c>
      <c r="J21" s="49">
        <v>47796.947878666666</v>
      </c>
      <c r="K21" s="49">
        <v>47592.721083333337</v>
      </c>
      <c r="L21" s="49">
        <v>53121.674166666671</v>
      </c>
      <c r="M21" s="49">
        <v>55250.950333333327</v>
      </c>
      <c r="N21" s="49">
        <v>30107.487333333334</v>
      </c>
    </row>
    <row r="22" spans="1:14" x14ac:dyDescent="0.2">
      <c r="A22" s="24" t="s">
        <v>136</v>
      </c>
      <c r="B22" s="48">
        <f>AVERAGE(C22:N22)</f>
        <v>45547.95458333334</v>
      </c>
      <c r="C22" s="49">
        <v>56630.662499999999</v>
      </c>
      <c r="D22" s="49">
        <v>61039.862499999996</v>
      </c>
      <c r="E22" s="49">
        <v>42989.7</v>
      </c>
      <c r="F22" s="49">
        <v>35824.75</v>
      </c>
      <c r="G22" s="49">
        <v>42989.7</v>
      </c>
      <c r="H22" s="49">
        <v>65697.08</v>
      </c>
      <c r="I22" s="49">
        <v>37478.199999999997</v>
      </c>
      <c r="J22" s="49">
        <v>36375.9</v>
      </c>
      <c r="K22" s="49">
        <v>35549.174999999996</v>
      </c>
      <c r="L22" s="49">
        <v>41611.824999999997</v>
      </c>
      <c r="M22" s="49">
        <v>51808.1</v>
      </c>
      <c r="N22" s="49">
        <v>38580.5</v>
      </c>
    </row>
    <row r="23" spans="1:14" x14ac:dyDescent="0.2">
      <c r="A23" s="24" t="s">
        <v>163</v>
      </c>
      <c r="B23" s="48">
        <f>AVERAGE(F23:L23)</f>
        <v>39039.791666666664</v>
      </c>
      <c r="C23" s="49">
        <v>0</v>
      </c>
      <c r="D23" s="49">
        <v>0</v>
      </c>
      <c r="E23" s="49">
        <v>0</v>
      </c>
      <c r="F23" s="49">
        <v>55115</v>
      </c>
      <c r="G23" s="49">
        <v>37891.5625</v>
      </c>
      <c r="H23" s="49">
        <v>38029.35</v>
      </c>
      <c r="I23" s="49">
        <v>41198.462500000001</v>
      </c>
      <c r="J23" s="49">
        <v>34171.299999999996</v>
      </c>
      <c r="K23" s="49">
        <v>39682.799999999996</v>
      </c>
      <c r="L23" s="49">
        <v>27190.066666666666</v>
      </c>
      <c r="M23" s="49">
        <v>0</v>
      </c>
      <c r="N23" s="49">
        <v>0</v>
      </c>
    </row>
    <row r="24" spans="1:14" x14ac:dyDescent="0.2">
      <c r="A24" s="24" t="s">
        <v>165</v>
      </c>
      <c r="B24" s="48" t="s">
        <v>80</v>
      </c>
      <c r="C24" s="49" t="s">
        <v>80</v>
      </c>
      <c r="D24" s="49" t="s">
        <v>80</v>
      </c>
      <c r="E24" s="49" t="s">
        <v>80</v>
      </c>
      <c r="F24" s="49" t="s">
        <v>80</v>
      </c>
      <c r="G24" s="49" t="s">
        <v>80</v>
      </c>
      <c r="H24" s="49" t="s">
        <v>80</v>
      </c>
      <c r="I24" s="49" t="s">
        <v>80</v>
      </c>
      <c r="J24" s="49" t="s">
        <v>80</v>
      </c>
      <c r="K24" s="49" t="s">
        <v>80</v>
      </c>
      <c r="L24" s="49" t="s">
        <v>80</v>
      </c>
      <c r="M24" s="49" t="s">
        <v>80</v>
      </c>
      <c r="N24" s="49" t="s">
        <v>80</v>
      </c>
    </row>
    <row r="25" spans="1:14" x14ac:dyDescent="0.2">
      <c r="A25" s="44" t="s">
        <v>4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2">
      <c r="A26" s="24" t="s">
        <v>92</v>
      </c>
      <c r="B26" s="48">
        <f t="shared" ref="B26:B35" si="0">AVERAGE(C26:N26)</f>
        <v>31531.814582175924</v>
      </c>
      <c r="C26" s="49">
        <v>31732.767444444446</v>
      </c>
      <c r="D26" s="49">
        <v>36008.466666666667</v>
      </c>
      <c r="E26" s="49">
        <v>32024.570749999999</v>
      </c>
      <c r="F26" s="49">
        <v>31812.378000000001</v>
      </c>
      <c r="G26" s="49">
        <v>24888.556124999999</v>
      </c>
      <c r="H26" s="49">
        <v>23148.3</v>
      </c>
      <c r="I26" s="49">
        <v>26322.923999999999</v>
      </c>
      <c r="J26" s="49">
        <v>25066.302</v>
      </c>
      <c r="K26" s="49">
        <v>26592.987499999999</v>
      </c>
      <c r="L26" s="49">
        <v>30313.25</v>
      </c>
      <c r="M26" s="49">
        <v>36320.784999999996</v>
      </c>
      <c r="N26" s="49">
        <v>54150.487499999996</v>
      </c>
    </row>
    <row r="27" spans="1:14" x14ac:dyDescent="0.2">
      <c r="A27" s="24" t="s">
        <v>20</v>
      </c>
      <c r="B27" s="48">
        <f t="shared" si="0"/>
        <v>24743.18348691551</v>
      </c>
      <c r="C27" s="49">
        <v>19704.071791666665</v>
      </c>
      <c r="D27" s="49">
        <v>20522.988833333333</v>
      </c>
      <c r="E27" s="49">
        <v>21708.604341666669</v>
      </c>
      <c r="F27" s="49">
        <v>22830.546715277778</v>
      </c>
      <c r="G27" s="49">
        <v>21199.744770104167</v>
      </c>
      <c r="H27" s="49">
        <v>24049.4026925</v>
      </c>
      <c r="I27" s="49">
        <v>22206.436320312499</v>
      </c>
      <c r="J27" s="49">
        <v>27457.833708333328</v>
      </c>
      <c r="K27" s="49">
        <v>30451.10311309524</v>
      </c>
      <c r="L27" s="49">
        <v>29976.143039285718</v>
      </c>
      <c r="M27" s="49">
        <v>29958.781814285714</v>
      </c>
      <c r="N27" s="49">
        <v>26852.544703125001</v>
      </c>
    </row>
    <row r="28" spans="1:14" x14ac:dyDescent="0.2">
      <c r="A28" s="24" t="s">
        <v>94</v>
      </c>
      <c r="B28" s="48">
        <f t="shared" si="0"/>
        <v>16060.5365162037</v>
      </c>
      <c r="C28" s="49">
        <v>11757.866666666667</v>
      </c>
      <c r="D28" s="49">
        <v>11872.689583333333</v>
      </c>
      <c r="E28" s="49">
        <v>12400.875</v>
      </c>
      <c r="F28" s="49">
        <v>14192.112499999999</v>
      </c>
      <c r="G28" s="49">
        <v>11972.202777777777</v>
      </c>
      <c r="H28" s="49">
        <v>14017.581666666667</v>
      </c>
      <c r="I28" s="49">
        <v>21724.495833333331</v>
      </c>
      <c r="J28" s="49">
        <v>13888.98</v>
      </c>
      <c r="K28" s="49">
        <v>21081.487499999999</v>
      </c>
      <c r="L28" s="49">
        <v>19014.674999999999</v>
      </c>
      <c r="M28" s="49">
        <v>20502.78</v>
      </c>
      <c r="N28" s="49">
        <v>20300.691666666666</v>
      </c>
    </row>
    <row r="29" spans="1:14" x14ac:dyDescent="0.2">
      <c r="A29" s="24" t="s">
        <v>137</v>
      </c>
      <c r="B29" s="48">
        <f t="shared" si="0"/>
        <v>27539.668374216151</v>
      </c>
      <c r="C29" s="49">
        <v>18673.076822916668</v>
      </c>
      <c r="D29" s="49">
        <v>21000.996635416665</v>
      </c>
      <c r="E29" s="49">
        <v>21757.427045833334</v>
      </c>
      <c r="F29" s="49">
        <v>22527.452489583331</v>
      </c>
      <c r="G29" s="49">
        <v>25405.775953124998</v>
      </c>
      <c r="H29" s="49">
        <v>28472.409</v>
      </c>
      <c r="I29" s="49">
        <v>30934.154921875001</v>
      </c>
      <c r="J29" s="49">
        <v>31087.852744499996</v>
      </c>
      <c r="K29" s="49">
        <v>33089.266244791666</v>
      </c>
      <c r="L29" s="49">
        <v>32557.808374999993</v>
      </c>
      <c r="M29" s="49">
        <v>32275.619575000001</v>
      </c>
      <c r="N29" s="49">
        <v>32694.180682552087</v>
      </c>
    </row>
    <row r="30" spans="1:14" x14ac:dyDescent="0.2">
      <c r="A30" s="24" t="s">
        <v>22</v>
      </c>
      <c r="B30" s="48">
        <f t="shared" si="0"/>
        <v>43048.999775875498</v>
      </c>
      <c r="C30" s="49">
        <v>37948.055374999996</v>
      </c>
      <c r="D30" s="49">
        <v>40323.905553571429</v>
      </c>
      <c r="E30" s="49">
        <v>40843.416919047617</v>
      </c>
      <c r="F30" s="49">
        <v>37956.781916666667</v>
      </c>
      <c r="G30" s="49">
        <v>38869.566692708337</v>
      </c>
      <c r="H30" s="49">
        <v>43914.407222222217</v>
      </c>
      <c r="I30" s="49">
        <v>44546.698749999996</v>
      </c>
      <c r="J30" s="49">
        <v>45872.875879999992</v>
      </c>
      <c r="K30" s="49">
        <v>41057.804427083334</v>
      </c>
      <c r="L30" s="49">
        <v>49903.264361111105</v>
      </c>
      <c r="M30" s="49">
        <v>45612.754076190467</v>
      </c>
      <c r="N30" s="49">
        <v>49738.466136904761</v>
      </c>
    </row>
    <row r="31" spans="1:14" x14ac:dyDescent="0.2">
      <c r="A31" s="24" t="s">
        <v>24</v>
      </c>
      <c r="B31" s="48">
        <f t="shared" si="0"/>
        <v>67337.611401226852</v>
      </c>
      <c r="C31" s="49">
        <v>56064.202777777769</v>
      </c>
      <c r="D31" s="49">
        <v>50323.947970277775</v>
      </c>
      <c r="E31" s="49">
        <v>51221.676400000004</v>
      </c>
      <c r="F31" s="49">
        <v>54430.96161111111</v>
      </c>
      <c r="G31" s="49">
        <v>54833.301111111112</v>
      </c>
      <c r="H31" s="49">
        <v>57135.883333333331</v>
      </c>
      <c r="I31" s="49">
        <v>61682.870833333327</v>
      </c>
      <c r="J31" s="49">
        <v>72629.32222222221</v>
      </c>
      <c r="K31" s="49">
        <v>76028.080555555556</v>
      </c>
      <c r="L31" s="49">
        <v>86622.408333333326</v>
      </c>
      <c r="M31" s="49">
        <v>93107.606666666659</v>
      </c>
      <c r="N31" s="49">
        <v>93971.074999999997</v>
      </c>
    </row>
    <row r="32" spans="1:14" x14ac:dyDescent="0.2">
      <c r="A32" s="24" t="s">
        <v>138</v>
      </c>
      <c r="B32" s="48">
        <f t="shared" si="0"/>
        <v>65214.43991339286</v>
      </c>
      <c r="C32" s="49">
        <v>53503.214315476194</v>
      </c>
      <c r="D32" s="49">
        <v>51325.646910714284</v>
      </c>
      <c r="E32" s="49">
        <v>54287.776340476186</v>
      </c>
      <c r="F32" s="49">
        <v>54090.517130952379</v>
      </c>
      <c r="G32" s="49">
        <v>56551.205041666668</v>
      </c>
      <c r="H32" s="49">
        <v>59007.903676190472</v>
      </c>
      <c r="I32" s="49">
        <v>63628.955238095245</v>
      </c>
      <c r="J32" s="49">
        <v>69304.43548571429</v>
      </c>
      <c r="K32" s="49">
        <v>73796.754154761904</v>
      </c>
      <c r="L32" s="49">
        <v>77617.142238095228</v>
      </c>
      <c r="M32" s="49">
        <v>80221.194761904757</v>
      </c>
      <c r="N32" s="49">
        <v>89238.53366666667</v>
      </c>
    </row>
    <row r="33" spans="1:14" x14ac:dyDescent="0.2">
      <c r="A33" s="24" t="s">
        <v>25</v>
      </c>
      <c r="B33" s="48">
        <f t="shared" si="0"/>
        <v>45138.029115972226</v>
      </c>
      <c r="C33" s="49">
        <v>27007.574777777776</v>
      </c>
      <c r="D33" s="49">
        <v>30559.062900000001</v>
      </c>
      <c r="E33" s="49">
        <v>36185.753250000002</v>
      </c>
      <c r="F33" s="49">
        <v>35732.891666666663</v>
      </c>
      <c r="G33" s="49">
        <v>36089.301999999996</v>
      </c>
      <c r="H33" s="49">
        <v>41502.329866666667</v>
      </c>
      <c r="I33" s="49">
        <v>49098.279166666667</v>
      </c>
      <c r="J33" s="49">
        <v>51844.843333333331</v>
      </c>
      <c r="K33" s="49">
        <v>52839.209791666668</v>
      </c>
      <c r="L33" s="49">
        <v>55404.353750000002</v>
      </c>
      <c r="M33" s="49">
        <v>60846.96</v>
      </c>
      <c r="N33" s="49">
        <v>64545.788888888877</v>
      </c>
    </row>
    <row r="34" spans="1:14" x14ac:dyDescent="0.2">
      <c r="A34" s="24" t="s">
        <v>26</v>
      </c>
      <c r="B34" s="48">
        <f t="shared" si="0"/>
        <v>57831.021270833327</v>
      </c>
      <c r="C34" s="49">
        <v>46278.22833333334</v>
      </c>
      <c r="D34" s="49">
        <v>43862.354166666664</v>
      </c>
      <c r="E34" s="49">
        <v>48969.677499999998</v>
      </c>
      <c r="F34" s="49">
        <v>49915.818333333336</v>
      </c>
      <c r="G34" s="49">
        <v>48579.279583333337</v>
      </c>
      <c r="H34" s="49">
        <v>52495.200333333341</v>
      </c>
      <c r="I34" s="49">
        <v>57824.820833333339</v>
      </c>
      <c r="J34" s="49">
        <v>66284.973333333342</v>
      </c>
      <c r="K34" s="49">
        <v>65403.133333333339</v>
      </c>
      <c r="L34" s="49">
        <v>70583.943333333344</v>
      </c>
      <c r="M34" s="49">
        <v>70738.265333333344</v>
      </c>
      <c r="N34" s="49">
        <v>73036.560833333322</v>
      </c>
    </row>
    <row r="35" spans="1:14" x14ac:dyDescent="0.2">
      <c r="A35" s="24" t="s">
        <v>139</v>
      </c>
      <c r="B35" s="48">
        <f t="shared" si="0"/>
        <v>59992.932662037048</v>
      </c>
      <c r="C35" s="49">
        <v>60259.066666666666</v>
      </c>
      <c r="D35" s="49">
        <v>54150.487499999996</v>
      </c>
      <c r="E35" s="49">
        <v>51955.073333333326</v>
      </c>
      <c r="F35" s="49">
        <v>50062.791666666672</v>
      </c>
      <c r="G35" s="49">
        <v>51348.808333333327</v>
      </c>
      <c r="H35" s="49">
        <v>52542.966666666667</v>
      </c>
      <c r="I35" s="49">
        <v>61361.366666666669</v>
      </c>
      <c r="J35" s="49">
        <v>66725.893333333326</v>
      </c>
      <c r="K35" s="49">
        <v>60932.694444444438</v>
      </c>
      <c r="L35" s="49">
        <v>69077.466666666674</v>
      </c>
      <c r="M35" s="49">
        <v>64337.576666666668</v>
      </c>
      <c r="N35" s="49">
        <v>77161</v>
      </c>
    </row>
    <row r="36" spans="1:14" x14ac:dyDescent="0.2">
      <c r="A36" s="44" t="s">
        <v>5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24" t="s">
        <v>140</v>
      </c>
      <c r="B37" s="48">
        <f>AVERAGE(C37:N37)</f>
        <v>8872.9881259141748</v>
      </c>
      <c r="C37" s="49">
        <v>8819.2454930555559</v>
      </c>
      <c r="D37" s="49">
        <v>8089.2043346354167</v>
      </c>
      <c r="E37" s="49">
        <v>8692.2980384548591</v>
      </c>
      <c r="F37" s="49">
        <v>8466.831627604166</v>
      </c>
      <c r="G37" s="49">
        <v>8605.2901840277773</v>
      </c>
      <c r="H37" s="49">
        <v>8928.5196267361116</v>
      </c>
      <c r="I37" s="49">
        <v>7756.7411319444436</v>
      </c>
      <c r="J37" s="49">
        <v>8656.2193556055554</v>
      </c>
      <c r="K37" s="49">
        <v>8956.8026814062505</v>
      </c>
      <c r="L37" s="49">
        <v>9073.7336593749988</v>
      </c>
      <c r="M37" s="49">
        <v>9889.8640805555533</v>
      </c>
      <c r="N37" s="49">
        <v>10541.107297569444</v>
      </c>
    </row>
    <row r="38" spans="1:14" x14ac:dyDescent="0.2">
      <c r="A38" s="24" t="s">
        <v>141</v>
      </c>
      <c r="B38" s="48">
        <f>AVERAGE(C38:N38)</f>
        <v>22277.456156822969</v>
      </c>
      <c r="C38" s="49">
        <v>22451.495766071424</v>
      </c>
      <c r="D38" s="49">
        <v>22143.629039947093</v>
      </c>
      <c r="E38" s="49">
        <v>21705.594958492064</v>
      </c>
      <c r="F38" s="49">
        <v>21473.803661269842</v>
      </c>
      <c r="G38" s="49">
        <v>19931.536369642858</v>
      </c>
      <c r="H38" s="49">
        <v>23353.840608126982</v>
      </c>
      <c r="I38" s="49">
        <v>23241.935146746029</v>
      </c>
      <c r="J38" s="49">
        <v>22960.165464063492</v>
      </c>
      <c r="K38" s="49">
        <v>22848.751667936507</v>
      </c>
      <c r="L38" s="49">
        <v>20592.922369642856</v>
      </c>
      <c r="M38" s="49">
        <v>23128.976366920633</v>
      </c>
      <c r="N38" s="49">
        <v>23496.822463015877</v>
      </c>
    </row>
    <row r="39" spans="1:14" x14ac:dyDescent="0.2">
      <c r="A39" s="24" t="s">
        <v>142</v>
      </c>
      <c r="B39" s="48">
        <f>AVERAGE(C39:N39)</f>
        <v>21283.486599392359</v>
      </c>
      <c r="C39" s="49">
        <v>16534.53480113636</v>
      </c>
      <c r="D39" s="49">
        <v>17861.706912878788</v>
      </c>
      <c r="E39" s="49">
        <v>18521.358901515152</v>
      </c>
      <c r="F39" s="49">
        <v>18406.593276515152</v>
      </c>
      <c r="G39" s="49">
        <v>18994.602272727272</v>
      </c>
      <c r="H39" s="49">
        <v>20476.71875</v>
      </c>
      <c r="I39" s="49">
        <v>21100.840435606064</v>
      </c>
      <c r="J39" s="49">
        <v>22147.632575757572</v>
      </c>
      <c r="K39" s="49">
        <v>22301.195253314392</v>
      </c>
      <c r="L39" s="49">
        <v>22878.88849431818</v>
      </c>
      <c r="M39" s="49">
        <v>26587.035984848484</v>
      </c>
      <c r="N39" s="49">
        <v>29590.731534090904</v>
      </c>
    </row>
    <row r="40" spans="1:14" x14ac:dyDescent="0.2">
      <c r="A40" s="24" t="s">
        <v>100</v>
      </c>
      <c r="B40" s="48">
        <f>AVERAGE(C40:N40)</f>
        <v>10511.747911020779</v>
      </c>
      <c r="C40" s="49">
        <v>7700.6097560975622</v>
      </c>
      <c r="D40" s="49">
        <v>7433.3079268292686</v>
      </c>
      <c r="E40" s="49">
        <v>7667.3475609756106</v>
      </c>
      <c r="F40" s="49">
        <v>7971.3075880758815</v>
      </c>
      <c r="G40" s="49">
        <v>8276.5921409214097</v>
      </c>
      <c r="H40" s="49">
        <v>10055.951219512195</v>
      </c>
      <c r="I40" s="49">
        <v>9241.8699186991871</v>
      </c>
      <c r="J40" s="49">
        <v>11342.225609756098</v>
      </c>
      <c r="K40" s="49">
        <v>11317.845528455287</v>
      </c>
      <c r="L40" s="49">
        <v>11225.482723577237</v>
      </c>
      <c r="M40" s="49">
        <v>15620.833333333336</v>
      </c>
      <c r="N40" s="49">
        <v>18287.601626016261</v>
      </c>
    </row>
    <row r="41" spans="1:14" x14ac:dyDescent="0.2">
      <c r="A41" s="24" t="s">
        <v>143</v>
      </c>
      <c r="B41" s="48" t="s">
        <v>80</v>
      </c>
      <c r="C41" s="49" t="s">
        <v>80</v>
      </c>
      <c r="D41" s="49" t="s">
        <v>80</v>
      </c>
      <c r="E41" s="49" t="s">
        <v>80</v>
      </c>
      <c r="F41" s="49" t="s">
        <v>80</v>
      </c>
      <c r="G41" s="49" t="s">
        <v>80</v>
      </c>
      <c r="H41" s="49" t="s">
        <v>80</v>
      </c>
      <c r="I41" s="49" t="s">
        <v>80</v>
      </c>
      <c r="J41" s="49" t="s">
        <v>80</v>
      </c>
      <c r="K41" s="49" t="s">
        <v>80</v>
      </c>
      <c r="L41" s="49" t="s">
        <v>80</v>
      </c>
      <c r="M41" s="49" t="s">
        <v>80</v>
      </c>
      <c r="N41" s="49" t="s">
        <v>80</v>
      </c>
    </row>
    <row r="42" spans="1:14" x14ac:dyDescent="0.2">
      <c r="A42" s="24" t="s">
        <v>98</v>
      </c>
      <c r="B42" s="48" t="s">
        <v>80</v>
      </c>
      <c r="C42" s="49" t="s">
        <v>80</v>
      </c>
      <c r="D42" s="49" t="s">
        <v>80</v>
      </c>
      <c r="E42" s="49" t="s">
        <v>80</v>
      </c>
      <c r="F42" s="49" t="s">
        <v>80</v>
      </c>
      <c r="G42" s="49" t="s">
        <v>80</v>
      </c>
      <c r="H42" s="49" t="s">
        <v>80</v>
      </c>
      <c r="I42" s="49" t="s">
        <v>80</v>
      </c>
      <c r="J42" s="49" t="s">
        <v>80</v>
      </c>
      <c r="K42" s="49" t="s">
        <v>80</v>
      </c>
      <c r="L42" s="49" t="s">
        <v>80</v>
      </c>
      <c r="M42" s="49" t="s">
        <v>80</v>
      </c>
      <c r="N42" s="49" t="s">
        <v>80</v>
      </c>
    </row>
    <row r="43" spans="1:14" x14ac:dyDescent="0.2">
      <c r="A43" s="44" t="s">
        <v>213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2">
      <c r="A44" s="24" t="s">
        <v>29</v>
      </c>
      <c r="B44" s="48">
        <f t="shared" ref="B44:B62" si="1">AVERAGE(C44:N44)</f>
        <v>51675.262643518508</v>
      </c>
      <c r="C44" s="49">
        <v>51312.064999999995</v>
      </c>
      <c r="D44" s="49">
        <v>40432.976388888885</v>
      </c>
      <c r="E44" s="49">
        <v>38360.04</v>
      </c>
      <c r="F44" s="49">
        <v>47523.827333333327</v>
      </c>
      <c r="G44" s="49">
        <v>48776.775000000001</v>
      </c>
      <c r="H44" s="49">
        <v>46362.737999999998</v>
      </c>
      <c r="I44" s="49">
        <v>57227.741666666661</v>
      </c>
      <c r="J44" s="49">
        <v>57834.006666666668</v>
      </c>
      <c r="K44" s="49">
        <v>58770.96166666667</v>
      </c>
      <c r="L44" s="49">
        <v>50044.42</v>
      </c>
      <c r="M44" s="49">
        <v>66138</v>
      </c>
      <c r="N44" s="49">
        <v>57319.6</v>
      </c>
    </row>
    <row r="45" spans="1:14" x14ac:dyDescent="0.2">
      <c r="A45" s="24" t="s">
        <v>144</v>
      </c>
      <c r="B45" s="48">
        <f t="shared" si="1"/>
        <v>56600.808541666658</v>
      </c>
      <c r="C45" s="49">
        <v>69582.6875</v>
      </c>
      <c r="D45" s="49">
        <v>65035.7</v>
      </c>
      <c r="E45" s="49">
        <v>66138</v>
      </c>
      <c r="F45" s="49">
        <v>68342.599999999991</v>
      </c>
      <c r="G45" s="49">
        <v>57595.174999999996</v>
      </c>
      <c r="H45" s="49">
        <v>54894.54</v>
      </c>
      <c r="I45" s="49">
        <v>52359.25</v>
      </c>
      <c r="J45" s="49">
        <v>55115</v>
      </c>
      <c r="K45" s="49">
        <v>50154.65</v>
      </c>
      <c r="L45" s="49">
        <v>66138</v>
      </c>
      <c r="M45" s="49">
        <v>73854.099999999991</v>
      </c>
      <c r="N45" s="49">
        <v>0</v>
      </c>
    </row>
    <row r="46" spans="1:14" x14ac:dyDescent="0.2">
      <c r="A46" s="24" t="s">
        <v>30</v>
      </c>
      <c r="B46" s="48">
        <f>AVERAGE(G46)</f>
        <v>264552</v>
      </c>
      <c r="C46" s="49">
        <v>0</v>
      </c>
      <c r="D46" s="49">
        <v>0</v>
      </c>
      <c r="E46" s="49">
        <v>0</v>
      </c>
      <c r="F46" s="49">
        <v>0</v>
      </c>
      <c r="G46" s="49">
        <v>264552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</row>
    <row r="47" spans="1:14" x14ac:dyDescent="0.2">
      <c r="A47" s="24" t="s">
        <v>31</v>
      </c>
      <c r="B47" s="48">
        <f t="shared" si="1"/>
        <v>30003.942578703703</v>
      </c>
      <c r="C47" s="49">
        <v>14464.013166666668</v>
      </c>
      <c r="D47" s="49">
        <v>14084.944444444442</v>
      </c>
      <c r="E47" s="49">
        <v>20649.75333333333</v>
      </c>
      <c r="F47" s="49">
        <v>29945.816666666666</v>
      </c>
      <c r="G47" s="49">
        <v>43265.275000000001</v>
      </c>
      <c r="H47" s="49">
        <v>29394.666666666668</v>
      </c>
      <c r="I47" s="49">
        <v>23699.45</v>
      </c>
      <c r="J47" s="49">
        <v>26932.863333333335</v>
      </c>
      <c r="K47" s="49">
        <v>32793.424999999996</v>
      </c>
      <c r="L47" s="49">
        <v>41519.966666666667</v>
      </c>
      <c r="M47" s="49">
        <v>45267.786666666667</v>
      </c>
      <c r="N47" s="49">
        <v>38029.35</v>
      </c>
    </row>
    <row r="48" spans="1:14" x14ac:dyDescent="0.2">
      <c r="A48" s="24" t="s">
        <v>37</v>
      </c>
      <c r="B48" s="48">
        <f t="shared" si="1"/>
        <v>29064.430490575396</v>
      </c>
      <c r="C48" s="49">
        <v>28081.092499999999</v>
      </c>
      <c r="D48" s="49">
        <v>26504.191111111108</v>
      </c>
      <c r="E48" s="49">
        <v>26135.532999999999</v>
      </c>
      <c r="F48" s="49">
        <v>37717.031666666662</v>
      </c>
      <c r="G48" s="49">
        <v>38082.934027777781</v>
      </c>
      <c r="H48" s="49">
        <v>27300.296666666665</v>
      </c>
      <c r="I48" s="49">
        <v>20897.770833333332</v>
      </c>
      <c r="J48" s="49">
        <v>22872.724999999999</v>
      </c>
      <c r="K48" s="49">
        <v>24224.35476190476</v>
      </c>
      <c r="L48" s="49">
        <v>27496.261111111104</v>
      </c>
      <c r="M48" s="49">
        <v>38286.553333333337</v>
      </c>
      <c r="N48" s="49">
        <v>31174.421875</v>
      </c>
    </row>
    <row r="49" spans="1:14" x14ac:dyDescent="0.2">
      <c r="A49" s="24" t="s">
        <v>32</v>
      </c>
      <c r="B49" s="48">
        <f t="shared" si="1"/>
        <v>28447.96822955638</v>
      </c>
      <c r="C49" s="49">
        <v>32944.512821180557</v>
      </c>
      <c r="D49" s="49">
        <v>36694.916336805552</v>
      </c>
      <c r="E49" s="49">
        <v>28679.1949685</v>
      </c>
      <c r="F49" s="49">
        <v>24737.141441250002</v>
      </c>
      <c r="G49" s="49">
        <v>24692.342897569444</v>
      </c>
      <c r="H49" s="49">
        <v>20221.125203111111</v>
      </c>
      <c r="I49" s="49">
        <v>25477.042710069443</v>
      </c>
      <c r="J49" s="49">
        <v>29564.9260875</v>
      </c>
      <c r="K49" s="49">
        <v>28609.45015104167</v>
      </c>
      <c r="L49" s="49">
        <v>26964.267401041663</v>
      </c>
      <c r="M49" s="49">
        <v>31376.182142857142</v>
      </c>
      <c r="N49" s="49">
        <v>31414.516593749999</v>
      </c>
    </row>
    <row r="50" spans="1:14" x14ac:dyDescent="0.2">
      <c r="A50" s="24" t="s">
        <v>33</v>
      </c>
      <c r="B50" s="48">
        <f t="shared" si="1"/>
        <v>26526.339822115497</v>
      </c>
      <c r="C50" s="49">
        <v>10169.4064375</v>
      </c>
      <c r="D50" s="49">
        <v>28672.445432900437</v>
      </c>
      <c r="E50" s="49">
        <v>32953.282359307363</v>
      </c>
      <c r="F50" s="49">
        <v>31520.769545454543</v>
      </c>
      <c r="G50" s="49">
        <v>21722.371400606058</v>
      </c>
      <c r="H50" s="49">
        <v>26517.051277777773</v>
      </c>
      <c r="I50" s="49">
        <v>27666.519140151515</v>
      </c>
      <c r="J50" s="49">
        <v>19568.851314545456</v>
      </c>
      <c r="K50" s="49">
        <v>20221.916186868686</v>
      </c>
      <c r="L50" s="49">
        <v>28775.318813131315</v>
      </c>
      <c r="M50" s="49">
        <v>32439.744171428574</v>
      </c>
      <c r="N50" s="49">
        <v>38088.401785714283</v>
      </c>
    </row>
    <row r="51" spans="1:14" x14ac:dyDescent="0.2">
      <c r="A51" s="24" t="s">
        <v>145</v>
      </c>
      <c r="B51" s="48">
        <f t="shared" si="1"/>
        <v>68070.562621159057</v>
      </c>
      <c r="C51" s="49">
        <v>82121.349999999991</v>
      </c>
      <c r="D51" s="49">
        <v>93894.526388888873</v>
      </c>
      <c r="E51" s="49">
        <v>74813.100999999995</v>
      </c>
      <c r="F51" s="49">
        <v>68324.228333333333</v>
      </c>
      <c r="G51" s="49">
        <v>51841.169000000002</v>
      </c>
      <c r="H51" s="49">
        <v>45806.688888888886</v>
      </c>
      <c r="I51" s="49">
        <v>68569.857516666671</v>
      </c>
      <c r="J51" s="49">
        <v>61700.617863333333</v>
      </c>
      <c r="K51" s="49">
        <v>65405.232952380946</v>
      </c>
      <c r="L51" s="49">
        <v>61894.030177083325</v>
      </c>
      <c r="M51" s="49">
        <v>56037.441383333331</v>
      </c>
      <c r="N51" s="49">
        <v>86438.507949999999</v>
      </c>
    </row>
    <row r="52" spans="1:14" x14ac:dyDescent="0.2">
      <c r="A52" s="24" t="s">
        <v>146</v>
      </c>
      <c r="B52" s="48">
        <f t="shared" si="1"/>
        <v>76026.476956927261</v>
      </c>
      <c r="C52" s="49">
        <v>67561.804166666669</v>
      </c>
      <c r="D52" s="49">
        <v>74120.489166666666</v>
      </c>
      <c r="E52" s="49">
        <v>90317.593508333346</v>
      </c>
      <c r="F52" s="49">
        <v>80048.238642857148</v>
      </c>
      <c r="G52" s="49">
        <v>87718.147023809506</v>
      </c>
      <c r="H52" s="49">
        <v>57968.732222222221</v>
      </c>
      <c r="I52" s="49">
        <v>78993.792460317462</v>
      </c>
      <c r="J52" s="49">
        <v>68242.525857333327</v>
      </c>
      <c r="K52" s="49">
        <v>66842.247222222228</v>
      </c>
      <c r="L52" s="49">
        <v>87877.805555555562</v>
      </c>
      <c r="M52" s="49">
        <v>69966.83905000001</v>
      </c>
      <c r="N52" s="49">
        <v>82659.508607142852</v>
      </c>
    </row>
    <row r="53" spans="1:14" x14ac:dyDescent="0.2">
      <c r="A53" s="24" t="s">
        <v>147</v>
      </c>
      <c r="B53" s="48">
        <f t="shared" si="1"/>
        <v>53569.509057870375</v>
      </c>
      <c r="C53" s="49">
        <v>91552.138888888891</v>
      </c>
      <c r="D53" s="49">
        <v>76401.637777777767</v>
      </c>
      <c r="E53" s="49">
        <v>51477.409999999996</v>
      </c>
      <c r="F53" s="49">
        <v>54082.512333333325</v>
      </c>
      <c r="G53" s="49">
        <v>39200.543749999997</v>
      </c>
      <c r="H53" s="49">
        <v>33240.468888888892</v>
      </c>
      <c r="I53" s="49">
        <v>35740.699625000001</v>
      </c>
      <c r="J53" s="49">
        <v>33570.546499999997</v>
      </c>
      <c r="K53" s="49">
        <v>47753.013874999997</v>
      </c>
      <c r="L53" s="49">
        <v>58170.820555555547</v>
      </c>
      <c r="M53" s="49">
        <v>63911.353999999999</v>
      </c>
      <c r="N53" s="49">
        <v>57732.962500000001</v>
      </c>
    </row>
    <row r="54" spans="1:14" x14ac:dyDescent="0.2">
      <c r="A54" s="24" t="s">
        <v>73</v>
      </c>
      <c r="B54" s="48">
        <f t="shared" si="1"/>
        <v>60787.736891203705</v>
      </c>
      <c r="C54" s="49">
        <v>51229.392500000002</v>
      </c>
      <c r="D54" s="49">
        <v>74037.816666666651</v>
      </c>
      <c r="E54" s="49">
        <v>70939.128888888881</v>
      </c>
      <c r="F54" s="49">
        <v>85097.56</v>
      </c>
      <c r="G54" s="49">
        <v>103879.52722222221</v>
      </c>
      <c r="H54" s="49">
        <v>53880.423999999999</v>
      </c>
      <c r="I54" s="49">
        <v>60199.358749999999</v>
      </c>
      <c r="J54" s="49">
        <v>40685.892999999996</v>
      </c>
      <c r="K54" s="49">
        <v>48842.913</v>
      </c>
      <c r="L54" s="49">
        <v>49358.544444444437</v>
      </c>
      <c r="M54" s="49">
        <v>44025.862000000001</v>
      </c>
      <c r="N54" s="49">
        <v>47276.422222222231</v>
      </c>
    </row>
    <row r="55" spans="1:14" x14ac:dyDescent="0.2">
      <c r="A55" s="24" t="s">
        <v>166</v>
      </c>
      <c r="B55" s="48">
        <f t="shared" si="1"/>
        <v>24525.405722910047</v>
      </c>
      <c r="C55" s="49">
        <v>25328.308211904765</v>
      </c>
      <c r="D55" s="49">
        <v>24116.355607142854</v>
      </c>
      <c r="E55" s="49">
        <v>23457.38492</v>
      </c>
      <c r="F55" s="49">
        <v>24659.032769444446</v>
      </c>
      <c r="G55" s="49">
        <v>22969.635541666663</v>
      </c>
      <c r="H55" s="49">
        <v>24201.04374142857</v>
      </c>
      <c r="I55" s="49">
        <v>23718.280958333333</v>
      </c>
      <c r="J55" s="49">
        <v>28024.75272222222</v>
      </c>
      <c r="K55" s="49">
        <v>25408.933583333335</v>
      </c>
      <c r="L55" s="49">
        <v>26396.869958333333</v>
      </c>
      <c r="M55" s="49">
        <v>26734.449333333334</v>
      </c>
      <c r="N55" s="49">
        <v>19289.821327777776</v>
      </c>
    </row>
    <row r="56" spans="1:14" x14ac:dyDescent="0.2">
      <c r="A56" s="24" t="s">
        <v>79</v>
      </c>
      <c r="B56" s="48">
        <f>AVERAGE(C56:H56,J56,L56:M56)</f>
        <v>25708.616292592589</v>
      </c>
      <c r="C56" s="49">
        <v>20800.400999999998</v>
      </c>
      <c r="D56" s="49">
        <v>24112.8125</v>
      </c>
      <c r="E56" s="49">
        <v>23672.994799999997</v>
      </c>
      <c r="F56" s="49">
        <v>35273.599999999999</v>
      </c>
      <c r="G56" s="49">
        <v>17256.5065</v>
      </c>
      <c r="H56" s="49">
        <v>18739.099999999999</v>
      </c>
      <c r="I56" s="49">
        <v>0</v>
      </c>
      <c r="J56" s="49">
        <v>20346.620833333331</v>
      </c>
      <c r="K56" s="49">
        <v>0</v>
      </c>
      <c r="L56" s="49">
        <v>44092</v>
      </c>
      <c r="M56" s="49">
        <v>27083.510999999999</v>
      </c>
      <c r="N56" s="49">
        <v>0</v>
      </c>
    </row>
    <row r="57" spans="1:14" x14ac:dyDescent="0.2">
      <c r="A57" s="24" t="s">
        <v>38</v>
      </c>
      <c r="B57" s="48">
        <f t="shared" si="1"/>
        <v>20790.347615740739</v>
      </c>
      <c r="C57" s="49">
        <v>41703.683333333327</v>
      </c>
      <c r="D57" s="49">
        <v>32701.566666666666</v>
      </c>
      <c r="E57" s="49">
        <v>24691.52</v>
      </c>
      <c r="F57" s="49">
        <v>19547.453333333331</v>
      </c>
      <c r="G57" s="49">
        <v>12263.0875</v>
      </c>
      <c r="H57" s="49">
        <v>15138.253333333332</v>
      </c>
      <c r="I57" s="49">
        <v>14146.183333333332</v>
      </c>
      <c r="J57" s="49">
        <v>14403.386666666667</v>
      </c>
      <c r="K57" s="49">
        <v>14574.855555555558</v>
      </c>
      <c r="L57" s="49">
        <v>13227.6</v>
      </c>
      <c r="M57" s="49">
        <v>21825.54</v>
      </c>
      <c r="N57" s="49">
        <v>25261.041666666664</v>
      </c>
    </row>
    <row r="58" spans="1:14" x14ac:dyDescent="0.2">
      <c r="A58" s="24" t="s">
        <v>176</v>
      </c>
      <c r="B58" s="48">
        <f>AVERAGE(C58:H58)</f>
        <v>188615.77777777775</v>
      </c>
      <c r="C58" s="49">
        <v>297621</v>
      </c>
      <c r="D58" s="49">
        <v>264552</v>
      </c>
      <c r="E58" s="49">
        <v>106555.66666666666</v>
      </c>
      <c r="F58" s="49">
        <v>99207</v>
      </c>
      <c r="G58" s="49">
        <v>143299</v>
      </c>
      <c r="H58" s="49">
        <v>220460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</row>
    <row r="59" spans="1:14" x14ac:dyDescent="0.2">
      <c r="A59" s="24" t="s">
        <v>177</v>
      </c>
      <c r="B59" s="48">
        <f t="shared" si="1"/>
        <v>16850.27195150463</v>
      </c>
      <c r="C59" s="49">
        <v>15880.009375</v>
      </c>
      <c r="D59" s="49">
        <v>20308.958916666663</v>
      </c>
      <c r="E59" s="49">
        <v>13104.142399999999</v>
      </c>
      <c r="F59" s="49">
        <v>13966.21754861111</v>
      </c>
      <c r="G59" s="49">
        <v>11376.654583333333</v>
      </c>
      <c r="H59" s="49">
        <v>12788.057875</v>
      </c>
      <c r="I59" s="49">
        <v>17322.644499999999</v>
      </c>
      <c r="J59" s="49">
        <v>15441.845125</v>
      </c>
      <c r="K59" s="49">
        <v>18767.7598</v>
      </c>
      <c r="L59" s="49">
        <v>21249.894444444446</v>
      </c>
      <c r="M59" s="49">
        <v>19722.351599999998</v>
      </c>
      <c r="N59" s="49">
        <v>22274.72725</v>
      </c>
    </row>
    <row r="60" spans="1:14" x14ac:dyDescent="0.2">
      <c r="A60" s="24" t="s">
        <v>39</v>
      </c>
      <c r="B60" s="48">
        <f t="shared" si="1"/>
        <v>13650.201775604424</v>
      </c>
      <c r="C60" s="49">
        <v>8040.3599166666663</v>
      </c>
      <c r="D60" s="49">
        <v>13560.586458333331</v>
      </c>
      <c r="E60" s="49">
        <v>18048.325333333334</v>
      </c>
      <c r="F60" s="49">
        <v>9323.1615416666664</v>
      </c>
      <c r="G60" s="49">
        <v>11068.929166666667</v>
      </c>
      <c r="H60" s="49">
        <v>14403.386666666667</v>
      </c>
      <c r="I60" s="49">
        <v>13337.319675925926</v>
      </c>
      <c r="J60" s="49">
        <v>8182.7403333333332</v>
      </c>
      <c r="K60" s="49">
        <v>11912.137634259261</v>
      </c>
      <c r="L60" s="49">
        <v>19641.693179012349</v>
      </c>
      <c r="M60" s="49">
        <v>18768.004755555554</v>
      </c>
      <c r="N60" s="49">
        <v>17515.776645833332</v>
      </c>
    </row>
    <row r="61" spans="1:14" x14ac:dyDescent="0.2">
      <c r="A61" s="24" t="s">
        <v>178</v>
      </c>
      <c r="B61" s="48">
        <f t="shared" si="1"/>
        <v>42854.974444444444</v>
      </c>
      <c r="C61" s="49">
        <v>48409.34166666666</v>
      </c>
      <c r="D61" s="49">
        <v>42162.974999999999</v>
      </c>
      <c r="E61" s="49">
        <v>41960.886666666665</v>
      </c>
      <c r="F61" s="49">
        <v>42162.974999999999</v>
      </c>
      <c r="G61" s="49">
        <v>41887.4</v>
      </c>
      <c r="H61" s="49">
        <v>41887.4</v>
      </c>
      <c r="I61" s="49">
        <v>40785.1</v>
      </c>
      <c r="J61" s="49">
        <v>44532.92</v>
      </c>
      <c r="K61" s="49">
        <v>45561.73333333333</v>
      </c>
      <c r="L61" s="49">
        <v>41060.674999999996</v>
      </c>
      <c r="M61" s="49">
        <v>41226.019999999997</v>
      </c>
      <c r="N61" s="49">
        <v>42622.26666666667</v>
      </c>
    </row>
    <row r="62" spans="1:14" x14ac:dyDescent="0.2">
      <c r="A62" s="24" t="s">
        <v>179</v>
      </c>
      <c r="B62" s="48">
        <f t="shared" si="1"/>
        <v>16476.266919907412</v>
      </c>
      <c r="C62" s="49">
        <v>52359.25</v>
      </c>
      <c r="D62" s="49">
        <v>19473.966666666667</v>
      </c>
      <c r="E62" s="49">
        <v>8970.5174000000006</v>
      </c>
      <c r="F62" s="49">
        <v>9404.4561666666668</v>
      </c>
      <c r="G62" s="49">
        <v>8349.0039166666666</v>
      </c>
      <c r="H62" s="49">
        <v>9185.8333333333339</v>
      </c>
      <c r="I62" s="49">
        <v>11757.866666666667</v>
      </c>
      <c r="J62" s="49">
        <v>12272.273333333333</v>
      </c>
      <c r="K62" s="49">
        <v>14023.705555555556</v>
      </c>
      <c r="L62" s="49">
        <v>12676.449999999999</v>
      </c>
      <c r="M62" s="49">
        <v>17195.88</v>
      </c>
      <c r="N62" s="49">
        <v>22046</v>
      </c>
    </row>
    <row r="63" spans="1:14" x14ac:dyDescent="0.2">
      <c r="A63" s="24" t="s">
        <v>40</v>
      </c>
      <c r="B63" s="48" t="s">
        <v>80</v>
      </c>
      <c r="C63" s="49" t="s">
        <v>80</v>
      </c>
      <c r="D63" s="49" t="s">
        <v>80</v>
      </c>
      <c r="E63" s="49" t="s">
        <v>80</v>
      </c>
      <c r="F63" s="49" t="s">
        <v>80</v>
      </c>
      <c r="G63" s="49" t="s">
        <v>80</v>
      </c>
      <c r="H63" s="49" t="s">
        <v>80</v>
      </c>
      <c r="I63" s="49" t="s">
        <v>80</v>
      </c>
      <c r="J63" s="49" t="s">
        <v>80</v>
      </c>
      <c r="K63" s="49" t="s">
        <v>80</v>
      </c>
      <c r="L63" s="49" t="s">
        <v>80</v>
      </c>
      <c r="M63" s="49" t="s">
        <v>80</v>
      </c>
      <c r="N63" s="49" t="s">
        <v>80</v>
      </c>
    </row>
    <row r="64" spans="1:14" x14ac:dyDescent="0.2">
      <c r="A64" s="24" t="s">
        <v>180</v>
      </c>
      <c r="B64" s="48">
        <f t="shared" ref="B64:B73" si="2">AVERAGE(C64:N64)</f>
        <v>37239.873554166668</v>
      </c>
      <c r="C64" s="49">
        <v>30180.973999999998</v>
      </c>
      <c r="D64" s="49">
        <v>28292.366666666665</v>
      </c>
      <c r="E64" s="49">
        <v>44092</v>
      </c>
      <c r="F64" s="49">
        <v>42714.125</v>
      </c>
      <c r="G64" s="49">
        <v>39558.791250000002</v>
      </c>
      <c r="H64" s="49">
        <v>34709.222399999999</v>
      </c>
      <c r="I64" s="49">
        <v>36743.333333333336</v>
      </c>
      <c r="J64" s="49">
        <v>29100.719999999998</v>
      </c>
      <c r="K64" s="49">
        <v>33069</v>
      </c>
      <c r="L64" s="49">
        <v>35824.75</v>
      </c>
      <c r="M64" s="49">
        <v>48501.2</v>
      </c>
      <c r="N64" s="49">
        <v>44092</v>
      </c>
    </row>
    <row r="65" spans="1:14" x14ac:dyDescent="0.2">
      <c r="A65" s="24" t="s">
        <v>181</v>
      </c>
      <c r="B65" s="48">
        <f t="shared" si="2"/>
        <v>44450.247500000005</v>
      </c>
      <c r="C65" s="49">
        <v>42714.125</v>
      </c>
      <c r="D65" s="49">
        <v>34171.299999999996</v>
      </c>
      <c r="E65" s="49">
        <v>50705.799999999996</v>
      </c>
      <c r="F65" s="49">
        <v>53737.125</v>
      </c>
      <c r="G65" s="49">
        <v>45929.166666666672</v>
      </c>
      <c r="H65" s="49">
        <v>41887.4</v>
      </c>
      <c r="I65" s="49">
        <v>42254.833333333336</v>
      </c>
      <c r="J65" s="49">
        <v>41887.4</v>
      </c>
      <c r="K65" s="49">
        <v>37753.775000000001</v>
      </c>
      <c r="L65" s="49">
        <v>37478.199999999997</v>
      </c>
      <c r="M65" s="49">
        <v>55115</v>
      </c>
      <c r="N65" s="49">
        <v>49768.845000000001</v>
      </c>
    </row>
    <row r="66" spans="1:14" x14ac:dyDescent="0.2">
      <c r="A66" s="24" t="s">
        <v>182</v>
      </c>
      <c r="B66" s="48">
        <f t="shared" si="2"/>
        <v>18046.91683888889</v>
      </c>
      <c r="C66" s="49">
        <v>18601.3125</v>
      </c>
      <c r="D66" s="49">
        <v>16506.942500000001</v>
      </c>
      <c r="E66" s="49">
        <v>13015.9584</v>
      </c>
      <c r="F66" s="49">
        <v>14814.912</v>
      </c>
      <c r="G66" s="49">
        <v>11607.218999999999</v>
      </c>
      <c r="H66" s="49">
        <v>17317.132999999998</v>
      </c>
      <c r="I66" s="49">
        <v>21171.508666666665</v>
      </c>
      <c r="J66" s="49">
        <v>14947.188</v>
      </c>
      <c r="K66" s="49">
        <v>11574.15</v>
      </c>
      <c r="L66" s="49">
        <v>20943.7</v>
      </c>
      <c r="M66" s="49">
        <v>27557.5</v>
      </c>
      <c r="N66" s="49">
        <v>28505.477999999999</v>
      </c>
    </row>
    <row r="67" spans="1:14" x14ac:dyDescent="0.2">
      <c r="A67" s="24" t="s">
        <v>41</v>
      </c>
      <c r="B67" s="48">
        <f t="shared" si="2"/>
        <v>11936.595766049379</v>
      </c>
      <c r="C67" s="49">
        <v>10013.783111111108</v>
      </c>
      <c r="D67" s="49">
        <v>12048.751388888886</v>
      </c>
      <c r="E67" s="49">
        <v>11462.940177777775</v>
      </c>
      <c r="F67" s="49">
        <v>12214.708777777774</v>
      </c>
      <c r="G67" s="49">
        <v>10627.886688888884</v>
      </c>
      <c r="H67" s="49">
        <v>10957.678518518516</v>
      </c>
      <c r="I67" s="49">
        <v>14697.333333333328</v>
      </c>
      <c r="J67" s="49">
        <v>13351.710814814813</v>
      </c>
      <c r="K67" s="49">
        <v>12329.429629629627</v>
      </c>
      <c r="L67" s="49">
        <v>12627.785496296292</v>
      </c>
      <c r="M67" s="49">
        <v>11363.733177777774</v>
      </c>
      <c r="N67" s="49">
        <v>11543.408077777774</v>
      </c>
    </row>
    <row r="68" spans="1:14" x14ac:dyDescent="0.2">
      <c r="A68" s="24" t="s">
        <v>183</v>
      </c>
      <c r="B68" s="48">
        <f t="shared" si="2"/>
        <v>34879.629814814813</v>
      </c>
      <c r="C68" s="49">
        <v>23286.087499999998</v>
      </c>
      <c r="D68" s="49">
        <v>39499.083333333336</v>
      </c>
      <c r="E68" s="49">
        <v>46664.033333333326</v>
      </c>
      <c r="F68" s="49">
        <v>37753.775000000001</v>
      </c>
      <c r="G68" s="49">
        <v>37661.916666666672</v>
      </c>
      <c r="H68" s="49">
        <v>32738.309999999998</v>
      </c>
      <c r="I68" s="49">
        <v>27281.924999999999</v>
      </c>
      <c r="J68" s="49">
        <v>29860.08222222222</v>
      </c>
      <c r="K68" s="49">
        <v>32808.734722222216</v>
      </c>
      <c r="L68" s="49">
        <v>28567.941666666666</v>
      </c>
      <c r="M68" s="49">
        <v>39168.393333333333</v>
      </c>
      <c r="N68" s="49">
        <v>43265.275000000001</v>
      </c>
    </row>
    <row r="69" spans="1:14" x14ac:dyDescent="0.2">
      <c r="A69" s="24" t="s">
        <v>184</v>
      </c>
      <c r="B69" s="48">
        <f t="shared" si="2"/>
        <v>53262.145269600704</v>
      </c>
      <c r="C69" s="49">
        <v>47295.559374999997</v>
      </c>
      <c r="D69" s="49">
        <v>54460.509375000001</v>
      </c>
      <c r="E69" s="49">
        <v>68879.971250000002</v>
      </c>
      <c r="F69" s="49">
        <v>71649.5</v>
      </c>
      <c r="G69" s="49">
        <v>57526.28125</v>
      </c>
      <c r="H69" s="49">
        <v>56437.759999999995</v>
      </c>
      <c r="I69" s="49">
        <v>50016.862499999996</v>
      </c>
      <c r="J69" s="49">
        <v>45464.914649999999</v>
      </c>
      <c r="K69" s="49">
        <v>49640.663585208327</v>
      </c>
      <c r="L69" s="49">
        <v>45332.087500000001</v>
      </c>
      <c r="M69" s="49">
        <v>45524.99</v>
      </c>
      <c r="N69" s="49">
        <v>46916.643749999996</v>
      </c>
    </row>
    <row r="70" spans="1:14" x14ac:dyDescent="0.2">
      <c r="A70" s="24" t="s">
        <v>185</v>
      </c>
      <c r="B70" s="48">
        <f t="shared" si="2"/>
        <v>22804.596736111114</v>
      </c>
      <c r="C70" s="49">
        <v>20392.55</v>
      </c>
      <c r="D70" s="49">
        <v>27281.924999999999</v>
      </c>
      <c r="E70" s="49">
        <v>25518.244999999999</v>
      </c>
      <c r="F70" s="49">
        <v>19014.674999999999</v>
      </c>
      <c r="G70" s="49">
        <v>20943.7</v>
      </c>
      <c r="H70" s="49">
        <v>23368.76</v>
      </c>
      <c r="I70" s="49">
        <v>21494.85</v>
      </c>
      <c r="J70" s="49">
        <v>24195.485000000001</v>
      </c>
      <c r="K70" s="49">
        <v>24801.75</v>
      </c>
      <c r="L70" s="49">
        <v>22413.433333333334</v>
      </c>
      <c r="M70" s="49">
        <v>20943.7</v>
      </c>
      <c r="N70" s="49">
        <v>23286.087499999998</v>
      </c>
    </row>
    <row r="71" spans="1:14" x14ac:dyDescent="0.2">
      <c r="A71" s="24" t="s">
        <v>186</v>
      </c>
      <c r="B71" s="48">
        <f t="shared" si="2"/>
        <v>45499.728958333326</v>
      </c>
      <c r="C71" s="49">
        <v>46939.60833333333</v>
      </c>
      <c r="D71" s="49">
        <v>56278.538888888892</v>
      </c>
      <c r="E71" s="49">
        <v>47141.69666666667</v>
      </c>
      <c r="F71" s="49">
        <v>48501.2</v>
      </c>
      <c r="G71" s="49">
        <v>45561.73333333333</v>
      </c>
      <c r="H71" s="49">
        <v>43112.177777777775</v>
      </c>
      <c r="I71" s="49">
        <v>43785.805555555555</v>
      </c>
      <c r="J71" s="49">
        <v>43847.044444444437</v>
      </c>
      <c r="K71" s="49">
        <v>40647.3125</v>
      </c>
      <c r="L71" s="49">
        <v>42851.912499999999</v>
      </c>
      <c r="M71" s="49">
        <v>43099.93</v>
      </c>
      <c r="N71" s="49">
        <v>44229.787499999999</v>
      </c>
    </row>
    <row r="72" spans="1:14" x14ac:dyDescent="0.2">
      <c r="A72" s="24" t="s">
        <v>187</v>
      </c>
      <c r="B72" s="48">
        <f t="shared" si="2"/>
        <v>31690.104351851853</v>
      </c>
      <c r="C72" s="49">
        <v>41611.824999999997</v>
      </c>
      <c r="D72" s="49">
        <v>45378.01666666667</v>
      </c>
      <c r="E72" s="49">
        <v>33895.724999999999</v>
      </c>
      <c r="F72" s="49">
        <v>40417.666666666664</v>
      </c>
      <c r="G72" s="49">
        <v>39682.799999999996</v>
      </c>
      <c r="H72" s="49">
        <v>38017.102222222224</v>
      </c>
      <c r="I72" s="49">
        <v>24250.6</v>
      </c>
      <c r="J72" s="49">
        <v>24691.52</v>
      </c>
      <c r="K72" s="49">
        <v>24801.75</v>
      </c>
      <c r="L72" s="49">
        <v>23332.016666666663</v>
      </c>
      <c r="M72" s="49">
        <v>22707.38</v>
      </c>
      <c r="N72" s="49">
        <v>21494.85</v>
      </c>
    </row>
    <row r="73" spans="1:14" x14ac:dyDescent="0.2">
      <c r="A73" s="24" t="s">
        <v>188</v>
      </c>
      <c r="B73" s="48">
        <f t="shared" si="2"/>
        <v>75404.974861111114</v>
      </c>
      <c r="C73" s="49">
        <v>62463.666666666672</v>
      </c>
      <c r="D73" s="49">
        <v>82672.5</v>
      </c>
      <c r="E73" s="49">
        <v>101549.3875</v>
      </c>
      <c r="F73" s="49">
        <v>80330.112500000003</v>
      </c>
      <c r="G73" s="49">
        <v>68342.599999999991</v>
      </c>
      <c r="H73" s="49">
        <v>74074.559999999998</v>
      </c>
      <c r="I73" s="49">
        <v>75140.116666666654</v>
      </c>
      <c r="J73" s="49">
        <v>76058.7</v>
      </c>
      <c r="K73" s="49">
        <v>59432.34166666666</v>
      </c>
      <c r="L73" s="49">
        <v>71282.066666666651</v>
      </c>
      <c r="M73" s="49">
        <v>81129.279999999999</v>
      </c>
      <c r="N73" s="49">
        <v>72384.366666666654</v>
      </c>
    </row>
    <row r="74" spans="1:14" x14ac:dyDescent="0.2">
      <c r="A74" s="24" t="s">
        <v>189</v>
      </c>
      <c r="B74" s="48">
        <f>AVERAGE(E74:F74,H74,M74)</f>
        <v>96221.604166666657</v>
      </c>
      <c r="C74" s="49">
        <v>0</v>
      </c>
      <c r="D74" s="49">
        <v>0</v>
      </c>
      <c r="E74" s="49">
        <v>88184</v>
      </c>
      <c r="F74" s="49">
        <v>95532.666666666657</v>
      </c>
      <c r="G74" s="49">
        <v>0</v>
      </c>
      <c r="H74" s="49">
        <v>96451.25</v>
      </c>
      <c r="I74" s="49">
        <v>0</v>
      </c>
      <c r="J74" s="49">
        <v>0</v>
      </c>
      <c r="K74" s="49">
        <v>0</v>
      </c>
      <c r="L74" s="49">
        <v>0</v>
      </c>
      <c r="M74" s="49">
        <v>104718.5</v>
      </c>
      <c r="N74" s="49">
        <v>0</v>
      </c>
    </row>
    <row r="75" spans="1:14" x14ac:dyDescent="0.2">
      <c r="A75" s="24" t="s">
        <v>190</v>
      </c>
      <c r="B75" s="48">
        <f>AVERAGE(C75:N75)</f>
        <v>31069.550277777784</v>
      </c>
      <c r="C75" s="49">
        <v>33620.15</v>
      </c>
      <c r="D75" s="49">
        <v>32517.85</v>
      </c>
      <c r="E75" s="49">
        <v>29100.719999999998</v>
      </c>
      <c r="F75" s="49">
        <v>34263.158333333333</v>
      </c>
      <c r="G75" s="49">
        <v>36100.324999999997</v>
      </c>
      <c r="H75" s="49">
        <v>28439.34</v>
      </c>
      <c r="I75" s="49">
        <v>27006.35</v>
      </c>
      <c r="J75" s="49">
        <v>26675.66</v>
      </c>
      <c r="K75" s="49">
        <v>29762.1</v>
      </c>
      <c r="L75" s="49">
        <v>30864.399999999998</v>
      </c>
      <c r="M75" s="49">
        <v>30864.399999999998</v>
      </c>
      <c r="N75" s="49">
        <v>33620.15</v>
      </c>
    </row>
    <row r="76" spans="1:14" x14ac:dyDescent="0.2">
      <c r="A76" s="24" t="s">
        <v>214</v>
      </c>
      <c r="B76" s="48">
        <f>AVERAGE(C76:H76,K76)</f>
        <v>182036.97142857144</v>
      </c>
      <c r="C76" s="49">
        <v>176368</v>
      </c>
      <c r="D76" s="49">
        <v>137787.5</v>
      </c>
      <c r="E76" s="49">
        <v>275575</v>
      </c>
      <c r="F76" s="49">
        <v>198414</v>
      </c>
      <c r="G76" s="49">
        <v>128969.09999999999</v>
      </c>
      <c r="H76" s="49">
        <v>136685.19999999998</v>
      </c>
      <c r="I76" s="49">
        <v>0</v>
      </c>
      <c r="J76" s="49">
        <v>0</v>
      </c>
      <c r="K76" s="49">
        <v>220460</v>
      </c>
      <c r="L76" s="49">
        <v>0</v>
      </c>
      <c r="M76" s="49">
        <v>0</v>
      </c>
      <c r="N76" s="49">
        <v>0</v>
      </c>
    </row>
    <row r="77" spans="1:14" x14ac:dyDescent="0.2">
      <c r="A77" s="24" t="s">
        <v>191</v>
      </c>
      <c r="B77" s="48">
        <f>AVERAGE(D77:L77)</f>
        <v>18596.20925925926</v>
      </c>
      <c r="C77" s="49">
        <v>0</v>
      </c>
      <c r="D77" s="49">
        <v>40417.666666666664</v>
      </c>
      <c r="E77" s="49">
        <v>18739.099999999999</v>
      </c>
      <c r="F77" s="49">
        <v>11574.15</v>
      </c>
      <c r="G77" s="49">
        <v>13962.466666666667</v>
      </c>
      <c r="H77" s="49">
        <v>16534.5</v>
      </c>
      <c r="I77" s="49">
        <v>16534.5</v>
      </c>
      <c r="J77" s="49">
        <v>16534.5</v>
      </c>
      <c r="K77" s="49">
        <v>16534.5</v>
      </c>
      <c r="L77" s="49">
        <v>16534.5</v>
      </c>
      <c r="M77" s="49">
        <v>0</v>
      </c>
      <c r="N77" s="49">
        <v>0</v>
      </c>
    </row>
    <row r="78" spans="1:14" x14ac:dyDescent="0.2">
      <c r="A78" s="24" t="s">
        <v>192</v>
      </c>
      <c r="B78" s="48">
        <f>AVERAGE(C78:N78)</f>
        <v>130959.3638888889</v>
      </c>
      <c r="C78" s="49">
        <v>154322</v>
      </c>
      <c r="D78" s="49">
        <v>137787.5</v>
      </c>
      <c r="E78" s="49">
        <v>148810.5</v>
      </c>
      <c r="F78" s="49">
        <v>198414</v>
      </c>
      <c r="G78" s="49">
        <v>198414</v>
      </c>
      <c r="H78" s="49">
        <v>156526.6</v>
      </c>
      <c r="I78" s="49">
        <v>146054.75</v>
      </c>
      <c r="J78" s="49">
        <v>110230</v>
      </c>
      <c r="K78" s="49">
        <v>83774.8</v>
      </c>
      <c r="L78" s="49">
        <v>77895.866666666669</v>
      </c>
      <c r="M78" s="49">
        <v>84325.95</v>
      </c>
      <c r="N78" s="49">
        <v>74956.399999999994</v>
      </c>
    </row>
    <row r="79" spans="1:14" x14ac:dyDescent="0.2">
      <c r="A79" s="24" t="s">
        <v>149</v>
      </c>
      <c r="B79" s="48" t="s">
        <v>80</v>
      </c>
      <c r="C79" s="49" t="s">
        <v>80</v>
      </c>
      <c r="D79" s="49" t="s">
        <v>80</v>
      </c>
      <c r="E79" s="49" t="s">
        <v>80</v>
      </c>
      <c r="F79" s="49" t="s">
        <v>80</v>
      </c>
      <c r="G79" s="49" t="s">
        <v>80</v>
      </c>
      <c r="H79" s="49" t="s">
        <v>80</v>
      </c>
      <c r="I79" s="49" t="s">
        <v>80</v>
      </c>
      <c r="J79" s="49" t="s">
        <v>80</v>
      </c>
      <c r="K79" s="49" t="s">
        <v>80</v>
      </c>
      <c r="L79" s="49" t="s">
        <v>80</v>
      </c>
      <c r="M79" s="49" t="s">
        <v>80</v>
      </c>
      <c r="N79" s="49" t="s">
        <v>80</v>
      </c>
    </row>
    <row r="80" spans="1:14" x14ac:dyDescent="0.2">
      <c r="A80" s="24" t="s">
        <v>150</v>
      </c>
      <c r="B80" s="48">
        <f>AVERAGE(C80:I80,L80:N80)</f>
        <v>13940.420666666663</v>
      </c>
      <c r="C80" s="49">
        <v>14329.899999999998</v>
      </c>
      <c r="D80" s="49">
        <v>16167.066666666662</v>
      </c>
      <c r="E80" s="49">
        <v>13007.139999999998</v>
      </c>
      <c r="F80" s="49">
        <v>11022.999999999998</v>
      </c>
      <c r="G80" s="49">
        <v>9920.6999999999971</v>
      </c>
      <c r="H80" s="49">
        <v>16534.499999999996</v>
      </c>
      <c r="I80" s="49">
        <v>17636.799999999996</v>
      </c>
      <c r="J80" s="49">
        <v>0</v>
      </c>
      <c r="K80" s="49">
        <v>0</v>
      </c>
      <c r="L80" s="49">
        <v>15432.199999999997</v>
      </c>
      <c r="M80" s="49">
        <v>13227.599999999997</v>
      </c>
      <c r="N80" s="49">
        <v>12125.299999999997</v>
      </c>
    </row>
    <row r="81" spans="1:14" x14ac:dyDescent="0.2">
      <c r="A81" s="44" t="s">
        <v>204</v>
      </c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x14ac:dyDescent="0.2">
      <c r="A82" s="24" t="s">
        <v>84</v>
      </c>
      <c r="B82" s="48">
        <v>215839.525833333</v>
      </c>
      <c r="C82" s="49">
        <v>220460</v>
      </c>
      <c r="D82" s="49">
        <v>198414</v>
      </c>
      <c r="E82" s="49">
        <v>264552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219082.125</v>
      </c>
      <c r="M82" s="49">
        <v>194115.03</v>
      </c>
      <c r="N82" s="49">
        <v>198414</v>
      </c>
    </row>
    <row r="83" spans="1:14" x14ac:dyDescent="0.2">
      <c r="A83" s="24" t="s">
        <v>202</v>
      </c>
      <c r="B83" s="48">
        <v>115233.49558080807</v>
      </c>
      <c r="C83" s="49">
        <v>122791.62708333334</v>
      </c>
      <c r="D83" s="49">
        <v>130148.33135416666</v>
      </c>
      <c r="E83" s="49">
        <v>124495.59916666665</v>
      </c>
      <c r="F83" s="49">
        <v>128211.26875</v>
      </c>
      <c r="G83" s="49">
        <v>116091.70989583334</v>
      </c>
      <c r="H83" s="49">
        <v>113109.75874999999</v>
      </c>
      <c r="I83" s="49">
        <v>119002.47083333334</v>
      </c>
      <c r="J83" s="49">
        <v>117107.12722222222</v>
      </c>
      <c r="K83" s="49">
        <v>104454.40729166666</v>
      </c>
      <c r="L83" s="49">
        <v>102410.559375</v>
      </c>
      <c r="M83" s="49">
        <v>102996.15625</v>
      </c>
      <c r="N83" s="49">
        <v>102841.1453125</v>
      </c>
    </row>
    <row r="84" spans="1:14" x14ac:dyDescent="0.2">
      <c r="A84" s="24" t="s">
        <v>203</v>
      </c>
      <c r="B84" s="48">
        <v>132329.50330378787</v>
      </c>
      <c r="C84" s="49">
        <v>147942.66839583332</v>
      </c>
      <c r="D84" s="49">
        <v>149645.95154166667</v>
      </c>
      <c r="E84" s="49">
        <v>145904.01047500002</v>
      </c>
      <c r="F84" s="49">
        <v>147403.34515625</v>
      </c>
      <c r="G84" s="49">
        <v>145464.56020833334</v>
      </c>
      <c r="H84" s="49">
        <v>140944.211625</v>
      </c>
      <c r="I84" s="49">
        <v>143567.68562499998</v>
      </c>
      <c r="J84" s="49">
        <v>134254.904075</v>
      </c>
      <c r="K84" s="49">
        <v>116629.42561458334</v>
      </c>
      <c r="L84" s="49">
        <v>111121.02583333332</v>
      </c>
      <c r="M84" s="49">
        <v>108373.35936666666</v>
      </c>
      <c r="N84" s="49">
        <v>109837.94863333335</v>
      </c>
    </row>
    <row r="85" spans="1:14" x14ac:dyDescent="0.2">
      <c r="A85" s="24" t="s">
        <v>87</v>
      </c>
      <c r="B85" s="48">
        <v>121191.76111111112</v>
      </c>
      <c r="C85" s="49">
        <v>56768.45</v>
      </c>
      <c r="D85" s="49">
        <v>79365.599999999991</v>
      </c>
      <c r="E85" s="49">
        <v>78263.3</v>
      </c>
      <c r="F85" s="49">
        <v>0</v>
      </c>
      <c r="G85" s="49">
        <v>165345</v>
      </c>
      <c r="H85" s="49">
        <v>198414</v>
      </c>
      <c r="I85" s="49">
        <v>220460</v>
      </c>
      <c r="J85" s="49">
        <v>176368</v>
      </c>
      <c r="K85" s="49">
        <v>154322</v>
      </c>
      <c r="L85" s="49">
        <v>0</v>
      </c>
      <c r="M85" s="49">
        <v>0</v>
      </c>
      <c r="N85" s="49">
        <v>126764.5</v>
      </c>
    </row>
    <row r="86" spans="1:14" x14ac:dyDescent="0.2">
      <c r="A86" s="24" t="s">
        <v>88</v>
      </c>
      <c r="B86" s="48">
        <v>145834.28999999998</v>
      </c>
      <c r="C86" s="49">
        <v>137787.5</v>
      </c>
      <c r="D86" s="49">
        <v>220460</v>
      </c>
      <c r="E86" s="49">
        <v>132276</v>
      </c>
      <c r="F86" s="49">
        <v>168100.75</v>
      </c>
      <c r="G86" s="49">
        <v>177286.58333333331</v>
      </c>
      <c r="H86" s="49">
        <v>157996.33333333331</v>
      </c>
      <c r="I86" s="49">
        <v>165712.43333333332</v>
      </c>
      <c r="J86" s="49">
        <v>122355.3</v>
      </c>
      <c r="K86" s="49">
        <v>176368</v>
      </c>
      <c r="L86" s="49">
        <v>0</v>
      </c>
      <c r="M86" s="49">
        <v>0</v>
      </c>
      <c r="N86" s="49">
        <v>0</v>
      </c>
    </row>
    <row r="87" spans="1:14" x14ac:dyDescent="0.2">
      <c r="A87" s="44" t="s">
        <v>7</v>
      </c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x14ac:dyDescent="0.2">
      <c r="A88" s="24" t="s">
        <v>103</v>
      </c>
      <c r="B88" s="48">
        <f>AVERAGE(C88:F88,H88:N88)</f>
        <v>9704.6355555555547</v>
      </c>
      <c r="C88" s="49">
        <v>12871.759259259261</v>
      </c>
      <c r="D88" s="49">
        <v>13222.222222222221</v>
      </c>
      <c r="E88" s="49">
        <v>12466.666666666666</v>
      </c>
      <c r="F88" s="49">
        <v>9000</v>
      </c>
      <c r="G88" s="49">
        <v>0</v>
      </c>
      <c r="H88" s="49">
        <v>10166.666666666666</v>
      </c>
      <c r="I88" s="49">
        <v>10020</v>
      </c>
      <c r="J88" s="49">
        <v>8324.5555555555566</v>
      </c>
      <c r="K88" s="49">
        <v>6630.5555555555557</v>
      </c>
      <c r="L88" s="49">
        <v>7805.0977777777771</v>
      </c>
      <c r="M88" s="49">
        <v>9897.6340740740725</v>
      </c>
      <c r="N88" s="49">
        <v>6345.833333333333</v>
      </c>
    </row>
    <row r="89" spans="1:14" x14ac:dyDescent="0.2">
      <c r="A89" s="24" t="s">
        <v>151</v>
      </c>
      <c r="B89" s="48">
        <f>AVERAGE(C89,E89:I89,K89:M89)</f>
        <v>36654.629629629635</v>
      </c>
      <c r="C89" s="49">
        <v>27900</v>
      </c>
      <c r="D89" s="49">
        <v>0</v>
      </c>
      <c r="E89" s="49">
        <v>32860</v>
      </c>
      <c r="F89" s="49">
        <v>46500</v>
      </c>
      <c r="G89" s="49">
        <v>55645</v>
      </c>
      <c r="H89" s="49">
        <v>46500</v>
      </c>
      <c r="I89" s="49">
        <v>37200</v>
      </c>
      <c r="J89" s="49">
        <v>0</v>
      </c>
      <c r="K89" s="49">
        <v>37820</v>
      </c>
      <c r="L89" s="49">
        <v>22320</v>
      </c>
      <c r="M89" s="49">
        <v>23146.666666666668</v>
      </c>
      <c r="N89" s="49">
        <v>0</v>
      </c>
    </row>
    <row r="90" spans="1:14" x14ac:dyDescent="0.2">
      <c r="A90" s="24" t="s">
        <v>152</v>
      </c>
      <c r="B90" s="48">
        <f>AVERAGE(C90:N90)</f>
        <v>24046.832754629624</v>
      </c>
      <c r="C90" s="49">
        <v>14017.941666666666</v>
      </c>
      <c r="D90" s="49">
        <v>14942.68888888889</v>
      </c>
      <c r="E90" s="49">
        <v>23307.866666666665</v>
      </c>
      <c r="F90" s="49">
        <v>28365</v>
      </c>
      <c r="G90" s="49">
        <v>37665</v>
      </c>
      <c r="H90" s="49">
        <v>34306.666666666672</v>
      </c>
      <c r="I90" s="49">
        <v>35133.333333333328</v>
      </c>
      <c r="J90" s="49">
        <v>37200</v>
      </c>
      <c r="K90" s="49">
        <v>21286.666666666664</v>
      </c>
      <c r="L90" s="49">
        <v>18031.692500000001</v>
      </c>
      <c r="M90" s="49">
        <v>11928.076666666666</v>
      </c>
      <c r="N90" s="49">
        <v>12377.06</v>
      </c>
    </row>
    <row r="91" spans="1:14" x14ac:dyDescent="0.2">
      <c r="A91" s="24" t="s">
        <v>106</v>
      </c>
      <c r="B91" s="48">
        <f>AVERAGE(C91,G91:N91)</f>
        <v>27277.71422839506</v>
      </c>
      <c r="C91" s="49">
        <v>43400</v>
      </c>
      <c r="D91" s="49">
        <v>0</v>
      </c>
      <c r="E91" s="49">
        <v>0</v>
      </c>
      <c r="F91" s="49">
        <v>0</v>
      </c>
      <c r="G91" s="49">
        <v>41777.666666666664</v>
      </c>
      <c r="H91" s="49">
        <v>45962.666666666664</v>
      </c>
      <c r="I91" s="49">
        <v>34648.3125</v>
      </c>
      <c r="J91" s="49">
        <v>18778.560000000001</v>
      </c>
      <c r="K91" s="49">
        <v>14638.888888888889</v>
      </c>
      <c r="L91" s="49">
        <v>20253.333333333336</v>
      </c>
      <c r="M91" s="49">
        <v>9920</v>
      </c>
      <c r="N91" s="49">
        <v>16120</v>
      </c>
    </row>
    <row r="92" spans="1:14" x14ac:dyDescent="0.2">
      <c r="A92" s="24" t="s">
        <v>107</v>
      </c>
      <c r="B92" s="48">
        <f>AVERAGE(D92:G92)</f>
        <v>33673.75</v>
      </c>
      <c r="C92" s="49">
        <v>0</v>
      </c>
      <c r="D92" s="49">
        <v>24800</v>
      </c>
      <c r="E92" s="49">
        <v>27900</v>
      </c>
      <c r="F92" s="49">
        <v>37975</v>
      </c>
      <c r="G92" s="49">
        <v>44020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</row>
    <row r="93" spans="1:14" x14ac:dyDescent="0.2">
      <c r="A93" s="24" t="s">
        <v>167</v>
      </c>
      <c r="B93" s="48">
        <f>AVERAGE(F93:M93)</f>
        <v>27351.009375000001</v>
      </c>
      <c r="C93" s="49">
        <v>0</v>
      </c>
      <c r="D93" s="49">
        <v>0</v>
      </c>
      <c r="E93" s="49">
        <v>0</v>
      </c>
      <c r="F93" s="49">
        <v>39680</v>
      </c>
      <c r="G93" s="49">
        <v>43787.5</v>
      </c>
      <c r="H93" s="49">
        <v>50747</v>
      </c>
      <c r="I93" s="49">
        <v>27950.375</v>
      </c>
      <c r="J93" s="49">
        <v>14483.2</v>
      </c>
      <c r="K93" s="49">
        <v>12400</v>
      </c>
      <c r="L93" s="49">
        <v>12400</v>
      </c>
      <c r="M93" s="49">
        <v>17360</v>
      </c>
      <c r="N93" s="49">
        <v>0</v>
      </c>
    </row>
    <row r="94" spans="1:14" x14ac:dyDescent="0.2">
      <c r="A94" s="24" t="s">
        <v>153</v>
      </c>
      <c r="B94" s="48">
        <f>AVERAGE(C94:F94,H94,K94,N94)</f>
        <v>61449.503968254008</v>
      </c>
      <c r="C94" s="49">
        <v>50375.000000000029</v>
      </c>
      <c r="D94" s="49">
        <v>61569.444444444474</v>
      </c>
      <c r="E94" s="49">
        <v>52700.000000000029</v>
      </c>
      <c r="F94" s="49">
        <v>67683.333333333372</v>
      </c>
      <c r="G94" s="49">
        <v>0</v>
      </c>
      <c r="H94" s="49">
        <v>82214.583333333387</v>
      </c>
      <c r="I94" s="49">
        <v>0</v>
      </c>
      <c r="J94" s="49">
        <v>0</v>
      </c>
      <c r="K94" s="49">
        <v>61138.88888888892</v>
      </c>
      <c r="L94" s="49">
        <v>0</v>
      </c>
      <c r="M94" s="49">
        <v>0</v>
      </c>
      <c r="N94" s="49">
        <v>54465.277777777817</v>
      </c>
    </row>
    <row r="95" spans="1:14" x14ac:dyDescent="0.2">
      <c r="A95" s="24" t="s">
        <v>154</v>
      </c>
      <c r="B95" s="48">
        <f>AVERAGE(C95:N95)</f>
        <v>181437.85838293654</v>
      </c>
      <c r="C95" s="49">
        <v>147066.07142857142</v>
      </c>
      <c r="D95" s="49">
        <v>194150</v>
      </c>
      <c r="E95" s="49">
        <v>170383.75</v>
      </c>
      <c r="F95" s="49">
        <v>169390.625</v>
      </c>
      <c r="G95" s="49">
        <v>202068.75</v>
      </c>
      <c r="H95" s="49">
        <v>180566.25000000003</v>
      </c>
      <c r="I95" s="49">
        <v>170151.5625</v>
      </c>
      <c r="J95" s="49">
        <v>175963.75</v>
      </c>
      <c r="K95" s="49">
        <v>206866</v>
      </c>
      <c r="L95" s="49">
        <v>185818.79166666669</v>
      </c>
      <c r="M95" s="49">
        <v>182776.66666666666</v>
      </c>
      <c r="N95" s="49">
        <v>192052.08333333334</v>
      </c>
    </row>
    <row r="96" spans="1:14" x14ac:dyDescent="0.2">
      <c r="A96" s="24" t="s">
        <v>193</v>
      </c>
      <c r="B96" s="48">
        <f>AVERAGE(C96:N96)</f>
        <v>81977.929687499985</v>
      </c>
      <c r="C96" s="49">
        <v>61015.625</v>
      </c>
      <c r="D96" s="49">
        <v>67976.5625</v>
      </c>
      <c r="E96" s="49">
        <v>75029.166666666657</v>
      </c>
      <c r="F96" s="49">
        <v>104843.75</v>
      </c>
      <c r="G96" s="49">
        <v>77057.291666666657</v>
      </c>
      <c r="H96" s="49">
        <v>63250</v>
      </c>
      <c r="I96" s="49">
        <v>66077.34375</v>
      </c>
      <c r="J96" s="49">
        <v>59400</v>
      </c>
      <c r="K96" s="49">
        <v>82041.666666666657</v>
      </c>
      <c r="L96" s="49">
        <v>104270.83333333333</v>
      </c>
      <c r="M96" s="49">
        <v>107387.5</v>
      </c>
      <c r="N96" s="49">
        <v>115385.41666666667</v>
      </c>
    </row>
    <row r="97" spans="1:14" x14ac:dyDescent="0.2">
      <c r="A97" s="24" t="s">
        <v>194</v>
      </c>
      <c r="B97" s="48">
        <f>AVERAGE(C97:N97)</f>
        <v>1030730.5015432127</v>
      </c>
      <c r="C97" s="49">
        <v>733611.11111111299</v>
      </c>
      <c r="D97" s="49">
        <v>764574.07407407591</v>
      </c>
      <c r="E97" s="49">
        <v>1154777.7777777808</v>
      </c>
      <c r="F97" s="49">
        <v>1318916.66666667</v>
      </c>
      <c r="G97" s="49">
        <v>1094479.1666666695</v>
      </c>
      <c r="H97" s="49">
        <v>1009111.1111111138</v>
      </c>
      <c r="I97" s="49">
        <v>1028427.7777777803</v>
      </c>
      <c r="J97" s="49">
        <v>935750.00000000244</v>
      </c>
      <c r="K97" s="49">
        <v>1123185.000000003</v>
      </c>
      <c r="L97" s="49">
        <v>1151787.0370370401</v>
      </c>
      <c r="M97" s="49">
        <v>1070016.6666666695</v>
      </c>
      <c r="N97" s="49">
        <v>984129.62962963234</v>
      </c>
    </row>
    <row r="98" spans="1:14" x14ac:dyDescent="0.2">
      <c r="A98" s="24" t="s">
        <v>195</v>
      </c>
      <c r="B98" s="48">
        <f>AVERAGE(C98,E98:K98)</f>
        <v>14712.673611111108</v>
      </c>
      <c r="C98" s="49">
        <v>13333.333333333299</v>
      </c>
      <c r="D98" s="49">
        <v>0</v>
      </c>
      <c r="E98" s="49">
        <v>21666.666666666668</v>
      </c>
      <c r="F98" s="49">
        <v>13750</v>
      </c>
      <c r="G98" s="49">
        <v>13166.666666666668</v>
      </c>
      <c r="H98" s="49">
        <v>14625</v>
      </c>
      <c r="I98" s="49">
        <v>13888.888888888891</v>
      </c>
      <c r="J98" s="49">
        <v>14020.833333333334</v>
      </c>
      <c r="K98" s="49">
        <v>13250</v>
      </c>
      <c r="L98" s="49">
        <v>0</v>
      </c>
      <c r="M98" s="49">
        <v>0</v>
      </c>
      <c r="N98" s="49">
        <v>0</v>
      </c>
    </row>
    <row r="99" spans="1:14" x14ac:dyDescent="0.2">
      <c r="A99" s="24" t="s">
        <v>119</v>
      </c>
      <c r="B99" s="48">
        <f>AVERAGE(C99:N99)</f>
        <v>5440.0751927083338</v>
      </c>
      <c r="C99" s="49">
        <v>4840.5</v>
      </c>
      <c r="D99" s="49">
        <v>5398.7325000000001</v>
      </c>
      <c r="E99" s="49">
        <v>5017.1449999999995</v>
      </c>
      <c r="F99" s="49">
        <v>4954.6875</v>
      </c>
      <c r="G99" s="49">
        <v>5942.1250000000009</v>
      </c>
      <c r="H99" s="49">
        <v>5813.7520000000004</v>
      </c>
      <c r="I99" s="49">
        <v>5343.84375</v>
      </c>
      <c r="J99" s="49">
        <v>5769.4087500000005</v>
      </c>
      <c r="K99" s="49">
        <v>5878.8450000000003</v>
      </c>
      <c r="L99" s="49">
        <v>5513.0775000000003</v>
      </c>
      <c r="M99" s="49">
        <v>5417.6587500000005</v>
      </c>
      <c r="N99" s="49">
        <v>5391.1265625000005</v>
      </c>
    </row>
    <row r="100" spans="1:14" x14ac:dyDescent="0.2">
      <c r="A100" s="24" t="s">
        <v>196</v>
      </c>
      <c r="B100" s="48">
        <f>AVERAGE(C100:G100,J100:N100)</f>
        <v>28579.808260582002</v>
      </c>
      <c r="C100" s="49">
        <v>27466.435185185182</v>
      </c>
      <c r="D100" s="49">
        <v>31583.928571428572</v>
      </c>
      <c r="E100" s="49">
        <v>42524.603174603166</v>
      </c>
      <c r="F100" s="49">
        <v>51638.690476190473</v>
      </c>
      <c r="G100" s="49">
        <v>20661.388888888887</v>
      </c>
      <c r="H100" s="49">
        <v>0</v>
      </c>
      <c r="I100" s="49">
        <v>0</v>
      </c>
      <c r="J100" s="49">
        <v>13338.25</v>
      </c>
      <c r="K100" s="49">
        <v>22240.5</v>
      </c>
      <c r="L100" s="49">
        <v>20703.512499999997</v>
      </c>
      <c r="M100" s="49">
        <v>20600</v>
      </c>
      <c r="N100" s="49">
        <v>35040.773809523809</v>
      </c>
    </row>
    <row r="101" spans="1:14" x14ac:dyDescent="0.2">
      <c r="A101" s="24" t="s">
        <v>197</v>
      </c>
      <c r="B101" s="48">
        <f t="shared" ref="B101:B106" si="3">AVERAGE(C101:N101)</f>
        <v>20501.754759837961</v>
      </c>
      <c r="C101" s="49">
        <v>23948.372395833332</v>
      </c>
      <c r="D101" s="49">
        <v>31359.86328125</v>
      </c>
      <c r="E101" s="49">
        <v>29443.631250000002</v>
      </c>
      <c r="F101" s="49">
        <v>34085.286458333328</v>
      </c>
      <c r="G101" s="49">
        <v>21792.997395833328</v>
      </c>
      <c r="H101" s="49">
        <v>14366.994233630952</v>
      </c>
      <c r="I101" s="49">
        <v>10170.807291666668</v>
      </c>
      <c r="J101" s="49">
        <v>11978.695833333335</v>
      </c>
      <c r="K101" s="49">
        <v>17098.586309523806</v>
      </c>
      <c r="L101" s="49">
        <v>15291.573660714286</v>
      </c>
      <c r="M101" s="49">
        <v>17172.493055555558</v>
      </c>
      <c r="N101" s="49">
        <v>19311.755952380954</v>
      </c>
    </row>
    <row r="102" spans="1:14" x14ac:dyDescent="0.2">
      <c r="A102" s="24" t="s">
        <v>155</v>
      </c>
      <c r="B102" s="48">
        <f t="shared" si="3"/>
        <v>151762.03333333333</v>
      </c>
      <c r="C102" s="49">
        <v>139666.66666666666</v>
      </c>
      <c r="D102" s="49">
        <v>136666.66666666666</v>
      </c>
      <c r="E102" s="49">
        <v>134133.33333333334</v>
      </c>
      <c r="F102" s="49">
        <v>125933.33333333333</v>
      </c>
      <c r="G102" s="49">
        <v>126511.06666666667</v>
      </c>
      <c r="H102" s="49">
        <v>119533.33333333333</v>
      </c>
      <c r="I102" s="49">
        <v>157666.66666666669</v>
      </c>
      <c r="J102" s="49">
        <v>190200</v>
      </c>
      <c r="K102" s="49">
        <v>197333.33333333334</v>
      </c>
      <c r="L102" s="49">
        <v>184000</v>
      </c>
      <c r="M102" s="49">
        <v>144000</v>
      </c>
      <c r="N102" s="49">
        <v>165500</v>
      </c>
    </row>
    <row r="103" spans="1:14" x14ac:dyDescent="0.2">
      <c r="A103" s="24" t="s">
        <v>156</v>
      </c>
      <c r="B103" s="48">
        <f t="shared" si="3"/>
        <v>89014.525462962905</v>
      </c>
      <c r="C103" s="49">
        <v>80020.833333333256</v>
      </c>
      <c r="D103" s="49">
        <v>74031.249999999927</v>
      </c>
      <c r="E103" s="49">
        <v>78583.33333333327</v>
      </c>
      <c r="F103" s="49">
        <v>104138.88888888879</v>
      </c>
      <c r="G103" s="49">
        <v>99666.666666666584</v>
      </c>
      <c r="H103" s="49">
        <v>86249.999999999927</v>
      </c>
      <c r="I103" s="49">
        <v>105416.66666666657</v>
      </c>
      <c r="J103" s="49">
        <v>92766.666666666584</v>
      </c>
      <c r="K103" s="49">
        <v>95354.166666666584</v>
      </c>
      <c r="L103" s="49">
        <v>95833.333333333241</v>
      </c>
      <c r="M103" s="49">
        <v>64112.499999999942</v>
      </c>
      <c r="N103" s="49">
        <v>91999.999999999913</v>
      </c>
    </row>
    <row r="104" spans="1:14" x14ac:dyDescent="0.2">
      <c r="A104" s="24" t="s">
        <v>157</v>
      </c>
      <c r="B104" s="48">
        <f t="shared" si="3"/>
        <v>8650.179424396496</v>
      </c>
      <c r="C104" s="49">
        <v>7861.25</v>
      </c>
      <c r="D104" s="49">
        <v>7963.0859375</v>
      </c>
      <c r="E104" s="49">
        <v>9240.8124999999982</v>
      </c>
      <c r="F104" s="49">
        <v>9415.3720238095229</v>
      </c>
      <c r="G104" s="49">
        <v>11366.071428571428</v>
      </c>
      <c r="H104" s="49">
        <v>10282.5</v>
      </c>
      <c r="I104" s="49">
        <v>9693.4523809523816</v>
      </c>
      <c r="J104" s="49">
        <v>9325.204285714286</v>
      </c>
      <c r="K104" s="49">
        <v>7534.4054687499993</v>
      </c>
      <c r="L104" s="49">
        <v>6507.4212797619039</v>
      </c>
      <c r="M104" s="49">
        <v>6977.3283333333329</v>
      </c>
      <c r="N104" s="49">
        <v>7635.2494543650782</v>
      </c>
    </row>
    <row r="105" spans="1:14" x14ac:dyDescent="0.2">
      <c r="A105" s="24" t="s">
        <v>46</v>
      </c>
      <c r="B105" s="48">
        <f t="shared" si="3"/>
        <v>8551.0152116402114</v>
      </c>
      <c r="C105" s="49">
        <v>8085.583333333333</v>
      </c>
      <c r="D105" s="49">
        <v>8152.0833333333339</v>
      </c>
      <c r="E105" s="49">
        <v>9338</v>
      </c>
      <c r="F105" s="49">
        <v>9303.5714285714294</v>
      </c>
      <c r="G105" s="49">
        <v>9514.5833333333339</v>
      </c>
      <c r="H105" s="49">
        <v>9538.75</v>
      </c>
      <c r="I105" s="49">
        <v>9458.3333333333339</v>
      </c>
      <c r="J105" s="49">
        <v>9637.5</v>
      </c>
      <c r="K105" s="49">
        <v>6792.5</v>
      </c>
      <c r="L105" s="49">
        <v>7590</v>
      </c>
      <c r="M105" s="49">
        <v>7649.9777777777781</v>
      </c>
      <c r="N105" s="49">
        <v>7551.3</v>
      </c>
    </row>
    <row r="106" spans="1:14" x14ac:dyDescent="0.2">
      <c r="A106" s="24" t="s">
        <v>48</v>
      </c>
      <c r="B106" s="48">
        <f t="shared" si="3"/>
        <v>17263.143663194445</v>
      </c>
      <c r="C106" s="49">
        <v>11996.25</v>
      </c>
      <c r="D106" s="49">
        <v>13999.947916666668</v>
      </c>
      <c r="E106" s="49">
        <v>15347.770833333334</v>
      </c>
      <c r="F106" s="49">
        <v>17023.819444444449</v>
      </c>
      <c r="G106" s="49">
        <v>16790.815972222223</v>
      </c>
      <c r="H106" s="49">
        <v>16765.680555555558</v>
      </c>
      <c r="I106" s="49">
        <v>16610.243055555555</v>
      </c>
      <c r="J106" s="49">
        <v>18143.527777777777</v>
      </c>
      <c r="K106" s="49">
        <v>18531.09375</v>
      </c>
      <c r="L106" s="49">
        <v>19338.394097222223</v>
      </c>
      <c r="M106" s="49">
        <v>20977.750000000004</v>
      </c>
      <c r="N106" s="49">
        <v>21632.430555555558</v>
      </c>
    </row>
    <row r="107" spans="1:14" x14ac:dyDescent="0.2">
      <c r="A107" s="24" t="s">
        <v>49</v>
      </c>
      <c r="B107" s="48">
        <f>AVERAGE(C107:G107,L107:N107)</f>
        <v>4412.8854166666661</v>
      </c>
      <c r="C107" s="49">
        <v>3796.875</v>
      </c>
      <c r="D107" s="49">
        <v>4375</v>
      </c>
      <c r="E107" s="49">
        <v>4188.333333333333</v>
      </c>
      <c r="F107" s="49">
        <v>4479.1666666666661</v>
      </c>
      <c r="G107" s="49">
        <v>5833.3333333333321</v>
      </c>
      <c r="H107" s="49">
        <v>0</v>
      </c>
      <c r="I107" s="49">
        <v>0</v>
      </c>
      <c r="J107" s="49">
        <v>0</v>
      </c>
      <c r="K107" s="49">
        <v>0</v>
      </c>
      <c r="L107" s="49">
        <v>4061.25</v>
      </c>
      <c r="M107" s="49">
        <v>3932.25</v>
      </c>
      <c r="N107" s="49">
        <v>4636.875</v>
      </c>
    </row>
    <row r="108" spans="1:14" x14ac:dyDescent="0.2">
      <c r="A108" s="24" t="s">
        <v>198</v>
      </c>
      <c r="B108" s="48">
        <f>AVERAGE(C108:J108,L108:N108)</f>
        <v>7362.2931442080389</v>
      </c>
      <c r="C108" s="49">
        <v>7358.156028368795</v>
      </c>
      <c r="D108" s="49">
        <v>7387.7068557919629</v>
      </c>
      <c r="E108" s="49">
        <v>7390.0709219858163</v>
      </c>
      <c r="F108" s="49">
        <v>10638.297872340427</v>
      </c>
      <c r="G108" s="49">
        <v>6382.978723404256</v>
      </c>
      <c r="H108" s="49">
        <v>6382.978723404256</v>
      </c>
      <c r="I108" s="49">
        <v>6382.978723404256</v>
      </c>
      <c r="J108" s="49">
        <v>6382.978723404256</v>
      </c>
      <c r="K108" s="49">
        <v>0</v>
      </c>
      <c r="L108" s="49">
        <v>7446.8085106382987</v>
      </c>
      <c r="M108" s="49">
        <v>6843.9716312056735</v>
      </c>
      <c r="N108" s="49">
        <v>8388.2978723404267</v>
      </c>
    </row>
    <row r="109" spans="1:14" x14ac:dyDescent="0.2">
      <c r="A109" s="24" t="s">
        <v>219</v>
      </c>
      <c r="B109" s="48">
        <f>AVERAGE(C109:N109)</f>
        <v>123641.31666666665</v>
      </c>
      <c r="C109" s="49">
        <v>132276</v>
      </c>
      <c r="D109" s="49">
        <v>140543.25</v>
      </c>
      <c r="E109" s="49">
        <v>125662.2</v>
      </c>
      <c r="F109" s="49">
        <v>118497.25</v>
      </c>
      <c r="G109" s="49">
        <v>118497.25</v>
      </c>
      <c r="H109" s="49">
        <v>120150.7</v>
      </c>
      <c r="I109" s="49">
        <v>126764.5</v>
      </c>
      <c r="J109" s="49">
        <v>130071.4</v>
      </c>
      <c r="K109" s="49">
        <v>126764.5</v>
      </c>
      <c r="L109" s="49">
        <v>121253</v>
      </c>
      <c r="M109" s="49">
        <v>110230</v>
      </c>
      <c r="N109" s="49">
        <v>112985.75</v>
      </c>
    </row>
    <row r="110" spans="1:14" x14ac:dyDescent="0.2">
      <c r="A110" s="24" t="s">
        <v>124</v>
      </c>
      <c r="B110" s="48">
        <f>AVERAGE(C110:N110)</f>
        <v>55591.789779166669</v>
      </c>
      <c r="C110" s="49">
        <v>65036.289999999994</v>
      </c>
      <c r="D110" s="49">
        <v>66138.599999999991</v>
      </c>
      <c r="E110" s="49">
        <v>66138.599999999991</v>
      </c>
      <c r="F110" s="49">
        <v>44092.399999999994</v>
      </c>
      <c r="G110" s="49">
        <v>27557.75</v>
      </c>
      <c r="H110" s="49">
        <v>43651.476000000002</v>
      </c>
      <c r="I110" s="49">
        <v>40768.93535</v>
      </c>
      <c r="J110" s="49">
        <v>44367.977500000001</v>
      </c>
      <c r="K110" s="49">
        <v>47123.752499999995</v>
      </c>
      <c r="L110" s="49">
        <v>69665.991999999998</v>
      </c>
      <c r="M110" s="49">
        <v>92594.04</v>
      </c>
      <c r="N110" s="49">
        <v>59965.663999999997</v>
      </c>
    </row>
    <row r="111" spans="1:14" x14ac:dyDescent="0.2">
      <c r="A111" s="24" t="s">
        <v>125</v>
      </c>
      <c r="B111" s="48">
        <f>AVERAGE(C111:N111)</f>
        <v>257936.63194444447</v>
      </c>
      <c r="C111" s="49">
        <v>240625</v>
      </c>
      <c r="D111" s="49">
        <v>258125</v>
      </c>
      <c r="E111" s="49">
        <v>269500</v>
      </c>
      <c r="F111" s="49">
        <v>255937.5</v>
      </c>
      <c r="G111" s="49">
        <v>235156.25</v>
      </c>
      <c r="H111" s="49">
        <v>248791.66666666666</v>
      </c>
      <c r="I111" s="49">
        <v>217291.66666666666</v>
      </c>
      <c r="J111" s="49">
        <v>252000</v>
      </c>
      <c r="K111" s="49">
        <v>273437.5</v>
      </c>
      <c r="L111" s="49">
        <v>266875</v>
      </c>
      <c r="M111" s="49">
        <v>277812.5</v>
      </c>
      <c r="N111" s="49">
        <v>299687.5</v>
      </c>
    </row>
    <row r="112" spans="1:14" x14ac:dyDescent="0.2">
      <c r="A112" s="24" t="s">
        <v>127</v>
      </c>
      <c r="B112" s="48">
        <f>AVERAGE(C112:N112)</f>
        <v>36718.896874999999</v>
      </c>
      <c r="C112" s="49">
        <v>42887.5</v>
      </c>
      <c r="D112" s="49">
        <v>42300</v>
      </c>
      <c r="E112" s="49">
        <v>81075</v>
      </c>
      <c r="F112" s="49">
        <v>35095.78125</v>
      </c>
      <c r="G112" s="49">
        <v>35250</v>
      </c>
      <c r="H112" s="49">
        <v>32299.575000000001</v>
      </c>
      <c r="I112" s="49">
        <v>29521.875</v>
      </c>
      <c r="J112" s="49">
        <v>35051.71875</v>
      </c>
      <c r="K112" s="49">
        <v>28420.3125</v>
      </c>
      <c r="L112" s="49">
        <v>25556.25</v>
      </c>
      <c r="M112" s="49">
        <v>26437.5</v>
      </c>
      <c r="N112" s="49">
        <v>26731.25</v>
      </c>
    </row>
    <row r="113" spans="1:14" x14ac:dyDescent="0.2">
      <c r="A113" s="24" t="s">
        <v>199</v>
      </c>
      <c r="B113" s="48">
        <f>AVERAGE(C113:N113)</f>
        <v>97117.222916666666</v>
      </c>
      <c r="C113" s="49">
        <v>93695.5</v>
      </c>
      <c r="D113" s="49">
        <v>93695.5</v>
      </c>
      <c r="E113" s="49">
        <v>93695.5</v>
      </c>
      <c r="F113" s="49">
        <v>106096.375</v>
      </c>
      <c r="G113" s="49">
        <v>104718.5</v>
      </c>
      <c r="H113" s="49">
        <v>98104.7</v>
      </c>
      <c r="I113" s="49">
        <v>93695.5</v>
      </c>
      <c r="J113" s="49">
        <v>92042.05</v>
      </c>
      <c r="K113" s="49">
        <v>93695.5</v>
      </c>
      <c r="L113" s="49">
        <v>93695.5</v>
      </c>
      <c r="M113" s="49">
        <v>100309.3</v>
      </c>
      <c r="N113" s="49">
        <v>101962.75</v>
      </c>
    </row>
    <row r="114" spans="1:14" x14ac:dyDescent="0.2">
      <c r="A114" s="24" t="s">
        <v>200</v>
      </c>
      <c r="B114" s="48" t="s">
        <v>80</v>
      </c>
      <c r="C114" s="49" t="s">
        <v>80</v>
      </c>
      <c r="D114" s="49" t="s">
        <v>80</v>
      </c>
      <c r="E114" s="49" t="s">
        <v>80</v>
      </c>
      <c r="F114" s="49" t="s">
        <v>80</v>
      </c>
      <c r="G114" s="49" t="s">
        <v>80</v>
      </c>
      <c r="H114" s="49" t="s">
        <v>80</v>
      </c>
      <c r="I114" s="49" t="s">
        <v>80</v>
      </c>
      <c r="J114" s="49" t="s">
        <v>80</v>
      </c>
      <c r="K114" s="49" t="s">
        <v>80</v>
      </c>
      <c r="L114" s="49" t="s">
        <v>80</v>
      </c>
      <c r="M114" s="49" t="s">
        <v>80</v>
      </c>
      <c r="N114" s="49" t="s">
        <v>80</v>
      </c>
    </row>
    <row r="115" spans="1:14" x14ac:dyDescent="0.2">
      <c r="A115" s="24" t="s">
        <v>201</v>
      </c>
      <c r="B115" s="48">
        <f t="shared" ref="B115:B121" si="4">AVERAGE(C115:N115)</f>
        <v>9410.300925925927</v>
      </c>
      <c r="C115" s="49">
        <v>8333.3333333333339</v>
      </c>
      <c r="D115" s="49">
        <v>8333.3333333333339</v>
      </c>
      <c r="E115" s="49">
        <v>8500</v>
      </c>
      <c r="F115" s="49">
        <v>8750</v>
      </c>
      <c r="G115" s="49">
        <v>9270.8333333333339</v>
      </c>
      <c r="H115" s="49">
        <v>8416.6666666666679</v>
      </c>
      <c r="I115" s="49">
        <v>11041.666666666668</v>
      </c>
      <c r="J115" s="49">
        <v>11250</v>
      </c>
      <c r="K115" s="49">
        <v>10416.666666666668</v>
      </c>
      <c r="L115" s="49">
        <v>8333.3333333333339</v>
      </c>
      <c r="M115" s="49">
        <v>10416.666666666668</v>
      </c>
      <c r="N115" s="49">
        <v>9861.1111111111113</v>
      </c>
    </row>
    <row r="116" spans="1:14" x14ac:dyDescent="0.2">
      <c r="A116" s="44" t="s">
        <v>211</v>
      </c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x14ac:dyDescent="0.2">
      <c r="A117" s="24" t="s">
        <v>205</v>
      </c>
      <c r="B117" s="48">
        <f t="shared" si="4"/>
        <v>7914.560283564816</v>
      </c>
      <c r="C117" s="49">
        <v>7392.4757936507922</v>
      </c>
      <c r="D117" s="49">
        <v>7829.9003968253965</v>
      </c>
      <c r="E117" s="49">
        <v>8179.840079365079</v>
      </c>
      <c r="F117" s="49">
        <v>8615.0775595238101</v>
      </c>
      <c r="G117" s="49">
        <v>8157.9688492063506</v>
      </c>
      <c r="H117" s="49">
        <v>7707.4215079365067</v>
      </c>
      <c r="I117" s="49">
        <v>7567.4456349206339</v>
      </c>
      <c r="J117" s="49">
        <v>8188.5885714285714</v>
      </c>
      <c r="K117" s="49">
        <v>7715.076438492064</v>
      </c>
      <c r="L117" s="49">
        <v>8048.6126984126986</v>
      </c>
      <c r="M117" s="49">
        <v>8048.6126984126986</v>
      </c>
      <c r="N117" s="49">
        <v>7523.7031746031726</v>
      </c>
    </row>
    <row r="118" spans="1:14" x14ac:dyDescent="0.2">
      <c r="A118" s="24" t="s">
        <v>206</v>
      </c>
      <c r="B118" s="48">
        <f t="shared" si="4"/>
        <v>91950.957152777773</v>
      </c>
      <c r="C118" s="49">
        <v>90664.175000000003</v>
      </c>
      <c r="D118" s="49">
        <v>94568.154166666674</v>
      </c>
      <c r="E118" s="49">
        <v>88882.123333333322</v>
      </c>
      <c r="F118" s="49">
        <v>106004.51666666666</v>
      </c>
      <c r="G118" s="49">
        <v>161670.66666666666</v>
      </c>
      <c r="H118" s="49">
        <v>82452.039999999994</v>
      </c>
      <c r="I118" s="49">
        <v>72751.8</v>
      </c>
      <c r="J118" s="49">
        <v>93548.526666666658</v>
      </c>
      <c r="K118" s="49">
        <v>87632.849999999991</v>
      </c>
      <c r="L118" s="49">
        <v>77528.433333333334</v>
      </c>
      <c r="M118" s="49">
        <v>73670.383333333331</v>
      </c>
      <c r="N118" s="49">
        <v>74037.816666666666</v>
      </c>
    </row>
    <row r="119" spans="1:14" x14ac:dyDescent="0.2">
      <c r="A119" s="24" t="s">
        <v>207</v>
      </c>
      <c r="B119" s="48">
        <f t="shared" si="4"/>
        <v>121358.25434027775</v>
      </c>
      <c r="C119" s="49">
        <v>132138.21249999999</v>
      </c>
      <c r="D119" s="49">
        <v>118290.56874999999</v>
      </c>
      <c r="E119" s="49">
        <v>119232.11666666668</v>
      </c>
      <c r="F119" s="49">
        <v>139073.51666666666</v>
      </c>
      <c r="G119" s="49">
        <v>146973.33333333334</v>
      </c>
      <c r="H119" s="49">
        <v>126351.1375</v>
      </c>
      <c r="I119" s="49">
        <v>93695.5</v>
      </c>
      <c r="J119" s="49">
        <v>84050.375</v>
      </c>
      <c r="K119" s="49">
        <v>99207</v>
      </c>
      <c r="L119" s="49">
        <v>121253</v>
      </c>
      <c r="M119" s="49">
        <v>140083.95833333331</v>
      </c>
      <c r="N119" s="49">
        <v>135950.33333333334</v>
      </c>
    </row>
    <row r="120" spans="1:14" x14ac:dyDescent="0.2">
      <c r="A120" s="24" t="s">
        <v>208</v>
      </c>
      <c r="B120" s="48">
        <f>AVERAGE(C120:E120,G120:I120,K120:N120)</f>
        <v>7991.6749999999984</v>
      </c>
      <c r="C120" s="49">
        <v>8267.25</v>
      </c>
      <c r="D120" s="49">
        <v>7716.0999999999995</v>
      </c>
      <c r="E120" s="49">
        <v>7716.0999999999995</v>
      </c>
      <c r="F120" s="49">
        <v>0</v>
      </c>
      <c r="G120" s="49">
        <v>7440.5249999999996</v>
      </c>
      <c r="H120" s="49">
        <v>7716.0999999999995</v>
      </c>
      <c r="I120" s="49">
        <v>7716.0999999999995</v>
      </c>
      <c r="J120" s="49">
        <v>0</v>
      </c>
      <c r="K120" s="49">
        <v>7716.0999999999995</v>
      </c>
      <c r="L120" s="49">
        <v>7716.0999999999995</v>
      </c>
      <c r="M120" s="49">
        <v>7991.6750000000002</v>
      </c>
      <c r="N120" s="49">
        <v>9920.6999999999989</v>
      </c>
    </row>
    <row r="121" spans="1:14" x14ac:dyDescent="0.2">
      <c r="A121" s="24" t="s">
        <v>209</v>
      </c>
      <c r="B121" s="48">
        <f t="shared" si="4"/>
        <v>17200.472916666666</v>
      </c>
      <c r="C121" s="49">
        <v>13503.174999999999</v>
      </c>
      <c r="D121" s="49">
        <v>13778.75</v>
      </c>
      <c r="E121" s="49">
        <v>13778.75</v>
      </c>
      <c r="F121" s="49">
        <v>13778.75</v>
      </c>
      <c r="G121" s="49">
        <v>13778.75</v>
      </c>
      <c r="H121" s="49">
        <v>13778.75</v>
      </c>
      <c r="I121" s="49">
        <v>13778.75</v>
      </c>
      <c r="J121" s="49">
        <v>22046</v>
      </c>
      <c r="K121" s="49">
        <v>22046</v>
      </c>
      <c r="L121" s="49">
        <v>22046</v>
      </c>
      <c r="M121" s="49">
        <v>22046</v>
      </c>
      <c r="N121" s="49">
        <v>22046</v>
      </c>
    </row>
    <row r="122" spans="1:14" x14ac:dyDescent="0.2">
      <c r="A122" s="51" t="s">
        <v>210</v>
      </c>
      <c r="B122" s="54">
        <f>AVERAGE(C122:K122,N122)</f>
        <v>79023.886999999988</v>
      </c>
      <c r="C122" s="52">
        <v>77895.866666666669</v>
      </c>
      <c r="D122" s="52">
        <v>78263.3</v>
      </c>
      <c r="E122" s="52">
        <v>79365.599999999991</v>
      </c>
      <c r="F122" s="52">
        <v>79365.599999999991</v>
      </c>
      <c r="G122" s="52">
        <v>81570.2</v>
      </c>
      <c r="H122" s="52">
        <v>79365.599999999991</v>
      </c>
      <c r="I122" s="52">
        <v>78814.45</v>
      </c>
      <c r="J122" s="52">
        <v>77601.919999999998</v>
      </c>
      <c r="K122" s="52">
        <v>78630.733333333323</v>
      </c>
      <c r="L122" s="52">
        <v>0</v>
      </c>
      <c r="M122" s="52">
        <v>0</v>
      </c>
      <c r="N122" s="52">
        <v>79365.599999999991</v>
      </c>
    </row>
    <row r="123" spans="1:14" ht="9.75" customHeight="1" x14ac:dyDescent="0.2">
      <c r="A123" s="53" t="s">
        <v>164</v>
      </c>
    </row>
    <row r="124" spans="1:14" ht="9.75" customHeight="1" x14ac:dyDescent="0.2">
      <c r="A124" s="53" t="s">
        <v>133</v>
      </c>
    </row>
    <row r="125" spans="1:14" ht="9.75" customHeight="1" x14ac:dyDescent="0.2">
      <c r="A125" s="53" t="s">
        <v>76</v>
      </c>
    </row>
    <row r="126" spans="1:14" ht="9.75" customHeight="1" x14ac:dyDescent="0.2">
      <c r="A126" s="53" t="s">
        <v>81</v>
      </c>
    </row>
    <row r="127" spans="1:14" ht="9.75" customHeight="1" x14ac:dyDescent="0.2">
      <c r="A127" s="53" t="s">
        <v>131</v>
      </c>
    </row>
    <row r="128" spans="1:14" ht="9.75" customHeight="1" x14ac:dyDescent="0.2">
      <c r="A128" s="53" t="s">
        <v>72</v>
      </c>
    </row>
  </sheetData>
  <pageMargins left="0.7" right="0.7" top="0.75" bottom="0.75" header="0.3" footer="0.3"/>
  <pageSetup paperSize="9" orientation="portrait" r:id="rId1"/>
  <ignoredErrors>
    <ignoredError sqref="B20:B22 B46 B56:B57 B74 B120 B100 B98" formula="1"/>
    <ignoredError sqref="B23 B58" formula="1" formulaRange="1"/>
    <ignoredError sqref="B77 B92:B9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9109-3CFF-4A3B-A9E4-B2C7D512D4C1}">
  <dimension ref="A2:M166"/>
  <sheetViews>
    <sheetView tabSelected="1" workbookViewId="0">
      <selection activeCell="A167" sqref="A167"/>
    </sheetView>
  </sheetViews>
  <sheetFormatPr baseColWidth="10" defaultRowHeight="12" x14ac:dyDescent="0.2"/>
  <cols>
    <col min="1" max="1" width="25.140625" style="24" customWidth="1"/>
    <col min="2" max="2" width="9" style="24" customWidth="1"/>
    <col min="3" max="9" width="9.85546875" style="24" customWidth="1"/>
    <col min="10" max="16384" width="11.42578125" style="24"/>
  </cols>
  <sheetData>
    <row r="2" spans="1:13" x14ac:dyDescent="0.2">
      <c r="A2" s="24" t="s">
        <v>254</v>
      </c>
    </row>
    <row r="3" spans="1:13" x14ac:dyDescent="0.2">
      <c r="A3" s="24" t="s">
        <v>52</v>
      </c>
    </row>
    <row r="5" spans="1:13" x14ac:dyDescent="0.2">
      <c r="A5" s="50" t="s">
        <v>212</v>
      </c>
      <c r="B5" s="58" t="s">
        <v>55</v>
      </c>
      <c r="C5" s="58" t="s">
        <v>56</v>
      </c>
      <c r="D5" s="58" t="s">
        <v>57</v>
      </c>
      <c r="E5" s="58" t="s">
        <v>58</v>
      </c>
      <c r="F5" s="58" t="s">
        <v>59</v>
      </c>
      <c r="G5" s="58" t="s">
        <v>60</v>
      </c>
      <c r="H5" s="58" t="s">
        <v>61</v>
      </c>
      <c r="I5" s="58" t="s">
        <v>62</v>
      </c>
      <c r="J5" s="58" t="s">
        <v>63</v>
      </c>
      <c r="K5" s="58" t="s">
        <v>64</v>
      </c>
      <c r="L5" s="58" t="s">
        <v>65</v>
      </c>
      <c r="M5" s="58" t="s">
        <v>66</v>
      </c>
    </row>
    <row r="6" spans="1:13" x14ac:dyDescent="0.2">
      <c r="A6" s="44" t="s">
        <v>1</v>
      </c>
      <c r="B6" s="48"/>
      <c r="C6" s="48"/>
      <c r="D6" s="48"/>
      <c r="E6" s="48"/>
      <c r="F6" s="48"/>
      <c r="G6" s="48"/>
      <c r="H6" s="48"/>
      <c r="I6" s="48"/>
    </row>
    <row r="7" spans="1:13" x14ac:dyDescent="0.2">
      <c r="A7" s="24" t="s">
        <v>8</v>
      </c>
      <c r="B7" s="48">
        <f>AVERAGE(C7:M7)</f>
        <v>26094.311295031013</v>
      </c>
      <c r="C7" s="49">
        <v>24809.010354368769</v>
      </c>
      <c r="D7" s="49">
        <v>24100.365661566153</v>
      </c>
      <c r="E7" s="49">
        <v>23219.620837083708</v>
      </c>
      <c r="F7" s="49">
        <v>25127.329732973296</v>
      </c>
      <c r="G7" s="49">
        <v>26373.67829449612</v>
      </c>
      <c r="H7" s="49">
        <v>32711.204128746209</v>
      </c>
      <c r="I7" s="49">
        <v>26792.461704503785</v>
      </c>
      <c r="J7" s="49">
        <v>26020.912716271625</v>
      </c>
      <c r="K7" s="49">
        <v>25683.010613561353</v>
      </c>
      <c r="L7" s="49">
        <v>26124.279452250779</v>
      </c>
      <c r="M7" s="49">
        <v>26075.550749519396</v>
      </c>
    </row>
    <row r="8" spans="1:13" x14ac:dyDescent="0.2">
      <c r="A8" s="24" t="s">
        <v>9</v>
      </c>
      <c r="B8" s="48">
        <f>AVERAGE(E8:M8)</f>
        <v>21482.627809558737</v>
      </c>
      <c r="C8" s="49">
        <v>0</v>
      </c>
      <c r="D8" s="49">
        <v>0</v>
      </c>
      <c r="E8" s="49">
        <v>20383.760000000002</v>
      </c>
      <c r="F8" s="49">
        <v>21626.904730473048</v>
      </c>
      <c r="G8" s="49">
        <v>21278.080000000002</v>
      </c>
      <c r="H8" s="49">
        <v>21311</v>
      </c>
      <c r="I8" s="49">
        <v>21577.666666666668</v>
      </c>
      <c r="J8" s="49">
        <v>21392.933333333334</v>
      </c>
      <c r="K8" s="49">
        <v>22075.347222222219</v>
      </c>
      <c r="L8" s="49">
        <v>22186.958333333332</v>
      </c>
      <c r="M8" s="49">
        <v>21510.999999999996</v>
      </c>
    </row>
    <row r="9" spans="1:13" x14ac:dyDescent="0.2">
      <c r="A9" s="24" t="s">
        <v>10</v>
      </c>
      <c r="B9" s="48">
        <f>AVERAGE(C9:M9)</f>
        <v>33199.393600063137</v>
      </c>
      <c r="C9" s="49">
        <v>30066.323317708335</v>
      </c>
      <c r="D9" s="49">
        <v>31166.903270416664</v>
      </c>
      <c r="E9" s="49">
        <v>32967.386311666669</v>
      </c>
      <c r="F9" s="49">
        <v>34102.521072916665</v>
      </c>
      <c r="G9" s="49">
        <v>34582.175435625002</v>
      </c>
      <c r="H9" s="49">
        <v>33920.928630208327</v>
      </c>
      <c r="I9" s="49">
        <v>34418.628562500002</v>
      </c>
      <c r="J9" s="49">
        <v>33797.206937499999</v>
      </c>
      <c r="K9" s="49">
        <v>32687.67309375</v>
      </c>
      <c r="L9" s="49">
        <v>32910.219043402773</v>
      </c>
      <c r="M9" s="49">
        <v>34573.363925000005</v>
      </c>
    </row>
    <row r="10" spans="1:13" x14ac:dyDescent="0.2">
      <c r="A10" s="24" t="s">
        <v>11</v>
      </c>
      <c r="B10" s="48" t="s">
        <v>220</v>
      </c>
      <c r="C10" s="55" t="s">
        <v>220</v>
      </c>
      <c r="D10" s="55" t="s">
        <v>220</v>
      </c>
      <c r="E10" s="55" t="s">
        <v>220</v>
      </c>
      <c r="F10" s="55" t="s">
        <v>220</v>
      </c>
      <c r="G10" s="55" t="s">
        <v>220</v>
      </c>
      <c r="H10" s="55" t="s">
        <v>220</v>
      </c>
      <c r="I10" s="55" t="s">
        <v>220</v>
      </c>
      <c r="J10" s="55" t="s">
        <v>220</v>
      </c>
      <c r="K10" s="55" t="s">
        <v>220</v>
      </c>
      <c r="L10" s="55" t="s">
        <v>220</v>
      </c>
      <c r="M10" s="55" t="s">
        <v>220</v>
      </c>
    </row>
    <row r="11" spans="1:13" x14ac:dyDescent="0.2">
      <c r="A11" s="24" t="s">
        <v>12</v>
      </c>
      <c r="B11" s="48" t="s">
        <v>220</v>
      </c>
      <c r="C11" s="55" t="s">
        <v>220</v>
      </c>
      <c r="D11" s="55" t="s">
        <v>220</v>
      </c>
      <c r="E11" s="55" t="s">
        <v>220</v>
      </c>
      <c r="F11" s="55" t="s">
        <v>220</v>
      </c>
      <c r="G11" s="55" t="s">
        <v>220</v>
      </c>
      <c r="H11" s="55" t="s">
        <v>220</v>
      </c>
      <c r="I11" s="55" t="s">
        <v>220</v>
      </c>
      <c r="J11" s="55" t="s">
        <v>220</v>
      </c>
      <c r="K11" s="55" t="s">
        <v>220</v>
      </c>
      <c r="L11" s="55" t="s">
        <v>220</v>
      </c>
      <c r="M11" s="55" t="s">
        <v>220</v>
      </c>
    </row>
    <row r="12" spans="1:13" x14ac:dyDescent="0.2">
      <c r="A12" s="44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x14ac:dyDescent="0.2">
      <c r="A13" s="24" t="s">
        <v>13</v>
      </c>
      <c r="B13" s="48">
        <f>AVERAGE(C13:M13)</f>
        <v>78119.806148989897</v>
      </c>
      <c r="C13" s="49">
        <v>61572.640833333338</v>
      </c>
      <c r="D13" s="49">
        <v>72614.012499999997</v>
      </c>
      <c r="E13" s="49">
        <v>100878.82166666666</v>
      </c>
      <c r="F13" s="49">
        <v>89990.547222222231</v>
      </c>
      <c r="G13" s="49">
        <v>70822.774999999994</v>
      </c>
      <c r="H13" s="49">
        <v>69651.581250000003</v>
      </c>
      <c r="I13" s="49">
        <v>64760.125</v>
      </c>
      <c r="J13" s="49">
        <v>74748.187777777785</v>
      </c>
      <c r="K13" s="49">
        <v>77405.955555555542</v>
      </c>
      <c r="L13" s="49">
        <v>83989.136111111104</v>
      </c>
      <c r="M13" s="49">
        <v>92884.084722222222</v>
      </c>
    </row>
    <row r="14" spans="1:13" x14ac:dyDescent="0.2">
      <c r="A14" s="24" t="s">
        <v>249</v>
      </c>
      <c r="B14" s="48">
        <f>+AVERAGE(L14)</f>
        <v>110230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110230</v>
      </c>
      <c r="M14" s="49">
        <v>0</v>
      </c>
    </row>
    <row r="15" spans="1:13" x14ac:dyDescent="0.2">
      <c r="A15" s="24" t="s">
        <v>90</v>
      </c>
      <c r="B15" s="48">
        <f>AVERAGE(C15:M15)</f>
        <v>32774.109310011881</v>
      </c>
      <c r="C15" s="49">
        <v>33566.167687908499</v>
      </c>
      <c r="D15" s="49">
        <v>29263.679125816991</v>
      </c>
      <c r="E15" s="49">
        <v>30971.428921568626</v>
      </c>
      <c r="F15" s="49">
        <v>31280.509599673198</v>
      </c>
      <c r="G15" s="49">
        <v>33812.675653594772</v>
      </c>
      <c r="H15" s="49">
        <v>33298.560049019601</v>
      </c>
      <c r="I15" s="49">
        <v>28556.066176470587</v>
      </c>
      <c r="J15" s="49">
        <v>33857.434640522879</v>
      </c>
      <c r="K15" s="49">
        <v>36364.88970588235</v>
      </c>
      <c r="L15" s="49">
        <v>34186.070261437912</v>
      </c>
      <c r="M15" s="49">
        <v>35357.720588235294</v>
      </c>
    </row>
    <row r="16" spans="1:13" x14ac:dyDescent="0.2">
      <c r="A16" s="24" t="s">
        <v>134</v>
      </c>
      <c r="B16" s="48">
        <f>AVERAGE(C16:M16)</f>
        <v>36205.986111111117</v>
      </c>
      <c r="C16" s="49">
        <v>32246.875</v>
      </c>
      <c r="D16" s="49">
        <v>32671.875</v>
      </c>
      <c r="E16" s="49">
        <v>33702.5</v>
      </c>
      <c r="F16" s="49">
        <v>34191.25</v>
      </c>
      <c r="G16" s="49">
        <v>35586.666666666664</v>
      </c>
      <c r="H16" s="49">
        <v>38084.722222222219</v>
      </c>
      <c r="I16" s="49">
        <v>36815.625</v>
      </c>
      <c r="J16" s="49">
        <v>36606.666666666664</v>
      </c>
      <c r="K16" s="49">
        <v>41225</v>
      </c>
      <c r="L16" s="49">
        <v>38964</v>
      </c>
      <c r="M16" s="49">
        <v>38170.666666666672</v>
      </c>
    </row>
    <row r="17" spans="1:13" x14ac:dyDescent="0.2">
      <c r="A17" s="44" t="s">
        <v>3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2">
      <c r="A18" s="24" t="s">
        <v>250</v>
      </c>
      <c r="B18" s="48">
        <f>AVERAGE(C18:M18)</f>
        <v>95709.643426952549</v>
      </c>
      <c r="C18" s="49">
        <v>98795.93395833332</v>
      </c>
      <c r="D18" s="49">
        <v>97480.905368055552</v>
      </c>
      <c r="E18" s="49">
        <v>97580.372633333347</v>
      </c>
      <c r="F18" s="49">
        <v>97918.032384374994</v>
      </c>
      <c r="G18" s="49">
        <v>92605.447777777779</v>
      </c>
      <c r="H18" s="49">
        <v>92453.575333333341</v>
      </c>
      <c r="I18" s="49">
        <v>95573.346785714282</v>
      </c>
      <c r="J18" s="49">
        <v>94211.376399999994</v>
      </c>
      <c r="K18" s="49">
        <v>101787.45368055555</v>
      </c>
      <c r="L18" s="49">
        <v>86104.786624999993</v>
      </c>
      <c r="M18" s="49">
        <v>98294.846749999997</v>
      </c>
    </row>
    <row r="19" spans="1:13" x14ac:dyDescent="0.2">
      <c r="A19" s="24" t="s">
        <v>16</v>
      </c>
      <c r="B19" s="48">
        <f>AVERAGE(C19:M19)</f>
        <v>83094.167666415931</v>
      </c>
      <c r="C19" s="49">
        <v>81892.819589285704</v>
      </c>
      <c r="D19" s="49">
        <v>81099.292081597232</v>
      </c>
      <c r="E19" s="49">
        <v>83233.533956666666</v>
      </c>
      <c r="F19" s="49">
        <v>83316.782867708331</v>
      </c>
      <c r="G19" s="49">
        <v>83060.929523809507</v>
      </c>
      <c r="H19" s="49">
        <v>84739.006305555551</v>
      </c>
      <c r="I19" s="49">
        <v>84170.446964285715</v>
      </c>
      <c r="J19" s="49">
        <v>85977.56283333333</v>
      </c>
      <c r="K19" s="49">
        <v>83526.782500000001</v>
      </c>
      <c r="L19" s="49">
        <v>84257.056249999994</v>
      </c>
      <c r="M19" s="49">
        <v>78761.631458333344</v>
      </c>
    </row>
    <row r="20" spans="1:13" x14ac:dyDescent="0.2">
      <c r="A20" s="24" t="s">
        <v>15</v>
      </c>
      <c r="B20" s="48">
        <f>AVERAGE(C20:G20,I20:M20)</f>
        <v>81055.563687499991</v>
      </c>
      <c r="C20" s="49">
        <v>124927.33333333334</v>
      </c>
      <c r="D20" s="49">
        <v>79365.599999999991</v>
      </c>
      <c r="E20" s="49">
        <v>84234.091666666674</v>
      </c>
      <c r="F20" s="49">
        <v>81662.058333333334</v>
      </c>
      <c r="G20" s="49">
        <v>72751.8</v>
      </c>
      <c r="H20" s="49">
        <v>0</v>
      </c>
      <c r="I20" s="49">
        <v>68342.599999999991</v>
      </c>
      <c r="J20" s="49">
        <v>80649.320208333331</v>
      </c>
      <c r="K20" s="49">
        <v>70547.199999999997</v>
      </c>
      <c r="L20" s="49">
        <v>76058.7</v>
      </c>
      <c r="M20" s="49">
        <v>72016.933333333334</v>
      </c>
    </row>
    <row r="21" spans="1:13" x14ac:dyDescent="0.2">
      <c r="A21" s="24" t="s">
        <v>135</v>
      </c>
      <c r="B21" s="48">
        <f>AVERAGE(C21:M21)</f>
        <v>84787.02594520204</v>
      </c>
      <c r="C21" s="49">
        <v>96347.143888888881</v>
      </c>
      <c r="D21" s="49">
        <v>79813.409375000003</v>
      </c>
      <c r="E21" s="49">
        <v>92460.923999999999</v>
      </c>
      <c r="F21" s="49">
        <v>83807.868999999992</v>
      </c>
      <c r="G21" s="49">
        <v>83660.160799999998</v>
      </c>
      <c r="H21" s="49">
        <v>83021.561666666661</v>
      </c>
      <c r="I21" s="49">
        <v>86144.744999999995</v>
      </c>
      <c r="J21" s="49">
        <v>82635.756666666668</v>
      </c>
      <c r="K21" s="49">
        <v>83003.19</v>
      </c>
      <c r="L21" s="49">
        <v>83278.764999999999</v>
      </c>
      <c r="M21" s="49">
        <v>78483.759999999995</v>
      </c>
    </row>
    <row r="22" spans="1:13" x14ac:dyDescent="0.2">
      <c r="A22" s="24" t="s">
        <v>230</v>
      </c>
      <c r="B22" s="48">
        <f>AVERAGE(C22:M22)</f>
        <v>45333.800412696</v>
      </c>
      <c r="C22" s="49">
        <v>40065.950294166658</v>
      </c>
      <c r="D22" s="49">
        <v>40229.448941666669</v>
      </c>
      <c r="E22" s="49">
        <v>42998.4357275</v>
      </c>
      <c r="F22" s="49">
        <v>42435.663023809524</v>
      </c>
      <c r="G22" s="49">
        <v>42921.724833333334</v>
      </c>
      <c r="H22" s="49">
        <v>45479.848190476194</v>
      </c>
      <c r="I22" s="49">
        <v>46596.517458333328</v>
      </c>
      <c r="J22" s="49">
        <v>47637.547950000007</v>
      </c>
      <c r="K22" s="49">
        <v>48114.782611111106</v>
      </c>
      <c r="L22" s="49">
        <v>48730.335509259261</v>
      </c>
      <c r="M22" s="49">
        <v>53461.549999999996</v>
      </c>
    </row>
    <row r="23" spans="1:13" x14ac:dyDescent="0.2">
      <c r="A23" s="24" t="s">
        <v>221</v>
      </c>
      <c r="B23" s="48">
        <f>AVERAGE(C23:E23,G23:K23)</f>
        <v>67931.533958333326</v>
      </c>
      <c r="C23" s="49">
        <v>66138</v>
      </c>
      <c r="D23" s="49">
        <v>68342.599999999991</v>
      </c>
      <c r="E23" s="49">
        <v>75691.266666666663</v>
      </c>
      <c r="F23" s="49">
        <v>0</v>
      </c>
      <c r="G23" s="49">
        <v>63768.055</v>
      </c>
      <c r="H23" s="49">
        <v>74956.399999999994</v>
      </c>
      <c r="I23" s="49">
        <v>56217.299999999996</v>
      </c>
      <c r="J23" s="49">
        <v>56768.45</v>
      </c>
      <c r="K23" s="49">
        <v>81570.2</v>
      </c>
      <c r="L23" s="49">
        <v>0</v>
      </c>
      <c r="M23" s="49">
        <v>0</v>
      </c>
    </row>
    <row r="24" spans="1:13" x14ac:dyDescent="0.2">
      <c r="A24" s="24" t="s">
        <v>136</v>
      </c>
      <c r="B24" s="48">
        <f>AVERAGE(C24:M24)</f>
        <v>48075.561886363641</v>
      </c>
      <c r="C24" s="49">
        <v>40509.525000000001</v>
      </c>
      <c r="D24" s="49">
        <v>45469.875</v>
      </c>
      <c r="E24" s="49">
        <v>39241.879999999997</v>
      </c>
      <c r="F24" s="49">
        <v>38304.924999999996</v>
      </c>
      <c r="G24" s="49">
        <v>30712.833749999998</v>
      </c>
      <c r="H24" s="49">
        <v>72751.8</v>
      </c>
      <c r="I24" s="49">
        <v>44136.091999999997</v>
      </c>
      <c r="J24" s="49">
        <v>50154.65</v>
      </c>
      <c r="K24" s="49">
        <v>63933.4</v>
      </c>
      <c r="L24" s="49">
        <v>50705.799999999996</v>
      </c>
      <c r="M24" s="49">
        <v>52910.400000000001</v>
      </c>
    </row>
    <row r="25" spans="1:13" x14ac:dyDescent="0.2">
      <c r="A25" s="24" t="s">
        <v>163</v>
      </c>
      <c r="B25" s="48">
        <f>AVERAGE(C25,F25:M25)</f>
        <v>34626.202879629629</v>
      </c>
      <c r="C25" s="49">
        <v>22046</v>
      </c>
      <c r="D25" s="49">
        <v>0</v>
      </c>
      <c r="E25" s="49">
        <v>0</v>
      </c>
      <c r="F25" s="49">
        <v>22046</v>
      </c>
      <c r="G25" s="49">
        <v>47054.431250000001</v>
      </c>
      <c r="H25" s="49">
        <v>26484.594666666668</v>
      </c>
      <c r="I25" s="49">
        <v>41887.4</v>
      </c>
      <c r="J25" s="49">
        <v>24801.75</v>
      </c>
      <c r="K25" s="49">
        <v>43540.85</v>
      </c>
      <c r="L25" s="49">
        <v>57319.6</v>
      </c>
      <c r="M25" s="49">
        <v>26455.200000000001</v>
      </c>
    </row>
    <row r="26" spans="1:13" x14ac:dyDescent="0.2">
      <c r="A26" s="24" t="s">
        <v>165</v>
      </c>
      <c r="B26" s="48">
        <f>AVERAGE(C26,J26,M26)</f>
        <v>57319.6</v>
      </c>
      <c r="C26" s="49">
        <v>55115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49603.5</v>
      </c>
      <c r="K26" s="49">
        <v>0</v>
      </c>
      <c r="L26" s="49">
        <v>0</v>
      </c>
      <c r="M26" s="49">
        <v>67240.3</v>
      </c>
    </row>
    <row r="27" spans="1:13" x14ac:dyDescent="0.2">
      <c r="A27" s="44" t="s">
        <v>4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">
      <c r="A28" s="24" t="s">
        <v>92</v>
      </c>
      <c r="B28" s="48">
        <f>AVERAGE(C28:J28,L28:M28)</f>
        <v>40022.271656666664</v>
      </c>
      <c r="C28" s="49">
        <v>43196.381249999999</v>
      </c>
      <c r="D28" s="49">
        <v>31084.86</v>
      </c>
      <c r="E28" s="49">
        <v>39374.155999999995</v>
      </c>
      <c r="F28" s="49">
        <v>34373.388333333336</v>
      </c>
      <c r="G28" s="49">
        <v>35013.273483333331</v>
      </c>
      <c r="H28" s="49">
        <v>34860.237499999996</v>
      </c>
      <c r="I28" s="49">
        <v>41611.824999999997</v>
      </c>
      <c r="J28" s="49">
        <v>49823.96</v>
      </c>
      <c r="K28" s="49" t="s">
        <v>220</v>
      </c>
      <c r="L28" s="49">
        <v>40729.985000000001</v>
      </c>
      <c r="M28" s="49">
        <v>50154.65</v>
      </c>
    </row>
    <row r="29" spans="1:13" x14ac:dyDescent="0.2">
      <c r="A29" s="24" t="s">
        <v>20</v>
      </c>
      <c r="B29" s="48">
        <f>AVERAGE(C29:M29)</f>
        <v>28531.859824676769</v>
      </c>
      <c r="C29" s="49">
        <v>25757.269569166667</v>
      </c>
      <c r="D29" s="49">
        <v>25067.381335416667</v>
      </c>
      <c r="E29" s="49">
        <v>22661.347952</v>
      </c>
      <c r="F29" s="49">
        <v>26819.016411458335</v>
      </c>
      <c r="G29" s="49">
        <v>25970.063991249997</v>
      </c>
      <c r="H29" s="49">
        <v>24192.040312499998</v>
      </c>
      <c r="I29" s="49">
        <v>28053.259424999997</v>
      </c>
      <c r="J29" s="49">
        <v>31605.972324999999</v>
      </c>
      <c r="K29" s="49">
        <v>35242.693498263892</v>
      </c>
      <c r="L29" s="49">
        <v>34966.900334722217</v>
      </c>
      <c r="M29" s="49">
        <v>33514.512916666667</v>
      </c>
    </row>
    <row r="30" spans="1:13" x14ac:dyDescent="0.2">
      <c r="A30" s="24" t="s">
        <v>94</v>
      </c>
      <c r="B30" s="48">
        <f t="shared" ref="B30:B37" si="0">AVERAGE(C30:M30)</f>
        <v>33784.799103535355</v>
      </c>
      <c r="C30" s="49">
        <v>21494.85</v>
      </c>
      <c r="D30" s="49">
        <v>36559.616666666661</v>
      </c>
      <c r="E30" s="49">
        <v>24789.502222222225</v>
      </c>
      <c r="F30" s="49">
        <v>26547.058333333334</v>
      </c>
      <c r="G30" s="49">
        <v>52979.293749999997</v>
      </c>
      <c r="H30" s="49">
        <v>34428.503333333327</v>
      </c>
      <c r="I30" s="49">
        <v>33620.15</v>
      </c>
      <c r="J30" s="49">
        <v>32591.336666666662</v>
      </c>
      <c r="K30" s="49">
        <v>34309.087500000001</v>
      </c>
      <c r="L30" s="49">
        <v>37570.058333333327</v>
      </c>
      <c r="M30" s="49">
        <v>36743.333333333336</v>
      </c>
    </row>
    <row r="31" spans="1:13" x14ac:dyDescent="0.2">
      <c r="A31" s="24" t="s">
        <v>137</v>
      </c>
      <c r="B31" s="48">
        <f t="shared" si="0"/>
        <v>38105.07261680239</v>
      </c>
      <c r="C31" s="49">
        <v>34507.960791666665</v>
      </c>
      <c r="D31" s="49">
        <v>35047.571088541663</v>
      </c>
      <c r="E31" s="49">
        <v>36633.792270833335</v>
      </c>
      <c r="F31" s="49">
        <v>38459.591468750004</v>
      </c>
      <c r="G31" s="49">
        <v>38679.109920833333</v>
      </c>
      <c r="H31" s="49">
        <v>39378.203507812497</v>
      </c>
      <c r="I31" s="49">
        <v>39816.599317361106</v>
      </c>
      <c r="J31" s="49">
        <v>38883.678429166663</v>
      </c>
      <c r="K31" s="49">
        <v>39889.079369791667</v>
      </c>
      <c r="L31" s="49">
        <v>40792.628555902767</v>
      </c>
      <c r="M31" s="49">
        <v>37067.584064166665</v>
      </c>
    </row>
    <row r="32" spans="1:13" x14ac:dyDescent="0.2">
      <c r="A32" s="24" t="s">
        <v>22</v>
      </c>
      <c r="B32" s="48">
        <f t="shared" si="0"/>
        <v>55723.285614916123</v>
      </c>
      <c r="C32" s="49">
        <v>48113.672656249997</v>
      </c>
      <c r="D32" s="49">
        <v>43672.896354166667</v>
      </c>
      <c r="E32" s="49">
        <v>50054.751766041671</v>
      </c>
      <c r="F32" s="49">
        <v>47811.47514285714</v>
      </c>
      <c r="G32" s="49">
        <v>50279.081298333331</v>
      </c>
      <c r="H32" s="49">
        <v>46383.07805952381</v>
      </c>
      <c r="I32" s="49">
        <v>55375.260903571427</v>
      </c>
      <c r="J32" s="49">
        <v>63623.706190476187</v>
      </c>
      <c r="K32" s="49">
        <v>73647.418749999997</v>
      </c>
      <c r="L32" s="49">
        <v>64480.08830952381</v>
      </c>
      <c r="M32" s="49">
        <v>69514.712333333329</v>
      </c>
    </row>
    <row r="33" spans="1:13" x14ac:dyDescent="0.2">
      <c r="A33" s="24" t="s">
        <v>24</v>
      </c>
      <c r="B33" s="48">
        <f t="shared" si="0"/>
        <v>107127.12292550504</v>
      </c>
      <c r="C33" s="49">
        <v>97270.320138888899</v>
      </c>
      <c r="D33" s="49">
        <v>97461.691666666651</v>
      </c>
      <c r="E33" s="49">
        <v>85880.192999999999</v>
      </c>
      <c r="F33" s="49">
        <v>92512.823958333334</v>
      </c>
      <c r="G33" s="49">
        <v>99037.062083333323</v>
      </c>
      <c r="H33" s="49">
        <v>96864.612500000003</v>
      </c>
      <c r="I33" s="49">
        <v>107749.825</v>
      </c>
      <c r="J33" s="49">
        <v>117262.674</v>
      </c>
      <c r="K33" s="49">
        <v>124008.75</v>
      </c>
      <c r="L33" s="49">
        <v>124605.82916666666</v>
      </c>
      <c r="M33" s="49">
        <v>135744.57066666667</v>
      </c>
    </row>
    <row r="34" spans="1:13" x14ac:dyDescent="0.2">
      <c r="A34" s="24" t="s">
        <v>23</v>
      </c>
      <c r="B34" s="48">
        <f t="shared" si="0"/>
        <v>98759.86798079453</v>
      </c>
      <c r="C34" s="49">
        <v>87190.150244791672</v>
      </c>
      <c r="D34" s="49">
        <v>90289.201628472219</v>
      </c>
      <c r="E34" s="49">
        <v>91661.664641666663</v>
      </c>
      <c r="F34" s="49">
        <v>92546.007781249995</v>
      </c>
      <c r="G34" s="49">
        <v>97079.92843333332</v>
      </c>
      <c r="H34" s="49">
        <v>95261.11046874999</v>
      </c>
      <c r="I34" s="49">
        <v>101004.79880952381</v>
      </c>
      <c r="J34" s="49">
        <v>106683.90090000001</v>
      </c>
      <c r="K34" s="49">
        <v>109452.48482142857</v>
      </c>
      <c r="L34" s="49">
        <v>106872.57791666668</v>
      </c>
      <c r="M34" s="49">
        <v>108316.72214285714</v>
      </c>
    </row>
    <row r="35" spans="1:13" x14ac:dyDescent="0.2">
      <c r="A35" s="24" t="s">
        <v>25</v>
      </c>
      <c r="B35" s="48">
        <f t="shared" si="0"/>
        <v>70483.359126393931</v>
      </c>
      <c r="C35" s="49">
        <v>62001.626598666669</v>
      </c>
      <c r="D35" s="49">
        <v>71732.172500000001</v>
      </c>
      <c r="E35" s="49">
        <v>79760.590833333335</v>
      </c>
      <c r="F35" s="49">
        <v>71612.756666666668</v>
      </c>
      <c r="G35" s="49">
        <v>78171.441666666651</v>
      </c>
      <c r="H35" s="49">
        <v>71626.535416666651</v>
      </c>
      <c r="I35" s="49">
        <v>73681.865624999991</v>
      </c>
      <c r="J35" s="49">
        <v>62730.055833333339</v>
      </c>
      <c r="K35" s="49">
        <v>73730.091249999998</v>
      </c>
      <c r="L35" s="49">
        <v>64025.258333333331</v>
      </c>
      <c r="M35" s="49">
        <v>66244.555666666653</v>
      </c>
    </row>
    <row r="36" spans="1:13" x14ac:dyDescent="0.2">
      <c r="A36" s="24" t="s">
        <v>26</v>
      </c>
      <c r="B36" s="48">
        <f t="shared" si="0"/>
        <v>85466.830499999996</v>
      </c>
      <c r="C36" s="49">
        <v>81524.270833333328</v>
      </c>
      <c r="D36" s="49">
        <v>83223.649999999994</v>
      </c>
      <c r="E36" s="49">
        <v>79248.021333333338</v>
      </c>
      <c r="F36" s="49">
        <v>79071.653333333321</v>
      </c>
      <c r="G36" s="49">
        <v>75158.488333333327</v>
      </c>
      <c r="H36" s="49">
        <v>72672.801833333331</v>
      </c>
      <c r="I36" s="49">
        <v>79319.670833333323</v>
      </c>
      <c r="J36" s="49">
        <v>88830.68266666666</v>
      </c>
      <c r="K36" s="49">
        <v>93566.898333333316</v>
      </c>
      <c r="L36" s="49">
        <v>97002.4</v>
      </c>
      <c r="M36" s="49">
        <v>110516.598</v>
      </c>
    </row>
    <row r="37" spans="1:13" x14ac:dyDescent="0.2">
      <c r="A37" s="24" t="s">
        <v>139</v>
      </c>
      <c r="B37" s="48">
        <f t="shared" si="0"/>
        <v>98044.769396464631</v>
      </c>
      <c r="C37" s="49">
        <v>79733.033333333326</v>
      </c>
      <c r="D37" s="49">
        <v>89531.255555555545</v>
      </c>
      <c r="E37" s="49">
        <v>77161</v>
      </c>
      <c r="F37" s="49">
        <v>78875.688888888893</v>
      </c>
      <c r="G37" s="49">
        <v>97002.4</v>
      </c>
      <c r="H37" s="49">
        <v>88184</v>
      </c>
      <c r="I37" s="49">
        <v>100584.875</v>
      </c>
      <c r="J37" s="49">
        <v>80237.335583333333</v>
      </c>
      <c r="K37" s="49">
        <v>118497.25</v>
      </c>
      <c r="L37" s="49">
        <v>126764.5</v>
      </c>
      <c r="M37" s="49">
        <v>141921.125</v>
      </c>
    </row>
    <row r="38" spans="1:13" x14ac:dyDescent="0.2">
      <c r="A38" s="44" t="s">
        <v>5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x14ac:dyDescent="0.2">
      <c r="A39" s="24" t="s">
        <v>140</v>
      </c>
      <c r="B39" s="48">
        <f>AVERAGE(C39:M39)</f>
        <v>10815.195432823553</v>
      </c>
      <c r="C39" s="49">
        <v>15297.890713454863</v>
      </c>
      <c r="D39" s="49">
        <v>11826.63231921875</v>
      </c>
      <c r="E39" s="49">
        <v>11461.497872916665</v>
      </c>
      <c r="F39" s="49">
        <v>10905.836032552084</v>
      </c>
      <c r="G39" s="49">
        <v>9222.9212133666661</v>
      </c>
      <c r="H39" s="49">
        <v>10571.076350694444</v>
      </c>
      <c r="I39" s="49">
        <v>9052.3507272120951</v>
      </c>
      <c r="J39" s="49">
        <v>10462.981076319444</v>
      </c>
      <c r="K39" s="49">
        <v>9998.4684078124992</v>
      </c>
      <c r="L39" s="49">
        <v>10120.551791956019</v>
      </c>
      <c r="M39" s="49">
        <v>10046.943255555556</v>
      </c>
    </row>
    <row r="40" spans="1:13" x14ac:dyDescent="0.2">
      <c r="A40" s="24" t="s">
        <v>141</v>
      </c>
      <c r="B40" s="48">
        <f t="shared" ref="B40:B42" si="1">AVERAGE(C40:M40)</f>
        <v>23763.827753067457</v>
      </c>
      <c r="C40" s="49">
        <v>23786.546274682536</v>
      </c>
      <c r="D40" s="49">
        <v>23949.136999682538</v>
      </c>
      <c r="E40" s="49">
        <v>23750.812184000002</v>
      </c>
      <c r="F40" s="49">
        <v>23262.074175476188</v>
      </c>
      <c r="G40" s="49">
        <v>23222.777698825394</v>
      </c>
      <c r="H40" s="49">
        <v>23317.688339523807</v>
      </c>
      <c r="I40" s="49">
        <v>24352.669944603178</v>
      </c>
      <c r="J40" s="49">
        <v>24588.168852761904</v>
      </c>
      <c r="K40" s="49">
        <v>24801.073905317458</v>
      </c>
      <c r="L40" s="49">
        <v>24086.838264761904</v>
      </c>
      <c r="M40" s="49">
        <v>22284.318644107145</v>
      </c>
    </row>
    <row r="41" spans="1:13" x14ac:dyDescent="0.2">
      <c r="A41" s="24" t="s">
        <v>142</v>
      </c>
      <c r="B41" s="48">
        <f t="shared" si="1"/>
        <v>29348.598782570021</v>
      </c>
      <c r="C41" s="49">
        <v>31992.785274621212</v>
      </c>
      <c r="D41" s="49">
        <v>29201.40269886364</v>
      </c>
      <c r="E41" s="49">
        <v>28398.177083333332</v>
      </c>
      <c r="F41" s="49">
        <v>28382.895359848488</v>
      </c>
      <c r="G41" s="49">
        <v>26238.678977272724</v>
      </c>
      <c r="H41" s="49">
        <v>27510.842803030304</v>
      </c>
      <c r="I41" s="49">
        <v>27820.707070707071</v>
      </c>
      <c r="J41" s="49">
        <v>28906.73768939394</v>
      </c>
      <c r="K41" s="49">
        <v>32106.161221590908</v>
      </c>
      <c r="L41" s="49">
        <v>32027.483822601007</v>
      </c>
      <c r="M41" s="49">
        <v>30248.714607007576</v>
      </c>
    </row>
    <row r="42" spans="1:13" x14ac:dyDescent="0.2">
      <c r="A42" s="24" t="s">
        <v>100</v>
      </c>
      <c r="B42" s="48">
        <f t="shared" si="1"/>
        <v>15373.633976964767</v>
      </c>
      <c r="C42" s="49">
        <v>17825.865040650409</v>
      </c>
      <c r="D42" s="49">
        <v>14594.383739837398</v>
      </c>
      <c r="E42" s="49">
        <v>12072.251219512196</v>
      </c>
      <c r="F42" s="49">
        <v>18359.692581300817</v>
      </c>
      <c r="G42" s="49">
        <v>12479.146341463415</v>
      </c>
      <c r="H42" s="49">
        <v>14842.113821138211</v>
      </c>
      <c r="I42" s="49">
        <v>15943.014905149052</v>
      </c>
      <c r="J42" s="49">
        <v>14700.162601626016</v>
      </c>
      <c r="K42" s="49">
        <v>16812.118902439026</v>
      </c>
      <c r="L42" s="49">
        <v>17382.03760162602</v>
      </c>
      <c r="M42" s="49">
        <v>14099.186991869918</v>
      </c>
    </row>
    <row r="43" spans="1:13" x14ac:dyDescent="0.2">
      <c r="A43" s="24" t="s">
        <v>143</v>
      </c>
      <c r="B43" s="48">
        <f>AVERAGE(E43:M43)</f>
        <v>19378.455284552849</v>
      </c>
      <c r="C43" s="49">
        <v>0</v>
      </c>
      <c r="D43" s="49">
        <v>0</v>
      </c>
      <c r="E43" s="49">
        <v>17180.487804878048</v>
      </c>
      <c r="F43" s="49">
        <v>22408.536585365855</v>
      </c>
      <c r="G43" s="49">
        <v>20975.609756097561</v>
      </c>
      <c r="H43" s="49">
        <v>19512.195121951219</v>
      </c>
      <c r="I43" s="49">
        <v>21951.219512195123</v>
      </c>
      <c r="J43" s="49">
        <v>18292.682926829268</v>
      </c>
      <c r="K43" s="49">
        <v>23384.146341463416</v>
      </c>
      <c r="L43" s="49">
        <v>16676.829268292684</v>
      </c>
      <c r="M43" s="49">
        <v>14024.39024390244</v>
      </c>
    </row>
    <row r="44" spans="1:13" x14ac:dyDescent="0.2">
      <c r="A44" s="24" t="s">
        <v>98</v>
      </c>
      <c r="B44" s="48">
        <f>AVERAGE(C44:M44)</f>
        <v>24723.806138888889</v>
      </c>
      <c r="C44" s="49">
        <v>25264.750347222223</v>
      </c>
      <c r="D44" s="49">
        <v>23889.348214285714</v>
      </c>
      <c r="E44" s="49">
        <v>23983.593333333334</v>
      </c>
      <c r="F44" s="49">
        <v>24767.179861111104</v>
      </c>
      <c r="G44" s="49">
        <v>25886.469888888889</v>
      </c>
      <c r="H44" s="49">
        <v>24212.545347222218</v>
      </c>
      <c r="I44" s="49">
        <v>23575.595476190476</v>
      </c>
      <c r="J44" s="49">
        <v>25740.051944444444</v>
      </c>
      <c r="K44" s="49">
        <v>23382.333333333336</v>
      </c>
      <c r="L44" s="49">
        <v>28097.571726190476</v>
      </c>
      <c r="M44" s="49">
        <v>23162.428055555556</v>
      </c>
    </row>
    <row r="45" spans="1:13" ht="24" x14ac:dyDescent="0.2">
      <c r="A45" s="59" t="s">
        <v>222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x14ac:dyDescent="0.2">
      <c r="A46" s="24" t="s">
        <v>29</v>
      </c>
      <c r="B46" s="48">
        <f>AVERAGE(C46:M46)</f>
        <v>48945.562460631314</v>
      </c>
      <c r="C46" s="49">
        <v>55879.720625000002</v>
      </c>
      <c r="D46" s="49">
        <v>42110.652493333335</v>
      </c>
      <c r="E46" s="49">
        <v>44049.377733333327</v>
      </c>
      <c r="F46" s="49">
        <v>38254.402916666666</v>
      </c>
      <c r="G46" s="49">
        <v>35064.163</v>
      </c>
      <c r="H46" s="49">
        <v>43469.430145833328</v>
      </c>
      <c r="I46" s="49">
        <v>50050.543888888889</v>
      </c>
      <c r="J46" s="49">
        <v>54727.970222222211</v>
      </c>
      <c r="K46" s="49">
        <v>60339.442708333336</v>
      </c>
      <c r="L46" s="49">
        <v>52910.400000000001</v>
      </c>
      <c r="M46" s="49">
        <v>61545.083333333328</v>
      </c>
    </row>
    <row r="47" spans="1:13" x14ac:dyDescent="0.2">
      <c r="A47" s="24" t="s">
        <v>144</v>
      </c>
      <c r="B47" s="48">
        <f>AVERAGE(C47:K47,M47)</f>
        <v>69068.280833333352</v>
      </c>
      <c r="C47" s="49">
        <v>104718.5</v>
      </c>
      <c r="D47" s="49">
        <v>77161</v>
      </c>
      <c r="E47" s="49">
        <v>78667.476666666655</v>
      </c>
      <c r="F47" s="49">
        <v>70271.625</v>
      </c>
      <c r="G47" s="49">
        <v>61361.366666666669</v>
      </c>
      <c r="H47" s="49">
        <v>79916.75</v>
      </c>
      <c r="I47" s="49">
        <v>55115</v>
      </c>
      <c r="J47" s="49">
        <v>30092.79</v>
      </c>
      <c r="K47" s="49">
        <v>39682.799999999996</v>
      </c>
      <c r="L47" s="49">
        <v>0</v>
      </c>
      <c r="M47" s="49">
        <v>93695.5</v>
      </c>
    </row>
    <row r="48" spans="1:13" x14ac:dyDescent="0.2">
      <c r="A48" s="24" t="s">
        <v>30</v>
      </c>
      <c r="B48" s="48">
        <f>AVERAGE(F48,H48:I48,K48)</f>
        <v>195658.25</v>
      </c>
      <c r="C48" s="49">
        <v>0</v>
      </c>
      <c r="D48" s="49">
        <v>0</v>
      </c>
      <c r="E48" s="49">
        <v>0</v>
      </c>
      <c r="F48" s="49">
        <v>220460</v>
      </c>
      <c r="G48" s="49">
        <v>0</v>
      </c>
      <c r="H48" s="49">
        <v>231483</v>
      </c>
      <c r="I48" s="49">
        <v>154322</v>
      </c>
      <c r="J48" s="49">
        <v>0</v>
      </c>
      <c r="K48" s="49">
        <v>176368</v>
      </c>
      <c r="L48" s="49">
        <v>0</v>
      </c>
      <c r="M48" s="49">
        <v>0</v>
      </c>
    </row>
    <row r="49" spans="1:13" x14ac:dyDescent="0.2">
      <c r="A49" s="24" t="s">
        <v>31</v>
      </c>
      <c r="B49" s="48">
        <f>AVERAGE(C49:M49)</f>
        <v>32000.54061</v>
      </c>
      <c r="C49" s="49">
        <v>26034.948124999999</v>
      </c>
      <c r="D49" s="49">
        <v>15594.78925</v>
      </c>
      <c r="E49" s="49">
        <v>17801.70408</v>
      </c>
      <c r="F49" s="49">
        <v>23758.239333333328</v>
      </c>
      <c r="G49" s="49">
        <v>24285.138733333337</v>
      </c>
      <c r="H49" s="49">
        <v>44225.19458333333</v>
      </c>
      <c r="I49" s="49">
        <v>49961.380066666658</v>
      </c>
      <c r="J49" s="49">
        <v>33101.628080000002</v>
      </c>
      <c r="K49" s="49">
        <v>43913.182444444443</v>
      </c>
      <c r="L49" s="49">
        <v>33943.950624999998</v>
      </c>
      <c r="M49" s="49">
        <v>39385.791388888887</v>
      </c>
    </row>
    <row r="50" spans="1:13" x14ac:dyDescent="0.2">
      <c r="A50" s="24" t="s">
        <v>37</v>
      </c>
      <c r="B50" s="48">
        <f t="shared" ref="B50:B53" si="2">AVERAGE(C50:M50)</f>
        <v>25776.847721475468</v>
      </c>
      <c r="C50" s="49">
        <v>21419.526166666667</v>
      </c>
      <c r="D50" s="49">
        <v>15763.645862857142</v>
      </c>
      <c r="E50" s="49">
        <v>18299.061839999998</v>
      </c>
      <c r="F50" s="49">
        <v>22090.616904761901</v>
      </c>
      <c r="G50" s="49">
        <v>25040.581666666665</v>
      </c>
      <c r="H50" s="49">
        <v>37633.440583333337</v>
      </c>
      <c r="I50" s="49">
        <v>41433.240152222221</v>
      </c>
      <c r="J50" s="49">
        <v>30218.084766666667</v>
      </c>
      <c r="K50" s="49">
        <v>23623.666874999999</v>
      </c>
      <c r="L50" s="49">
        <v>16655.064062499998</v>
      </c>
      <c r="M50" s="49">
        <v>31368.396055555553</v>
      </c>
    </row>
    <row r="51" spans="1:13" x14ac:dyDescent="0.2">
      <c r="A51" s="24" t="s">
        <v>32</v>
      </c>
      <c r="B51" s="48">
        <f t="shared" si="2"/>
        <v>32515.644216976008</v>
      </c>
      <c r="C51" s="49">
        <v>32707.594869791665</v>
      </c>
      <c r="D51" s="49">
        <v>33741.34558854167</v>
      </c>
      <c r="E51" s="49">
        <v>36426.330225000005</v>
      </c>
      <c r="F51" s="49">
        <v>39483.122947916672</v>
      </c>
      <c r="G51" s="49">
        <v>40436.497624999996</v>
      </c>
      <c r="H51" s="49">
        <v>45554.212432291657</v>
      </c>
      <c r="I51" s="49">
        <v>40388.004079861108</v>
      </c>
      <c r="J51" s="49">
        <v>21908.111455833332</v>
      </c>
      <c r="K51" s="49">
        <v>19497.763716145833</v>
      </c>
      <c r="L51" s="49">
        <v>26003.113471354169</v>
      </c>
      <c r="M51" s="49">
        <v>21525.989975</v>
      </c>
    </row>
    <row r="52" spans="1:13" x14ac:dyDescent="0.2">
      <c r="A52" s="24" t="s">
        <v>33</v>
      </c>
      <c r="B52" s="48">
        <f t="shared" si="2"/>
        <v>34612.460720528499</v>
      </c>
      <c r="C52" s="49">
        <v>22021.056525714284</v>
      </c>
      <c r="D52" s="49">
        <v>27425.237778750001</v>
      </c>
      <c r="E52" s="49">
        <v>34126.504627619048</v>
      </c>
      <c r="F52" s="49">
        <v>25313.573151041663</v>
      </c>
      <c r="G52" s="49">
        <v>23955.826608333336</v>
      </c>
      <c r="H52" s="49">
        <v>31161.758547619047</v>
      </c>
      <c r="I52" s="49">
        <v>37372.427425624999</v>
      </c>
      <c r="J52" s="49">
        <v>38223.984685714284</v>
      </c>
      <c r="K52" s="49">
        <v>41562.068402777775</v>
      </c>
      <c r="L52" s="49">
        <v>48892.254047619041</v>
      </c>
      <c r="M52" s="49">
        <v>50682.376124999995</v>
      </c>
    </row>
    <row r="53" spans="1:13" x14ac:dyDescent="0.2">
      <c r="A53" s="24" t="s">
        <v>145</v>
      </c>
      <c r="B53" s="48">
        <f t="shared" si="2"/>
        <v>81203.47626235029</v>
      </c>
      <c r="C53" s="49">
        <v>96930.22559523808</v>
      </c>
      <c r="D53" s="49">
        <v>81747.351857777772</v>
      </c>
      <c r="E53" s="49">
        <v>93469.344783333334</v>
      </c>
      <c r="F53" s="49">
        <v>87613.904218750002</v>
      </c>
      <c r="G53" s="49">
        <v>74951.898941666674</v>
      </c>
      <c r="H53" s="49">
        <v>70620.457020833332</v>
      </c>
      <c r="I53" s="49">
        <v>80658.177976190476</v>
      </c>
      <c r="J53" s="49">
        <v>82068.859523809515</v>
      </c>
      <c r="K53" s="49">
        <v>77950.981666666659</v>
      </c>
      <c r="L53" s="49">
        <v>63137.294444444437</v>
      </c>
      <c r="M53" s="49">
        <v>84089.742857142846</v>
      </c>
    </row>
    <row r="54" spans="1:13" x14ac:dyDescent="0.2">
      <c r="A54" s="24" t="s">
        <v>146</v>
      </c>
      <c r="B54" s="48">
        <f>AVERAGE(C54:M54)</f>
        <v>105901.96906539499</v>
      </c>
      <c r="C54" s="49">
        <v>105248.12890476189</v>
      </c>
      <c r="D54" s="49">
        <v>101110.30466666666</v>
      </c>
      <c r="E54" s="49">
        <v>108656.28303333333</v>
      </c>
      <c r="F54" s="49">
        <v>112482.48115625</v>
      </c>
      <c r="G54" s="49">
        <v>112680.16794444443</v>
      </c>
      <c r="H54" s="49">
        <v>95280.581154761894</v>
      </c>
      <c r="I54" s="49">
        <v>131752.4075</v>
      </c>
      <c r="J54" s="49">
        <v>108938.01254166666</v>
      </c>
      <c r="K54" s="49">
        <v>101792.15595238094</v>
      </c>
      <c r="L54" s="49">
        <v>80509.454960317467</v>
      </c>
      <c r="M54" s="49">
        <v>106471.68190476192</v>
      </c>
    </row>
    <row r="55" spans="1:13" x14ac:dyDescent="0.2">
      <c r="A55" s="24" t="s">
        <v>147</v>
      </c>
      <c r="B55" s="48">
        <f>AVERAGE(C55:L55)</f>
        <v>58989.943184920623</v>
      </c>
      <c r="C55" s="49">
        <v>60497.898333333331</v>
      </c>
      <c r="D55" s="49">
        <v>62463.666666666672</v>
      </c>
      <c r="E55" s="49">
        <v>53071.152083333327</v>
      </c>
      <c r="F55" s="49">
        <v>34773.737569444442</v>
      </c>
      <c r="G55" s="49">
        <v>69356.86909722221</v>
      </c>
      <c r="H55" s="49">
        <v>46907.326690476184</v>
      </c>
      <c r="I55" s="49">
        <v>51737.893988095238</v>
      </c>
      <c r="J55" s="49">
        <v>74972.147142857139</v>
      </c>
      <c r="K55" s="49">
        <v>64208.974999999999</v>
      </c>
      <c r="L55" s="49">
        <v>71909.765277777784</v>
      </c>
      <c r="M55" s="49">
        <v>0</v>
      </c>
    </row>
    <row r="56" spans="1:13" x14ac:dyDescent="0.2">
      <c r="A56" s="24" t="s">
        <v>73</v>
      </c>
      <c r="B56" s="48">
        <f>AVERAGE(C56:M56)</f>
        <v>47321.11686856061</v>
      </c>
      <c r="C56" s="49">
        <v>43632.708333333336</v>
      </c>
      <c r="D56" s="49">
        <v>41152.533333333333</v>
      </c>
      <c r="E56" s="49">
        <v>67240.3</v>
      </c>
      <c r="F56" s="49">
        <v>42085.813999999998</v>
      </c>
      <c r="G56" s="49">
        <v>33730.379999999997</v>
      </c>
      <c r="H56" s="49">
        <v>33312.975733333333</v>
      </c>
      <c r="I56" s="49">
        <v>48051.461599999995</v>
      </c>
      <c r="J56" s="49">
        <v>53275.812449999998</v>
      </c>
      <c r="K56" s="49">
        <v>54067.814999999995</v>
      </c>
      <c r="L56" s="49">
        <v>56607.697916666672</v>
      </c>
      <c r="M56" s="49">
        <v>47374.787187499998</v>
      </c>
    </row>
    <row r="57" spans="1:13" x14ac:dyDescent="0.2">
      <c r="A57" s="24" t="s">
        <v>148</v>
      </c>
      <c r="B57" s="48">
        <f t="shared" ref="B57:B58" si="3">AVERAGE(C57:M57)</f>
        <v>77852.999444444446</v>
      </c>
      <c r="C57" s="49">
        <v>87081.7</v>
      </c>
      <c r="D57" s="49">
        <v>59248.625</v>
      </c>
      <c r="E57" s="49">
        <v>69738.846666666665</v>
      </c>
      <c r="F57" s="49">
        <v>88184</v>
      </c>
      <c r="G57" s="49">
        <v>69873.57222222221</v>
      </c>
      <c r="H57" s="49">
        <v>15156.625</v>
      </c>
      <c r="I57" s="49">
        <v>30643.94</v>
      </c>
      <c r="J57" s="49">
        <v>48501.2</v>
      </c>
      <c r="K57" s="49">
        <v>66138</v>
      </c>
      <c r="L57" s="49">
        <v>181603.92499999999</v>
      </c>
      <c r="M57" s="49">
        <v>140212.56</v>
      </c>
    </row>
    <row r="58" spans="1:13" x14ac:dyDescent="0.2">
      <c r="A58" s="24" t="s">
        <v>166</v>
      </c>
      <c r="B58" s="48">
        <f t="shared" si="3"/>
        <v>31096.303257839823</v>
      </c>
      <c r="C58" s="49">
        <v>31808.688969333332</v>
      </c>
      <c r="D58" s="49">
        <v>27883.290888888889</v>
      </c>
      <c r="E58" s="49">
        <v>26711.983409523807</v>
      </c>
      <c r="F58" s="49">
        <v>29822.988952380954</v>
      </c>
      <c r="G58" s="49">
        <v>29214.624333333333</v>
      </c>
      <c r="H58" s="49">
        <v>32798.017916666664</v>
      </c>
      <c r="I58" s="49">
        <v>33640.818124999998</v>
      </c>
      <c r="J58" s="49">
        <v>33008.116296666667</v>
      </c>
      <c r="K58" s="49">
        <v>30825.360208333335</v>
      </c>
      <c r="L58" s="49">
        <v>30478.44190277778</v>
      </c>
      <c r="M58" s="49">
        <v>35867.004833333332</v>
      </c>
    </row>
    <row r="59" spans="1:13" x14ac:dyDescent="0.2">
      <c r="A59" s="24" t="s">
        <v>233</v>
      </c>
      <c r="B59" s="48">
        <f>AVERAGE(C59:E59,G59:M59)</f>
        <v>24877.507608796299</v>
      </c>
      <c r="C59" s="49">
        <v>10881.216662500001</v>
      </c>
      <c r="D59" s="49">
        <v>18396.394929999999</v>
      </c>
      <c r="E59" s="49">
        <v>20649.826819999998</v>
      </c>
      <c r="F59" s="49">
        <v>0</v>
      </c>
      <c r="G59" s="49">
        <v>21931.911950000002</v>
      </c>
      <c r="H59" s="49">
        <v>27991.989916666666</v>
      </c>
      <c r="I59" s="49">
        <v>29982.146637500002</v>
      </c>
      <c r="J59" s="49">
        <v>27676.364683333333</v>
      </c>
      <c r="K59" s="49">
        <v>26933.312418518519</v>
      </c>
      <c r="L59" s="49">
        <v>31767.673611111113</v>
      </c>
      <c r="M59" s="49">
        <v>32564.238458333333</v>
      </c>
    </row>
    <row r="60" spans="1:13" x14ac:dyDescent="0.2">
      <c r="A60" s="24" t="s">
        <v>38</v>
      </c>
      <c r="B60" s="48">
        <f>AVERAGE(C60:M60)</f>
        <v>24296.619633207072</v>
      </c>
      <c r="C60" s="49">
        <v>26087.766666666663</v>
      </c>
      <c r="D60" s="49">
        <v>19657.683333333331</v>
      </c>
      <c r="E60" s="49">
        <v>15718.797999999999</v>
      </c>
      <c r="F60" s="49">
        <v>17169.011437500001</v>
      </c>
      <c r="G60" s="49">
        <v>16669.225555555557</v>
      </c>
      <c r="H60" s="49">
        <v>21623.451666666668</v>
      </c>
      <c r="I60" s="49">
        <v>27251.305555555555</v>
      </c>
      <c r="J60" s="49">
        <v>29500.303749999999</v>
      </c>
      <c r="K60" s="49">
        <v>26638.916666666664</v>
      </c>
      <c r="L60" s="49">
        <v>34538.733333333337</v>
      </c>
      <c r="M60" s="49">
        <v>32407.62</v>
      </c>
    </row>
    <row r="61" spans="1:13" x14ac:dyDescent="0.2">
      <c r="A61" s="24" t="s">
        <v>234</v>
      </c>
      <c r="B61" s="48">
        <f>AVERAGE(E61,I61)</f>
        <v>110230</v>
      </c>
      <c r="C61" s="49">
        <v>0</v>
      </c>
      <c r="D61" s="49">
        <v>0</v>
      </c>
      <c r="E61" s="49">
        <v>66138</v>
      </c>
      <c r="F61" s="49">
        <v>0</v>
      </c>
      <c r="G61" s="49">
        <v>0</v>
      </c>
      <c r="H61" s="49">
        <v>0</v>
      </c>
      <c r="I61" s="49">
        <v>154322</v>
      </c>
      <c r="J61" s="49">
        <v>0</v>
      </c>
      <c r="K61" s="49">
        <v>0</v>
      </c>
      <c r="L61" s="49">
        <v>0</v>
      </c>
      <c r="M61" s="49">
        <v>0</v>
      </c>
    </row>
    <row r="62" spans="1:13" x14ac:dyDescent="0.2">
      <c r="A62" s="24" t="s">
        <v>235</v>
      </c>
      <c r="B62" s="48" t="s">
        <v>220</v>
      </c>
      <c r="C62" s="49" t="s">
        <v>220</v>
      </c>
      <c r="D62" s="49" t="s">
        <v>220</v>
      </c>
      <c r="E62" s="49" t="s">
        <v>220</v>
      </c>
      <c r="F62" s="49" t="s">
        <v>220</v>
      </c>
      <c r="G62" s="49" t="s">
        <v>220</v>
      </c>
      <c r="H62" s="49" t="s">
        <v>220</v>
      </c>
      <c r="I62" s="49" t="s">
        <v>220</v>
      </c>
      <c r="J62" s="49" t="s">
        <v>220</v>
      </c>
      <c r="K62" s="49" t="s">
        <v>220</v>
      </c>
      <c r="L62" s="49" t="s">
        <v>220</v>
      </c>
      <c r="M62" s="49" t="s">
        <v>220</v>
      </c>
    </row>
    <row r="63" spans="1:13" x14ac:dyDescent="0.2">
      <c r="A63" s="24" t="s">
        <v>236</v>
      </c>
      <c r="B63" s="48" t="s">
        <v>220</v>
      </c>
      <c r="C63" s="49" t="s">
        <v>220</v>
      </c>
      <c r="D63" s="49" t="s">
        <v>220</v>
      </c>
      <c r="E63" s="49" t="s">
        <v>220</v>
      </c>
      <c r="F63" s="49" t="s">
        <v>220</v>
      </c>
      <c r="G63" s="49" t="s">
        <v>220</v>
      </c>
      <c r="H63" s="49" t="s">
        <v>220</v>
      </c>
      <c r="I63" s="49" t="s">
        <v>220</v>
      </c>
      <c r="J63" s="49" t="s">
        <v>220</v>
      </c>
      <c r="K63" s="49" t="s">
        <v>220</v>
      </c>
      <c r="L63" s="49" t="s">
        <v>220</v>
      </c>
      <c r="M63" s="49" t="s">
        <v>220</v>
      </c>
    </row>
    <row r="64" spans="1:13" x14ac:dyDescent="0.2">
      <c r="A64" s="24" t="s">
        <v>231</v>
      </c>
      <c r="B64" s="48">
        <f>AVERAGE(C64:M64)</f>
        <v>50204.75454545454</v>
      </c>
      <c r="C64" s="49">
        <v>48501.2</v>
      </c>
      <c r="D64" s="49">
        <v>50705.799999999996</v>
      </c>
      <c r="E64" s="49">
        <v>77739.707500000004</v>
      </c>
      <c r="F64" s="49">
        <v>61039.862499999996</v>
      </c>
      <c r="G64" s="49">
        <v>57980.979999999996</v>
      </c>
      <c r="H64" s="49">
        <v>47950.049999999996</v>
      </c>
      <c r="I64" s="49">
        <v>22046</v>
      </c>
      <c r="J64" s="49">
        <v>57135.883333333331</v>
      </c>
      <c r="K64" s="49">
        <v>33069</v>
      </c>
      <c r="L64" s="49">
        <v>33069</v>
      </c>
      <c r="M64" s="49">
        <v>63014.816666666666</v>
      </c>
    </row>
    <row r="65" spans="1:13" x14ac:dyDescent="0.2">
      <c r="A65" s="24" t="s">
        <v>177</v>
      </c>
      <c r="B65" s="48">
        <f t="shared" ref="B65:B68" si="4">AVERAGE(C65:M65)</f>
        <v>26571.939945737136</v>
      </c>
      <c r="C65" s="49">
        <v>21766.488214285713</v>
      </c>
      <c r="D65" s="49">
        <v>22727.282638888886</v>
      </c>
      <c r="E65" s="49">
        <v>24389.174857142854</v>
      </c>
      <c r="F65" s="49">
        <v>28350.76232142857</v>
      </c>
      <c r="G65" s="49">
        <v>27998.42</v>
      </c>
      <c r="H65" s="49">
        <v>27777.194513888888</v>
      </c>
      <c r="I65" s="49">
        <v>27854.924160714283</v>
      </c>
      <c r="J65" s="49">
        <v>23041.973979166665</v>
      </c>
      <c r="K65" s="49">
        <v>26086.235694444444</v>
      </c>
      <c r="L65" s="49">
        <v>27752.801023148146</v>
      </c>
      <c r="M65" s="49">
        <v>34546.082000000002</v>
      </c>
    </row>
    <row r="66" spans="1:13" x14ac:dyDescent="0.2">
      <c r="A66" s="24" t="s">
        <v>39</v>
      </c>
      <c r="B66" s="48">
        <f t="shared" si="4"/>
        <v>14574.81470736094</v>
      </c>
      <c r="C66" s="49">
        <v>11551.185416666667</v>
      </c>
      <c r="D66" s="49">
        <v>19306.637526666666</v>
      </c>
      <c r="E66" s="49">
        <v>16138.033064488887</v>
      </c>
      <c r="F66" s="49">
        <v>11186.048541666665</v>
      </c>
      <c r="G66" s="49">
        <v>13106.347</v>
      </c>
      <c r="H66" s="49">
        <v>15233.173611111109</v>
      </c>
      <c r="I66" s="49">
        <v>10153.407777777777</v>
      </c>
      <c r="J66" s="49">
        <v>7005.7288888888888</v>
      </c>
      <c r="K66" s="49">
        <v>13605.239814814815</v>
      </c>
      <c r="L66" s="49">
        <v>17861.852916666667</v>
      </c>
      <c r="M66" s="49">
        <v>25175.307222222218</v>
      </c>
    </row>
    <row r="67" spans="1:13" x14ac:dyDescent="0.2">
      <c r="A67" s="24" t="s">
        <v>178</v>
      </c>
      <c r="B67" s="48">
        <f t="shared" si="4"/>
        <v>64597.285227272725</v>
      </c>
      <c r="C67" s="49">
        <v>99280.486666666664</v>
      </c>
      <c r="D67" s="49">
        <v>57870.75</v>
      </c>
      <c r="E67" s="49">
        <v>53130.86</v>
      </c>
      <c r="F67" s="49">
        <v>57319.6</v>
      </c>
      <c r="G67" s="49">
        <v>61067.42</v>
      </c>
      <c r="H67" s="49">
        <v>59799.775000000001</v>
      </c>
      <c r="I67" s="49">
        <v>54747.566666666658</v>
      </c>
      <c r="J67" s="49">
        <v>44643.15</v>
      </c>
      <c r="K67" s="49">
        <v>75369.762499999997</v>
      </c>
      <c r="L67" s="49">
        <v>76242.416666666672</v>
      </c>
      <c r="M67" s="49">
        <v>71098.349999999991</v>
      </c>
    </row>
    <row r="68" spans="1:13" x14ac:dyDescent="0.2">
      <c r="A68" s="24" t="s">
        <v>179</v>
      </c>
      <c r="B68" s="48">
        <f t="shared" si="4"/>
        <v>17383.485336111113</v>
      </c>
      <c r="C68" s="49">
        <v>17636.8</v>
      </c>
      <c r="D68" s="49">
        <v>11312.35375</v>
      </c>
      <c r="E68" s="49">
        <v>11807.470166666668</v>
      </c>
      <c r="F68" s="49">
        <v>18081.394333333334</v>
      </c>
      <c r="G68" s="49">
        <v>19116.331555555556</v>
      </c>
      <c r="H68" s="49">
        <v>19459.269333333334</v>
      </c>
      <c r="I68" s="49">
        <v>20300.691666666666</v>
      </c>
      <c r="J68" s="49">
        <v>18901.1381</v>
      </c>
      <c r="K68" s="49">
        <v>17503.605416666665</v>
      </c>
      <c r="L68" s="49">
        <v>19738.059375000001</v>
      </c>
      <c r="M68" s="49">
        <v>17361.224999999999</v>
      </c>
    </row>
    <row r="69" spans="1:13" x14ac:dyDescent="0.2">
      <c r="A69" s="24" t="s">
        <v>40</v>
      </c>
      <c r="B69" s="48" t="s">
        <v>220</v>
      </c>
      <c r="C69" s="49" t="s">
        <v>220</v>
      </c>
      <c r="D69" s="49" t="s">
        <v>220</v>
      </c>
      <c r="E69" s="49" t="s">
        <v>220</v>
      </c>
      <c r="F69" s="49" t="s">
        <v>220</v>
      </c>
      <c r="G69" s="49" t="s">
        <v>220</v>
      </c>
      <c r="H69" s="49" t="s">
        <v>220</v>
      </c>
      <c r="I69" s="49" t="s">
        <v>220</v>
      </c>
      <c r="J69" s="49" t="s">
        <v>220</v>
      </c>
      <c r="K69" s="49" t="s">
        <v>220</v>
      </c>
      <c r="L69" s="49" t="s">
        <v>220</v>
      </c>
      <c r="M69" s="49" t="s">
        <v>220</v>
      </c>
    </row>
    <row r="70" spans="1:13" x14ac:dyDescent="0.2">
      <c r="A70" s="24" t="s">
        <v>180</v>
      </c>
      <c r="B70" s="48">
        <f>AVERAGE(C70:M70,)</f>
        <v>40908.337139999996</v>
      </c>
      <c r="C70" s="49">
        <v>26455.200000000001</v>
      </c>
      <c r="D70" s="49">
        <v>36008.393179999999</v>
      </c>
      <c r="E70" s="49">
        <v>46693.428</v>
      </c>
      <c r="F70" s="49">
        <v>40371.737499999996</v>
      </c>
      <c r="G70" s="49">
        <v>44092</v>
      </c>
      <c r="H70" s="49">
        <v>55115</v>
      </c>
      <c r="I70" s="49">
        <v>54288.275000000001</v>
      </c>
      <c r="J70" s="49">
        <v>39616.661999999997</v>
      </c>
      <c r="K70" s="49">
        <v>46847.75</v>
      </c>
      <c r="L70" s="49">
        <v>52359.25</v>
      </c>
      <c r="M70" s="49">
        <v>49052.35</v>
      </c>
    </row>
    <row r="71" spans="1:13" x14ac:dyDescent="0.2">
      <c r="A71" s="24" t="s">
        <v>181</v>
      </c>
      <c r="B71" s="48">
        <f t="shared" ref="B71:B72" si="5">AVERAGE(C71:M71,)</f>
        <v>46830.84194277777</v>
      </c>
      <c r="C71" s="49">
        <v>32779.646249999998</v>
      </c>
      <c r="D71" s="49">
        <v>29762.1</v>
      </c>
      <c r="E71" s="49">
        <v>41476.903480000001</v>
      </c>
      <c r="F71" s="49">
        <v>40550.861250000002</v>
      </c>
      <c r="G71" s="49">
        <v>49052.35</v>
      </c>
      <c r="H71" s="49">
        <v>72200.649999999994</v>
      </c>
      <c r="I71" s="49">
        <v>58684.614833333326</v>
      </c>
      <c r="J71" s="49">
        <v>53241.09</v>
      </c>
      <c r="K71" s="49">
        <v>63520.037499999999</v>
      </c>
      <c r="L71" s="49">
        <v>59248.625</v>
      </c>
      <c r="M71" s="49">
        <v>61453.224999999999</v>
      </c>
    </row>
    <row r="72" spans="1:13" x14ac:dyDescent="0.2">
      <c r="A72" s="24" t="s">
        <v>182</v>
      </c>
      <c r="B72" s="48">
        <f t="shared" si="5"/>
        <v>25405.43786342593</v>
      </c>
      <c r="C72" s="49">
        <v>26234.739999999998</v>
      </c>
      <c r="D72" s="49">
        <v>17080.138500000001</v>
      </c>
      <c r="E72" s="49">
        <v>26565.43</v>
      </c>
      <c r="F72" s="49">
        <v>22891.096666666665</v>
      </c>
      <c r="G72" s="49">
        <v>28020.466</v>
      </c>
      <c r="H72" s="49">
        <v>27254.3675</v>
      </c>
      <c r="I72" s="49">
        <v>28108.649999999998</v>
      </c>
      <c r="J72" s="49">
        <v>29174.206666666665</v>
      </c>
      <c r="K72" s="49">
        <v>27185.473750000001</v>
      </c>
      <c r="L72" s="49">
        <v>27321.73027777778</v>
      </c>
      <c r="M72" s="49">
        <v>45028.955000000002</v>
      </c>
    </row>
    <row r="73" spans="1:13" x14ac:dyDescent="0.2">
      <c r="A73" s="24" t="s">
        <v>237</v>
      </c>
      <c r="B73" s="48">
        <f>AVERAGE(D73,F73,I73:J73,L73:M73)</f>
        <v>46939.608333333337</v>
      </c>
      <c r="C73" s="49">
        <v>0</v>
      </c>
      <c r="D73" s="49">
        <v>33069</v>
      </c>
      <c r="E73" s="49">
        <v>0</v>
      </c>
      <c r="F73" s="49">
        <v>22046</v>
      </c>
      <c r="G73" s="49">
        <v>0</v>
      </c>
      <c r="H73" s="49">
        <v>0</v>
      </c>
      <c r="I73" s="49">
        <v>35273.599999999999</v>
      </c>
      <c r="J73" s="49">
        <v>35273.599999999999</v>
      </c>
      <c r="K73" s="49">
        <v>0</v>
      </c>
      <c r="L73" s="49">
        <v>77161</v>
      </c>
      <c r="M73" s="49">
        <v>78814.45</v>
      </c>
    </row>
    <row r="74" spans="1:13" x14ac:dyDescent="0.2">
      <c r="A74" s="24" t="s">
        <v>41</v>
      </c>
      <c r="B74" s="48">
        <f>AVERAGE(C74:M74)</f>
        <v>14075.71197058361</v>
      </c>
      <c r="C74" s="49">
        <v>12575.89574444444</v>
      </c>
      <c r="D74" s="49">
        <v>11690.524301851847</v>
      </c>
      <c r="E74" s="49">
        <v>12548.501548148146</v>
      </c>
      <c r="F74" s="49">
        <v>13073.98020592592</v>
      </c>
      <c r="G74" s="49">
        <v>15154.583703703698</v>
      </c>
      <c r="H74" s="49">
        <v>13554.207407407404</v>
      </c>
      <c r="I74" s="49">
        <v>14067.253209876539</v>
      </c>
      <c r="J74" s="49">
        <v>16979.502592592587</v>
      </c>
      <c r="K74" s="49">
        <v>16117.531209876539</v>
      </c>
      <c r="L74" s="49">
        <v>14812.397122962955</v>
      </c>
      <c r="M74" s="49">
        <v>14258.454629629627</v>
      </c>
    </row>
    <row r="75" spans="1:13" x14ac:dyDescent="0.2">
      <c r="A75" s="24" t="s">
        <v>223</v>
      </c>
      <c r="B75" s="48" t="s">
        <v>220</v>
      </c>
      <c r="C75" s="49" t="s">
        <v>220</v>
      </c>
      <c r="D75" s="49" t="s">
        <v>220</v>
      </c>
      <c r="E75" s="49" t="s">
        <v>220</v>
      </c>
      <c r="F75" s="49" t="s">
        <v>220</v>
      </c>
      <c r="G75" s="49" t="s">
        <v>220</v>
      </c>
      <c r="H75" s="49" t="s">
        <v>220</v>
      </c>
      <c r="I75" s="49" t="s">
        <v>220</v>
      </c>
      <c r="J75" s="49" t="s">
        <v>220</v>
      </c>
      <c r="K75" s="49" t="s">
        <v>220</v>
      </c>
      <c r="L75" s="49" t="s">
        <v>220</v>
      </c>
      <c r="M75" s="49" t="s">
        <v>220</v>
      </c>
    </row>
    <row r="76" spans="1:13" x14ac:dyDescent="0.2">
      <c r="A76" s="24" t="s">
        <v>183</v>
      </c>
      <c r="B76" s="48">
        <f>AVERAGE(C76:M76)</f>
        <v>33558.354393939393</v>
      </c>
      <c r="C76" s="49">
        <v>37202.625</v>
      </c>
      <c r="D76" s="49">
        <v>43954.212500000001</v>
      </c>
      <c r="E76" s="49">
        <v>46517.06</v>
      </c>
      <c r="F76" s="49">
        <v>38718.287499999999</v>
      </c>
      <c r="G76" s="49">
        <v>39021.42</v>
      </c>
      <c r="H76" s="49">
        <v>38029.35</v>
      </c>
      <c r="I76" s="49">
        <v>31599.26666666667</v>
      </c>
      <c r="J76" s="49">
        <v>21366.248333333333</v>
      </c>
      <c r="K76" s="49">
        <v>23148.3</v>
      </c>
      <c r="L76" s="49">
        <v>21586.708333333332</v>
      </c>
      <c r="M76" s="49">
        <v>27998.42</v>
      </c>
    </row>
    <row r="77" spans="1:13" x14ac:dyDescent="0.2">
      <c r="A77" s="24" t="s">
        <v>184</v>
      </c>
      <c r="B77" s="48">
        <f t="shared" ref="B77:B80" si="6">AVERAGE(C77:M77)</f>
        <v>53128.772310606058</v>
      </c>
      <c r="C77" s="49">
        <v>53599.337500000001</v>
      </c>
      <c r="D77" s="49">
        <v>57457.387499999997</v>
      </c>
      <c r="E77" s="49">
        <v>62775.985000000001</v>
      </c>
      <c r="F77" s="49">
        <v>49259.03125</v>
      </c>
      <c r="G77" s="49">
        <v>46994.723333333335</v>
      </c>
      <c r="H77" s="49">
        <v>47444.82916666667</v>
      </c>
      <c r="I77" s="49">
        <v>54931.283333333326</v>
      </c>
      <c r="J77" s="49">
        <v>55225.229999999996</v>
      </c>
      <c r="K77" s="49">
        <v>48983.456249999996</v>
      </c>
      <c r="L77" s="49">
        <v>48570.09375</v>
      </c>
      <c r="M77" s="49">
        <v>59175.138333333329</v>
      </c>
    </row>
    <row r="78" spans="1:13" x14ac:dyDescent="0.2">
      <c r="A78" s="24" t="s">
        <v>185</v>
      </c>
      <c r="B78" s="48">
        <f t="shared" si="6"/>
        <v>30159.596060606054</v>
      </c>
      <c r="C78" s="49">
        <v>20805.912499999999</v>
      </c>
      <c r="D78" s="49">
        <v>29073.162499999999</v>
      </c>
      <c r="E78" s="49">
        <v>28108.649999999998</v>
      </c>
      <c r="F78" s="49">
        <v>22597.149999999998</v>
      </c>
      <c r="G78" s="49">
        <v>24250.6</v>
      </c>
      <c r="H78" s="49">
        <v>32104.487499999999</v>
      </c>
      <c r="I78" s="49">
        <v>35457.316666666666</v>
      </c>
      <c r="J78" s="49">
        <v>36375.9</v>
      </c>
      <c r="K78" s="49">
        <v>39131.65</v>
      </c>
      <c r="L78" s="49">
        <v>36513.6875</v>
      </c>
      <c r="M78" s="49">
        <v>27337.040000000001</v>
      </c>
    </row>
    <row r="79" spans="1:13" x14ac:dyDescent="0.2">
      <c r="A79" s="24" t="s">
        <v>186</v>
      </c>
      <c r="B79" s="48">
        <f t="shared" si="6"/>
        <v>57980.144924242406</v>
      </c>
      <c r="C79" s="49">
        <v>42392.620833333327</v>
      </c>
      <c r="D79" s="49">
        <v>66689.149999999994</v>
      </c>
      <c r="E79" s="49">
        <v>71967.942222222206</v>
      </c>
      <c r="F79" s="49">
        <v>69138.705555555542</v>
      </c>
      <c r="G79" s="49">
        <v>53094.116666666661</v>
      </c>
      <c r="H79" s="49">
        <v>50705.799999999996</v>
      </c>
      <c r="I79" s="49">
        <v>55543.672222222216</v>
      </c>
      <c r="J79" s="49">
        <v>55115</v>
      </c>
      <c r="K79" s="49">
        <v>57457.387499999997</v>
      </c>
      <c r="L79" s="49">
        <v>61591.012499999997</v>
      </c>
      <c r="M79" s="49">
        <v>54086.186666666661</v>
      </c>
    </row>
    <row r="80" spans="1:13" x14ac:dyDescent="0.2">
      <c r="A80" s="24" t="s">
        <v>187</v>
      </c>
      <c r="B80" s="48">
        <f t="shared" si="6"/>
        <v>28108.649999999998</v>
      </c>
      <c r="C80" s="49">
        <v>20943.7</v>
      </c>
      <c r="D80" s="49">
        <v>26455.200000000001</v>
      </c>
      <c r="E80" s="49">
        <v>27006.35</v>
      </c>
      <c r="F80" s="49">
        <v>28384.224999999999</v>
      </c>
      <c r="G80" s="49">
        <v>27557.5</v>
      </c>
      <c r="H80" s="49">
        <v>30313.25</v>
      </c>
      <c r="I80" s="49">
        <v>29210.95</v>
      </c>
      <c r="J80" s="49">
        <v>27557.5</v>
      </c>
      <c r="K80" s="49">
        <v>33620.15</v>
      </c>
      <c r="L80" s="49">
        <v>28384.224999999999</v>
      </c>
      <c r="M80" s="49">
        <v>29762.1</v>
      </c>
    </row>
    <row r="81" spans="1:13" x14ac:dyDescent="0.2">
      <c r="A81" s="24" t="s">
        <v>188</v>
      </c>
      <c r="B81" s="48">
        <f>AVERAGE(C81:M81)</f>
        <v>72793.553787878787</v>
      </c>
      <c r="C81" s="49">
        <v>61728.799999999996</v>
      </c>
      <c r="D81" s="49">
        <v>62831.1</v>
      </c>
      <c r="E81" s="49">
        <v>97884.239999999991</v>
      </c>
      <c r="F81" s="49">
        <v>113904.33333333334</v>
      </c>
      <c r="G81" s="49">
        <v>54012.7</v>
      </c>
      <c r="H81" s="49">
        <v>70363.483333333337</v>
      </c>
      <c r="I81" s="49">
        <v>68893.75</v>
      </c>
      <c r="J81" s="49">
        <v>77381.459999999992</v>
      </c>
      <c r="K81" s="49">
        <v>88184</v>
      </c>
      <c r="L81" s="49">
        <v>53185.974999999999</v>
      </c>
      <c r="M81" s="49">
        <v>52359.25</v>
      </c>
    </row>
    <row r="82" spans="1:13" x14ac:dyDescent="0.2">
      <c r="A82" s="24" t="s">
        <v>189</v>
      </c>
      <c r="B82" s="48">
        <f>AVERAGE(C82,E82:G82,I82:J82,M82)</f>
        <v>91884.578571428574</v>
      </c>
      <c r="C82" s="49">
        <v>35273.599999999999</v>
      </c>
      <c r="D82" s="49">
        <v>0</v>
      </c>
      <c r="E82" s="49">
        <v>93695.5</v>
      </c>
      <c r="F82" s="49">
        <v>101962.75</v>
      </c>
      <c r="G82" s="49">
        <v>103616.2</v>
      </c>
      <c r="H82" s="49">
        <v>0</v>
      </c>
      <c r="I82" s="49">
        <v>121253</v>
      </c>
      <c r="J82" s="49">
        <v>132276</v>
      </c>
      <c r="K82" s="49">
        <v>0</v>
      </c>
      <c r="L82" s="49">
        <v>0</v>
      </c>
      <c r="M82" s="49">
        <v>55115</v>
      </c>
    </row>
    <row r="83" spans="1:13" x14ac:dyDescent="0.2">
      <c r="A83" s="24" t="s">
        <v>225</v>
      </c>
      <c r="B83" s="48">
        <f>AVERAGE(G83,K83)</f>
        <v>22597.15</v>
      </c>
      <c r="C83" s="49">
        <v>0</v>
      </c>
      <c r="D83" s="49">
        <v>0</v>
      </c>
      <c r="E83" s="49">
        <v>0</v>
      </c>
      <c r="F83" s="49">
        <v>0</v>
      </c>
      <c r="G83" s="49">
        <v>8818.4</v>
      </c>
      <c r="H83" s="49">
        <v>0</v>
      </c>
      <c r="I83" s="49">
        <v>0</v>
      </c>
      <c r="J83" s="49">
        <v>0</v>
      </c>
      <c r="K83" s="49">
        <v>36375.9</v>
      </c>
      <c r="L83" s="49">
        <v>0</v>
      </c>
      <c r="M83" s="49">
        <v>0</v>
      </c>
    </row>
    <row r="84" spans="1:13" x14ac:dyDescent="0.2">
      <c r="A84" s="24" t="s">
        <v>190</v>
      </c>
      <c r="B84" s="48">
        <f>AVERAGE(C84:L84)</f>
        <v>35684.206749999998</v>
      </c>
      <c r="C84" s="49">
        <v>28935.375</v>
      </c>
      <c r="D84" s="49">
        <v>40096.162499999999</v>
      </c>
      <c r="E84" s="49">
        <v>48501.2</v>
      </c>
      <c r="F84" s="49">
        <v>33069</v>
      </c>
      <c r="G84" s="49">
        <v>32628.079999999998</v>
      </c>
      <c r="H84" s="49">
        <v>34171.299999999996</v>
      </c>
      <c r="I84" s="49">
        <v>32334.133333333335</v>
      </c>
      <c r="J84" s="49">
        <v>32517.85</v>
      </c>
      <c r="K84" s="49">
        <v>36375.9</v>
      </c>
      <c r="L84" s="49">
        <v>38213.066666666666</v>
      </c>
      <c r="M84" s="49">
        <v>0</v>
      </c>
    </row>
    <row r="85" spans="1:13" x14ac:dyDescent="0.2">
      <c r="A85" s="24" t="s">
        <v>214</v>
      </c>
      <c r="B85" s="48">
        <f>AVERAGE(D85,G85:H85,L85:M85)</f>
        <v>136134.04999999999</v>
      </c>
      <c r="C85" s="49">
        <v>0</v>
      </c>
      <c r="D85" s="49">
        <v>44092</v>
      </c>
      <c r="E85" s="49">
        <v>0</v>
      </c>
      <c r="F85" s="49">
        <v>0</v>
      </c>
      <c r="G85" s="49">
        <v>79916.75</v>
      </c>
      <c r="H85" s="49">
        <v>187391</v>
      </c>
      <c r="I85" s="49">
        <v>0</v>
      </c>
      <c r="J85" s="49">
        <v>0</v>
      </c>
      <c r="K85" s="49">
        <v>0</v>
      </c>
      <c r="L85" s="49">
        <v>236994.5</v>
      </c>
      <c r="M85" s="49">
        <v>132276</v>
      </c>
    </row>
    <row r="86" spans="1:13" x14ac:dyDescent="0.2">
      <c r="A86" s="24" t="s">
        <v>191</v>
      </c>
      <c r="B86" s="48">
        <f>AVERAGE(L86:M86)</f>
        <v>22486.92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19841.399999999998</v>
      </c>
      <c r="M86" s="49">
        <v>25132.44</v>
      </c>
    </row>
    <row r="87" spans="1:13" x14ac:dyDescent="0.2">
      <c r="A87" s="24" t="s">
        <v>224</v>
      </c>
      <c r="B87" s="48">
        <f>AVERAGE(C87:M87)</f>
        <v>95390.703787878796</v>
      </c>
      <c r="C87" s="49">
        <v>44092</v>
      </c>
      <c r="D87" s="49">
        <v>44092</v>
      </c>
      <c r="E87" s="49">
        <v>59524.2</v>
      </c>
      <c r="F87" s="49">
        <v>66138</v>
      </c>
      <c r="G87" s="49">
        <v>138522.36666666667</v>
      </c>
      <c r="H87" s="49">
        <v>148810.5</v>
      </c>
      <c r="I87" s="49">
        <v>141461.83333333334</v>
      </c>
      <c r="J87" s="49">
        <v>114547.34166666666</v>
      </c>
      <c r="K87" s="49">
        <v>99207</v>
      </c>
      <c r="L87" s="49">
        <v>44092</v>
      </c>
      <c r="M87" s="49">
        <v>148810.5</v>
      </c>
    </row>
    <row r="88" spans="1:13" x14ac:dyDescent="0.2">
      <c r="A88" s="24" t="s">
        <v>232</v>
      </c>
      <c r="B88" s="48">
        <f>AVERAGE(C88:M88)</f>
        <v>60041.946969696968</v>
      </c>
      <c r="C88" s="49">
        <v>66138</v>
      </c>
      <c r="D88" s="49">
        <v>66138</v>
      </c>
      <c r="E88" s="49">
        <v>66138</v>
      </c>
      <c r="F88" s="49">
        <v>66138</v>
      </c>
      <c r="G88" s="49">
        <v>66138</v>
      </c>
      <c r="H88" s="49">
        <v>51440.666666666672</v>
      </c>
      <c r="I88" s="49">
        <v>44092</v>
      </c>
      <c r="J88" s="49">
        <v>48501.2</v>
      </c>
      <c r="K88" s="49">
        <v>57870.75</v>
      </c>
      <c r="L88" s="49">
        <v>62831.1</v>
      </c>
      <c r="M88" s="49">
        <v>65035.7</v>
      </c>
    </row>
    <row r="89" spans="1:13" x14ac:dyDescent="0.2">
      <c r="A89" s="24" t="s">
        <v>251</v>
      </c>
      <c r="B89" s="48">
        <f>AVERAGE(H89)</f>
        <v>13227.6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13227.6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</row>
    <row r="90" spans="1:13" x14ac:dyDescent="0.2">
      <c r="A90" s="44" t="s">
        <v>226</v>
      </c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x14ac:dyDescent="0.2">
      <c r="A91" s="24" t="s">
        <v>238</v>
      </c>
      <c r="B91" s="48">
        <f>AVERAGE(C91:M91)</f>
        <v>45103.918915681825</v>
      </c>
      <c r="C91" s="49">
        <v>29762.1</v>
      </c>
      <c r="D91" s="49">
        <v>36008.466666666667</v>
      </c>
      <c r="E91" s="49">
        <v>57044.025000000001</v>
      </c>
      <c r="F91" s="49">
        <v>57732.962500000001</v>
      </c>
      <c r="G91" s="49">
        <v>51808.1</v>
      </c>
      <c r="H91" s="49">
        <v>23515.733333333334</v>
      </c>
      <c r="I91" s="49">
        <v>46664.033333333326</v>
      </c>
      <c r="J91" s="49">
        <v>44147.114999999998</v>
      </c>
      <c r="K91" s="49">
        <v>51440.666666666672</v>
      </c>
      <c r="L91" s="49">
        <v>47398.9</v>
      </c>
      <c r="M91" s="49">
        <v>50621.005572499998</v>
      </c>
    </row>
    <row r="92" spans="1:13" x14ac:dyDescent="0.2">
      <c r="A92" s="24" t="s">
        <v>239</v>
      </c>
      <c r="B92" s="48">
        <f>AVERAGE(D92,G92:I92,K92:M92)</f>
        <v>89141.426285714289</v>
      </c>
      <c r="C92" s="49">
        <v>0</v>
      </c>
      <c r="D92" s="49">
        <v>143299</v>
      </c>
      <c r="E92" s="49">
        <v>0</v>
      </c>
      <c r="F92" s="49">
        <v>0</v>
      </c>
      <c r="G92" s="49">
        <v>70547.199999999997</v>
      </c>
      <c r="H92" s="49">
        <v>9920.6999999999989</v>
      </c>
      <c r="I92" s="49">
        <v>220460</v>
      </c>
      <c r="J92" s="49">
        <v>0</v>
      </c>
      <c r="K92" s="49">
        <v>49603.5</v>
      </c>
      <c r="L92" s="49">
        <v>61728.799999999996</v>
      </c>
      <c r="M92" s="49">
        <v>68430.784</v>
      </c>
    </row>
    <row r="93" spans="1:13" x14ac:dyDescent="0.2">
      <c r="A93" s="24" t="s">
        <v>240</v>
      </c>
      <c r="B93" s="48">
        <f>AVERAGE(E93:H93,J93:K93,M93)</f>
        <v>82624.733666666667</v>
      </c>
      <c r="C93" s="49">
        <v>0</v>
      </c>
      <c r="D93" s="49">
        <v>0</v>
      </c>
      <c r="E93" s="49">
        <v>132276</v>
      </c>
      <c r="F93" s="49">
        <v>117119.375</v>
      </c>
      <c r="G93" s="49">
        <v>66027.77</v>
      </c>
      <c r="H93" s="49">
        <v>12125.3</v>
      </c>
      <c r="I93" s="49">
        <v>0</v>
      </c>
      <c r="J93" s="49">
        <v>64903.423999999999</v>
      </c>
      <c r="K93" s="49">
        <v>97737.266666666663</v>
      </c>
      <c r="L93" s="49">
        <v>0</v>
      </c>
      <c r="M93" s="49">
        <v>88184</v>
      </c>
    </row>
    <row r="94" spans="1:13" x14ac:dyDescent="0.2">
      <c r="A94" s="24" t="s">
        <v>252</v>
      </c>
      <c r="B94" s="48">
        <f>AVERAGE(G94,K94)</f>
        <v>84877.1</v>
      </c>
      <c r="C94" s="49">
        <v>0</v>
      </c>
      <c r="D94" s="49">
        <v>0</v>
      </c>
      <c r="E94" s="49">
        <v>0</v>
      </c>
      <c r="F94" s="49">
        <v>0</v>
      </c>
      <c r="G94" s="49">
        <v>70547.199999999997</v>
      </c>
      <c r="H94" s="49">
        <v>0</v>
      </c>
      <c r="I94" s="49">
        <v>0</v>
      </c>
      <c r="J94" s="49">
        <v>0</v>
      </c>
      <c r="K94" s="49">
        <v>99207</v>
      </c>
      <c r="L94" s="49">
        <v>0</v>
      </c>
      <c r="M94" s="49">
        <v>0</v>
      </c>
    </row>
    <row r="95" spans="1:13" x14ac:dyDescent="0.2">
      <c r="A95" s="24" t="s">
        <v>241</v>
      </c>
      <c r="B95" s="48">
        <f>AVERAGE(D95,L95:M95)</f>
        <v>52910.400000000001</v>
      </c>
      <c r="C95" s="49">
        <v>0</v>
      </c>
      <c r="D95" s="49">
        <v>26455.200000000001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66138</v>
      </c>
      <c r="M95" s="49">
        <v>66138</v>
      </c>
    </row>
    <row r="96" spans="1:13" x14ac:dyDescent="0.2">
      <c r="A96" s="24" t="s">
        <v>233</v>
      </c>
      <c r="B96" s="48">
        <f>AVERAGE(D96,G96,J96,L96:M96)</f>
        <v>35466.869933333335</v>
      </c>
      <c r="C96" s="49">
        <v>0</v>
      </c>
      <c r="D96" s="49">
        <v>33069</v>
      </c>
      <c r="E96" s="49">
        <v>0</v>
      </c>
      <c r="F96" s="49">
        <v>0</v>
      </c>
      <c r="G96" s="49">
        <v>30037.674999999999</v>
      </c>
      <c r="H96" s="49">
        <v>0</v>
      </c>
      <c r="I96" s="49">
        <v>0</v>
      </c>
      <c r="J96" s="49">
        <v>33759.774666666664</v>
      </c>
      <c r="K96" s="49">
        <v>0</v>
      </c>
      <c r="L96" s="49">
        <v>39682.799999999996</v>
      </c>
      <c r="M96" s="49">
        <v>40785.1</v>
      </c>
    </row>
    <row r="97" spans="1:13" x14ac:dyDescent="0.2">
      <c r="A97" s="24" t="s">
        <v>242</v>
      </c>
      <c r="B97" s="48">
        <f>AVERAGE(C97:G97)</f>
        <v>31746.239999999998</v>
      </c>
      <c r="C97" s="49">
        <v>35273.599999999999</v>
      </c>
      <c r="D97" s="49">
        <v>35273.599999999999</v>
      </c>
      <c r="E97" s="49">
        <v>35273.599999999999</v>
      </c>
      <c r="F97" s="49">
        <v>30864.399999999998</v>
      </c>
      <c r="G97" s="49">
        <v>22046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</row>
    <row r="98" spans="1:13" x14ac:dyDescent="0.2">
      <c r="A98" s="24" t="s">
        <v>243</v>
      </c>
      <c r="B98" s="48">
        <f>AVERAGE(C98:J98)</f>
        <v>53191.486499999999</v>
      </c>
      <c r="C98" s="49">
        <v>77161</v>
      </c>
      <c r="D98" s="49">
        <v>44092</v>
      </c>
      <c r="E98" s="49">
        <v>55666.15</v>
      </c>
      <c r="F98" s="49">
        <v>49052.35</v>
      </c>
      <c r="G98" s="49">
        <v>44532.92</v>
      </c>
      <c r="H98" s="49">
        <v>55115</v>
      </c>
      <c r="I98" s="49">
        <v>63757.031999999999</v>
      </c>
      <c r="J98" s="49">
        <v>36155.440000000002</v>
      </c>
      <c r="K98" s="49">
        <v>0</v>
      </c>
      <c r="L98" s="49">
        <v>0</v>
      </c>
      <c r="M98" s="49">
        <v>0</v>
      </c>
    </row>
    <row r="99" spans="1:13" x14ac:dyDescent="0.2">
      <c r="A99" s="24" t="s">
        <v>244</v>
      </c>
      <c r="B99" s="48">
        <f>AVERAGE(C99:L99)</f>
        <v>30585.150666666665</v>
      </c>
      <c r="C99" s="49">
        <v>43540.85</v>
      </c>
      <c r="D99" s="49">
        <v>29762.1</v>
      </c>
      <c r="E99" s="49">
        <v>49603.5</v>
      </c>
      <c r="F99" s="49">
        <v>26455.200000000001</v>
      </c>
      <c r="G99" s="49">
        <v>18959.559999999998</v>
      </c>
      <c r="H99" s="49">
        <v>16534.5</v>
      </c>
      <c r="I99" s="49">
        <v>16534.5</v>
      </c>
      <c r="J99" s="49">
        <v>22891.096666666668</v>
      </c>
      <c r="K99" s="49">
        <v>46847.75</v>
      </c>
      <c r="L99" s="49">
        <v>34722.449999999997</v>
      </c>
      <c r="M99" s="49">
        <v>0</v>
      </c>
    </row>
    <row r="100" spans="1:13" x14ac:dyDescent="0.2">
      <c r="A100" s="24" t="s">
        <v>227</v>
      </c>
      <c r="B100" s="48">
        <f>AVERAGE(E100:H100,J100,L100:M100)</f>
        <v>18319.176190476192</v>
      </c>
      <c r="C100" s="49">
        <v>0</v>
      </c>
      <c r="D100" s="49">
        <v>0</v>
      </c>
      <c r="E100" s="49">
        <v>11023</v>
      </c>
      <c r="F100" s="49">
        <v>23515.733333333334</v>
      </c>
      <c r="G100" s="49">
        <v>17636.8</v>
      </c>
      <c r="H100" s="49">
        <v>17636.8</v>
      </c>
      <c r="I100" s="49">
        <v>0</v>
      </c>
      <c r="J100" s="49">
        <v>11023</v>
      </c>
      <c r="K100" s="49">
        <v>0</v>
      </c>
      <c r="L100" s="49">
        <v>14329.9</v>
      </c>
      <c r="M100" s="49">
        <v>33069</v>
      </c>
    </row>
    <row r="101" spans="1:13" x14ac:dyDescent="0.2">
      <c r="A101" s="24" t="s">
        <v>225</v>
      </c>
      <c r="B101" s="48">
        <f>AVERAGE(C101:H101,K101)</f>
        <v>16314.039999999999</v>
      </c>
      <c r="C101" s="49">
        <v>17636.8</v>
      </c>
      <c r="D101" s="49">
        <v>15432.199999999999</v>
      </c>
      <c r="E101" s="49">
        <v>13227.6</v>
      </c>
      <c r="F101" s="49">
        <v>13227.6</v>
      </c>
      <c r="G101" s="49">
        <v>21605.079999999998</v>
      </c>
      <c r="H101" s="49">
        <v>17636.8</v>
      </c>
      <c r="I101" s="49">
        <v>0</v>
      </c>
      <c r="J101" s="49">
        <v>0</v>
      </c>
      <c r="K101" s="49">
        <v>15432.199999999999</v>
      </c>
      <c r="L101" s="49">
        <v>0</v>
      </c>
      <c r="M101" s="49">
        <v>0</v>
      </c>
    </row>
    <row r="102" spans="1:13" x14ac:dyDescent="0.2">
      <c r="A102" s="24" t="s">
        <v>245</v>
      </c>
      <c r="B102" s="48">
        <f>AVERAGE(C102:J102)</f>
        <v>126849.46895833332</v>
      </c>
      <c r="C102" s="49">
        <v>176368</v>
      </c>
      <c r="D102" s="49">
        <v>159833.5</v>
      </c>
      <c r="E102" s="49">
        <v>163140.4</v>
      </c>
      <c r="F102" s="49">
        <v>183716.66666666669</v>
      </c>
      <c r="G102" s="49">
        <v>131669.73499999999</v>
      </c>
      <c r="H102" s="49">
        <v>60626.5</v>
      </c>
      <c r="I102" s="49">
        <v>71098.349999999991</v>
      </c>
      <c r="J102" s="49">
        <v>68342.599999999991</v>
      </c>
      <c r="K102" s="49">
        <v>0</v>
      </c>
      <c r="L102" s="49">
        <v>0</v>
      </c>
      <c r="M102" s="49">
        <v>0</v>
      </c>
    </row>
    <row r="103" spans="1:13" x14ac:dyDescent="0.2">
      <c r="A103" s="24" t="s">
        <v>183</v>
      </c>
      <c r="B103" s="48">
        <f>AVERAGE(C103,J103:K103,M103)</f>
        <v>23699.45</v>
      </c>
      <c r="C103" s="49">
        <v>21494.85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22046</v>
      </c>
      <c r="K103" s="49">
        <v>30864.399999999998</v>
      </c>
      <c r="L103" s="49">
        <v>0</v>
      </c>
      <c r="M103" s="49">
        <v>20392.55</v>
      </c>
    </row>
    <row r="104" spans="1:13" x14ac:dyDescent="0.2">
      <c r="A104" s="24" t="s">
        <v>184</v>
      </c>
      <c r="B104" s="48">
        <f>AVERAGE(C104,I104:J104,L104:M104)</f>
        <v>60551.593203500008</v>
      </c>
      <c r="C104" s="49">
        <v>60764.287499999999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66138</v>
      </c>
      <c r="J104" s="49">
        <v>44092</v>
      </c>
      <c r="K104" s="49">
        <v>0</v>
      </c>
      <c r="L104" s="49">
        <v>66138</v>
      </c>
      <c r="M104" s="49">
        <v>65625.678517499997</v>
      </c>
    </row>
    <row r="105" spans="1:13" x14ac:dyDescent="0.2">
      <c r="A105" s="24" t="s">
        <v>185</v>
      </c>
      <c r="B105" s="48">
        <f>AVERAGE(J105,M105)</f>
        <v>31966.699999999997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44092</v>
      </c>
      <c r="K105" s="49">
        <v>0</v>
      </c>
      <c r="L105" s="49">
        <v>0</v>
      </c>
      <c r="M105" s="49">
        <v>19841.399999999998</v>
      </c>
    </row>
    <row r="106" spans="1:13" x14ac:dyDescent="0.2">
      <c r="A106" s="24" t="s">
        <v>186</v>
      </c>
      <c r="B106" s="48">
        <f>AVERAGE(D106,H106,K106,M106)</f>
        <v>63657.824999999997</v>
      </c>
      <c r="C106" s="49">
        <v>0</v>
      </c>
      <c r="D106" s="49">
        <v>55115</v>
      </c>
      <c r="E106" s="49">
        <v>0</v>
      </c>
      <c r="F106" s="49">
        <v>0</v>
      </c>
      <c r="G106" s="49">
        <v>0</v>
      </c>
      <c r="H106" s="49">
        <v>61728.799999999996</v>
      </c>
      <c r="I106" s="49">
        <v>0</v>
      </c>
      <c r="J106" s="49">
        <v>0</v>
      </c>
      <c r="K106" s="49">
        <v>60626.5</v>
      </c>
      <c r="L106" s="49">
        <v>0</v>
      </c>
      <c r="M106" s="49">
        <v>77161</v>
      </c>
    </row>
    <row r="107" spans="1:13" x14ac:dyDescent="0.2">
      <c r="A107" s="24" t="s">
        <v>187</v>
      </c>
      <c r="B107" s="48">
        <f>AVERAGE(E107,I107,K107,M107)</f>
        <v>25352.899999999998</v>
      </c>
      <c r="C107" s="49">
        <v>0</v>
      </c>
      <c r="D107" s="49">
        <v>0</v>
      </c>
      <c r="E107" s="49">
        <v>22046</v>
      </c>
      <c r="F107" s="49">
        <v>0</v>
      </c>
      <c r="G107" s="49">
        <v>0</v>
      </c>
      <c r="H107" s="49">
        <v>0</v>
      </c>
      <c r="I107" s="49">
        <v>26455.200000000001</v>
      </c>
      <c r="J107" s="49">
        <v>0</v>
      </c>
      <c r="K107" s="49">
        <v>26455.200000000001</v>
      </c>
      <c r="L107" s="49">
        <v>0</v>
      </c>
      <c r="M107" s="49">
        <v>26455.200000000001</v>
      </c>
    </row>
    <row r="108" spans="1:13" x14ac:dyDescent="0.2">
      <c r="A108" s="24" t="s">
        <v>189</v>
      </c>
      <c r="B108" s="48">
        <f>AVERAGE(C108:E108,J108:M108)</f>
        <v>110282.49047619048</v>
      </c>
      <c r="C108" s="49">
        <v>110230</v>
      </c>
      <c r="D108" s="49">
        <v>104718.5</v>
      </c>
      <c r="E108" s="49">
        <v>110230</v>
      </c>
      <c r="F108" s="49">
        <v>0</v>
      </c>
      <c r="G108" s="49">
        <v>0</v>
      </c>
      <c r="H108" s="49">
        <v>0</v>
      </c>
      <c r="I108" s="49">
        <v>0</v>
      </c>
      <c r="J108" s="49">
        <v>113904.33333333334</v>
      </c>
      <c r="K108" s="49">
        <v>110230</v>
      </c>
      <c r="L108" s="49">
        <v>110230</v>
      </c>
      <c r="M108" s="49">
        <v>112434.59999999999</v>
      </c>
    </row>
    <row r="109" spans="1:13" x14ac:dyDescent="0.2">
      <c r="A109" s="24" t="s">
        <v>191</v>
      </c>
      <c r="B109" s="48">
        <f>AVERAGE(C109:D109)</f>
        <v>104718.5</v>
      </c>
      <c r="C109" s="49">
        <v>99207</v>
      </c>
      <c r="D109" s="49">
        <v>110230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</row>
    <row r="110" spans="1:13" x14ac:dyDescent="0.2">
      <c r="A110" s="24" t="s">
        <v>224</v>
      </c>
      <c r="B110" s="48">
        <f>AVERAGE(I110:J110,L110:M110)</f>
        <v>192075.77499999999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198414</v>
      </c>
      <c r="J110" s="49">
        <v>216050.8</v>
      </c>
      <c r="K110" s="49">
        <v>0</v>
      </c>
      <c r="L110" s="49">
        <v>149912.79999999999</v>
      </c>
      <c r="M110" s="49">
        <v>203925.5</v>
      </c>
    </row>
    <row r="111" spans="1:13" x14ac:dyDescent="0.2">
      <c r="A111" s="24" t="s">
        <v>192</v>
      </c>
      <c r="B111" s="48">
        <f>AVERAGE(C111:M111)</f>
        <v>93820.761363636368</v>
      </c>
      <c r="C111" s="49">
        <v>137787.5</v>
      </c>
      <c r="D111" s="49">
        <v>122630.875</v>
      </c>
      <c r="E111" s="49">
        <v>92593.2</v>
      </c>
      <c r="F111" s="49">
        <v>88184</v>
      </c>
      <c r="G111" s="49">
        <v>88184</v>
      </c>
      <c r="H111" s="49">
        <v>88184</v>
      </c>
      <c r="I111" s="49">
        <v>88184</v>
      </c>
      <c r="J111" s="49">
        <v>88184</v>
      </c>
      <c r="K111" s="49">
        <v>88184</v>
      </c>
      <c r="L111" s="49">
        <v>82672.5</v>
      </c>
      <c r="M111" s="49">
        <v>67240.3</v>
      </c>
    </row>
    <row r="112" spans="1:13" x14ac:dyDescent="0.2">
      <c r="A112" s="44" t="s">
        <v>204</v>
      </c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x14ac:dyDescent="0.2">
      <c r="A113" s="24" t="s">
        <v>84</v>
      </c>
      <c r="B113" s="48">
        <f>AVERAGE(C113:F113,H113:M113)</f>
        <v>189498.23016666665</v>
      </c>
      <c r="C113" s="49">
        <v>184635.25</v>
      </c>
      <c r="D113" s="49">
        <v>187391</v>
      </c>
      <c r="E113" s="49">
        <v>176368</v>
      </c>
      <c r="F113" s="49">
        <v>176368</v>
      </c>
      <c r="G113" s="49">
        <v>0</v>
      </c>
      <c r="H113" s="49">
        <v>154322</v>
      </c>
      <c r="I113" s="49">
        <v>231483</v>
      </c>
      <c r="J113" s="49">
        <v>220460</v>
      </c>
      <c r="K113" s="49">
        <v>196209.4</v>
      </c>
      <c r="L113" s="49">
        <v>191524.625</v>
      </c>
      <c r="M113" s="49">
        <v>176221.02666666664</v>
      </c>
    </row>
    <row r="114" spans="1:13" x14ac:dyDescent="0.2">
      <c r="A114" s="24" t="s">
        <v>246</v>
      </c>
      <c r="B114" s="48">
        <f>AVERAGE(C114:M114)</f>
        <v>117378.3626118687</v>
      </c>
      <c r="C114" s="49">
        <v>104374.03125</v>
      </c>
      <c r="D114" s="49">
        <v>107709.63697916668</v>
      </c>
      <c r="E114" s="49">
        <v>111727.29083333332</v>
      </c>
      <c r="F114" s="49">
        <v>114340.66041666665</v>
      </c>
      <c r="G114" s="49">
        <v>114878.03166666668</v>
      </c>
      <c r="H114" s="49">
        <v>122393.57430555554</v>
      </c>
      <c r="I114" s="49">
        <v>117347.10711805556</v>
      </c>
      <c r="J114" s="49">
        <v>118203.30333333333</v>
      </c>
      <c r="K114" s="49">
        <v>118972.3413</v>
      </c>
      <c r="L114" s="49">
        <v>130492.41736111112</v>
      </c>
      <c r="M114" s="49">
        <v>130723.59416666666</v>
      </c>
    </row>
    <row r="115" spans="1:13" x14ac:dyDescent="0.2">
      <c r="A115" s="24" t="s">
        <v>247</v>
      </c>
      <c r="B115" s="48">
        <f t="shared" ref="B115:B116" si="7">AVERAGE(C115:M115)</f>
        <v>123884.92914204545</v>
      </c>
      <c r="C115" s="49">
        <v>106433.954375</v>
      </c>
      <c r="D115" s="49">
        <v>110416.35759375</v>
      </c>
      <c r="E115" s="49">
        <v>112284.87091666668</v>
      </c>
      <c r="F115" s="49">
        <v>116598.65307291666</v>
      </c>
      <c r="G115" s="49">
        <v>119016.24958333332</v>
      </c>
      <c r="H115" s="49">
        <v>130541.02572916665</v>
      </c>
      <c r="I115" s="49">
        <v>126529.57231249999</v>
      </c>
      <c r="J115" s="49">
        <v>128904.79916666668</v>
      </c>
      <c r="K115" s="49">
        <v>132103.30633333331</v>
      </c>
      <c r="L115" s="49">
        <v>136231.64947916666</v>
      </c>
      <c r="M115" s="49">
        <v>143673.78200000001</v>
      </c>
    </row>
    <row r="116" spans="1:13" x14ac:dyDescent="0.2">
      <c r="A116" s="24" t="s">
        <v>87</v>
      </c>
      <c r="B116" s="48">
        <f t="shared" si="7"/>
        <v>161747.49363636362</v>
      </c>
      <c r="C116" s="49">
        <v>268226.33333333331</v>
      </c>
      <c r="D116" s="49">
        <v>77161</v>
      </c>
      <c r="E116" s="49">
        <v>92593.2</v>
      </c>
      <c r="F116" s="49">
        <v>110230</v>
      </c>
      <c r="G116" s="49">
        <v>110230</v>
      </c>
      <c r="H116" s="49">
        <v>110230</v>
      </c>
      <c r="I116" s="49">
        <v>220460</v>
      </c>
      <c r="J116" s="49">
        <v>154322</v>
      </c>
      <c r="K116" s="49">
        <v>226632.88</v>
      </c>
      <c r="L116" s="49">
        <v>60075.35</v>
      </c>
      <c r="M116" s="49">
        <v>349061.66666666669</v>
      </c>
    </row>
    <row r="117" spans="1:13" x14ac:dyDescent="0.2">
      <c r="A117" s="24" t="s">
        <v>88</v>
      </c>
      <c r="B117" s="48">
        <f>AVERAGE(D117:J117,L117:M117)</f>
        <v>171658.72944444444</v>
      </c>
      <c r="C117" s="49">
        <v>0</v>
      </c>
      <c r="D117" s="49">
        <v>60332.55333333333</v>
      </c>
      <c r="E117" s="49">
        <v>76499.62</v>
      </c>
      <c r="F117" s="49">
        <v>131449.27499999999</v>
      </c>
      <c r="G117" s="49">
        <v>115374.06666666668</v>
      </c>
      <c r="H117" s="49">
        <v>272819.25</v>
      </c>
      <c r="I117" s="49">
        <v>199516.3</v>
      </c>
      <c r="J117" s="49">
        <v>159833.5</v>
      </c>
      <c r="K117" s="49">
        <v>0</v>
      </c>
      <c r="L117" s="49">
        <v>264552</v>
      </c>
      <c r="M117" s="49">
        <v>264552</v>
      </c>
    </row>
    <row r="118" spans="1:13" x14ac:dyDescent="0.2">
      <c r="A118" s="44" t="s">
        <v>7</v>
      </c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x14ac:dyDescent="0.2">
      <c r="A119" s="24" t="s">
        <v>103</v>
      </c>
      <c r="B119" s="48">
        <f>AVERAGE(C119:M119)</f>
        <v>10441.546015712684</v>
      </c>
      <c r="C119" s="49">
        <v>8846.2962962962974</v>
      </c>
      <c r="D119" s="49">
        <v>9262.2685185185182</v>
      </c>
      <c r="E119" s="49">
        <v>8044.4444444444443</v>
      </c>
      <c r="F119" s="49">
        <v>11833.333333333334</v>
      </c>
      <c r="G119" s="49">
        <v>7920</v>
      </c>
      <c r="H119" s="49">
        <v>7666.666666666667</v>
      </c>
      <c r="I119" s="49">
        <v>15022.222222222224</v>
      </c>
      <c r="J119" s="49">
        <v>11260</v>
      </c>
      <c r="K119" s="49">
        <v>10426.543209876543</v>
      </c>
      <c r="L119" s="49">
        <v>12174.537037037038</v>
      </c>
      <c r="M119" s="49">
        <v>12400.694444444445</v>
      </c>
    </row>
    <row r="120" spans="1:13" x14ac:dyDescent="0.2">
      <c r="A120" s="24" t="s">
        <v>151</v>
      </c>
      <c r="B120" s="48">
        <f>AVERAGE(C120:I120,K120:M120)</f>
        <v>26889.021111111109</v>
      </c>
      <c r="C120" s="49">
        <v>17468.5</v>
      </c>
      <c r="D120" s="49">
        <v>74400</v>
      </c>
      <c r="E120" s="49">
        <v>18290</v>
      </c>
      <c r="F120" s="49">
        <v>26660</v>
      </c>
      <c r="G120" s="49">
        <v>30018.333333333332</v>
      </c>
      <c r="H120" s="49">
        <v>18600</v>
      </c>
      <c r="I120" s="49">
        <v>34720</v>
      </c>
      <c r="J120" s="49">
        <v>0</v>
      </c>
      <c r="K120" s="49">
        <v>16326.666666666666</v>
      </c>
      <c r="L120" s="49">
        <v>17980</v>
      </c>
      <c r="M120" s="49">
        <v>14426.71111111111</v>
      </c>
    </row>
    <row r="121" spans="1:13" x14ac:dyDescent="0.2">
      <c r="A121" s="24" t="s">
        <v>152</v>
      </c>
      <c r="B121" s="48">
        <f>AVERAGE(C121:M121)</f>
        <v>21846.328391919193</v>
      </c>
      <c r="C121" s="49">
        <v>12095.448422222224</v>
      </c>
      <c r="D121" s="49">
        <v>15282.138888888891</v>
      </c>
      <c r="E121" s="49">
        <v>18342.958333333336</v>
      </c>
      <c r="F121" s="49">
        <v>25867.777777777777</v>
      </c>
      <c r="G121" s="49">
        <v>34582.222222222219</v>
      </c>
      <c r="H121" s="49">
        <v>26040</v>
      </c>
      <c r="I121" s="49">
        <v>24800</v>
      </c>
      <c r="J121" s="49">
        <v>24335</v>
      </c>
      <c r="K121" s="49">
        <v>21170.416666666664</v>
      </c>
      <c r="L121" s="49">
        <v>19284.583333333336</v>
      </c>
      <c r="M121" s="49">
        <v>18509.066666666669</v>
      </c>
    </row>
    <row r="122" spans="1:13" x14ac:dyDescent="0.2">
      <c r="A122" s="24" t="s">
        <v>106</v>
      </c>
      <c r="B122" s="48">
        <f>AVERAGE(H122:M122)</f>
        <v>36779.424768817182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43669.747983870941</v>
      </c>
      <c r="I122" s="49">
        <v>39150.910618279544</v>
      </c>
      <c r="J122" s="49">
        <v>33478.154795698909</v>
      </c>
      <c r="K122" s="49">
        <v>38076.760752688155</v>
      </c>
      <c r="L122" s="49">
        <v>42299.280913978473</v>
      </c>
      <c r="M122" s="49">
        <v>24001.693548387084</v>
      </c>
    </row>
    <row r="123" spans="1:13" x14ac:dyDescent="0.2">
      <c r="A123" s="24" t="s">
        <v>107</v>
      </c>
      <c r="B123" s="48">
        <f>AVERAGE(C123:F123,H123:M123)</f>
        <v>20047.527777777777</v>
      </c>
      <c r="C123" s="49">
        <v>22630</v>
      </c>
      <c r="D123" s="49">
        <v>13640</v>
      </c>
      <c r="E123" s="49">
        <v>20287.777777777777</v>
      </c>
      <c r="F123" s="49">
        <v>23120.833333333336</v>
      </c>
      <c r="G123" s="49">
        <v>0</v>
      </c>
      <c r="H123" s="49">
        <v>24800</v>
      </c>
      <c r="I123" s="49">
        <v>12400</v>
      </c>
      <c r="J123" s="49">
        <v>23560</v>
      </c>
      <c r="K123" s="49">
        <v>22320</v>
      </c>
      <c r="L123" s="49">
        <v>17360</v>
      </c>
      <c r="M123" s="49">
        <v>20356.666666666668</v>
      </c>
    </row>
    <row r="124" spans="1:13" x14ac:dyDescent="0.2">
      <c r="A124" s="24" t="s">
        <v>248</v>
      </c>
      <c r="B124" s="48">
        <f>AVERAGE(D124,F124:K124)</f>
        <v>26096.907142857144</v>
      </c>
      <c r="C124" s="49">
        <v>0</v>
      </c>
      <c r="D124" s="49">
        <v>21080</v>
      </c>
      <c r="E124" s="49">
        <v>0</v>
      </c>
      <c r="F124" s="49">
        <v>34306.666666666672</v>
      </c>
      <c r="G124" s="49">
        <v>33920.199999999997</v>
      </c>
      <c r="H124" s="49">
        <v>24683.75</v>
      </c>
      <c r="I124" s="49">
        <v>24471.4</v>
      </c>
      <c r="J124" s="49">
        <v>22103</v>
      </c>
      <c r="K124" s="49">
        <v>22113.333333333332</v>
      </c>
      <c r="L124" s="49">
        <v>0</v>
      </c>
      <c r="M124" s="49">
        <v>0</v>
      </c>
    </row>
    <row r="125" spans="1:13" x14ac:dyDescent="0.2">
      <c r="A125" s="24" t="s">
        <v>153</v>
      </c>
      <c r="B125" s="48">
        <f>AVERAGE(C125:M125)</f>
        <v>102350.50547138053</v>
      </c>
      <c r="C125" s="49">
        <v>78647.574074074117</v>
      </c>
      <c r="D125" s="49">
        <v>60815.972222222263</v>
      </c>
      <c r="E125" s="49">
        <v>54766.666666666701</v>
      </c>
      <c r="F125" s="49">
        <v>73194.444444444482</v>
      </c>
      <c r="G125" s="49">
        <v>141394.44444444453</v>
      </c>
      <c r="H125" s="49">
        <v>118994.79166666673</v>
      </c>
      <c r="I125" s="49">
        <v>69750.000000000044</v>
      </c>
      <c r="J125" s="49">
        <v>69750.000000000044</v>
      </c>
      <c r="K125" s="49">
        <v>37458.333333333358</v>
      </c>
      <c r="L125" s="49">
        <v>69750.000000000044</v>
      </c>
      <c r="M125" s="49">
        <v>351333.33333333355</v>
      </c>
    </row>
    <row r="126" spans="1:13" x14ac:dyDescent="0.2">
      <c r="A126" s="24" t="s">
        <v>154</v>
      </c>
      <c r="B126" s="48">
        <f>AVERAGE(C126:M126)</f>
        <v>304980.39031385275</v>
      </c>
      <c r="C126" s="49">
        <v>215416.71428571426</v>
      </c>
      <c r="D126" s="49">
        <v>205242.25</v>
      </c>
      <c r="E126" s="49">
        <v>221895.8</v>
      </c>
      <c r="F126" s="49">
        <v>266158.03571428568</v>
      </c>
      <c r="G126" s="49">
        <v>262220.67857142858</v>
      </c>
      <c r="H126" s="49">
        <v>246579.46428571426</v>
      </c>
      <c r="I126" s="49">
        <v>304803.57142857136</v>
      </c>
      <c r="J126" s="49">
        <v>317751.08571428573</v>
      </c>
      <c r="K126" s="49">
        <v>238573.80952380953</v>
      </c>
      <c r="L126" s="49">
        <v>241591.07142857142</v>
      </c>
      <c r="M126" s="49">
        <v>834551.81249999977</v>
      </c>
    </row>
    <row r="127" spans="1:13" x14ac:dyDescent="0.2">
      <c r="A127" s="24" t="s">
        <v>113</v>
      </c>
      <c r="B127" s="48">
        <f>AVERAGE(C127:M127)</f>
        <v>89991.076388888891</v>
      </c>
      <c r="C127" s="49">
        <v>90853.125</v>
      </c>
      <c r="D127" s="49">
        <v>96670.138888888876</v>
      </c>
      <c r="E127" s="49">
        <v>112322.22222222222</v>
      </c>
      <c r="F127" s="49">
        <v>98828.125</v>
      </c>
      <c r="G127" s="49">
        <v>91933.645833333328</v>
      </c>
      <c r="H127" s="49">
        <v>65871.09375</v>
      </c>
      <c r="I127" s="49">
        <v>73674.21875</v>
      </c>
      <c r="J127" s="49">
        <v>74872.1875</v>
      </c>
      <c r="K127" s="49">
        <v>93270.833333333328</v>
      </c>
      <c r="L127" s="49">
        <v>96593.75</v>
      </c>
      <c r="M127" s="49">
        <v>95012.5</v>
      </c>
    </row>
    <row r="128" spans="1:13" x14ac:dyDescent="0.2">
      <c r="A128" s="24" t="s">
        <v>158</v>
      </c>
      <c r="B128" s="48">
        <f>AVERAGE(D128:I128,L128:M128)</f>
        <v>74436.197916666672</v>
      </c>
      <c r="C128" s="49">
        <v>0</v>
      </c>
      <c r="D128" s="49">
        <v>96250</v>
      </c>
      <c r="E128" s="49">
        <v>125125</v>
      </c>
      <c r="F128" s="49">
        <v>104500</v>
      </c>
      <c r="G128" s="49">
        <v>61875</v>
      </c>
      <c r="H128" s="49">
        <v>50416.666666666664</v>
      </c>
      <c r="I128" s="49">
        <v>49156.25</v>
      </c>
      <c r="J128" s="49">
        <v>0</v>
      </c>
      <c r="K128" s="49">
        <v>0</v>
      </c>
      <c r="L128" s="49">
        <v>14666.666666666668</v>
      </c>
      <c r="M128" s="49">
        <v>93500</v>
      </c>
    </row>
    <row r="129" spans="1:13" x14ac:dyDescent="0.2">
      <c r="A129" s="24" t="s">
        <v>159</v>
      </c>
      <c r="B129" s="48">
        <f>AVERAGE(H129)</f>
        <v>138875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138875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</row>
    <row r="130" spans="1:13" x14ac:dyDescent="0.2">
      <c r="A130" s="24" t="s">
        <v>194</v>
      </c>
      <c r="B130" s="48" t="s">
        <v>220</v>
      </c>
      <c r="C130" s="49" t="s">
        <v>220</v>
      </c>
      <c r="D130" s="49" t="s">
        <v>220</v>
      </c>
      <c r="E130" s="49" t="s">
        <v>220</v>
      </c>
      <c r="F130" s="49" t="s">
        <v>220</v>
      </c>
      <c r="G130" s="49" t="s">
        <v>220</v>
      </c>
      <c r="H130" s="49" t="s">
        <v>220</v>
      </c>
      <c r="I130" s="49" t="s">
        <v>220</v>
      </c>
      <c r="J130" s="49" t="s">
        <v>220</v>
      </c>
      <c r="K130" s="49" t="s">
        <v>220</v>
      </c>
      <c r="L130" s="49" t="s">
        <v>220</v>
      </c>
      <c r="M130" s="49" t="s">
        <v>220</v>
      </c>
    </row>
    <row r="131" spans="1:13" x14ac:dyDescent="0.2">
      <c r="A131" s="24" t="s">
        <v>117</v>
      </c>
      <c r="B131" s="48">
        <f>AVERAGE(D131:E131,G131:J131)</f>
        <v>27073.835255555558</v>
      </c>
      <c r="C131" s="49">
        <v>0</v>
      </c>
      <c r="D131" s="49">
        <v>37515.678199999995</v>
      </c>
      <c r="E131" s="49">
        <v>57319.599999999991</v>
      </c>
      <c r="F131" s="49">
        <v>0</v>
      </c>
      <c r="G131" s="49">
        <v>30864.399999999994</v>
      </c>
      <c r="H131" s="49">
        <v>10288.133333333331</v>
      </c>
      <c r="I131" s="49">
        <v>13227.599999999997</v>
      </c>
      <c r="J131" s="49">
        <v>13227.599999999997</v>
      </c>
      <c r="K131" s="49">
        <v>0</v>
      </c>
      <c r="L131" s="49">
        <v>0</v>
      </c>
      <c r="M131" s="49">
        <v>0</v>
      </c>
    </row>
    <row r="132" spans="1:13" x14ac:dyDescent="0.2">
      <c r="A132" s="24" t="s">
        <v>118</v>
      </c>
      <c r="B132" s="48" t="s">
        <v>220</v>
      </c>
      <c r="C132" s="49" t="s">
        <v>220</v>
      </c>
      <c r="D132" s="49" t="s">
        <v>220</v>
      </c>
      <c r="E132" s="49" t="s">
        <v>220</v>
      </c>
      <c r="F132" s="49" t="s">
        <v>220</v>
      </c>
      <c r="G132" s="49" t="s">
        <v>220</v>
      </c>
      <c r="H132" s="49" t="s">
        <v>220</v>
      </c>
      <c r="I132" s="49" t="s">
        <v>220</v>
      </c>
      <c r="J132" s="49" t="s">
        <v>220</v>
      </c>
      <c r="K132" s="49" t="s">
        <v>220</v>
      </c>
      <c r="L132" s="49"/>
      <c r="M132" s="49"/>
    </row>
    <row r="133" spans="1:13" x14ac:dyDescent="0.2">
      <c r="A133" s="24" t="s">
        <v>160</v>
      </c>
      <c r="B133" s="48">
        <f>AVERAGE(D133:E133)</f>
        <v>48991.111111111102</v>
      </c>
      <c r="C133" s="49">
        <v>0</v>
      </c>
      <c r="D133" s="49">
        <v>51440.666666666657</v>
      </c>
      <c r="E133" s="49">
        <v>46541.555555555547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</row>
    <row r="134" spans="1:13" x14ac:dyDescent="0.2">
      <c r="A134" s="24" t="s">
        <v>119</v>
      </c>
      <c r="B134" s="48">
        <f t="shared" ref="B134:B141" si="8">AVERAGE(C134:M134)</f>
        <v>7560.0893560606064</v>
      </c>
      <c r="C134" s="49">
        <v>5797.96875</v>
      </c>
      <c r="D134" s="49">
        <v>6349.0087500000009</v>
      </c>
      <c r="E134" s="49">
        <v>5617.5</v>
      </c>
      <c r="F134" s="49">
        <v>6063.723750000001</v>
      </c>
      <c r="G134" s="49">
        <v>8346.0416666666661</v>
      </c>
      <c r="H134" s="49">
        <v>6193.25</v>
      </c>
      <c r="I134" s="49">
        <v>7195.2999999999993</v>
      </c>
      <c r="J134" s="49">
        <v>8276.0416666666679</v>
      </c>
      <c r="K134" s="49">
        <v>6132</v>
      </c>
      <c r="L134" s="49">
        <v>11440.625000000002</v>
      </c>
      <c r="M134" s="49">
        <v>11749.523333333333</v>
      </c>
    </row>
    <row r="135" spans="1:13" x14ac:dyDescent="0.2">
      <c r="A135" s="24" t="s">
        <v>120</v>
      </c>
      <c r="B135" s="48">
        <f t="shared" si="8"/>
        <v>28172.546617965367</v>
      </c>
      <c r="C135" s="49">
        <v>37052.083333333336</v>
      </c>
      <c r="D135" s="49">
        <v>37243.303571428572</v>
      </c>
      <c r="E135" s="49">
        <v>47463.333333333328</v>
      </c>
      <c r="F135" s="49">
        <v>57041.666666666664</v>
      </c>
      <c r="G135" s="49">
        <v>48314.023809523802</v>
      </c>
      <c r="H135" s="49">
        <v>19169.21875</v>
      </c>
      <c r="I135" s="49">
        <v>11866.709722222222</v>
      </c>
      <c r="J135" s="49">
        <v>8811.3888888888905</v>
      </c>
      <c r="K135" s="49">
        <v>9840.8217592592591</v>
      </c>
      <c r="L135" s="49">
        <v>17050.046296296296</v>
      </c>
      <c r="M135" s="49">
        <v>16045.416666666664</v>
      </c>
    </row>
    <row r="136" spans="1:13" x14ac:dyDescent="0.2">
      <c r="A136" s="24" t="s">
        <v>121</v>
      </c>
      <c r="B136" s="48">
        <f t="shared" si="8"/>
        <v>22500.759784648948</v>
      </c>
      <c r="C136" s="49">
        <v>24972.070312499996</v>
      </c>
      <c r="D136" s="49">
        <v>32404.78515625</v>
      </c>
      <c r="E136" s="49">
        <v>40977.473958333328</v>
      </c>
      <c r="F136" s="49">
        <v>47352.957589285717</v>
      </c>
      <c r="G136" s="49">
        <v>26533.973214285714</v>
      </c>
      <c r="H136" s="49">
        <v>14992.867838541668</v>
      </c>
      <c r="I136" s="49">
        <v>11451.004503038195</v>
      </c>
      <c r="J136" s="49">
        <v>6522.786458333333</v>
      </c>
      <c r="K136" s="49">
        <v>8308.2440476190477</v>
      </c>
      <c r="L136" s="49">
        <v>12571.009657118055</v>
      </c>
      <c r="M136" s="49">
        <v>21421.184895833332</v>
      </c>
    </row>
    <row r="137" spans="1:13" x14ac:dyDescent="0.2">
      <c r="A137" s="24" t="s">
        <v>155</v>
      </c>
      <c r="B137" s="48">
        <f t="shared" si="8"/>
        <v>175035.94353535352</v>
      </c>
      <c r="C137" s="49">
        <v>136666.66666666666</v>
      </c>
      <c r="D137" s="49">
        <v>144222.22222222222</v>
      </c>
      <c r="E137" s="49">
        <v>134055.55666666664</v>
      </c>
      <c r="F137" s="49">
        <v>175000</v>
      </c>
      <c r="G137" s="49">
        <v>164000</v>
      </c>
      <c r="H137" s="49">
        <v>141500</v>
      </c>
      <c r="I137" s="49">
        <v>180000</v>
      </c>
      <c r="J137" s="49">
        <v>210000</v>
      </c>
      <c r="K137" s="49">
        <v>164333.33333333334</v>
      </c>
      <c r="L137" s="49">
        <v>255833.33333333334</v>
      </c>
      <c r="M137" s="49">
        <v>219784.26666666669</v>
      </c>
    </row>
    <row r="138" spans="1:13" x14ac:dyDescent="0.2">
      <c r="A138" s="24" t="s">
        <v>156</v>
      </c>
      <c r="B138" s="48">
        <f t="shared" si="8"/>
        <v>126251.70454545441</v>
      </c>
      <c r="C138" s="49">
        <v>128416.66666666656</v>
      </c>
      <c r="D138" s="49">
        <v>114999.9999999999</v>
      </c>
      <c r="E138" s="49">
        <v>116437.4999999999</v>
      </c>
      <c r="F138" s="49">
        <v>116437.4999999999</v>
      </c>
      <c r="G138" s="49">
        <v>122666.66666666656</v>
      </c>
      <c r="H138" s="49">
        <v>123624.99999999988</v>
      </c>
      <c r="I138" s="49">
        <v>130333.33333333321</v>
      </c>
      <c r="J138" s="49">
        <v>130716.66666666656</v>
      </c>
      <c r="K138" s="49">
        <v>136083.33333333323</v>
      </c>
      <c r="L138" s="49">
        <v>131770.83333333323</v>
      </c>
      <c r="M138" s="49">
        <v>137281.24999999988</v>
      </c>
    </row>
    <row r="139" spans="1:13" x14ac:dyDescent="0.2">
      <c r="A139" s="24" t="s">
        <v>48</v>
      </c>
      <c r="B139" s="48">
        <f t="shared" si="8"/>
        <v>26070.055502946128</v>
      </c>
      <c r="C139" s="49">
        <v>19521.519097222223</v>
      </c>
      <c r="D139" s="49">
        <v>21088.854166666668</v>
      </c>
      <c r="E139" s="49">
        <v>25200.416666666668</v>
      </c>
      <c r="F139" s="49">
        <v>23726.736111111109</v>
      </c>
      <c r="G139" s="49">
        <v>26626.944444444449</v>
      </c>
      <c r="H139" s="49">
        <v>22464.409722222223</v>
      </c>
      <c r="I139" s="49">
        <v>28562.905092592591</v>
      </c>
      <c r="J139" s="49">
        <v>28218.668981481485</v>
      </c>
      <c r="K139" s="49">
        <v>28637.065972222226</v>
      </c>
      <c r="L139" s="49">
        <v>31384.548611111113</v>
      </c>
      <c r="M139" s="49">
        <v>31338.541666666668</v>
      </c>
    </row>
    <row r="140" spans="1:13" x14ac:dyDescent="0.2">
      <c r="A140" s="24" t="s">
        <v>157</v>
      </c>
      <c r="B140" s="48">
        <f t="shared" si="8"/>
        <v>10309.076536571067</v>
      </c>
      <c r="C140" s="49">
        <v>7999.5328124999996</v>
      </c>
      <c r="D140" s="49">
        <v>8746.85546875</v>
      </c>
      <c r="E140" s="49">
        <v>9762.9940476190477</v>
      </c>
      <c r="F140" s="49">
        <v>11313.258928571428</v>
      </c>
      <c r="G140" s="49">
        <v>12045.238095238094</v>
      </c>
      <c r="H140" s="49">
        <v>11888.392857142857</v>
      </c>
      <c r="I140" s="49">
        <v>13326.822916666666</v>
      </c>
      <c r="J140" s="49">
        <v>10867.638888888889</v>
      </c>
      <c r="K140" s="49">
        <v>9628.5714285714275</v>
      </c>
      <c r="L140" s="49">
        <v>9220.0416666666661</v>
      </c>
      <c r="M140" s="49">
        <v>8600.4947916666661</v>
      </c>
    </row>
    <row r="141" spans="1:13" x14ac:dyDescent="0.2">
      <c r="A141" s="24" t="s">
        <v>46</v>
      </c>
      <c r="B141" s="48">
        <f t="shared" si="8"/>
        <v>10863.260101010101</v>
      </c>
      <c r="C141" s="49">
        <v>8008.333333333333</v>
      </c>
      <c r="D141" s="49">
        <v>9763.1944444444434</v>
      </c>
      <c r="E141" s="49">
        <v>9667.5</v>
      </c>
      <c r="F141" s="49">
        <v>9554.1666666666661</v>
      </c>
      <c r="G141" s="49">
        <v>10300</v>
      </c>
      <c r="H141" s="49">
        <v>14375</v>
      </c>
      <c r="I141" s="49">
        <v>14283.333333333334</v>
      </c>
      <c r="J141" s="49">
        <v>10806.666666666666</v>
      </c>
      <c r="K141" s="49">
        <v>8933.3333333333321</v>
      </c>
      <c r="L141" s="49">
        <v>10550</v>
      </c>
      <c r="M141" s="49">
        <v>13254.333333333334</v>
      </c>
    </row>
    <row r="142" spans="1:13" x14ac:dyDescent="0.2">
      <c r="A142" s="24" t="s">
        <v>49</v>
      </c>
      <c r="B142" s="48">
        <f>AVERAGE(C142:G142,I142,M142)</f>
        <v>9605.4873511904752</v>
      </c>
      <c r="C142" s="49">
        <v>4934.765625</v>
      </c>
      <c r="D142" s="49">
        <v>7835.9375</v>
      </c>
      <c r="E142" s="49">
        <v>18419.270833333332</v>
      </c>
      <c r="F142" s="49">
        <v>7500</v>
      </c>
      <c r="G142" s="49">
        <v>8125</v>
      </c>
      <c r="H142" s="49">
        <v>0</v>
      </c>
      <c r="I142" s="49">
        <v>11343.75</v>
      </c>
      <c r="J142" s="49">
        <v>0</v>
      </c>
      <c r="K142" s="49">
        <v>0</v>
      </c>
      <c r="L142" s="49">
        <v>0</v>
      </c>
      <c r="M142" s="49">
        <v>9079.6875</v>
      </c>
    </row>
    <row r="143" spans="1:13" x14ac:dyDescent="0.2">
      <c r="A143" s="24" t="s">
        <v>198</v>
      </c>
      <c r="B143" s="48">
        <f>AVERAGE(C143:G143,I143,L143:M143)</f>
        <v>10148.049645390071</v>
      </c>
      <c r="C143" s="49">
        <v>7819.1489361702133</v>
      </c>
      <c r="D143" s="49">
        <v>9574.468085106384</v>
      </c>
      <c r="E143" s="49">
        <v>8794.3262411347514</v>
      </c>
      <c r="F143" s="49">
        <v>9485.8156028368794</v>
      </c>
      <c r="G143" s="49">
        <v>6382.978723404256</v>
      </c>
      <c r="H143" s="49">
        <v>0</v>
      </c>
      <c r="I143" s="49">
        <v>9042.5531914893618</v>
      </c>
      <c r="J143" s="49">
        <v>0</v>
      </c>
      <c r="K143" s="49">
        <v>0</v>
      </c>
      <c r="L143" s="49">
        <v>13829.787234042555</v>
      </c>
      <c r="M143" s="49">
        <v>16255.319148936171</v>
      </c>
    </row>
    <row r="144" spans="1:13" x14ac:dyDescent="0.2">
      <c r="A144" s="24" t="s">
        <v>219</v>
      </c>
      <c r="B144" s="48">
        <f>AVERAGE(C144:M144)</f>
        <v>104129.77159090909</v>
      </c>
      <c r="C144" s="49">
        <v>82672.5</v>
      </c>
      <c r="D144" s="49">
        <v>88184</v>
      </c>
      <c r="E144" s="49">
        <v>89837.45</v>
      </c>
      <c r="F144" s="49">
        <v>74680.824999999997</v>
      </c>
      <c r="G144" s="49">
        <v>113536.9</v>
      </c>
      <c r="H144" s="49">
        <v>79227.8125</v>
      </c>
      <c r="I144" s="49">
        <v>132276</v>
      </c>
      <c r="J144" s="49">
        <v>88184</v>
      </c>
      <c r="K144" s="49">
        <v>132276</v>
      </c>
      <c r="L144" s="49">
        <v>132276</v>
      </c>
      <c r="M144" s="49">
        <v>132276</v>
      </c>
    </row>
    <row r="145" spans="1:13" x14ac:dyDescent="0.2">
      <c r="A145" s="24" t="s">
        <v>124</v>
      </c>
      <c r="B145" s="48">
        <f>AVERAGE(C145:M145)</f>
        <v>186270.90472222219</v>
      </c>
      <c r="C145" s="49">
        <v>155756.40299999999</v>
      </c>
      <c r="D145" s="49">
        <v>210663.68888888886</v>
      </c>
      <c r="E145" s="49">
        <v>139938.25450000001</v>
      </c>
      <c r="F145" s="49">
        <v>156895.45666666667</v>
      </c>
      <c r="G145" s="49">
        <v>296006.97866666666</v>
      </c>
      <c r="H145" s="49">
        <v>257940.53999999998</v>
      </c>
      <c r="I145" s="49">
        <v>150955.23055555555</v>
      </c>
      <c r="J145" s="49">
        <v>171151.99933333331</v>
      </c>
      <c r="K145" s="49">
        <v>185555.51666666663</v>
      </c>
      <c r="L145" s="49">
        <v>146643.97366666666</v>
      </c>
      <c r="M145" s="49">
        <v>177471.91</v>
      </c>
    </row>
    <row r="146" spans="1:13" x14ac:dyDescent="0.2">
      <c r="A146" s="24" t="s">
        <v>229</v>
      </c>
      <c r="B146" s="48">
        <f>AVERAGE(C146)</f>
        <v>26455.200000000001</v>
      </c>
      <c r="C146" s="49">
        <v>26455.200000000001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</row>
    <row r="147" spans="1:13" x14ac:dyDescent="0.2">
      <c r="A147" s="24" t="s">
        <v>125</v>
      </c>
      <c r="B147" s="48">
        <f>AVERAGE(C147:M147)</f>
        <v>266488.3207070707</v>
      </c>
      <c r="C147" s="49">
        <v>277812.5</v>
      </c>
      <c r="D147" s="49">
        <v>245000</v>
      </c>
      <c r="E147" s="49">
        <v>285250</v>
      </c>
      <c r="F147" s="49">
        <v>301875</v>
      </c>
      <c r="G147" s="49">
        <v>211166.66666666666</v>
      </c>
      <c r="H147" s="49">
        <v>293854.16666666669</v>
      </c>
      <c r="I147" s="49">
        <v>212527.77777777778</v>
      </c>
      <c r="J147" s="49">
        <v>211166.66666666669</v>
      </c>
      <c r="K147" s="49">
        <v>284375</v>
      </c>
      <c r="L147" s="49">
        <v>302968.75</v>
      </c>
      <c r="M147" s="49">
        <v>305375</v>
      </c>
    </row>
    <row r="148" spans="1:13" x14ac:dyDescent="0.2">
      <c r="A148" s="24" t="s">
        <v>126</v>
      </c>
      <c r="B148" s="48">
        <f>AVERAGE(C148,E148:L148)</f>
        <v>19147.604166666668</v>
      </c>
      <c r="C148" s="49">
        <v>24675</v>
      </c>
      <c r="D148" s="49">
        <v>0</v>
      </c>
      <c r="E148" s="49">
        <v>24675</v>
      </c>
      <c r="F148" s="49">
        <v>22618.75</v>
      </c>
      <c r="G148" s="49">
        <v>29565.9375</v>
      </c>
      <c r="H148" s="49">
        <v>20856.25</v>
      </c>
      <c r="I148" s="49">
        <v>17331.249999999996</v>
      </c>
      <c r="J148" s="49">
        <v>14981.25</v>
      </c>
      <c r="K148" s="49">
        <v>8812.5</v>
      </c>
      <c r="L148" s="49">
        <v>8812.5</v>
      </c>
      <c r="M148" s="49">
        <v>0</v>
      </c>
    </row>
    <row r="149" spans="1:13" x14ac:dyDescent="0.2">
      <c r="A149" s="24" t="s">
        <v>127</v>
      </c>
      <c r="B149" s="48">
        <f>AVERAGE(C149:M149)</f>
        <v>27804.973011363636</v>
      </c>
      <c r="C149" s="49">
        <v>23903.90625</v>
      </c>
      <c r="D149" s="49">
        <v>26907.5</v>
      </c>
      <c r="E149" s="49">
        <v>28425.208333333336</v>
      </c>
      <c r="F149" s="49">
        <v>24976.09375</v>
      </c>
      <c r="G149" s="49">
        <v>20386.25</v>
      </c>
      <c r="H149" s="49">
        <v>28842.578124999996</v>
      </c>
      <c r="I149" s="49">
        <v>23793.75</v>
      </c>
      <c r="J149" s="49">
        <v>23500</v>
      </c>
      <c r="K149" s="49">
        <v>49937.5</v>
      </c>
      <c r="L149" s="49">
        <v>24258.854166666664</v>
      </c>
      <c r="M149" s="49">
        <v>30923.0625</v>
      </c>
    </row>
    <row r="150" spans="1:13" x14ac:dyDescent="0.2">
      <c r="A150" s="24" t="s">
        <v>199</v>
      </c>
      <c r="B150" s="48">
        <f>AVERAGE(C150:M150)</f>
        <v>89574.401136363624</v>
      </c>
      <c r="C150" s="49">
        <v>86117.1875</v>
      </c>
      <c r="D150" s="49">
        <v>89561.875</v>
      </c>
      <c r="E150" s="49">
        <v>77161</v>
      </c>
      <c r="F150" s="49">
        <v>90939.75</v>
      </c>
      <c r="G150" s="49">
        <v>92593.2</v>
      </c>
      <c r="H150" s="49">
        <v>93695.5</v>
      </c>
      <c r="I150" s="49">
        <v>93695.5</v>
      </c>
      <c r="J150" s="49">
        <v>90388.599999999991</v>
      </c>
      <c r="K150" s="49">
        <v>90388.599999999991</v>
      </c>
      <c r="L150" s="49">
        <v>90388.599999999991</v>
      </c>
      <c r="M150" s="49">
        <v>90388.599999999991</v>
      </c>
    </row>
    <row r="151" spans="1:13" x14ac:dyDescent="0.2">
      <c r="A151" s="24" t="s">
        <v>200</v>
      </c>
      <c r="B151" s="48" t="s">
        <v>220</v>
      </c>
      <c r="C151" s="49" t="s">
        <v>220</v>
      </c>
      <c r="D151" s="49" t="s">
        <v>220</v>
      </c>
      <c r="E151" s="49" t="s">
        <v>220</v>
      </c>
      <c r="F151" s="49" t="s">
        <v>220</v>
      </c>
      <c r="G151" s="49" t="s">
        <v>220</v>
      </c>
      <c r="H151" s="49" t="s">
        <v>220</v>
      </c>
      <c r="I151" s="49" t="s">
        <v>220</v>
      </c>
      <c r="J151" s="49" t="s">
        <v>220</v>
      </c>
      <c r="K151" s="49" t="s">
        <v>220</v>
      </c>
      <c r="L151" s="49" t="s">
        <v>220</v>
      </c>
      <c r="M151" s="49" t="s">
        <v>220</v>
      </c>
    </row>
    <row r="152" spans="1:13" x14ac:dyDescent="0.2">
      <c r="A152" s="24" t="s">
        <v>253</v>
      </c>
      <c r="B152" s="48">
        <f>AVERAGE(C152:G152,K152:L152)</f>
        <v>7880.9523809523807</v>
      </c>
      <c r="C152" s="49">
        <v>4000</v>
      </c>
      <c r="D152" s="49">
        <v>8666.6666666666679</v>
      </c>
      <c r="E152" s="49">
        <v>5000</v>
      </c>
      <c r="F152" s="49">
        <v>11666.666666666668</v>
      </c>
      <c r="G152" s="49">
        <v>10000</v>
      </c>
      <c r="H152" s="49">
        <v>0</v>
      </c>
      <c r="I152" s="49">
        <v>0</v>
      </c>
      <c r="J152" s="49">
        <v>0</v>
      </c>
      <c r="K152" s="49">
        <v>9166.6666666666679</v>
      </c>
      <c r="L152" s="49">
        <v>6666.666666666667</v>
      </c>
      <c r="M152" s="49">
        <v>0</v>
      </c>
    </row>
    <row r="153" spans="1:13" x14ac:dyDescent="0.2">
      <c r="A153" s="44" t="s">
        <v>211</v>
      </c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x14ac:dyDescent="0.2">
      <c r="A154" s="24" t="s">
        <v>205</v>
      </c>
      <c r="B154" s="48">
        <f>AVERAGE(C154:M154)</f>
        <v>1746.3636363636363</v>
      </c>
      <c r="C154" s="49">
        <v>1740</v>
      </c>
      <c r="D154" s="49">
        <v>1740</v>
      </c>
      <c r="E154" s="49">
        <v>1740</v>
      </c>
      <c r="F154" s="49">
        <v>1740</v>
      </c>
      <c r="G154" s="49">
        <v>1740</v>
      </c>
      <c r="H154" s="49">
        <v>1740</v>
      </c>
      <c r="I154" s="49">
        <v>1740</v>
      </c>
      <c r="J154" s="49">
        <v>1740</v>
      </c>
      <c r="K154" s="49">
        <v>1740</v>
      </c>
      <c r="L154" s="49">
        <v>1760</v>
      </c>
      <c r="M154" s="49">
        <v>1790.0000000000002</v>
      </c>
    </row>
    <row r="155" spans="1:13" x14ac:dyDescent="0.2">
      <c r="A155" s="24" t="s">
        <v>206</v>
      </c>
      <c r="B155" s="48">
        <f>AVERAGE(C155:M155)</f>
        <v>83743.039285353545</v>
      </c>
      <c r="C155" s="49">
        <v>79488.077777777769</v>
      </c>
      <c r="D155" s="49">
        <v>65893.044444444444</v>
      </c>
      <c r="E155" s="49">
        <v>73731.622222222228</v>
      </c>
      <c r="F155" s="49">
        <v>82611.261111111104</v>
      </c>
      <c r="G155" s="49">
        <v>107419.13499999999</v>
      </c>
      <c r="H155" s="49">
        <v>85673.205555555542</v>
      </c>
      <c r="I155" s="49">
        <v>86611.385333333325</v>
      </c>
      <c r="J155" s="49">
        <v>94552.844444444461</v>
      </c>
      <c r="K155" s="49">
        <v>83223.649999999994</v>
      </c>
      <c r="L155" s="49">
        <v>71649.5</v>
      </c>
      <c r="M155" s="49">
        <v>90319.706250000003</v>
      </c>
    </row>
    <row r="156" spans="1:13" x14ac:dyDescent="0.2">
      <c r="A156" s="24" t="s">
        <v>228</v>
      </c>
      <c r="B156" s="48" t="s">
        <v>220</v>
      </c>
      <c r="C156" s="49" t="s">
        <v>220</v>
      </c>
      <c r="D156" s="49" t="s">
        <v>220</v>
      </c>
      <c r="E156" s="49" t="s">
        <v>220</v>
      </c>
      <c r="F156" s="49" t="s">
        <v>220</v>
      </c>
      <c r="G156" s="49" t="s">
        <v>220</v>
      </c>
      <c r="H156" s="49" t="s">
        <v>220</v>
      </c>
      <c r="I156" s="49" t="s">
        <v>220</v>
      </c>
      <c r="J156" s="49" t="s">
        <v>220</v>
      </c>
      <c r="K156" s="49" t="s">
        <v>220</v>
      </c>
      <c r="L156" s="49" t="s">
        <v>220</v>
      </c>
      <c r="M156" s="49" t="s">
        <v>220</v>
      </c>
    </row>
    <row r="157" spans="1:13" x14ac:dyDescent="0.2">
      <c r="A157" s="24" t="s">
        <v>207</v>
      </c>
      <c r="B157" s="48">
        <f>AVERAGE(C157:M157)</f>
        <v>116445.74722222224</v>
      </c>
      <c r="C157" s="49">
        <v>107612.03749999999</v>
      </c>
      <c r="D157" s="49">
        <v>112572.3875</v>
      </c>
      <c r="E157" s="49">
        <v>95532.666666666657</v>
      </c>
      <c r="F157" s="49">
        <v>90021.166666666672</v>
      </c>
      <c r="G157" s="49">
        <v>94797.8</v>
      </c>
      <c r="H157" s="49">
        <v>110230</v>
      </c>
      <c r="I157" s="49">
        <v>113904.33333333334</v>
      </c>
      <c r="J157" s="49">
        <v>111332.3</v>
      </c>
      <c r="K157" s="49">
        <v>146973.33333333334</v>
      </c>
      <c r="L157" s="49">
        <v>154322</v>
      </c>
      <c r="M157" s="49">
        <v>143605.19444444441</v>
      </c>
    </row>
    <row r="158" spans="1:13" x14ac:dyDescent="0.2">
      <c r="A158" s="24" t="s">
        <v>208</v>
      </c>
      <c r="B158" s="48">
        <f>AVERAGE(F158:M158)</f>
        <v>107953.06156250001</v>
      </c>
      <c r="C158" s="49">
        <v>0</v>
      </c>
      <c r="D158" s="49">
        <v>0</v>
      </c>
      <c r="E158" s="49">
        <v>0</v>
      </c>
      <c r="F158" s="49">
        <v>110230</v>
      </c>
      <c r="G158" s="49">
        <v>114639.2</v>
      </c>
      <c r="H158" s="49">
        <v>92593.2</v>
      </c>
      <c r="I158" s="49">
        <v>98104.7</v>
      </c>
      <c r="J158" s="49">
        <v>101521.83</v>
      </c>
      <c r="K158" s="49">
        <v>115328.1375</v>
      </c>
      <c r="L158" s="49">
        <v>115465.925</v>
      </c>
      <c r="M158" s="49">
        <v>115741.5</v>
      </c>
    </row>
    <row r="159" spans="1:13" x14ac:dyDescent="0.2">
      <c r="A159" s="24" t="s">
        <v>209</v>
      </c>
      <c r="B159" s="48">
        <f>AVERAGE(C159:M159)</f>
        <v>22046</v>
      </c>
      <c r="C159" s="49">
        <v>22046</v>
      </c>
      <c r="D159" s="49">
        <v>22046</v>
      </c>
      <c r="E159" s="49">
        <v>22046</v>
      </c>
      <c r="F159" s="49">
        <v>22046</v>
      </c>
      <c r="G159" s="49">
        <v>22046</v>
      </c>
      <c r="H159" s="49">
        <v>22046</v>
      </c>
      <c r="I159" s="49">
        <v>22046</v>
      </c>
      <c r="J159" s="49">
        <v>22046</v>
      </c>
      <c r="K159" s="49">
        <v>22046</v>
      </c>
      <c r="L159" s="49">
        <v>22046</v>
      </c>
      <c r="M159" s="49">
        <v>22046</v>
      </c>
    </row>
    <row r="160" spans="1:13" x14ac:dyDescent="0.2">
      <c r="A160" s="51" t="s">
        <v>210</v>
      </c>
      <c r="B160" s="54">
        <f>AVERAGE(C160,E160:F160,H160:M160)</f>
        <v>82280.57111111113</v>
      </c>
      <c r="C160" s="52">
        <v>83774.8</v>
      </c>
      <c r="D160" s="52">
        <v>0</v>
      </c>
      <c r="E160" s="52">
        <v>83774.8</v>
      </c>
      <c r="F160" s="52">
        <v>83774.8</v>
      </c>
      <c r="G160" s="52">
        <v>0</v>
      </c>
      <c r="H160" s="52">
        <v>79365.599999999991</v>
      </c>
      <c r="I160" s="52">
        <v>79365.599999999991</v>
      </c>
      <c r="J160" s="52">
        <v>80247.44</v>
      </c>
      <c r="K160" s="52">
        <v>82672.5</v>
      </c>
      <c r="L160" s="52">
        <v>83774.8</v>
      </c>
      <c r="M160" s="52">
        <v>83774.8</v>
      </c>
    </row>
    <row r="161" spans="1:1" ht="9.75" customHeight="1" x14ac:dyDescent="0.2">
      <c r="A161" s="53" t="s">
        <v>164</v>
      </c>
    </row>
    <row r="162" spans="1:1" ht="9.75" customHeight="1" x14ac:dyDescent="0.2">
      <c r="A162" s="53" t="s">
        <v>133</v>
      </c>
    </row>
    <row r="163" spans="1:1" ht="9.75" customHeight="1" x14ac:dyDescent="0.2">
      <c r="A163" s="53" t="s">
        <v>76</v>
      </c>
    </row>
    <row r="164" spans="1:1" ht="9.75" customHeight="1" x14ac:dyDescent="0.2">
      <c r="A164" s="53" t="s">
        <v>81</v>
      </c>
    </row>
    <row r="165" spans="1:1" ht="9.75" customHeight="1" x14ac:dyDescent="0.2">
      <c r="A165" s="53" t="s">
        <v>131</v>
      </c>
    </row>
    <row r="166" spans="1:1" ht="9.75" customHeight="1" x14ac:dyDescent="0.2">
      <c r="A166" s="53" t="s">
        <v>72</v>
      </c>
    </row>
  </sheetData>
  <phoneticPr fontId="13" type="noConversion"/>
  <pageMargins left="0.7" right="0.7" top="0.75" bottom="0.75" header="0.3" footer="0.3"/>
  <ignoredErrors>
    <ignoredError sqref="B14 B20 B23 B59 B120 B146 B148" formula="1"/>
    <ignoredError sqref="B8 B55 B43 B158" formula="1" formulaRange="1"/>
    <ignoredError sqref="B84 B86 B97:B99 B102 B109 B122 B1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5"/>
  <sheetViews>
    <sheetView workbookViewId="0">
      <selection activeCell="A3" sqref="A3"/>
    </sheetView>
  </sheetViews>
  <sheetFormatPr baseColWidth="10" defaultRowHeight="12" x14ac:dyDescent="0.2"/>
  <cols>
    <col min="1" max="16384" width="11.42578125" style="24"/>
  </cols>
  <sheetData>
    <row r="1" spans="1:4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5" customHeight="1" x14ac:dyDescent="0.2">
      <c r="A2" s="19" t="s">
        <v>174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 t="s">
        <v>7</v>
      </c>
      <c r="AL4" s="66"/>
      <c r="AM4" s="66"/>
      <c r="AN4" s="66"/>
      <c r="AO4" s="66"/>
      <c r="AP4" s="66"/>
      <c r="AQ4" s="66"/>
      <c r="AR4" s="66"/>
      <c r="AS4" s="66"/>
    </row>
    <row r="5" spans="1:45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34</v>
      </c>
      <c r="AC5" s="27" t="s">
        <v>35</v>
      </c>
      <c r="AD5" s="27" t="s">
        <v>36</v>
      </c>
      <c r="AE5" s="27" t="s">
        <v>37</v>
      </c>
      <c r="AF5" s="28" t="s">
        <v>38</v>
      </c>
      <c r="AG5" s="28" t="s">
        <v>39</v>
      </c>
      <c r="AH5" s="28" t="s">
        <v>40</v>
      </c>
      <c r="AI5" s="28" t="s">
        <v>41</v>
      </c>
      <c r="AJ5" s="27" t="s">
        <v>42</v>
      </c>
      <c r="AK5" s="27" t="s">
        <v>43</v>
      </c>
      <c r="AL5" s="27" t="s">
        <v>44</v>
      </c>
      <c r="AM5" s="27" t="s">
        <v>45</v>
      </c>
      <c r="AN5" s="27" t="s">
        <v>46</v>
      </c>
      <c r="AO5" s="27" t="s">
        <v>47</v>
      </c>
      <c r="AP5" s="27" t="s">
        <v>48</v>
      </c>
      <c r="AQ5" s="28" t="s">
        <v>49</v>
      </c>
      <c r="AR5" s="28" t="s">
        <v>50</v>
      </c>
      <c r="AS5" s="27" t="s">
        <v>51</v>
      </c>
    </row>
    <row r="6" spans="1:45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</row>
    <row r="7" spans="1:45" x14ac:dyDescent="0.2">
      <c r="A7" s="40" t="s">
        <v>55</v>
      </c>
      <c r="B7" s="29">
        <f>AVERAGE(B8:B9,B12:B19)</f>
        <v>17134.598220109114</v>
      </c>
      <c r="C7" s="29">
        <f t="shared" ref="C7:AR7" si="0">AVERAGE(C8:C19)</f>
        <v>31969.516114047616</v>
      </c>
      <c r="D7" s="29">
        <f t="shared" si="0"/>
        <v>16254.168695790673</v>
      </c>
      <c r="E7" s="29">
        <f t="shared" si="0"/>
        <v>9357.794014242063</v>
      </c>
      <c r="F7" s="29">
        <f t="shared" si="0"/>
        <v>14605.474999999999</v>
      </c>
      <c r="G7" s="29">
        <f>AVERAGE(G8:G16)</f>
        <v>44174.526693121697</v>
      </c>
      <c r="H7" s="29">
        <f t="shared" si="0"/>
        <v>12539.419820925928</v>
      </c>
      <c r="I7" s="29">
        <f>AVERAGE(I8:I9,I13:I15,I19)</f>
        <v>44092</v>
      </c>
      <c r="J7" s="29">
        <f t="shared" si="0"/>
        <v>54381.508758777774</v>
      </c>
      <c r="K7" s="29">
        <f t="shared" si="0"/>
        <v>63825.910746472226</v>
      </c>
      <c r="L7" s="29">
        <f t="shared" si="0"/>
        <v>26061.936365785714</v>
      </c>
      <c r="M7" s="29">
        <f t="shared" si="0"/>
        <v>20905.321588333332</v>
      </c>
      <c r="N7" s="29">
        <f t="shared" si="0"/>
        <v>10579.59142827349</v>
      </c>
      <c r="O7" s="29">
        <f t="shared" si="0"/>
        <v>15149.290228312244</v>
      </c>
      <c r="P7" s="29">
        <f t="shared" si="0"/>
        <v>24083.802676007934</v>
      </c>
      <c r="Q7" s="29">
        <f t="shared" si="0"/>
        <v>36675.253185714282</v>
      </c>
      <c r="R7" s="29">
        <f t="shared" si="0"/>
        <v>43923.161102678569</v>
      </c>
      <c r="S7" s="29">
        <f t="shared" si="0"/>
        <v>36421.82916666667</v>
      </c>
      <c r="T7" s="29">
        <f>AVERAGE(T8,T10:T13,T15:T19)</f>
        <v>33565.034999999996</v>
      </c>
      <c r="U7" s="29">
        <f t="shared" si="0"/>
        <v>5051.9078974594458</v>
      </c>
      <c r="V7" s="29">
        <f t="shared" si="0"/>
        <v>11027.413041869751</v>
      </c>
      <c r="W7" s="29">
        <f t="shared" si="0"/>
        <v>32960.156229734122</v>
      </c>
      <c r="X7" s="29">
        <f>AVERAGE(X10:X11)</f>
        <v>77161</v>
      </c>
      <c r="Y7" s="29">
        <f t="shared" si="0"/>
        <v>22249.360393282288</v>
      </c>
      <c r="Z7" s="29">
        <f t="shared" si="0"/>
        <v>15273.810206805558</v>
      </c>
      <c r="AA7" s="29">
        <f t="shared" si="0"/>
        <v>22885.821526760938</v>
      </c>
      <c r="AB7" s="29">
        <f t="shared" si="0"/>
        <v>41431.04176359524</v>
      </c>
      <c r="AC7" s="29">
        <f>AVERAGE(AC8:AC18)</f>
        <v>14927.36449448052</v>
      </c>
      <c r="AD7" s="29">
        <f t="shared" si="0"/>
        <v>18546.545888038887</v>
      </c>
      <c r="AE7" s="29">
        <f t="shared" si="0"/>
        <v>18110.618118567025</v>
      </c>
      <c r="AF7" s="29">
        <f t="shared" si="0"/>
        <v>11036.786680436111</v>
      </c>
      <c r="AG7" s="29">
        <f t="shared" si="0"/>
        <v>9175.4823134933849</v>
      </c>
      <c r="AH7" s="29">
        <f t="shared" si="0"/>
        <v>9879.3222075374142</v>
      </c>
      <c r="AI7" s="29">
        <f t="shared" si="0"/>
        <v>4213.8525665224861</v>
      </c>
      <c r="AJ7" s="29">
        <f t="shared" si="0"/>
        <v>67028.365796839571</v>
      </c>
      <c r="AK7" s="29">
        <f t="shared" si="0"/>
        <v>11980.415446430952</v>
      </c>
      <c r="AL7" s="29">
        <f t="shared" si="0"/>
        <v>7802.3334589385695</v>
      </c>
      <c r="AM7" s="29">
        <f t="shared" si="0"/>
        <v>8053.4790068145639</v>
      </c>
      <c r="AN7" s="29">
        <f t="shared" si="0"/>
        <v>7101.3977727154743</v>
      </c>
      <c r="AO7" s="29">
        <f t="shared" si="0"/>
        <v>9391.3745558035716</v>
      </c>
      <c r="AP7" s="29">
        <f t="shared" si="0"/>
        <v>9166.6697457685168</v>
      </c>
      <c r="AQ7" s="29">
        <f>AVERAGE(AQ8:AQ11,AQ15:AQ16)</f>
        <v>43807.239166666666</v>
      </c>
      <c r="AR7" s="29">
        <f t="shared" si="0"/>
        <v>13210.621168119047</v>
      </c>
      <c r="AS7" s="29">
        <f>AVERAGE(AS12,AS14:AS19)</f>
        <v>11805.436160714287</v>
      </c>
    </row>
    <row r="8" spans="1:45" x14ac:dyDescent="0.2">
      <c r="A8" s="41" t="s">
        <v>56</v>
      </c>
      <c r="B8" s="21">
        <v>15272.437004253248</v>
      </c>
      <c r="C8" s="21">
        <v>30147.904999999999</v>
      </c>
      <c r="D8" s="21">
        <v>17123.480936</v>
      </c>
      <c r="E8" s="21">
        <v>5731.96</v>
      </c>
      <c r="F8" s="21">
        <v>12125.3</v>
      </c>
      <c r="G8" s="21">
        <v>39499.083333333336</v>
      </c>
      <c r="H8" s="21">
        <v>11267.955555555556</v>
      </c>
      <c r="I8" s="21">
        <v>28659.8</v>
      </c>
      <c r="J8" s="21">
        <v>56217.299999999996</v>
      </c>
      <c r="K8" s="21">
        <v>66358.459999999992</v>
      </c>
      <c r="L8" s="21">
        <v>24770.518166666665</v>
      </c>
      <c r="M8" s="21">
        <v>24526.174999999999</v>
      </c>
      <c r="N8" s="21">
        <v>12202.460999999999</v>
      </c>
      <c r="O8" s="21">
        <v>15288.79077</v>
      </c>
      <c r="P8" s="21">
        <v>24623.1774</v>
      </c>
      <c r="Q8" s="21">
        <v>33404.282916666663</v>
      </c>
      <c r="R8" s="21">
        <v>38341.668333333335</v>
      </c>
      <c r="S8" s="21">
        <v>37478.199999999997</v>
      </c>
      <c r="T8" s="21">
        <v>30313.25</v>
      </c>
      <c r="U8" s="21">
        <v>5633.6009230769232</v>
      </c>
      <c r="V8" s="21">
        <v>14978.226705790647</v>
      </c>
      <c r="W8" s="21">
        <v>54894.54</v>
      </c>
      <c r="X8" s="21" t="s">
        <v>80</v>
      </c>
      <c r="Y8" s="21">
        <v>45105.591095238095</v>
      </c>
      <c r="Z8" s="21">
        <v>17545.309099999999</v>
      </c>
      <c r="AA8" s="21">
        <v>28079.867722222218</v>
      </c>
      <c r="AB8" s="21">
        <v>42989.7</v>
      </c>
      <c r="AC8" s="21">
        <v>12939.100532499999</v>
      </c>
      <c r="AD8" s="21">
        <v>14109.439999999999</v>
      </c>
      <c r="AE8" s="21">
        <v>27020.459440000002</v>
      </c>
      <c r="AF8" s="21">
        <v>10885.2125</v>
      </c>
      <c r="AG8" s="21">
        <v>6830.570969333332</v>
      </c>
      <c r="AH8" s="21">
        <v>12991.392857142859</v>
      </c>
      <c r="AI8" s="21">
        <v>3619.2183333333332</v>
      </c>
      <c r="AJ8" s="21">
        <v>63644.702380952382</v>
      </c>
      <c r="AK8" s="21">
        <v>11367.46875</v>
      </c>
      <c r="AL8" s="21">
        <v>6593.4401107407411</v>
      </c>
      <c r="AM8" s="21">
        <v>8342.573833333332</v>
      </c>
      <c r="AN8" s="21">
        <v>6126.5833999999995</v>
      </c>
      <c r="AO8" s="21">
        <v>8901.0724999999984</v>
      </c>
      <c r="AP8" s="21">
        <v>5978.8752000000004</v>
      </c>
      <c r="AQ8" s="21">
        <v>46406.83</v>
      </c>
      <c r="AR8" s="21">
        <v>9736.9833333333336</v>
      </c>
      <c r="AS8" s="21" t="s">
        <v>80</v>
      </c>
    </row>
    <row r="9" spans="1:45" x14ac:dyDescent="0.2">
      <c r="A9" s="41" t="s">
        <v>57</v>
      </c>
      <c r="B9" s="21">
        <v>14973.750924772728</v>
      </c>
      <c r="C9" s="21">
        <v>31029.744999999999</v>
      </c>
      <c r="D9" s="21">
        <v>16620.920320000001</v>
      </c>
      <c r="E9" s="21">
        <v>6562.3556589999998</v>
      </c>
      <c r="F9" s="21">
        <v>12125.3</v>
      </c>
      <c r="G9" s="21">
        <v>51808.1</v>
      </c>
      <c r="H9" s="21">
        <v>10088.984466666667</v>
      </c>
      <c r="I9" s="21">
        <v>28659.8</v>
      </c>
      <c r="J9" s="21">
        <v>53943.806250000001</v>
      </c>
      <c r="K9" s="21">
        <v>61633.120359999994</v>
      </c>
      <c r="L9" s="21">
        <v>22375.234963999999</v>
      </c>
      <c r="M9" s="21">
        <v>22734.9375</v>
      </c>
      <c r="N9" s="21">
        <v>11008.126298666668</v>
      </c>
      <c r="O9" s="21">
        <v>13454.453339999998</v>
      </c>
      <c r="P9" s="21">
        <v>22682.578249999999</v>
      </c>
      <c r="Q9" s="21">
        <v>34111.592083333337</v>
      </c>
      <c r="R9" s="21">
        <v>39117.871249999997</v>
      </c>
      <c r="S9" s="21">
        <v>37478.199999999997</v>
      </c>
      <c r="T9" s="21" t="s">
        <v>80</v>
      </c>
      <c r="U9" s="21">
        <v>5946.3149538461548</v>
      </c>
      <c r="V9" s="21">
        <v>12661.992030252411</v>
      </c>
      <c r="W9" s="21">
        <v>41066.623010800002</v>
      </c>
      <c r="X9" s="21" t="s">
        <v>80</v>
      </c>
      <c r="Y9" s="21">
        <v>24513.590513314284</v>
      </c>
      <c r="Z9" s="21">
        <v>15338.798446666666</v>
      </c>
      <c r="AA9" s="21">
        <v>24774.927366666667</v>
      </c>
      <c r="AB9" s="21">
        <v>33796.517999999996</v>
      </c>
      <c r="AC9" s="21">
        <v>13048.855441199999</v>
      </c>
      <c r="AD9" s="21">
        <v>14329.9</v>
      </c>
      <c r="AE9" s="21">
        <v>15590.248104689997</v>
      </c>
      <c r="AF9" s="21">
        <v>8818.4</v>
      </c>
      <c r="AG9" s="21">
        <v>7720.692916666666</v>
      </c>
      <c r="AH9" s="21">
        <v>13247.283928571427</v>
      </c>
      <c r="AI9" s="21">
        <v>2486.2988888888885</v>
      </c>
      <c r="AJ9" s="21">
        <v>55361.049107142855</v>
      </c>
      <c r="AK9" s="21">
        <v>13536.243999999999</v>
      </c>
      <c r="AL9" s="21">
        <v>7252.9829440740741</v>
      </c>
      <c r="AM9" s="21">
        <v>8148.7527499999997</v>
      </c>
      <c r="AN9" s="21">
        <v>5809.5839659999992</v>
      </c>
      <c r="AO9" s="21">
        <v>7651.2250520833331</v>
      </c>
      <c r="AP9" s="21">
        <v>7280.6914999999999</v>
      </c>
      <c r="AQ9" s="21">
        <v>42052.744999999995</v>
      </c>
      <c r="AR9" s="21">
        <v>15432.199999999999</v>
      </c>
      <c r="AS9" s="21" t="s">
        <v>80</v>
      </c>
    </row>
    <row r="10" spans="1:45" x14ac:dyDescent="0.2">
      <c r="A10" s="42" t="s">
        <v>58</v>
      </c>
      <c r="B10" s="21" t="s">
        <v>80</v>
      </c>
      <c r="C10" s="21">
        <v>31867.492999999999</v>
      </c>
      <c r="D10" s="21">
        <v>16863.823147999999</v>
      </c>
      <c r="E10" s="21">
        <v>6958.2687500000002</v>
      </c>
      <c r="F10" s="21">
        <v>12125.3</v>
      </c>
      <c r="G10" s="21">
        <v>49603.5</v>
      </c>
      <c r="H10" s="21">
        <v>13733.800655555555</v>
      </c>
      <c r="I10" s="21" t="s">
        <v>80</v>
      </c>
      <c r="J10" s="21">
        <v>49548.385000000002</v>
      </c>
      <c r="K10" s="21">
        <v>64189.978696666672</v>
      </c>
      <c r="L10" s="21">
        <v>23329.826763999998</v>
      </c>
      <c r="M10" s="21">
        <v>26179.625</v>
      </c>
      <c r="N10" s="21">
        <v>11160.037936000001</v>
      </c>
      <c r="O10" s="21">
        <v>17460.76269</v>
      </c>
      <c r="P10" s="21">
        <v>24402.717400000001</v>
      </c>
      <c r="Q10" s="21">
        <v>34952.095833333333</v>
      </c>
      <c r="R10" s="21">
        <v>38608.057499999995</v>
      </c>
      <c r="S10" s="21">
        <v>45194.299999999996</v>
      </c>
      <c r="T10" s="21">
        <v>37753.775000000001</v>
      </c>
      <c r="U10" s="21">
        <v>5402.0048666666671</v>
      </c>
      <c r="V10" s="21">
        <v>12617.701583518929</v>
      </c>
      <c r="W10" s="21">
        <v>25995.908333333333</v>
      </c>
      <c r="X10" s="21">
        <v>66138</v>
      </c>
      <c r="Y10" s="21">
        <v>15659.195064285717</v>
      </c>
      <c r="Z10" s="21">
        <v>12602.948635999999</v>
      </c>
      <c r="AA10" s="21">
        <v>13722.597956159998</v>
      </c>
      <c r="AB10" s="21">
        <v>34315.976875</v>
      </c>
      <c r="AC10" s="21">
        <v>15577.8094208</v>
      </c>
      <c r="AD10" s="21">
        <v>13227.6</v>
      </c>
      <c r="AE10" s="21">
        <v>11264.705415257142</v>
      </c>
      <c r="AF10" s="21">
        <v>8616.3116666666665</v>
      </c>
      <c r="AG10" s="21">
        <v>8175.3916666666673</v>
      </c>
      <c r="AH10" s="21">
        <v>10452.166071428572</v>
      </c>
      <c r="AI10" s="21">
        <v>3453.873333333333</v>
      </c>
      <c r="AJ10" s="21">
        <v>53638.705357142855</v>
      </c>
      <c r="AK10" s="21">
        <v>22046</v>
      </c>
      <c r="AL10" s="21">
        <v>5281.2800520833325</v>
      </c>
      <c r="AM10" s="21">
        <v>8395.8516666666674</v>
      </c>
      <c r="AN10" s="21">
        <v>6588.0796666666656</v>
      </c>
      <c r="AO10" s="21">
        <v>6784.8861458333322</v>
      </c>
      <c r="AP10" s="21">
        <v>10356.725788</v>
      </c>
      <c r="AQ10" s="21">
        <v>29486.524999999998</v>
      </c>
      <c r="AR10" s="21">
        <v>16082.005849999998</v>
      </c>
      <c r="AS10" s="21" t="s">
        <v>80</v>
      </c>
    </row>
    <row r="11" spans="1:45" x14ac:dyDescent="0.2">
      <c r="A11" s="42" t="s">
        <v>59</v>
      </c>
      <c r="B11" s="21" t="s">
        <v>80</v>
      </c>
      <c r="C11" s="21">
        <v>31203.68794</v>
      </c>
      <c r="D11" s="21">
        <v>16753.254059523806</v>
      </c>
      <c r="E11" s="21">
        <v>7716.0999999999995</v>
      </c>
      <c r="F11" s="21">
        <v>12125.3</v>
      </c>
      <c r="G11" s="21">
        <v>44092</v>
      </c>
      <c r="H11" s="21">
        <v>13203.055453333332</v>
      </c>
      <c r="I11" s="21" t="s">
        <v>80</v>
      </c>
      <c r="J11" s="21">
        <v>54012.7</v>
      </c>
      <c r="K11" s="21">
        <v>66390.316469999991</v>
      </c>
      <c r="L11" s="21">
        <v>28486.119512380952</v>
      </c>
      <c r="M11" s="21">
        <v>23286.087499999998</v>
      </c>
      <c r="N11" s="21">
        <v>12045.424192571429</v>
      </c>
      <c r="O11" s="21">
        <v>17526.207815714286</v>
      </c>
      <c r="P11" s="21">
        <v>29432.034636666667</v>
      </c>
      <c r="Q11" s="21">
        <v>36416.811077142862</v>
      </c>
      <c r="R11" s="21">
        <v>43210.159999999996</v>
      </c>
      <c r="S11" s="21">
        <v>22046</v>
      </c>
      <c r="T11" s="21">
        <v>40233.949999999997</v>
      </c>
      <c r="U11" s="21">
        <v>5798.3806410256402</v>
      </c>
      <c r="V11" s="21">
        <v>12032.897472531551</v>
      </c>
      <c r="W11" s="21">
        <v>22204.801747199999</v>
      </c>
      <c r="X11" s="21">
        <v>88184</v>
      </c>
      <c r="Y11" s="21">
        <v>19222.784290897958</v>
      </c>
      <c r="Z11" s="21">
        <v>13597.242132571428</v>
      </c>
      <c r="AA11" s="21">
        <v>23493.874549365079</v>
      </c>
      <c r="AB11" s="21">
        <v>35821.600571428571</v>
      </c>
      <c r="AC11" s="21">
        <v>14499.499877999999</v>
      </c>
      <c r="AD11" s="21">
        <v>13378.753989799998</v>
      </c>
      <c r="AE11" s="21">
        <v>13211.852857142856</v>
      </c>
      <c r="AF11" s="21">
        <v>7920.0254999999997</v>
      </c>
      <c r="AG11" s="21">
        <v>8405.431178571429</v>
      </c>
      <c r="AH11" s="21">
        <v>9641.9998670204077</v>
      </c>
      <c r="AI11" s="21">
        <v>3644.5875053809514</v>
      </c>
      <c r="AJ11" s="21">
        <v>65167.863520408158</v>
      </c>
      <c r="AK11" s="21">
        <v>9185.8333333333339</v>
      </c>
      <c r="AL11" s="21">
        <v>7731.5575703968252</v>
      </c>
      <c r="AM11" s="21">
        <v>9619.1354115199993</v>
      </c>
      <c r="AN11" s="21">
        <v>8486.6076999999987</v>
      </c>
      <c r="AO11" s="21">
        <v>8944.1310937499984</v>
      </c>
      <c r="AP11" s="21">
        <v>12419.246666666664</v>
      </c>
      <c r="AQ11" s="21">
        <v>29155.834999999999</v>
      </c>
      <c r="AR11" s="21">
        <v>14329.9</v>
      </c>
      <c r="AS11" s="21" t="s">
        <v>80</v>
      </c>
    </row>
    <row r="12" spans="1:45" x14ac:dyDescent="0.2">
      <c r="A12" s="42" t="s">
        <v>60</v>
      </c>
      <c r="B12" s="21">
        <v>17391.613406818185</v>
      </c>
      <c r="C12" s="21">
        <v>33081.272273333328</v>
      </c>
      <c r="D12" s="21">
        <v>15582.223029999999</v>
      </c>
      <c r="E12" s="21">
        <v>7220.0649999999996</v>
      </c>
      <c r="F12" s="21">
        <v>12125.3</v>
      </c>
      <c r="G12" s="21">
        <v>45607.662499999999</v>
      </c>
      <c r="H12" s="21">
        <v>14048.201111111111</v>
      </c>
      <c r="I12" s="21" t="s">
        <v>80</v>
      </c>
      <c r="J12" s="21">
        <v>54159.658636</v>
      </c>
      <c r="K12" s="21">
        <v>65733.808636000002</v>
      </c>
      <c r="L12" s="21">
        <v>24391.437196666666</v>
      </c>
      <c r="M12" s="21">
        <v>19246.157999999999</v>
      </c>
      <c r="N12" s="21">
        <v>12733.21845</v>
      </c>
      <c r="O12" s="21">
        <v>16166.442029999998</v>
      </c>
      <c r="P12" s="21">
        <v>23381.032273333331</v>
      </c>
      <c r="Q12" s="21">
        <v>32793.424999999996</v>
      </c>
      <c r="R12" s="21">
        <v>45883.237499999996</v>
      </c>
      <c r="S12" s="21">
        <v>39682.799999999996</v>
      </c>
      <c r="T12" s="21">
        <v>27557.5</v>
      </c>
      <c r="U12" s="21">
        <v>5266.0545333333339</v>
      </c>
      <c r="V12" s="21">
        <v>10684.208463251671</v>
      </c>
      <c r="W12" s="21">
        <v>22817.61</v>
      </c>
      <c r="X12" s="21" t="s">
        <v>80</v>
      </c>
      <c r="Y12" s="21">
        <v>22618.461133333334</v>
      </c>
      <c r="Z12" s="21">
        <v>14973.808545</v>
      </c>
      <c r="AA12" s="21">
        <v>22321.575000000001</v>
      </c>
      <c r="AB12" s="21">
        <v>37423.084999999999</v>
      </c>
      <c r="AC12" s="21">
        <v>13396.325386666666</v>
      </c>
      <c r="AD12" s="21">
        <v>11904.84</v>
      </c>
      <c r="AE12" s="21">
        <v>17237.70966047619</v>
      </c>
      <c r="AF12" s="21">
        <v>7010.6015447999998</v>
      </c>
      <c r="AG12" s="21">
        <v>7004.197916666667</v>
      </c>
      <c r="AH12" s="21">
        <v>9290.8142857142866</v>
      </c>
      <c r="AI12" s="21">
        <v>2841.4844444444443</v>
      </c>
      <c r="AJ12" s="21">
        <v>55213.419642857145</v>
      </c>
      <c r="AK12" s="21">
        <v>8450.9666666666672</v>
      </c>
      <c r="AL12" s="21">
        <v>6638.7936318518532</v>
      </c>
      <c r="AM12" s="21">
        <v>7583.3647083333344</v>
      </c>
      <c r="AN12" s="21">
        <v>8693.1787199999999</v>
      </c>
      <c r="AO12" s="21">
        <v>9797.6098333333339</v>
      </c>
      <c r="AP12" s="21">
        <v>10288.129659</v>
      </c>
      <c r="AQ12" s="21" t="s">
        <v>80</v>
      </c>
      <c r="AR12" s="21">
        <v>11370.021186888889</v>
      </c>
      <c r="AS12" s="21">
        <v>11023</v>
      </c>
    </row>
    <row r="13" spans="1:45" x14ac:dyDescent="0.2">
      <c r="A13" s="42" t="s">
        <v>61</v>
      </c>
      <c r="B13" s="21">
        <v>17730.395290909091</v>
      </c>
      <c r="C13" s="21">
        <v>34869.28423357143</v>
      </c>
      <c r="D13" s="21">
        <v>17099.507485714286</v>
      </c>
      <c r="E13" s="21">
        <v>10592.578095238096</v>
      </c>
      <c r="F13" s="21">
        <v>12125.3</v>
      </c>
      <c r="G13" s="21">
        <v>43747.137571428568</v>
      </c>
      <c r="H13" s="21">
        <v>12675.715133333331</v>
      </c>
      <c r="I13" s="21">
        <v>57319.6</v>
      </c>
      <c r="J13" s="21">
        <v>59156.781363999995</v>
      </c>
      <c r="K13" s="21">
        <v>65623.578636000006</v>
      </c>
      <c r="L13" s="21">
        <v>26085.567315714285</v>
      </c>
      <c r="M13" s="21">
        <v>19351.464393333332</v>
      </c>
      <c r="N13" s="21">
        <v>9562.0850666666665</v>
      </c>
      <c r="O13" s="21">
        <v>18706.651887346939</v>
      </c>
      <c r="P13" s="21">
        <v>27942.007435428568</v>
      </c>
      <c r="Q13" s="21">
        <v>37556.400311428573</v>
      </c>
      <c r="R13" s="21">
        <v>42939.505982142851</v>
      </c>
      <c r="S13" s="21">
        <v>33069</v>
      </c>
      <c r="T13" s="21">
        <v>28108.649999999998</v>
      </c>
      <c r="U13" s="21">
        <v>4304.1613657770795</v>
      </c>
      <c r="V13" s="21">
        <v>10784.209584200718</v>
      </c>
      <c r="W13" s="21">
        <v>30689.407250476193</v>
      </c>
      <c r="X13" s="21" t="s">
        <v>80</v>
      </c>
      <c r="Y13" s="21">
        <v>20544.509928571428</v>
      </c>
      <c r="Z13" s="21">
        <v>16652.603571428568</v>
      </c>
      <c r="AA13" s="21">
        <v>16133.754509784763</v>
      </c>
      <c r="AB13" s="21">
        <v>36825.331330714289</v>
      </c>
      <c r="AC13" s="21">
        <v>11222.621280952379</v>
      </c>
      <c r="AD13" s="21">
        <v>23423.875</v>
      </c>
      <c r="AE13" s="21">
        <v>18954.310952380951</v>
      </c>
      <c r="AF13" s="21">
        <v>6815.9397739999995</v>
      </c>
      <c r="AG13" s="21">
        <v>7030.2366922222218</v>
      </c>
      <c r="AH13" s="21">
        <v>9448.2857142857138</v>
      </c>
      <c r="AI13" s="21">
        <v>5202.8559999999998</v>
      </c>
      <c r="AJ13" s="21">
        <v>48717.72321428571</v>
      </c>
      <c r="AK13" s="21">
        <v>12125.3</v>
      </c>
      <c r="AL13" s="21">
        <v>5270.9293988435365</v>
      </c>
      <c r="AM13" s="21">
        <v>6765.9797586857148</v>
      </c>
      <c r="AN13" s="21">
        <v>9564.578364285715</v>
      </c>
      <c r="AO13" s="21">
        <v>10776.458794642858</v>
      </c>
      <c r="AP13" s="21">
        <v>9671.5801999999985</v>
      </c>
      <c r="AQ13" s="21" t="s">
        <v>80</v>
      </c>
      <c r="AR13" s="21">
        <v>11722.873015873014</v>
      </c>
      <c r="AS13" s="21" t="s">
        <v>80</v>
      </c>
    </row>
    <row r="14" spans="1:45" x14ac:dyDescent="0.2">
      <c r="A14" s="42" t="s">
        <v>62</v>
      </c>
      <c r="B14" s="21">
        <v>17101.993191735539</v>
      </c>
      <c r="C14" s="21">
        <v>30936.049499999997</v>
      </c>
      <c r="D14" s="21">
        <v>16944.812803333334</v>
      </c>
      <c r="E14" s="21">
        <v>13723.635</v>
      </c>
      <c r="F14" s="21">
        <v>17085.649999999998</v>
      </c>
      <c r="G14" s="21">
        <v>38922.212999999996</v>
      </c>
      <c r="H14" s="21">
        <v>13631.776666666667</v>
      </c>
      <c r="I14" s="21">
        <v>41887.4</v>
      </c>
      <c r="J14" s="21">
        <v>50565.25675</v>
      </c>
      <c r="K14" s="21">
        <v>63790.100999999995</v>
      </c>
      <c r="L14" s="21">
        <v>26234.739999999998</v>
      </c>
      <c r="M14" s="21">
        <v>19400.48</v>
      </c>
      <c r="N14" s="21">
        <v>10968.945853519999</v>
      </c>
      <c r="O14" s="21">
        <v>17431.037333333334</v>
      </c>
      <c r="P14" s="21">
        <v>26929.188999999998</v>
      </c>
      <c r="Q14" s="21">
        <v>39098.580999999998</v>
      </c>
      <c r="R14" s="21">
        <v>43540.85</v>
      </c>
      <c r="S14" s="21">
        <v>30313.25</v>
      </c>
      <c r="T14" s="21" t="s">
        <v>80</v>
      </c>
      <c r="U14" s="21">
        <v>4829.3741487179477</v>
      </c>
      <c r="V14" s="21">
        <v>10926.505787305121</v>
      </c>
      <c r="W14" s="21">
        <v>42160.494825000002</v>
      </c>
      <c r="X14" s="21" t="s">
        <v>80</v>
      </c>
      <c r="Y14" s="21">
        <v>27074.587619047619</v>
      </c>
      <c r="Z14" s="21">
        <v>19301.273000000001</v>
      </c>
      <c r="AA14" s="21">
        <v>21764.301111111112</v>
      </c>
      <c r="AB14" s="21">
        <v>38580.5</v>
      </c>
      <c r="AC14" s="21">
        <v>13113.695666666667</v>
      </c>
      <c r="AD14" s="21">
        <v>25352.899999999998</v>
      </c>
      <c r="AE14" s="21">
        <v>24171.864285714284</v>
      </c>
      <c r="AF14" s="21">
        <v>9939.1084100000007</v>
      </c>
      <c r="AG14" s="21">
        <v>7435.9320833333322</v>
      </c>
      <c r="AH14" s="21">
        <v>9133.3428571428576</v>
      </c>
      <c r="AI14" s="21">
        <v>4923.6066666666666</v>
      </c>
      <c r="AJ14" s="21">
        <v>73814.73214285713</v>
      </c>
      <c r="AK14" s="21">
        <v>11160.7875</v>
      </c>
      <c r="AL14" s="21">
        <v>9200.8368611111109</v>
      </c>
      <c r="AM14" s="21">
        <v>6997.4003999999995</v>
      </c>
      <c r="AN14" s="21">
        <v>9387.1867999999995</v>
      </c>
      <c r="AO14" s="21">
        <v>15202.554166666667</v>
      </c>
      <c r="AP14" s="21">
        <v>9129.2486000000008</v>
      </c>
      <c r="AQ14" s="21" t="s">
        <v>80</v>
      </c>
      <c r="AR14" s="21">
        <v>11512.911111111112</v>
      </c>
      <c r="AS14" s="21">
        <v>12400.875</v>
      </c>
    </row>
    <row r="15" spans="1:45" x14ac:dyDescent="0.2">
      <c r="A15" s="42" t="s">
        <v>63</v>
      </c>
      <c r="B15" s="21">
        <v>20593.477385203718</v>
      </c>
      <c r="C15" s="21">
        <v>32293.256375000001</v>
      </c>
      <c r="D15" s="21">
        <v>17334.122198749999</v>
      </c>
      <c r="E15" s="21">
        <v>10523.290666666666</v>
      </c>
      <c r="F15" s="21">
        <v>17085.649999999998</v>
      </c>
      <c r="G15" s="21">
        <v>41119.464333333337</v>
      </c>
      <c r="H15" s="21">
        <v>14149.073808888888</v>
      </c>
      <c r="I15" s="21">
        <v>60350.924999999996</v>
      </c>
      <c r="J15" s="21">
        <v>56298.105938666667</v>
      </c>
      <c r="K15" s="21">
        <v>67240.314697333335</v>
      </c>
      <c r="L15" s="21">
        <v>27513.407999999999</v>
      </c>
      <c r="M15" s="21">
        <v>17361.224999999999</v>
      </c>
      <c r="N15" s="21">
        <v>12845.471957857144</v>
      </c>
      <c r="O15" s="21">
        <v>14852.697269285713</v>
      </c>
      <c r="P15" s="21">
        <v>22482.786375</v>
      </c>
      <c r="Q15" s="21">
        <v>40145.765999999996</v>
      </c>
      <c r="R15" s="21">
        <v>45708.706666666665</v>
      </c>
      <c r="S15" s="21">
        <v>44092</v>
      </c>
      <c r="T15" s="21">
        <v>23699.45</v>
      </c>
      <c r="U15" s="21">
        <v>4781.086948351649</v>
      </c>
      <c r="V15" s="21">
        <v>10663.137453388481</v>
      </c>
      <c r="W15" s="21">
        <v>27337.040000000001</v>
      </c>
      <c r="X15" s="21" t="s">
        <v>80</v>
      </c>
      <c r="Y15" s="21">
        <v>18838.328605080002</v>
      </c>
      <c r="Z15" s="21">
        <v>15093.904129999999</v>
      </c>
      <c r="AA15" s="21">
        <v>31100.61239190476</v>
      </c>
      <c r="AB15" s="21">
        <v>43058.59375</v>
      </c>
      <c r="AC15" s="21">
        <v>17128.832602499999</v>
      </c>
      <c r="AD15" s="21">
        <v>21678.566666666666</v>
      </c>
      <c r="AE15" s="21">
        <v>16567.569</v>
      </c>
      <c r="AF15" s="21">
        <v>11372.061666666666</v>
      </c>
      <c r="AG15" s="21">
        <v>10185.774280238094</v>
      </c>
      <c r="AH15" s="21">
        <v>11495.414285714285</v>
      </c>
      <c r="AI15" s="21">
        <v>5423.3159999999998</v>
      </c>
      <c r="AJ15" s="21">
        <v>83287.62276785713</v>
      </c>
      <c r="AK15" s="21">
        <v>9884.4422035714288</v>
      </c>
      <c r="AL15" s="21">
        <v>9081.7490932539677</v>
      </c>
      <c r="AM15" s="21">
        <v>7865.369791666667</v>
      </c>
      <c r="AN15" s="21">
        <v>7033.592583333334</v>
      </c>
      <c r="AO15" s="21">
        <v>9093.9750000000004</v>
      </c>
      <c r="AP15" s="21">
        <v>7077.3783888888875</v>
      </c>
      <c r="AQ15" s="21">
        <v>82672.5</v>
      </c>
      <c r="AR15" s="21">
        <v>13850.196186888888</v>
      </c>
      <c r="AS15" s="21">
        <v>8738.0239583333332</v>
      </c>
    </row>
    <row r="16" spans="1:45" x14ac:dyDescent="0.2">
      <c r="A16" s="42" t="s">
        <v>64</v>
      </c>
      <c r="B16" s="21">
        <v>17132.286579079064</v>
      </c>
      <c r="C16" s="21">
        <v>34648.963333333333</v>
      </c>
      <c r="D16" s="21">
        <v>15916.587363333334</v>
      </c>
      <c r="E16" s="21">
        <v>12759.122499999999</v>
      </c>
      <c r="F16" s="21">
        <v>16534.5</v>
      </c>
      <c r="G16" s="21">
        <v>43171.5795</v>
      </c>
      <c r="H16" s="21">
        <v>16258.924999999999</v>
      </c>
      <c r="I16" s="21" t="s">
        <v>80</v>
      </c>
      <c r="J16" s="21">
        <v>54655.671589999998</v>
      </c>
      <c r="K16" s="21">
        <v>63065.338749999995</v>
      </c>
      <c r="L16" s="21">
        <v>25864.753004999999</v>
      </c>
      <c r="M16" s="21">
        <v>17967.489999999998</v>
      </c>
      <c r="N16" s="21">
        <v>9200.8981000000003</v>
      </c>
      <c r="O16" s="21">
        <v>15277.243810066666</v>
      </c>
      <c r="P16" s="21">
        <v>22960.909</v>
      </c>
      <c r="Q16" s="21">
        <v>39047.140333333336</v>
      </c>
      <c r="R16" s="21">
        <v>56195.254000000001</v>
      </c>
      <c r="S16" s="21">
        <v>40785.1</v>
      </c>
      <c r="T16" s="21">
        <v>44505.362499999996</v>
      </c>
      <c r="U16" s="21">
        <v>4715.4132871794873</v>
      </c>
      <c r="V16" s="21">
        <v>9947.7051224944316</v>
      </c>
      <c r="W16" s="21">
        <v>27190.066666666666</v>
      </c>
      <c r="X16" s="21" t="s">
        <v>80</v>
      </c>
      <c r="Y16" s="21">
        <v>14043.500256528574</v>
      </c>
      <c r="Z16" s="21">
        <v>15489.776803333332</v>
      </c>
      <c r="AA16" s="21">
        <v>22028.790341249998</v>
      </c>
      <c r="AB16" s="21">
        <v>54585.896000000001</v>
      </c>
      <c r="AC16" s="21">
        <v>16796.296249999999</v>
      </c>
      <c r="AD16" s="21">
        <v>21494.85</v>
      </c>
      <c r="AE16" s="21">
        <v>11022.685057142857</v>
      </c>
      <c r="AF16" s="21">
        <v>10416.735000000001</v>
      </c>
      <c r="AG16" s="21">
        <v>8971.4972222222241</v>
      </c>
      <c r="AH16" s="21">
        <v>8621.5607142857134</v>
      </c>
      <c r="AI16" s="21">
        <v>3233.413333333333</v>
      </c>
      <c r="AJ16" s="21">
        <v>79719.91071428571</v>
      </c>
      <c r="AK16" s="21">
        <v>11229.68125</v>
      </c>
      <c r="AL16" s="21">
        <v>11196.191232638888</v>
      </c>
      <c r="AM16" s="21">
        <v>7899.8166666666675</v>
      </c>
      <c r="AN16" s="21">
        <v>6787.5959666666668</v>
      </c>
      <c r="AO16" s="21">
        <v>9782.9125000000004</v>
      </c>
      <c r="AP16" s="21">
        <v>8616.3116666666665</v>
      </c>
      <c r="AQ16" s="21">
        <v>33069</v>
      </c>
      <c r="AR16" s="21">
        <v>13154.113333333333</v>
      </c>
      <c r="AS16" s="21">
        <v>9139.9041666666653</v>
      </c>
    </row>
    <row r="17" spans="1:45" x14ac:dyDescent="0.2">
      <c r="A17" s="41" t="s">
        <v>65</v>
      </c>
      <c r="B17" s="21">
        <v>17524.814215261711</v>
      </c>
      <c r="C17" s="21">
        <v>32061.64477333333</v>
      </c>
      <c r="D17" s="21">
        <v>15107.982338166667</v>
      </c>
      <c r="E17" s="21">
        <v>9920.6999999999989</v>
      </c>
      <c r="F17" s="21">
        <v>18739.099999999999</v>
      </c>
      <c r="G17" s="21" t="s">
        <v>80</v>
      </c>
      <c r="H17" s="21">
        <v>9981.938888888888</v>
      </c>
      <c r="I17" s="21" t="s">
        <v>80</v>
      </c>
      <c r="J17" s="21">
        <v>55298.753409999998</v>
      </c>
      <c r="K17" s="21">
        <v>54632.743750000001</v>
      </c>
      <c r="L17" s="21">
        <v>26934.700499999999</v>
      </c>
      <c r="M17" s="21">
        <v>17636.8</v>
      </c>
      <c r="N17" s="21">
        <v>9380.2202640000014</v>
      </c>
      <c r="O17" s="21">
        <v>13348.559053333332</v>
      </c>
      <c r="P17" s="21">
        <v>22575.103999999999</v>
      </c>
      <c r="Q17" s="21">
        <v>38753.487613333331</v>
      </c>
      <c r="R17" s="21">
        <v>47470.549500000001</v>
      </c>
      <c r="S17" s="21">
        <v>38580.5</v>
      </c>
      <c r="T17" s="21">
        <v>32104.487499999999</v>
      </c>
      <c r="U17" s="21">
        <v>4542.4935076923075</v>
      </c>
      <c r="V17" s="21">
        <v>9609.3227542687455</v>
      </c>
      <c r="W17" s="21">
        <v>30129.496589999999</v>
      </c>
      <c r="X17" s="21" t="s">
        <v>80</v>
      </c>
      <c r="Y17" s="21">
        <v>15697.642238476192</v>
      </c>
      <c r="Z17" s="21">
        <v>13672.576464</v>
      </c>
      <c r="AA17" s="21">
        <v>21742.8675</v>
      </c>
      <c r="AB17" s="21">
        <v>50378.769636000005</v>
      </c>
      <c r="AC17" s="21">
        <v>18241.521779999999</v>
      </c>
      <c r="AD17" s="21">
        <v>20805.912499999999</v>
      </c>
      <c r="AE17" s="21">
        <v>15451.883928571428</v>
      </c>
      <c r="AF17" s="21">
        <v>9369.5499999999993</v>
      </c>
      <c r="AG17" s="21">
        <v>8302.1414693333318</v>
      </c>
      <c r="AH17" s="21">
        <v>5647.9773377142856</v>
      </c>
      <c r="AI17" s="21">
        <v>7466.2453333333333</v>
      </c>
      <c r="AJ17" s="21">
        <v>59429.061011904749</v>
      </c>
      <c r="AK17" s="21">
        <v>10661.00468</v>
      </c>
      <c r="AL17" s="21">
        <v>9834.9655555555564</v>
      </c>
      <c r="AM17" s="21">
        <v>8792.8266399999993</v>
      </c>
      <c r="AN17" s="21">
        <v>6374.9646590000011</v>
      </c>
      <c r="AO17" s="21">
        <v>9184.9147499999999</v>
      </c>
      <c r="AP17" s="21">
        <v>10764.250507199999</v>
      </c>
      <c r="AQ17" s="21" t="s">
        <v>80</v>
      </c>
      <c r="AR17" s="21">
        <v>13778.75</v>
      </c>
      <c r="AS17" s="21">
        <v>13778.75</v>
      </c>
    </row>
    <row r="18" spans="1:45" x14ac:dyDescent="0.2">
      <c r="A18" s="41" t="s">
        <v>66</v>
      </c>
      <c r="B18" s="21">
        <v>16215.479804132234</v>
      </c>
      <c r="C18" s="21">
        <v>30299.801940000001</v>
      </c>
      <c r="D18" s="21">
        <v>15189.694</v>
      </c>
      <c r="E18" s="21">
        <v>11767.0525</v>
      </c>
      <c r="F18" s="21">
        <v>16534.5</v>
      </c>
      <c r="G18" s="21" t="s">
        <v>80</v>
      </c>
      <c r="H18" s="21">
        <v>11053.619444444443</v>
      </c>
      <c r="I18" s="21" t="s">
        <v>80</v>
      </c>
      <c r="J18" s="21">
        <v>58273.089500000002</v>
      </c>
      <c r="K18" s="21">
        <v>59829.169666666668</v>
      </c>
      <c r="L18" s="21">
        <v>27393.036839999997</v>
      </c>
      <c r="M18" s="21">
        <v>17636.8</v>
      </c>
      <c r="N18" s="21">
        <v>7916.3658639999994</v>
      </c>
      <c r="O18" s="21">
        <v>11430.498264</v>
      </c>
      <c r="P18" s="21">
        <v>20623.224646666666</v>
      </c>
      <c r="Q18" s="21">
        <v>36816.82</v>
      </c>
      <c r="R18" s="21">
        <v>44092</v>
      </c>
      <c r="S18" s="21">
        <v>37478.199999999997</v>
      </c>
      <c r="T18" s="21">
        <v>34584.662499999999</v>
      </c>
      <c r="U18" s="21">
        <v>4497.384</v>
      </c>
      <c r="V18" s="21">
        <v>8317.1701964365257</v>
      </c>
      <c r="W18" s="21">
        <v>35273.599999999999</v>
      </c>
      <c r="X18" s="21" t="s">
        <v>80</v>
      </c>
      <c r="Y18" s="21">
        <v>21563.822485714285</v>
      </c>
      <c r="Z18" s="21">
        <v>14523.155235999999</v>
      </c>
      <c r="AA18" s="21">
        <v>25297.770302666664</v>
      </c>
      <c r="AB18" s="21">
        <v>45414.76</v>
      </c>
      <c r="AC18" s="21">
        <v>18236.4512</v>
      </c>
      <c r="AD18" s="21">
        <v>21954.17841</v>
      </c>
      <c r="AE18" s="21">
        <v>23269.238057142851</v>
      </c>
      <c r="AF18" s="21">
        <v>21549.965</v>
      </c>
      <c r="AG18" s="21">
        <v>13177.996499999999</v>
      </c>
      <c r="AH18" s="21">
        <v>8818.4</v>
      </c>
      <c r="AI18" s="21">
        <v>3519.1931817777772</v>
      </c>
      <c r="AJ18" s="21">
        <v>67761.92410714287</v>
      </c>
      <c r="AK18" s="21">
        <v>13046.492110000001</v>
      </c>
      <c r="AL18" s="21">
        <v>8336.1820243055536</v>
      </c>
      <c r="AM18" s="21">
        <v>7936.5599999999995</v>
      </c>
      <c r="AN18" s="21">
        <v>5198.0334375000002</v>
      </c>
      <c r="AO18" s="21">
        <v>8634.6833333333343</v>
      </c>
      <c r="AP18" s="21">
        <v>9011.3025000000016</v>
      </c>
      <c r="AQ18" s="21" t="s">
        <v>80</v>
      </c>
      <c r="AR18" s="21">
        <v>13778.75</v>
      </c>
      <c r="AS18" s="21">
        <v>13778.75</v>
      </c>
    </row>
    <row r="19" spans="1:45" x14ac:dyDescent="0.2">
      <c r="A19" s="43" t="s">
        <v>67</v>
      </c>
      <c r="B19" s="22">
        <v>17409.734398925622</v>
      </c>
      <c r="C19" s="22">
        <v>31195.09</v>
      </c>
      <c r="D19" s="22">
        <v>14513.616666666667</v>
      </c>
      <c r="E19" s="22">
        <v>8818.4</v>
      </c>
      <c r="F19" s="22">
        <v>16534.5</v>
      </c>
      <c r="G19" s="22" t="s">
        <v>80</v>
      </c>
      <c r="H19" s="22">
        <v>10379.991666666667</v>
      </c>
      <c r="I19" s="22">
        <v>47674.474999999999</v>
      </c>
      <c r="J19" s="22">
        <v>50448.596666666672</v>
      </c>
      <c r="K19" s="22">
        <v>67423.998294999998</v>
      </c>
      <c r="L19" s="22">
        <v>29363.894124999999</v>
      </c>
      <c r="M19" s="22">
        <v>25536.616666666665</v>
      </c>
      <c r="N19" s="22">
        <v>7931.8421559999988</v>
      </c>
      <c r="O19" s="22">
        <v>10848.138476666667</v>
      </c>
      <c r="P19" s="22">
        <v>20970.871694999998</v>
      </c>
      <c r="Q19" s="22">
        <v>37006.636059999997</v>
      </c>
      <c r="R19" s="22">
        <v>41970.072500000002</v>
      </c>
      <c r="S19" s="22">
        <v>30864.399999999998</v>
      </c>
      <c r="T19" s="22">
        <v>36789.262499999997</v>
      </c>
      <c r="U19" s="22">
        <v>4906.6255938461536</v>
      </c>
      <c r="V19" s="22">
        <v>9105.8793489977706</v>
      </c>
      <c r="W19" s="22">
        <v>35762.286333333337</v>
      </c>
      <c r="X19" s="22" t="s">
        <v>80</v>
      </c>
      <c r="Y19" s="22">
        <v>22110.311488900003</v>
      </c>
      <c r="Z19" s="22">
        <v>14494.326416666667</v>
      </c>
      <c r="AA19" s="22">
        <v>24168.919570000002</v>
      </c>
      <c r="AB19" s="22">
        <v>43981.77</v>
      </c>
      <c r="AC19" s="22" t="s">
        <v>80</v>
      </c>
      <c r="AD19" s="22">
        <v>20897.734089999998</v>
      </c>
      <c r="AE19" s="22">
        <v>23564.890664285711</v>
      </c>
      <c r="AF19" s="22">
        <v>19727.529103100002</v>
      </c>
      <c r="AG19" s="22">
        <v>16865.924866666664</v>
      </c>
      <c r="AH19" s="22">
        <v>9763.2285714285717</v>
      </c>
      <c r="AI19" s="22">
        <v>4752.137777777777</v>
      </c>
      <c r="AJ19" s="22">
        <v>98583.675595238106</v>
      </c>
      <c r="AK19" s="22">
        <v>11070.764863599999</v>
      </c>
      <c r="AL19" s="22">
        <v>7209.0930324074061</v>
      </c>
      <c r="AM19" s="22">
        <v>8294.1164549023997</v>
      </c>
      <c r="AN19" s="22">
        <v>5166.7880091333336</v>
      </c>
      <c r="AO19" s="22">
        <v>7942.0715</v>
      </c>
      <c r="AP19" s="22">
        <v>9406.2962727999984</v>
      </c>
      <c r="AQ19" s="22" t="s">
        <v>80</v>
      </c>
      <c r="AR19" s="22">
        <v>13778.75</v>
      </c>
      <c r="AS19" s="22">
        <v>13778.75</v>
      </c>
    </row>
    <row r="20" spans="1:45" s="67" customFormat="1" ht="11.25" customHeight="1" x14ac:dyDescent="0.25">
      <c r="A20" s="67" t="s">
        <v>164</v>
      </c>
    </row>
    <row r="21" spans="1:45" s="25" customFormat="1" ht="11.25" customHeight="1" x14ac:dyDescent="0.2">
      <c r="A21" s="23" t="s">
        <v>68</v>
      </c>
    </row>
    <row r="22" spans="1:45" s="25" customFormat="1" ht="11.25" customHeight="1" x14ac:dyDescent="0.2">
      <c r="A22" s="23" t="s">
        <v>71</v>
      </c>
    </row>
    <row r="23" spans="1:45" s="25" customFormat="1" ht="11.25" customHeight="1" x14ac:dyDescent="0.2">
      <c r="A23" s="23" t="s">
        <v>70</v>
      </c>
    </row>
    <row r="24" spans="1:45" ht="11.25" customHeight="1" x14ac:dyDescent="0.2">
      <c r="A24" s="23" t="s">
        <v>131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25" customFormat="1" ht="11.25" customHeight="1" x14ac:dyDescent="0.2">
      <c r="A25" s="23" t="s">
        <v>69</v>
      </c>
    </row>
  </sheetData>
  <mergeCells count="9">
    <mergeCell ref="U4:V4"/>
    <mergeCell ref="W4:AJ4"/>
    <mergeCell ref="AK4:AS4"/>
    <mergeCell ref="A20:XFD20"/>
    <mergeCell ref="A4:A6"/>
    <mergeCell ref="B4:F4"/>
    <mergeCell ref="G4:H4"/>
    <mergeCell ref="I4:L4"/>
    <mergeCell ref="M4: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5"/>
  <sheetViews>
    <sheetView workbookViewId="0">
      <selection activeCell="A3" sqref="A3"/>
    </sheetView>
  </sheetViews>
  <sheetFormatPr baseColWidth="10" defaultRowHeight="12" x14ac:dyDescent="0.2"/>
  <cols>
    <col min="1" max="16384" width="11.42578125" style="24"/>
  </cols>
  <sheetData>
    <row r="1" spans="1:4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5" customHeight="1" x14ac:dyDescent="0.2">
      <c r="A2" s="19" t="s">
        <v>173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 t="s">
        <v>7</v>
      </c>
      <c r="AL4" s="66"/>
      <c r="AM4" s="66"/>
      <c r="AN4" s="66"/>
      <c r="AO4" s="66"/>
      <c r="AP4" s="66"/>
      <c r="AQ4" s="66"/>
      <c r="AR4" s="66"/>
      <c r="AS4" s="66"/>
    </row>
    <row r="5" spans="1:45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34</v>
      </c>
      <c r="AC5" s="27" t="s">
        <v>35</v>
      </c>
      <c r="AD5" s="27" t="s">
        <v>36</v>
      </c>
      <c r="AE5" s="27" t="s">
        <v>37</v>
      </c>
      <c r="AF5" s="28" t="s">
        <v>38</v>
      </c>
      <c r="AG5" s="28" t="s">
        <v>39</v>
      </c>
      <c r="AH5" s="28" t="s">
        <v>40</v>
      </c>
      <c r="AI5" s="28" t="s">
        <v>41</v>
      </c>
      <c r="AJ5" s="27" t="s">
        <v>42</v>
      </c>
      <c r="AK5" s="27" t="s">
        <v>43</v>
      </c>
      <c r="AL5" s="27" t="s">
        <v>44</v>
      </c>
      <c r="AM5" s="27" t="s">
        <v>45</v>
      </c>
      <c r="AN5" s="27" t="s">
        <v>46</v>
      </c>
      <c r="AO5" s="27" t="s">
        <v>47</v>
      </c>
      <c r="AP5" s="27" t="s">
        <v>48</v>
      </c>
      <c r="AQ5" s="28" t="s">
        <v>49</v>
      </c>
      <c r="AR5" s="28" t="s">
        <v>50</v>
      </c>
      <c r="AS5" s="27" t="s">
        <v>51</v>
      </c>
    </row>
    <row r="6" spans="1:45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</row>
    <row r="7" spans="1:45" x14ac:dyDescent="0.2">
      <c r="A7" s="40" t="s">
        <v>55</v>
      </c>
      <c r="B7" s="29">
        <f>AVERAGE(B8:B19)</f>
        <v>16844.497668266318</v>
      </c>
      <c r="C7" s="29">
        <f t="shared" ref="C7:AR7" si="0">AVERAGE(C8:C19)</f>
        <v>31588.242709809023</v>
      </c>
      <c r="D7" s="29">
        <f t="shared" si="0"/>
        <v>16466.865263232805</v>
      </c>
      <c r="E7" s="29">
        <f t="shared" si="0"/>
        <v>7233.8738591203701</v>
      </c>
      <c r="F7" s="29">
        <f>AVERAGE(F8:F18)</f>
        <v>13093.981198181818</v>
      </c>
      <c r="G7" s="29">
        <f t="shared" si="0"/>
        <v>40265.459449629627</v>
      </c>
      <c r="H7" s="29">
        <f t="shared" si="0"/>
        <v>13024.957556787036</v>
      </c>
      <c r="I7" s="29">
        <f>AVERAGE(I8:I9,I14:I15,I17:I19)</f>
        <v>49086.993714285716</v>
      </c>
      <c r="J7" s="29">
        <f t="shared" si="0"/>
        <v>46113.414927714803</v>
      </c>
      <c r="K7" s="29">
        <f t="shared" si="0"/>
        <v>64209.027971638883</v>
      </c>
      <c r="L7" s="29">
        <f t="shared" si="0"/>
        <v>21245.832407705555</v>
      </c>
      <c r="M7" s="29">
        <f t="shared" si="0"/>
        <v>19874.948602564818</v>
      </c>
      <c r="N7" s="29">
        <f t="shared" si="0"/>
        <v>10922.43709275031</v>
      </c>
      <c r="O7" s="29">
        <f t="shared" si="0"/>
        <v>9570.3782305586301</v>
      </c>
      <c r="P7" s="29">
        <f t="shared" si="0"/>
        <v>22366.607527268516</v>
      </c>
      <c r="Q7" s="29">
        <f t="shared" si="0"/>
        <v>31144.564726412169</v>
      </c>
      <c r="R7" s="29">
        <f t="shared" si="0"/>
        <v>39001.252502916665</v>
      </c>
      <c r="S7" s="29">
        <f t="shared" si="0"/>
        <v>36930.111944444441</v>
      </c>
      <c r="T7" s="29">
        <f t="shared" si="0"/>
        <v>30518.789144722217</v>
      </c>
      <c r="U7" s="29">
        <f t="shared" si="0"/>
        <v>5020.1866192765565</v>
      </c>
      <c r="V7" s="29">
        <f t="shared" si="0"/>
        <v>11479.804417272804</v>
      </c>
      <c r="W7" s="29">
        <f t="shared" si="0"/>
        <v>34291.584200777776</v>
      </c>
      <c r="X7" s="29" t="s">
        <v>80</v>
      </c>
      <c r="Y7" s="29">
        <f t="shared" si="0"/>
        <v>24226.98513673601</v>
      </c>
      <c r="Z7" s="29">
        <f t="shared" si="0"/>
        <v>18160.497706953043</v>
      </c>
      <c r="AA7" s="29">
        <f t="shared" si="0"/>
        <v>24253.184422543782</v>
      </c>
      <c r="AB7" s="29">
        <f t="shared" si="0"/>
        <v>44836.020778255559</v>
      </c>
      <c r="AC7" s="29">
        <f>AVERAGE(AC8:AC18)</f>
        <v>15267.926529446609</v>
      </c>
      <c r="AD7" s="29">
        <f t="shared" si="0"/>
        <v>21913.313699444447</v>
      </c>
      <c r="AE7" s="29">
        <f t="shared" si="0"/>
        <v>22569.869756694872</v>
      </c>
      <c r="AF7" s="29">
        <f t="shared" si="0"/>
        <v>14772.5902938</v>
      </c>
      <c r="AG7" s="29">
        <f t="shared" si="0"/>
        <v>10222.086987537035</v>
      </c>
      <c r="AH7" s="29">
        <f t="shared" si="0"/>
        <v>8711.7611359285711</v>
      </c>
      <c r="AI7" s="29">
        <f t="shared" si="0"/>
        <v>3864.6843150277768</v>
      </c>
      <c r="AJ7" s="29">
        <f t="shared" si="0"/>
        <v>76319.03034409722</v>
      </c>
      <c r="AK7" s="29">
        <f t="shared" si="0"/>
        <v>13342.279052810818</v>
      </c>
      <c r="AL7" s="29">
        <f t="shared" si="0"/>
        <v>8535.0533767407414</v>
      </c>
      <c r="AM7" s="29">
        <f t="shared" si="0"/>
        <v>10154.43202881389</v>
      </c>
      <c r="AN7" s="29">
        <f t="shared" si="0"/>
        <v>7724.8022053322211</v>
      </c>
      <c r="AO7" s="29">
        <f t="shared" si="0"/>
        <v>9576.5508404513894</v>
      </c>
      <c r="AP7" s="29">
        <f t="shared" si="0"/>
        <v>12049.650959588516</v>
      </c>
      <c r="AQ7" s="29">
        <f>AVERAGE(AQ8:AQ13,AQ19)</f>
        <v>64316.055571428566</v>
      </c>
      <c r="AR7" s="29">
        <f t="shared" si="0"/>
        <v>15367.709326111109</v>
      </c>
      <c r="AS7" s="29">
        <f>AVERAGE(AS8:AS10,AS12:AS17)</f>
        <v>13264.853657407408</v>
      </c>
    </row>
    <row r="8" spans="1:45" x14ac:dyDescent="0.2">
      <c r="A8" s="41" t="s">
        <v>56</v>
      </c>
      <c r="B8" s="21">
        <v>16200.35286862895</v>
      </c>
      <c r="C8" s="21">
        <v>29747.402666666669</v>
      </c>
      <c r="D8" s="21">
        <v>15913.275214285713</v>
      </c>
      <c r="E8" s="21">
        <v>7532.3796590000011</v>
      </c>
      <c r="F8" s="21">
        <v>14972.871589999999</v>
      </c>
      <c r="G8" s="21">
        <v>40417.666666666664</v>
      </c>
      <c r="H8" s="21">
        <v>12357.125937777779</v>
      </c>
      <c r="I8" s="21">
        <v>43673.125999999997</v>
      </c>
      <c r="J8" s="21">
        <v>54380.118635999999</v>
      </c>
      <c r="K8" s="21">
        <v>63818.57708333333</v>
      </c>
      <c r="L8" s="21">
        <v>22908.252741388886</v>
      </c>
      <c r="M8" s="21">
        <v>24264.444888000002</v>
      </c>
      <c r="N8" s="21">
        <v>7345.5640596000003</v>
      </c>
      <c r="O8" s="21">
        <v>10597.512199999999</v>
      </c>
      <c r="P8" s="21">
        <v>21510.465916666668</v>
      </c>
      <c r="Q8" s="21">
        <v>31557.274285714284</v>
      </c>
      <c r="R8" s="21">
        <v>45185.114166666666</v>
      </c>
      <c r="S8" s="21">
        <v>37478.199999999997</v>
      </c>
      <c r="T8" s="21">
        <v>35411.387499999997</v>
      </c>
      <c r="U8" s="21">
        <v>4417.8811172161177</v>
      </c>
      <c r="V8" s="21">
        <v>10578.350721179339</v>
      </c>
      <c r="W8" s="21">
        <v>43061.702235999997</v>
      </c>
      <c r="X8" s="21" t="s">
        <v>80</v>
      </c>
      <c r="Y8" s="21">
        <v>21913.351422599997</v>
      </c>
      <c r="Z8" s="21">
        <v>16051.01897222222</v>
      </c>
      <c r="AA8" s="21">
        <v>23572.006483199999</v>
      </c>
      <c r="AB8" s="21">
        <v>44606.39196933333</v>
      </c>
      <c r="AC8" s="21">
        <v>14961.622880952378</v>
      </c>
      <c r="AD8" s="21">
        <v>20438.479166666664</v>
      </c>
      <c r="AE8" s="21">
        <v>22409.370990400002</v>
      </c>
      <c r="AF8" s="21">
        <v>19144.600896399999</v>
      </c>
      <c r="AG8" s="21">
        <v>8613.2497222222228</v>
      </c>
      <c r="AH8" s="21">
        <v>7597.8914476190484</v>
      </c>
      <c r="AI8" s="21">
        <v>3012.9533333333329</v>
      </c>
      <c r="AJ8" s="21">
        <v>66964.724999999991</v>
      </c>
      <c r="AK8" s="21">
        <v>14445.127093333331</v>
      </c>
      <c r="AL8" s="21">
        <v>8531.9857166666661</v>
      </c>
      <c r="AM8" s="21">
        <v>8489.5475341000001</v>
      </c>
      <c r="AN8" s="21">
        <v>5701.887492320001</v>
      </c>
      <c r="AO8" s="21">
        <v>7829.7746874999993</v>
      </c>
      <c r="AP8" s="21">
        <v>9035.5530999999992</v>
      </c>
      <c r="AQ8" s="21">
        <v>35359.028249999996</v>
      </c>
      <c r="AR8" s="21">
        <v>16901.933333333334</v>
      </c>
      <c r="AS8" s="21">
        <v>13778.75</v>
      </c>
    </row>
    <row r="9" spans="1:45" x14ac:dyDescent="0.2">
      <c r="A9" s="41" t="s">
        <v>57</v>
      </c>
      <c r="B9" s="21">
        <v>16558.748805622337</v>
      </c>
      <c r="C9" s="21">
        <v>29541.64</v>
      </c>
      <c r="D9" s="21">
        <v>15680.217499999999</v>
      </c>
      <c r="E9" s="21">
        <v>7431.3391666666657</v>
      </c>
      <c r="F9" s="21">
        <v>12676.449999999999</v>
      </c>
      <c r="G9" s="21">
        <v>41762.472666666661</v>
      </c>
      <c r="H9" s="21">
        <v>14469.983958333332</v>
      </c>
      <c r="I9" s="21">
        <v>43540.85</v>
      </c>
      <c r="J9" s="21">
        <v>41415.968335999998</v>
      </c>
      <c r="K9" s="21">
        <v>62825.894694444447</v>
      </c>
      <c r="L9" s="21">
        <v>21980.9643</v>
      </c>
      <c r="M9" s="21">
        <v>21598.190624999999</v>
      </c>
      <c r="N9" s="21">
        <v>6948.0394060000008</v>
      </c>
      <c r="O9" s="21">
        <v>9923.2441083999984</v>
      </c>
      <c r="P9" s="21">
        <v>22560.100472222221</v>
      </c>
      <c r="Q9" s="21">
        <v>30533.71</v>
      </c>
      <c r="R9" s="21">
        <v>36688.218333333331</v>
      </c>
      <c r="S9" s="21">
        <v>35273.599999999999</v>
      </c>
      <c r="T9" s="21">
        <v>28384.224999999999</v>
      </c>
      <c r="U9" s="21">
        <v>4879.5954212454217</v>
      </c>
      <c r="V9" s="21">
        <v>11113.3093382119</v>
      </c>
      <c r="W9" s="21">
        <v>40876.921589999998</v>
      </c>
      <c r="X9" s="21" t="s">
        <v>80</v>
      </c>
      <c r="Y9" s="21">
        <v>21064.874264285714</v>
      </c>
      <c r="Z9" s="21">
        <v>15390.594788799999</v>
      </c>
      <c r="AA9" s="21">
        <v>23978.961785714284</v>
      </c>
      <c r="AB9" s="21">
        <v>59873.246969333333</v>
      </c>
      <c r="AC9" s="21">
        <v>14136.997500000001</v>
      </c>
      <c r="AD9" s="21">
        <v>22183.787499999999</v>
      </c>
      <c r="AE9" s="21">
        <v>21461.780999999999</v>
      </c>
      <c r="AF9" s="21">
        <v>19437.223333333332</v>
      </c>
      <c r="AG9" s="21">
        <v>13043.883333333331</v>
      </c>
      <c r="AH9" s="21">
        <v>7361.7892857142861</v>
      </c>
      <c r="AI9" s="21">
        <v>3429.3777777777782</v>
      </c>
      <c r="AJ9" s="21">
        <v>88905.744047619039</v>
      </c>
      <c r="AK9" s="21">
        <v>15992.535833333335</v>
      </c>
      <c r="AL9" s="21">
        <v>7729.8787499999999</v>
      </c>
      <c r="AM9" s="21">
        <v>7137.3924999999999</v>
      </c>
      <c r="AN9" s="21">
        <v>6613.5795399999997</v>
      </c>
      <c r="AO9" s="21">
        <v>7899.8166666666657</v>
      </c>
      <c r="AP9" s="21">
        <v>10265.352466666669</v>
      </c>
      <c r="AQ9" s="21">
        <v>37108.929499999998</v>
      </c>
      <c r="AR9" s="21">
        <v>20698.744444444445</v>
      </c>
      <c r="AS9" s="21">
        <v>13778.75</v>
      </c>
    </row>
    <row r="10" spans="1:45" x14ac:dyDescent="0.2">
      <c r="A10" s="42" t="s">
        <v>58</v>
      </c>
      <c r="B10" s="21">
        <v>15033.43407212622</v>
      </c>
      <c r="C10" s="21">
        <v>30864.399999999998</v>
      </c>
      <c r="D10" s="21">
        <v>16540.263454285716</v>
      </c>
      <c r="E10" s="21">
        <v>7495.6399999999994</v>
      </c>
      <c r="F10" s="21">
        <v>14972.871589999999</v>
      </c>
      <c r="G10" s="21">
        <v>40785.1</v>
      </c>
      <c r="H10" s="21">
        <v>11485.08416</v>
      </c>
      <c r="I10" s="21" t="s">
        <v>80</v>
      </c>
      <c r="J10" s="21">
        <v>48007.288029800002</v>
      </c>
      <c r="K10" s="21">
        <v>66562.385500000004</v>
      </c>
      <c r="L10" s="21">
        <v>26441.871355833333</v>
      </c>
      <c r="M10" s="21">
        <v>21903.925777777778</v>
      </c>
      <c r="N10" s="21">
        <v>9115.3963633333333</v>
      </c>
      <c r="O10" s="21">
        <v>9940.5414000000001</v>
      </c>
      <c r="P10" s="21">
        <v>19665.325946666664</v>
      </c>
      <c r="Q10" s="21">
        <v>30809.788908571431</v>
      </c>
      <c r="R10" s="21">
        <v>37555.360999999997</v>
      </c>
      <c r="S10" s="21">
        <v>40785.1</v>
      </c>
      <c r="T10" s="21">
        <v>32380.0625</v>
      </c>
      <c r="U10" s="21">
        <v>4950.6594505494504</v>
      </c>
      <c r="V10" s="21">
        <v>10771.885678810055</v>
      </c>
      <c r="W10" s="21">
        <v>46175.347000000002</v>
      </c>
      <c r="X10" s="21" t="s">
        <v>80</v>
      </c>
      <c r="Y10" s="21">
        <v>25911.499148435374</v>
      </c>
      <c r="Z10" s="21">
        <v>16731.882247199999</v>
      </c>
      <c r="AA10" s="21">
        <v>27937.961469523809</v>
      </c>
      <c r="AB10" s="21">
        <v>51143.780533333324</v>
      </c>
      <c r="AC10" s="21">
        <v>14607.301668571428</v>
      </c>
      <c r="AD10" s="21">
        <v>20622.159089999997</v>
      </c>
      <c r="AE10" s="21">
        <v>26037.410303265304</v>
      </c>
      <c r="AF10" s="21">
        <v>16314.039999999999</v>
      </c>
      <c r="AG10" s="21">
        <v>10120.363273333332</v>
      </c>
      <c r="AH10" s="21">
        <v>7755.3628761904756</v>
      </c>
      <c r="AI10" s="21">
        <v>3159.9266666666667</v>
      </c>
      <c r="AJ10" s="21">
        <v>63901.905714285713</v>
      </c>
      <c r="AK10" s="21">
        <v>11659.394533333334</v>
      </c>
      <c r="AL10" s="21">
        <v>7444.2911916666671</v>
      </c>
      <c r="AM10" s="21">
        <v>9401.4064699999999</v>
      </c>
      <c r="AN10" s="21">
        <v>6310.3000666666667</v>
      </c>
      <c r="AO10" s="21">
        <v>7717.4778749999996</v>
      </c>
      <c r="AP10" s="21">
        <v>14057.631899999998</v>
      </c>
      <c r="AQ10" s="21">
        <v>50485.34</v>
      </c>
      <c r="AR10" s="21">
        <v>16442.641666666663</v>
      </c>
      <c r="AS10" s="21">
        <v>22046</v>
      </c>
    </row>
    <row r="11" spans="1:45" x14ac:dyDescent="0.2">
      <c r="A11" s="42" t="s">
        <v>59</v>
      </c>
      <c r="B11" s="21">
        <v>16779.139929125966</v>
      </c>
      <c r="C11" s="21">
        <v>29912.012799999997</v>
      </c>
      <c r="D11" s="21">
        <v>16246.327285714286</v>
      </c>
      <c r="E11" s="21">
        <v>7440.5249999999996</v>
      </c>
      <c r="F11" s="21">
        <v>12676.449999999999</v>
      </c>
      <c r="G11" s="21">
        <v>41760.635499999997</v>
      </c>
      <c r="H11" s="21">
        <v>11937.174133333332</v>
      </c>
      <c r="I11" s="21" t="s">
        <v>80</v>
      </c>
      <c r="J11" s="21">
        <v>51385.566363999998</v>
      </c>
      <c r="K11" s="21">
        <v>63925.745138888888</v>
      </c>
      <c r="L11" s="21">
        <v>13460.001583333333</v>
      </c>
      <c r="M11" s="21">
        <v>18353.294999999998</v>
      </c>
      <c r="N11" s="21">
        <v>9981.0325533333325</v>
      </c>
      <c r="O11" s="21">
        <v>10667.377023809524</v>
      </c>
      <c r="P11" s="21">
        <v>22116.730916666667</v>
      </c>
      <c r="Q11" s="21">
        <v>31481.687999999998</v>
      </c>
      <c r="R11" s="21">
        <v>40197.243410000003</v>
      </c>
      <c r="S11" s="21">
        <v>37478.199999999997</v>
      </c>
      <c r="T11" s="21">
        <v>31966.7</v>
      </c>
      <c r="U11" s="21">
        <v>4334.7281274725274</v>
      </c>
      <c r="V11" s="21">
        <v>10717.014426344258</v>
      </c>
      <c r="W11" s="21">
        <v>36449.386666666665</v>
      </c>
      <c r="X11" s="21" t="s">
        <v>80</v>
      </c>
      <c r="Y11" s="21">
        <v>28379.515554476187</v>
      </c>
      <c r="Z11" s="21">
        <v>20239.697733333331</v>
      </c>
      <c r="AA11" s="21">
        <v>25233.823605079364</v>
      </c>
      <c r="AB11" s="21">
        <v>42668.214204999997</v>
      </c>
      <c r="AC11" s="21">
        <v>15207.771720000001</v>
      </c>
      <c r="AD11" s="21">
        <v>20668.125</v>
      </c>
      <c r="AE11" s="21">
        <v>20823.324640761904</v>
      </c>
      <c r="AF11" s="21">
        <v>24206.507999999998</v>
      </c>
      <c r="AG11" s="21">
        <v>7934.2451699999992</v>
      </c>
      <c r="AH11" s="21">
        <v>5642.7261904761908</v>
      </c>
      <c r="AI11" s="21">
        <v>3576.3511111111106</v>
      </c>
      <c r="AJ11" s="21">
        <v>73935.022817460296</v>
      </c>
      <c r="AK11" s="21">
        <v>14470.9944</v>
      </c>
      <c r="AL11" s="21">
        <v>7206.2740022222224</v>
      </c>
      <c r="AM11" s="21">
        <v>8928.6299999999992</v>
      </c>
      <c r="AN11" s="21">
        <v>7109.835</v>
      </c>
      <c r="AO11" s="21">
        <v>8313.1791666666668</v>
      </c>
      <c r="AP11" s="21">
        <v>11624.672083333335</v>
      </c>
      <c r="AQ11" s="21">
        <v>46572.174999999996</v>
      </c>
      <c r="AR11" s="21">
        <v>14305.404444444444</v>
      </c>
      <c r="AS11" s="21" t="s">
        <v>80</v>
      </c>
    </row>
    <row r="12" spans="1:45" x14ac:dyDescent="0.2">
      <c r="A12" s="42" t="s">
        <v>60</v>
      </c>
      <c r="B12" s="21">
        <v>16706.827889681943</v>
      </c>
      <c r="C12" s="21">
        <v>33576.057999999997</v>
      </c>
      <c r="D12" s="21">
        <v>16540.021998095239</v>
      </c>
      <c r="E12" s="21">
        <v>7771.2150000000001</v>
      </c>
      <c r="F12" s="21">
        <v>12676.449999999999</v>
      </c>
      <c r="G12" s="21">
        <v>45276.347863333336</v>
      </c>
      <c r="H12" s="21">
        <v>12425.125599999999</v>
      </c>
      <c r="I12" s="21" t="s">
        <v>80</v>
      </c>
      <c r="J12" s="21">
        <v>47228.0435</v>
      </c>
      <c r="K12" s="21">
        <v>71132.168564000007</v>
      </c>
      <c r="L12" s="21">
        <v>27190.06972861111</v>
      </c>
      <c r="M12" s="21">
        <v>15432.199999999999</v>
      </c>
      <c r="N12" s="21">
        <v>9718.6116666666658</v>
      </c>
      <c r="O12" s="21">
        <v>9755.6384485714298</v>
      </c>
      <c r="P12" s="21">
        <v>20105.952000000001</v>
      </c>
      <c r="Q12" s="21">
        <v>29894.376</v>
      </c>
      <c r="R12" s="21">
        <v>31884.0275</v>
      </c>
      <c r="S12" s="21">
        <v>40785.1</v>
      </c>
      <c r="T12" s="21">
        <v>29073.162499999999</v>
      </c>
      <c r="U12" s="21">
        <v>4504.0866300366306</v>
      </c>
      <c r="V12" s="21">
        <v>10648.084727966912</v>
      </c>
      <c r="W12" s="21">
        <v>31856.469999999998</v>
      </c>
      <c r="X12" s="21" t="s">
        <v>80</v>
      </c>
      <c r="Y12" s="21">
        <v>24195.349189641271</v>
      </c>
      <c r="Z12" s="21">
        <v>22153.168055555558</v>
      </c>
      <c r="AA12" s="21">
        <v>18259.063047333337</v>
      </c>
      <c r="AB12" s="21">
        <v>57135.883333333331</v>
      </c>
      <c r="AC12" s="21">
        <v>15178.93345238095</v>
      </c>
      <c r="AD12" s="21">
        <v>21081.487499999999</v>
      </c>
      <c r="AE12" s="21">
        <v>20856.265863945577</v>
      </c>
      <c r="AF12" s="21">
        <v>10838.364749999999</v>
      </c>
      <c r="AG12" s="21">
        <v>10050.844886666668</v>
      </c>
      <c r="AH12" s="21">
        <v>3438.1261904761905</v>
      </c>
      <c r="AI12" s="21">
        <v>3006.8294444444441</v>
      </c>
      <c r="AJ12" s="21">
        <v>74562.994816468243</v>
      </c>
      <c r="AK12" s="21">
        <v>13503.174999999999</v>
      </c>
      <c r="AL12" s="21">
        <v>8059.6379188888877</v>
      </c>
      <c r="AM12" s="21">
        <v>8538.6913750000003</v>
      </c>
      <c r="AN12" s="21">
        <v>8006.004899999999</v>
      </c>
      <c r="AO12" s="21">
        <v>10213.4984375</v>
      </c>
      <c r="AP12" s="21">
        <v>13568.063726666667</v>
      </c>
      <c r="AQ12" s="21">
        <v>193384.75625000001</v>
      </c>
      <c r="AR12" s="21">
        <v>12958.148888888887</v>
      </c>
      <c r="AS12" s="21">
        <v>4133.625</v>
      </c>
    </row>
    <row r="13" spans="1:45" x14ac:dyDescent="0.2">
      <c r="A13" s="42" t="s">
        <v>61</v>
      </c>
      <c r="B13" s="21">
        <v>16752.954782963934</v>
      </c>
      <c r="C13" s="21">
        <v>33517.268666666663</v>
      </c>
      <c r="D13" s="21">
        <v>16812.683776666665</v>
      </c>
      <c r="E13" s="21">
        <v>6555.9880393333324</v>
      </c>
      <c r="F13" s="21">
        <v>12676.449999999999</v>
      </c>
      <c r="G13" s="21">
        <v>34538.733333333337</v>
      </c>
      <c r="H13" s="21">
        <v>12412.449149999999</v>
      </c>
      <c r="I13" s="21" t="s">
        <v>80</v>
      </c>
      <c r="J13" s="21">
        <v>44199.933541666665</v>
      </c>
      <c r="K13" s="21">
        <v>65596.032159000009</v>
      </c>
      <c r="L13" s="21">
        <v>23515.917049999996</v>
      </c>
      <c r="M13" s="21">
        <v>17361.224999999999</v>
      </c>
      <c r="N13" s="21">
        <v>10470.619098333333</v>
      </c>
      <c r="O13" s="21">
        <v>9684.2251557142845</v>
      </c>
      <c r="P13" s="21">
        <v>20599.047533333331</v>
      </c>
      <c r="Q13" s="21">
        <v>30108.537142857145</v>
      </c>
      <c r="R13" s="21">
        <v>34546.082000000002</v>
      </c>
      <c r="S13" s="21">
        <v>34391.760000000002</v>
      </c>
      <c r="T13" s="21">
        <v>20185.868749999998</v>
      </c>
      <c r="U13" s="21">
        <v>4653.8863736263738</v>
      </c>
      <c r="V13" s="21">
        <v>11241.265395402481</v>
      </c>
      <c r="W13" s="21">
        <v>20649.75333333333</v>
      </c>
      <c r="X13" s="21" t="s">
        <v>80</v>
      </c>
      <c r="Y13" s="21">
        <v>12059.459621</v>
      </c>
      <c r="Z13" s="21">
        <v>19008.548049166668</v>
      </c>
      <c r="AA13" s="21">
        <v>15844.989304000001</v>
      </c>
      <c r="AB13" s="21">
        <v>42622.266666666663</v>
      </c>
      <c r="AC13" s="21">
        <v>12918.652867500001</v>
      </c>
      <c r="AD13" s="21">
        <v>22321.575000000001</v>
      </c>
      <c r="AE13" s="21">
        <v>9959.1261779999986</v>
      </c>
      <c r="AF13" s="21">
        <v>12473.626799999998</v>
      </c>
      <c r="AG13" s="21">
        <v>9614.7456119999988</v>
      </c>
      <c r="AH13" s="21">
        <v>8798.716071428571</v>
      </c>
      <c r="AI13" s="21">
        <v>2743.5022222222219</v>
      </c>
      <c r="AJ13" s="21">
        <v>78068.921205357139</v>
      </c>
      <c r="AK13" s="21">
        <v>15926.025108960001</v>
      </c>
      <c r="AL13" s="21">
        <v>7871.2146061904759</v>
      </c>
      <c r="AM13" s="21">
        <v>8266.1476999999995</v>
      </c>
      <c r="AN13" s="21">
        <v>7180.5291733333343</v>
      </c>
      <c r="AO13" s="21">
        <v>11553.941166666667</v>
      </c>
      <c r="AP13" s="21">
        <v>13818.98395</v>
      </c>
      <c r="AQ13" s="21">
        <v>54233.159999999996</v>
      </c>
      <c r="AR13" s="21">
        <v>14928.375413333333</v>
      </c>
      <c r="AS13" s="21">
        <v>16190.03125</v>
      </c>
    </row>
    <row r="14" spans="1:45" x14ac:dyDescent="0.2">
      <c r="A14" s="42" t="s">
        <v>62</v>
      </c>
      <c r="B14" s="21">
        <v>17324.814684756657</v>
      </c>
      <c r="C14" s="21">
        <v>33737.72866666667</v>
      </c>
      <c r="D14" s="21">
        <v>15883.934787777776</v>
      </c>
      <c r="E14" s="21">
        <v>7140.4544444444437</v>
      </c>
      <c r="F14" s="21">
        <v>12676.449999999999</v>
      </c>
      <c r="G14" s="21">
        <v>32462.735000000001</v>
      </c>
      <c r="H14" s="21">
        <v>12982.644444444444</v>
      </c>
      <c r="I14" s="21">
        <v>33069</v>
      </c>
      <c r="J14" s="21">
        <v>42987.250444444442</v>
      </c>
      <c r="K14" s="21">
        <v>62153.791765000002</v>
      </c>
      <c r="L14" s="21">
        <v>25694.273491599997</v>
      </c>
      <c r="M14" s="21">
        <v>19565.825000000001</v>
      </c>
      <c r="N14" s="21">
        <v>11473.972975999997</v>
      </c>
      <c r="O14" s="21">
        <v>9765.7778588888887</v>
      </c>
      <c r="P14" s="21">
        <v>19378.434000000001</v>
      </c>
      <c r="Q14" s="21">
        <v>29436.002916666665</v>
      </c>
      <c r="R14" s="21">
        <v>30864.399999999998</v>
      </c>
      <c r="S14" s="21">
        <v>31415.55</v>
      </c>
      <c r="T14" s="21">
        <v>29210.95</v>
      </c>
      <c r="U14" s="21">
        <v>4239.1348948717941</v>
      </c>
      <c r="V14" s="21">
        <v>10137.013758970552</v>
      </c>
      <c r="W14" s="21">
        <v>24030.14</v>
      </c>
      <c r="X14" s="21" t="s">
        <v>80</v>
      </c>
      <c r="Y14" s="21">
        <v>15820.288965599997</v>
      </c>
      <c r="Z14" s="21">
        <v>18800.351136666664</v>
      </c>
      <c r="AA14" s="21">
        <v>17407.154166666667</v>
      </c>
      <c r="AB14" s="21">
        <v>40233.949999999997</v>
      </c>
      <c r="AC14" s="21">
        <v>15575.499</v>
      </c>
      <c r="AD14" s="21">
        <v>22413.39659</v>
      </c>
      <c r="AE14" s="21">
        <v>9981.6792359999999</v>
      </c>
      <c r="AF14" s="21">
        <v>12125.3</v>
      </c>
      <c r="AG14" s="21">
        <v>8644.1925080000001</v>
      </c>
      <c r="AH14" s="21">
        <v>8267.25</v>
      </c>
      <c r="AI14" s="21">
        <v>3527.3599999999997</v>
      </c>
      <c r="AJ14" s="21">
        <v>74798.92857142858</v>
      </c>
      <c r="AK14" s="21">
        <v>21678.566666666666</v>
      </c>
      <c r="AL14" s="21">
        <v>9167.4616666666661</v>
      </c>
      <c r="AM14" s="21">
        <v>9237.2740000000013</v>
      </c>
      <c r="AN14" s="21">
        <v>7932.426375</v>
      </c>
      <c r="AO14" s="21">
        <v>11483.21025</v>
      </c>
      <c r="AP14" s="21">
        <v>12484.159888888889</v>
      </c>
      <c r="AQ14" s="21" t="s">
        <v>80</v>
      </c>
      <c r="AR14" s="21">
        <v>14574.855555555554</v>
      </c>
      <c r="AS14" s="21">
        <v>12171.229166666668</v>
      </c>
    </row>
    <row r="15" spans="1:45" x14ac:dyDescent="0.2">
      <c r="A15" s="42" t="s">
        <v>63</v>
      </c>
      <c r="B15" s="21">
        <v>16503.768078727739</v>
      </c>
      <c r="C15" s="21">
        <v>30917.310399999995</v>
      </c>
      <c r="D15" s="21">
        <v>15682.233134285716</v>
      </c>
      <c r="E15" s="21">
        <v>7716.0999999999995</v>
      </c>
      <c r="F15" s="21">
        <v>12676.449999999999</v>
      </c>
      <c r="G15" s="21">
        <v>37569.139750000002</v>
      </c>
      <c r="H15" s="21">
        <v>16312.522500333333</v>
      </c>
      <c r="I15" s="21">
        <v>46296.6</v>
      </c>
      <c r="J15" s="21">
        <v>45378.031363999995</v>
      </c>
      <c r="K15" s="21">
        <v>63540.466793333326</v>
      </c>
      <c r="L15" s="21">
        <v>28007.238399999998</v>
      </c>
      <c r="M15" s="21">
        <v>20526.075273333336</v>
      </c>
      <c r="N15" s="21">
        <v>11678.243863333333</v>
      </c>
      <c r="O15" s="21">
        <v>9999.0735299999997</v>
      </c>
      <c r="P15" s="21">
        <v>21118.230833333331</v>
      </c>
      <c r="Q15" s="21">
        <v>30934.726740000002</v>
      </c>
      <c r="R15" s="21">
        <v>42907.027499999997</v>
      </c>
      <c r="S15" s="21">
        <v>31966.7</v>
      </c>
      <c r="T15" s="21">
        <v>34538.806819999998</v>
      </c>
      <c r="U15" s="21">
        <v>4490.2129934065933</v>
      </c>
      <c r="V15" s="21">
        <v>10154.572544172232</v>
      </c>
      <c r="W15" s="21">
        <v>29555.418750000001</v>
      </c>
      <c r="X15" s="21" t="s">
        <v>80</v>
      </c>
      <c r="Y15" s="21">
        <v>18937.684069142855</v>
      </c>
      <c r="Z15" s="21">
        <v>18393.544697142857</v>
      </c>
      <c r="AA15" s="21">
        <v>18253.573593333331</v>
      </c>
      <c r="AB15" s="21">
        <v>37661.916666666664</v>
      </c>
      <c r="AC15" s="21">
        <v>17674.40417714286</v>
      </c>
      <c r="AD15" s="21">
        <v>22474.68447</v>
      </c>
      <c r="AE15" s="21">
        <v>15898.126777799998</v>
      </c>
      <c r="AF15" s="21">
        <v>13552.190606666667</v>
      </c>
      <c r="AG15" s="21">
        <v>7881.4449999999997</v>
      </c>
      <c r="AH15" s="21">
        <v>8687.1727597142872</v>
      </c>
      <c r="AI15" s="21">
        <v>4580.6701136666661</v>
      </c>
      <c r="AJ15" s="21">
        <v>82125.739516071437</v>
      </c>
      <c r="AK15" s="21">
        <v>11819.106780333334</v>
      </c>
      <c r="AL15" s="21">
        <v>9569.6143880555555</v>
      </c>
      <c r="AM15" s="21">
        <v>8052.3014999999996</v>
      </c>
      <c r="AN15" s="21">
        <v>7603.1142499999996</v>
      </c>
      <c r="AO15" s="21">
        <v>11023</v>
      </c>
      <c r="AP15" s="21">
        <v>11642.330929333333</v>
      </c>
      <c r="AQ15" s="21" t="s">
        <v>80</v>
      </c>
      <c r="AR15" s="21">
        <v>14881.05</v>
      </c>
      <c r="AS15" s="21">
        <v>12263.0875</v>
      </c>
    </row>
    <row r="16" spans="1:45" x14ac:dyDescent="0.2">
      <c r="A16" s="42" t="s">
        <v>64</v>
      </c>
      <c r="B16" s="21">
        <v>18796.279914600549</v>
      </c>
      <c r="C16" s="21">
        <v>31573.546333333328</v>
      </c>
      <c r="D16" s="21">
        <v>16355.329008571427</v>
      </c>
      <c r="E16" s="21">
        <v>6779.1449999999995</v>
      </c>
      <c r="F16" s="21">
        <v>12676.449999999999</v>
      </c>
      <c r="G16" s="21">
        <v>40263.344666666664</v>
      </c>
      <c r="H16" s="21">
        <v>13759.184175</v>
      </c>
      <c r="I16" s="21" t="s">
        <v>80</v>
      </c>
      <c r="J16" s="21">
        <v>36559.616666666661</v>
      </c>
      <c r="K16" s="21">
        <v>64117.098294999996</v>
      </c>
      <c r="L16" s="21">
        <v>26891.527083333331</v>
      </c>
      <c r="M16" s="21">
        <v>21678.566666666666</v>
      </c>
      <c r="N16" s="21">
        <v>12117.264233</v>
      </c>
      <c r="O16" s="21">
        <v>8811.3122109999986</v>
      </c>
      <c r="P16" s="21">
        <v>22481.408499999998</v>
      </c>
      <c r="Q16" s="21">
        <v>31039.543222222223</v>
      </c>
      <c r="R16" s="21">
        <v>37775.820999999996</v>
      </c>
      <c r="S16" s="21">
        <v>37478.199999999997</v>
      </c>
      <c r="T16" s="21">
        <v>28071.906666666666</v>
      </c>
      <c r="U16" s="21">
        <v>4602.8817816849805</v>
      </c>
      <c r="V16" s="21">
        <v>11228.981571826282</v>
      </c>
      <c r="W16" s="21">
        <v>30451.037499999999</v>
      </c>
      <c r="X16" s="21" t="s">
        <v>80</v>
      </c>
      <c r="Y16" s="21">
        <v>30403.642099365079</v>
      </c>
      <c r="Z16" s="21">
        <v>18640.378012000005</v>
      </c>
      <c r="AA16" s="21">
        <v>26376.814222222223</v>
      </c>
      <c r="AB16" s="21">
        <v>41157.002792400002</v>
      </c>
      <c r="AC16" s="21">
        <v>16552.859418888886</v>
      </c>
      <c r="AD16" s="21">
        <v>22780.903409999999</v>
      </c>
      <c r="AE16" s="21">
        <v>37150.719897599993</v>
      </c>
      <c r="AF16" s="21">
        <v>13590.922489200002</v>
      </c>
      <c r="AG16" s="21">
        <v>10820.911666666665</v>
      </c>
      <c r="AH16" s="21">
        <v>8923.3809523809541</v>
      </c>
      <c r="AI16" s="21">
        <v>4494.9344444444441</v>
      </c>
      <c r="AJ16" s="21">
        <v>68893.75</v>
      </c>
      <c r="AK16" s="21">
        <v>9607.1743857142865</v>
      </c>
      <c r="AL16" s="21">
        <v>8995.9962771428563</v>
      </c>
      <c r="AM16" s="21">
        <v>11237.581066666668</v>
      </c>
      <c r="AN16" s="21">
        <v>7854.2549333333327</v>
      </c>
      <c r="AO16" s="21">
        <v>10391.014666666666</v>
      </c>
      <c r="AP16" s="21">
        <v>14562.314810933334</v>
      </c>
      <c r="AQ16" s="21" t="s">
        <v>80</v>
      </c>
      <c r="AR16" s="21">
        <v>13894.4915</v>
      </c>
      <c r="AS16" s="21">
        <v>9645.125</v>
      </c>
    </row>
    <row r="17" spans="1:45" x14ac:dyDescent="0.2">
      <c r="A17" s="41" t="s">
        <v>65</v>
      </c>
      <c r="B17" s="21">
        <v>17266.402024941428</v>
      </c>
      <c r="C17" s="21">
        <v>29985.487984374999</v>
      </c>
      <c r="D17" s="21">
        <v>17449.580468888886</v>
      </c>
      <c r="E17" s="21">
        <v>7137.3924999999999</v>
      </c>
      <c r="F17" s="21">
        <v>12676.449999999999</v>
      </c>
      <c r="G17" s="21">
        <v>37414.487059999999</v>
      </c>
      <c r="H17" s="21">
        <v>13472.555555555555</v>
      </c>
      <c r="I17" s="21">
        <v>70547.199999999997</v>
      </c>
      <c r="J17" s="21">
        <v>46425.20166666666</v>
      </c>
      <c r="K17" s="21">
        <v>59707.916666666657</v>
      </c>
      <c r="L17" s="21">
        <v>13080.626666666665</v>
      </c>
      <c r="M17" s="21">
        <v>19014.674999999999</v>
      </c>
      <c r="N17" s="21">
        <v>13917.639799999999</v>
      </c>
      <c r="O17" s="21">
        <v>8879.2128193194458</v>
      </c>
      <c r="P17" s="21">
        <v>28005.309375000001</v>
      </c>
      <c r="Q17" s="21">
        <v>34242.162142857145</v>
      </c>
      <c r="R17" s="21">
        <v>44911.835625</v>
      </c>
      <c r="S17" s="21">
        <v>35273.599999999999</v>
      </c>
      <c r="T17" s="21">
        <v>32517.85</v>
      </c>
      <c r="U17" s="21">
        <v>5619.3699474358973</v>
      </c>
      <c r="V17" s="21">
        <v>13349.092948112204</v>
      </c>
      <c r="W17" s="21">
        <v>32334.133333333335</v>
      </c>
      <c r="X17" s="21" t="s">
        <v>80</v>
      </c>
      <c r="Y17" s="21">
        <v>38934.810714285719</v>
      </c>
      <c r="Z17" s="21">
        <v>17400.584983571425</v>
      </c>
      <c r="AA17" s="21">
        <v>30252.008049166667</v>
      </c>
      <c r="AB17" s="21">
        <v>31227.056700000001</v>
      </c>
      <c r="AC17" s="21">
        <v>16233.197317999999</v>
      </c>
      <c r="AD17" s="21">
        <v>21311.151705</v>
      </c>
      <c r="AE17" s="21">
        <v>38540.180259565706</v>
      </c>
      <c r="AF17" s="21">
        <v>11574.15</v>
      </c>
      <c r="AG17" s="21">
        <v>9936.0097222222212</v>
      </c>
      <c r="AH17" s="21">
        <v>9723.8607142857145</v>
      </c>
      <c r="AI17" s="21">
        <v>4409.2</v>
      </c>
      <c r="AJ17" s="21">
        <v>99895.9375</v>
      </c>
      <c r="AK17" s="21">
        <v>7708.4445265000004</v>
      </c>
      <c r="AL17" s="21">
        <v>10109.032241722223</v>
      </c>
      <c r="AM17" s="21">
        <v>12072.022166666668</v>
      </c>
      <c r="AN17" s="21">
        <v>8934.1414999999997</v>
      </c>
      <c r="AO17" s="21">
        <v>8720.2264062499999</v>
      </c>
      <c r="AP17" s="21">
        <v>13602.016036399998</v>
      </c>
      <c r="AQ17" s="21" t="s">
        <v>80</v>
      </c>
      <c r="AR17" s="21">
        <v>20576.266666666666</v>
      </c>
      <c r="AS17" s="21">
        <v>15377.084999999999</v>
      </c>
    </row>
    <row r="18" spans="1:45" x14ac:dyDescent="0.2">
      <c r="A18" s="41" t="s">
        <v>66</v>
      </c>
      <c r="B18" s="21">
        <v>16694.071094771829</v>
      </c>
      <c r="C18" s="21">
        <v>33465.828000000001</v>
      </c>
      <c r="D18" s="21">
        <v>17501.057878888892</v>
      </c>
      <c r="E18" s="21">
        <v>6944.49</v>
      </c>
      <c r="F18" s="21">
        <v>12676.449999999999</v>
      </c>
      <c r="G18" s="21">
        <v>51929.352999999996</v>
      </c>
      <c r="H18" s="21">
        <v>14109.439999999999</v>
      </c>
      <c r="I18" s="21">
        <v>57319.6</v>
      </c>
      <c r="J18" s="21">
        <v>46067.872750000002</v>
      </c>
      <c r="K18" s="21">
        <v>60532.804499999998</v>
      </c>
      <c r="L18" s="21">
        <v>14213.60735</v>
      </c>
      <c r="M18" s="21">
        <v>20613.009999999998</v>
      </c>
      <c r="N18" s="21">
        <v>15217.965953703702</v>
      </c>
      <c r="O18" s="21">
        <v>6678.0530670000007</v>
      </c>
      <c r="P18" s="21">
        <v>27814.703333333335</v>
      </c>
      <c r="Q18" s="21">
        <v>33718.569642857146</v>
      </c>
      <c r="R18" s="21">
        <v>43329.575833333336</v>
      </c>
      <c r="S18" s="21">
        <v>37478.199999999997</v>
      </c>
      <c r="T18" s="21">
        <v>29762.1</v>
      </c>
      <c r="U18" s="21">
        <v>6458.3393604395596</v>
      </c>
      <c r="V18" s="21">
        <v>13537.867229981972</v>
      </c>
      <c r="W18" s="21">
        <v>40233.949999999997</v>
      </c>
      <c r="X18" s="21" t="s">
        <v>80</v>
      </c>
      <c r="Y18" s="21">
        <v>35769.635000000002</v>
      </c>
      <c r="Z18" s="21">
        <v>17510.035499999998</v>
      </c>
      <c r="AA18" s="21">
        <v>30926.34401095238</v>
      </c>
      <c r="AB18" s="21">
        <v>41705.520499999999</v>
      </c>
      <c r="AC18" s="21">
        <v>14899.951820476192</v>
      </c>
      <c r="AD18" s="21">
        <v>23515.69659</v>
      </c>
      <c r="AE18" s="21">
        <v>31002.1875</v>
      </c>
      <c r="AF18" s="21">
        <v>12371.112899999998</v>
      </c>
      <c r="AG18" s="21">
        <v>13198.190635999998</v>
      </c>
      <c r="AH18" s="21">
        <v>12597.714285714286</v>
      </c>
      <c r="AI18" s="21">
        <v>5217.5533333333333</v>
      </c>
      <c r="AJ18" s="21">
        <v>73896.748511904749</v>
      </c>
      <c r="AK18" s="21">
        <v>9456.8154166666645</v>
      </c>
      <c r="AL18" s="21">
        <v>8271.395872777779</v>
      </c>
      <c r="AM18" s="21">
        <v>15621.428166666665</v>
      </c>
      <c r="AN18" s="21">
        <v>10539.457733333333</v>
      </c>
      <c r="AO18" s="21">
        <v>11436.362499999999</v>
      </c>
      <c r="AP18" s="21">
        <v>10618.819658999999</v>
      </c>
      <c r="AQ18" s="21" t="s">
        <v>80</v>
      </c>
      <c r="AR18" s="21">
        <v>13962.466666666665</v>
      </c>
      <c r="AS18" s="21" t="s">
        <v>80</v>
      </c>
    </row>
    <row r="19" spans="1:45" x14ac:dyDescent="0.2">
      <c r="A19" s="43" t="s">
        <v>67</v>
      </c>
      <c r="B19" s="22">
        <v>17517.177873248293</v>
      </c>
      <c r="C19" s="22">
        <v>32220.228999999999</v>
      </c>
      <c r="D19" s="22">
        <v>16997.458651333331</v>
      </c>
      <c r="E19" s="22">
        <v>6861.8175000000001</v>
      </c>
      <c r="F19" s="22" t="s">
        <v>80</v>
      </c>
      <c r="G19" s="22">
        <v>39005.497888888887</v>
      </c>
      <c r="H19" s="22">
        <v>10576.201066666667</v>
      </c>
      <c r="I19" s="22">
        <v>49162.58</v>
      </c>
      <c r="J19" s="22">
        <v>49326.087833333331</v>
      </c>
      <c r="K19" s="22">
        <v>66595.454499999993</v>
      </c>
      <c r="L19" s="22">
        <v>11565.639141700001</v>
      </c>
      <c r="M19" s="22">
        <v>18187.95</v>
      </c>
      <c r="N19" s="22">
        <v>13084.8951397</v>
      </c>
      <c r="O19" s="22">
        <v>10142.570943999999</v>
      </c>
      <c r="P19" s="22">
        <v>23043.5815</v>
      </c>
      <c r="Q19" s="22">
        <v>29978.397715200001</v>
      </c>
      <c r="R19" s="22">
        <v>42170.323666666671</v>
      </c>
      <c r="S19" s="22">
        <v>43357.133333333331</v>
      </c>
      <c r="T19" s="22">
        <v>34722.449999999997</v>
      </c>
      <c r="U19" s="22">
        <v>7091.4633333333331</v>
      </c>
      <c r="V19" s="22">
        <v>14280.214666295471</v>
      </c>
      <c r="W19" s="22">
        <v>35824.75</v>
      </c>
      <c r="X19" s="22" t="s">
        <v>80</v>
      </c>
      <c r="Y19" s="22">
        <v>17333.711592</v>
      </c>
      <c r="Z19" s="22">
        <v>17606.168307777774</v>
      </c>
      <c r="AA19" s="22">
        <v>32995.513333333329</v>
      </c>
      <c r="AB19" s="22">
        <v>47997.019002999994</v>
      </c>
      <c r="AC19" s="22" t="s">
        <v>80</v>
      </c>
      <c r="AD19" s="22">
        <v>23148.318371666664</v>
      </c>
      <c r="AE19" s="22">
        <v>16718.264433000004</v>
      </c>
      <c r="AF19" s="22">
        <v>11643.043749999999</v>
      </c>
      <c r="AG19" s="22">
        <v>12806.962319999999</v>
      </c>
      <c r="AH19" s="22">
        <v>15747.142857142857</v>
      </c>
      <c r="AI19" s="22">
        <v>5217.5533333333333</v>
      </c>
      <c r="AJ19" s="22">
        <v>69877.946428571435</v>
      </c>
      <c r="AK19" s="22">
        <v>13839.988888888887</v>
      </c>
      <c r="AL19" s="22">
        <v>9463.8578888888896</v>
      </c>
      <c r="AM19" s="22">
        <v>14870.761866666666</v>
      </c>
      <c r="AN19" s="22">
        <v>8912.0955000000013</v>
      </c>
      <c r="AO19" s="22">
        <v>8337.1082624999999</v>
      </c>
      <c r="AP19" s="22">
        <v>9315.9129638400009</v>
      </c>
      <c r="AQ19" s="22">
        <v>33069</v>
      </c>
      <c r="AR19" s="22">
        <v>10288.133333333333</v>
      </c>
      <c r="AS19" s="22" t="s">
        <v>80</v>
      </c>
    </row>
    <row r="20" spans="1:45" s="67" customFormat="1" ht="12.75" customHeight="1" x14ac:dyDescent="0.25">
      <c r="A20" s="67" t="s">
        <v>164</v>
      </c>
    </row>
    <row r="21" spans="1:45" ht="11.25" customHeight="1" x14ac:dyDescent="0.2">
      <c r="A21" s="23" t="s">
        <v>68</v>
      </c>
      <c r="B21" s="20"/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1.25" customHeight="1" x14ac:dyDescent="0.2">
      <c r="A22" s="23" t="s">
        <v>71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1.25" customHeight="1" x14ac:dyDescent="0.2">
      <c r="A23" s="23" t="s">
        <v>70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1.25" customHeight="1" x14ac:dyDescent="0.2">
      <c r="A24" s="23" t="s">
        <v>131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ht="11.25" customHeight="1" x14ac:dyDescent="0.2">
      <c r="A25" s="23" t="s">
        <v>69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</sheetData>
  <mergeCells count="9">
    <mergeCell ref="U4:V4"/>
    <mergeCell ref="W4:AJ4"/>
    <mergeCell ref="AK4:AS4"/>
    <mergeCell ref="A20:XFD20"/>
    <mergeCell ref="A4:A6"/>
    <mergeCell ref="B4:F4"/>
    <mergeCell ref="G4:H4"/>
    <mergeCell ref="I4:L4"/>
    <mergeCell ref="M4: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25"/>
  <sheetViews>
    <sheetView workbookViewId="0">
      <selection activeCell="A3" sqref="A3"/>
    </sheetView>
  </sheetViews>
  <sheetFormatPr baseColWidth="10" defaultRowHeight="12" x14ac:dyDescent="0.2"/>
  <cols>
    <col min="1" max="16384" width="11.42578125" style="24"/>
  </cols>
  <sheetData>
    <row r="1" spans="1:45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1:45" ht="15" customHeight="1" x14ac:dyDescent="0.2">
      <c r="A2" s="19" t="s">
        <v>172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 t="s">
        <v>7</v>
      </c>
      <c r="AL4" s="66"/>
      <c r="AM4" s="66"/>
      <c r="AN4" s="66"/>
      <c r="AO4" s="66"/>
      <c r="AP4" s="66"/>
      <c r="AQ4" s="66"/>
      <c r="AR4" s="66"/>
      <c r="AS4" s="66"/>
    </row>
    <row r="5" spans="1:45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73</v>
      </c>
      <c r="AC5" s="27" t="s">
        <v>35</v>
      </c>
      <c r="AD5" s="27" t="s">
        <v>36</v>
      </c>
      <c r="AE5" s="27" t="s">
        <v>37</v>
      </c>
      <c r="AF5" s="28" t="s">
        <v>38</v>
      </c>
      <c r="AG5" s="28" t="s">
        <v>39</v>
      </c>
      <c r="AH5" s="28" t="s">
        <v>40</v>
      </c>
      <c r="AI5" s="28" t="s">
        <v>41</v>
      </c>
      <c r="AJ5" s="27" t="s">
        <v>42</v>
      </c>
      <c r="AK5" s="27" t="s">
        <v>43</v>
      </c>
      <c r="AL5" s="27" t="s">
        <v>44</v>
      </c>
      <c r="AM5" s="27" t="s">
        <v>45</v>
      </c>
      <c r="AN5" s="27" t="s">
        <v>46</v>
      </c>
      <c r="AO5" s="27" t="s">
        <v>47</v>
      </c>
      <c r="AP5" s="27" t="s">
        <v>48</v>
      </c>
      <c r="AQ5" s="28" t="s">
        <v>49</v>
      </c>
      <c r="AR5" s="28" t="s">
        <v>74</v>
      </c>
      <c r="AS5" s="27" t="s">
        <v>51</v>
      </c>
    </row>
    <row r="6" spans="1:45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</row>
    <row r="7" spans="1:45" x14ac:dyDescent="0.2">
      <c r="A7" s="40" t="s">
        <v>55</v>
      </c>
      <c r="B7" s="29">
        <f>AVERAGE(B8:B19)</f>
        <v>14533.203613881682</v>
      </c>
      <c r="C7" s="29">
        <f t="shared" ref="C7:AR7" si="0">AVERAGE(C8:C19)</f>
        <v>34548.729544965929</v>
      </c>
      <c r="D7" s="29">
        <f t="shared" si="0"/>
        <v>19259.243791146295</v>
      </c>
      <c r="E7" s="29">
        <f>AVERAGE(E8:E15,E18:E19)</f>
        <v>9396.1892840999972</v>
      </c>
      <c r="F7" s="29">
        <f>AVERAGE(F8:F18)</f>
        <v>12676.449999999999</v>
      </c>
      <c r="G7" s="29">
        <f t="shared" si="0"/>
        <v>50699.829208333336</v>
      </c>
      <c r="H7" s="29">
        <f t="shared" si="0"/>
        <v>16671.922107962961</v>
      </c>
      <c r="I7" s="29">
        <f>AVERAGE(I9:I10,I13:I19)</f>
        <v>72055.15048259258</v>
      </c>
      <c r="J7" s="29">
        <f t="shared" si="0"/>
        <v>60604.871138898132</v>
      </c>
      <c r="K7" s="29">
        <f t="shared" si="0"/>
        <v>71744.811083953697</v>
      </c>
      <c r="L7" s="29">
        <f t="shared" si="0"/>
        <v>20652.101461979164</v>
      </c>
      <c r="M7" s="29">
        <f>AVERAGE(M8:M11,M13:M19)</f>
        <v>21880.498005757574</v>
      </c>
      <c r="N7" s="29">
        <f t="shared" si="0"/>
        <v>13765.29774367804</v>
      </c>
      <c r="O7" s="29">
        <f t="shared" si="0"/>
        <v>18389.870743818701</v>
      </c>
      <c r="P7" s="29">
        <f t="shared" si="0"/>
        <v>29331.470101726194</v>
      </c>
      <c r="Q7" s="29">
        <f t="shared" si="0"/>
        <v>38553.052729999996</v>
      </c>
      <c r="R7" s="29">
        <f t="shared" si="0"/>
        <v>45201.570893277771</v>
      </c>
      <c r="S7" s="29">
        <f>AVERAGE(S8,S13,S18:S19)</f>
        <v>40785.1</v>
      </c>
      <c r="T7" s="29">
        <f t="shared" si="0"/>
        <v>37309.793821041669</v>
      </c>
      <c r="U7" s="29">
        <f t="shared" si="0"/>
        <v>6257.5484503571424</v>
      </c>
      <c r="V7" s="29">
        <f t="shared" si="0"/>
        <v>17810.078479301999</v>
      </c>
      <c r="W7" s="29">
        <f t="shared" si="0"/>
        <v>46092.718438902775</v>
      </c>
      <c r="X7" s="29" t="s">
        <v>80</v>
      </c>
      <c r="Y7" s="29">
        <f t="shared" si="0"/>
        <v>26306.193365586394</v>
      </c>
      <c r="Z7" s="29">
        <f t="shared" si="0"/>
        <v>19231.528988853705</v>
      </c>
      <c r="AA7" s="29">
        <f t="shared" si="0"/>
        <v>23715.944111494708</v>
      </c>
      <c r="AB7" s="29">
        <f t="shared" si="0"/>
        <v>52457.844611111119</v>
      </c>
      <c r="AC7" s="29">
        <f>AVERAGE(AC8:AC18)</f>
        <v>17612.436359373591</v>
      </c>
      <c r="AD7" s="29">
        <f t="shared" si="0"/>
        <v>22202.930011180553</v>
      </c>
      <c r="AE7" s="29">
        <f t="shared" si="0"/>
        <v>22688.81137144487</v>
      </c>
      <c r="AF7" s="29">
        <f t="shared" si="0"/>
        <v>14341.211598470371</v>
      </c>
      <c r="AG7" s="29">
        <f t="shared" si="0"/>
        <v>10771.095744270833</v>
      </c>
      <c r="AH7" s="29">
        <f t="shared" si="0"/>
        <v>12617.583199472223</v>
      </c>
      <c r="AI7" s="29">
        <f t="shared" si="0"/>
        <v>4214.4196349884251</v>
      </c>
      <c r="AJ7" s="29">
        <f t="shared" si="0"/>
        <v>82270.295827008929</v>
      </c>
      <c r="AK7" s="29">
        <f t="shared" si="0"/>
        <v>19786.375826749671</v>
      </c>
      <c r="AL7" s="29">
        <f t="shared" si="0"/>
        <v>9809.3687279384903</v>
      </c>
      <c r="AM7" s="29">
        <f t="shared" si="0"/>
        <v>12362.370987372224</v>
      </c>
      <c r="AN7" s="29">
        <f t="shared" si="0"/>
        <v>9673.9017336170382</v>
      </c>
      <c r="AO7" s="29">
        <f t="shared" si="0"/>
        <v>11878.297626441667</v>
      </c>
      <c r="AP7" s="29">
        <f t="shared" si="0"/>
        <v>11242.794312864813</v>
      </c>
      <c r="AQ7" s="29">
        <f>AVERAGE(AQ8:AQ14,AQ18:AQ19)</f>
        <v>42806.346602422214</v>
      </c>
      <c r="AR7" s="29">
        <f t="shared" si="0"/>
        <v>16598.870084310183</v>
      </c>
      <c r="AS7" s="29">
        <f>AVERAGE(AS11:AS13,AS15:AS17)</f>
        <v>18109.870416666668</v>
      </c>
    </row>
    <row r="8" spans="1:45" x14ac:dyDescent="0.2">
      <c r="A8" s="41" t="s">
        <v>56</v>
      </c>
      <c r="B8" s="21">
        <v>13380.973893786348</v>
      </c>
      <c r="C8" s="21">
        <v>33849.79583333333</v>
      </c>
      <c r="D8" s="21">
        <v>17598.819641111113</v>
      </c>
      <c r="E8" s="21">
        <v>7238.4366666666665</v>
      </c>
      <c r="F8" s="21">
        <v>12676.449999999999</v>
      </c>
      <c r="G8" s="21">
        <v>43265.275000000001</v>
      </c>
      <c r="H8" s="21">
        <v>13595.033333333335</v>
      </c>
      <c r="I8" s="21" t="s">
        <v>80</v>
      </c>
      <c r="J8" s="21">
        <v>49741.287499999999</v>
      </c>
      <c r="K8" s="21">
        <v>66799.365302666658</v>
      </c>
      <c r="L8" s="21">
        <v>12154.400719999998</v>
      </c>
      <c r="M8" s="21">
        <v>17636.8</v>
      </c>
      <c r="N8" s="21">
        <v>12240.592863899999</v>
      </c>
      <c r="O8" s="21">
        <v>12822.045458333334</v>
      </c>
      <c r="P8" s="21">
        <v>23335.690999999999</v>
      </c>
      <c r="Q8" s="21">
        <v>36612.894500000002</v>
      </c>
      <c r="R8" s="21">
        <v>37850.22625</v>
      </c>
      <c r="S8" s="21">
        <v>35273.599999999999</v>
      </c>
      <c r="T8" s="21">
        <v>31415.55</v>
      </c>
      <c r="U8" s="21">
        <v>6883.1003692307686</v>
      </c>
      <c r="V8" s="21">
        <v>16834.302452752148</v>
      </c>
      <c r="W8" s="21">
        <v>62353.451363999993</v>
      </c>
      <c r="X8" s="21" t="s">
        <v>80</v>
      </c>
      <c r="Y8" s="21">
        <v>22424.520821632654</v>
      </c>
      <c r="Z8" s="21">
        <v>16424.27</v>
      </c>
      <c r="AA8" s="21">
        <v>19681.189268444446</v>
      </c>
      <c r="AB8" s="21">
        <v>58697.474999999999</v>
      </c>
      <c r="AC8" s="21">
        <v>12880.281017142855</v>
      </c>
      <c r="AD8" s="21">
        <v>23515.69659</v>
      </c>
      <c r="AE8" s="21">
        <v>17325.651070491433</v>
      </c>
      <c r="AF8" s="21">
        <v>17085.649999999998</v>
      </c>
      <c r="AG8" s="21">
        <v>10410.598863333333</v>
      </c>
      <c r="AH8" s="21">
        <v>22046</v>
      </c>
      <c r="AI8" s="21">
        <v>4090.7577777777778</v>
      </c>
      <c r="AJ8" s="21">
        <v>84394.84375</v>
      </c>
      <c r="AK8" s="21">
        <v>14864.5155</v>
      </c>
      <c r="AL8" s="21">
        <v>6492.5616973333335</v>
      </c>
      <c r="AM8" s="21">
        <v>12297.992931799999</v>
      </c>
      <c r="AN8" s="21">
        <v>9646.4967511111081</v>
      </c>
      <c r="AO8" s="21">
        <v>6355.8617999999997</v>
      </c>
      <c r="AP8" s="21">
        <v>9112.343727200001</v>
      </c>
      <c r="AQ8" s="21">
        <v>33069</v>
      </c>
      <c r="AR8" s="21">
        <v>10692.309999999998</v>
      </c>
      <c r="AS8" s="21" t="s">
        <v>80</v>
      </c>
    </row>
    <row r="9" spans="1:45" x14ac:dyDescent="0.2">
      <c r="A9" s="41" t="s">
        <v>57</v>
      </c>
      <c r="B9" s="21">
        <v>11901.848250329382</v>
      </c>
      <c r="C9" s="21">
        <v>32706.465777777776</v>
      </c>
      <c r="D9" s="21">
        <v>18314.714499999998</v>
      </c>
      <c r="E9" s="21">
        <v>8873.5149999999994</v>
      </c>
      <c r="F9" s="21">
        <v>12676.449999999999</v>
      </c>
      <c r="G9" s="21">
        <v>48409.341666666667</v>
      </c>
      <c r="H9" s="21">
        <v>14633.032499999999</v>
      </c>
      <c r="I9" s="21">
        <v>69444.899999999994</v>
      </c>
      <c r="J9" s="21">
        <v>57026.388199999994</v>
      </c>
      <c r="K9" s="21">
        <v>71667.871666666673</v>
      </c>
      <c r="L9" s="21">
        <v>12466.351619999998</v>
      </c>
      <c r="M9" s="21">
        <v>17636.8</v>
      </c>
      <c r="N9" s="21">
        <v>10628.621555555555</v>
      </c>
      <c r="O9" s="21">
        <v>13006.671522499999</v>
      </c>
      <c r="P9" s="21">
        <v>22251.138029999998</v>
      </c>
      <c r="Q9" s="21">
        <v>37040.724687499998</v>
      </c>
      <c r="R9" s="21">
        <v>38451.898333333331</v>
      </c>
      <c r="S9" s="21" t="s">
        <v>80</v>
      </c>
      <c r="T9" s="21">
        <v>29762.1</v>
      </c>
      <c r="U9" s="21">
        <v>5268.1799938461536</v>
      </c>
      <c r="V9" s="21">
        <v>14890.325850408311</v>
      </c>
      <c r="W9" s="21">
        <v>46349.510399999999</v>
      </c>
      <c r="X9" s="21" t="s">
        <v>80</v>
      </c>
      <c r="Y9" s="21">
        <v>28381.07557142857</v>
      </c>
      <c r="Z9" s="21">
        <v>17354.346647999999</v>
      </c>
      <c r="AA9" s="21">
        <v>24271.869140952385</v>
      </c>
      <c r="AB9" s="21">
        <v>53103.302499999998</v>
      </c>
      <c r="AC9" s="21">
        <v>13987.935045714285</v>
      </c>
      <c r="AD9" s="21">
        <v>20943.7</v>
      </c>
      <c r="AE9" s="21">
        <v>19666.449242857143</v>
      </c>
      <c r="AF9" s="21">
        <v>10692.31</v>
      </c>
      <c r="AG9" s="21">
        <v>11206.716666666665</v>
      </c>
      <c r="AH9" s="21">
        <v>12591.41542857143</v>
      </c>
      <c r="AI9" s="21">
        <v>2999.4807777777773</v>
      </c>
      <c r="AJ9" s="21">
        <v>61348.244047619053</v>
      </c>
      <c r="AK9" s="21">
        <v>19477.824716666666</v>
      </c>
      <c r="AL9" s="21">
        <v>8349.7694027777779</v>
      </c>
      <c r="AM9" s="21">
        <v>16872.538666666667</v>
      </c>
      <c r="AN9" s="21">
        <v>8943.6212799999994</v>
      </c>
      <c r="AO9" s="21">
        <v>5702.3356874999999</v>
      </c>
      <c r="AP9" s="21">
        <v>9722.2860000000001</v>
      </c>
      <c r="AQ9" s="21">
        <v>37957.700499999999</v>
      </c>
      <c r="AR9" s="21">
        <v>14776.3315</v>
      </c>
      <c r="AS9" s="21" t="s">
        <v>80</v>
      </c>
    </row>
    <row r="10" spans="1:45" x14ac:dyDescent="0.2">
      <c r="A10" s="42" t="s">
        <v>58</v>
      </c>
      <c r="B10" s="21">
        <v>13889.74741151635</v>
      </c>
      <c r="C10" s="21">
        <v>33039.605333333333</v>
      </c>
      <c r="D10" s="21">
        <v>17281.308249999998</v>
      </c>
      <c r="E10" s="21">
        <v>8763.2849999999999</v>
      </c>
      <c r="F10" s="21">
        <v>12676.449999999999</v>
      </c>
      <c r="G10" s="21">
        <v>42962.142500000002</v>
      </c>
      <c r="H10" s="21">
        <v>13567.108399999999</v>
      </c>
      <c r="I10" s="21">
        <v>76011.852249999996</v>
      </c>
      <c r="J10" s="21">
        <v>57573.129000000001</v>
      </c>
      <c r="K10" s="21">
        <v>74451.546600000001</v>
      </c>
      <c r="L10" s="21">
        <v>12716.408374999999</v>
      </c>
      <c r="M10" s="21">
        <v>19106.606819999997</v>
      </c>
      <c r="N10" s="21">
        <v>10627.042817</v>
      </c>
      <c r="O10" s="21">
        <v>13406.723749999999</v>
      </c>
      <c r="P10" s="21">
        <v>20669.962166666668</v>
      </c>
      <c r="Q10" s="21">
        <v>37374.859375</v>
      </c>
      <c r="R10" s="21">
        <v>37128.219749999997</v>
      </c>
      <c r="S10" s="21">
        <v>37478.199999999997</v>
      </c>
      <c r="T10" s="21">
        <v>33344.574999999997</v>
      </c>
      <c r="U10" s="21">
        <v>6028.4908131868115</v>
      </c>
      <c r="V10" s="21">
        <v>15102.102271436526</v>
      </c>
      <c r="W10" s="21">
        <v>30064.1302</v>
      </c>
      <c r="X10" s="21" t="s">
        <v>80</v>
      </c>
      <c r="Y10" s="21">
        <v>23534.118227599996</v>
      </c>
      <c r="Z10" s="21">
        <v>16984.605833333331</v>
      </c>
      <c r="AA10" s="21">
        <v>28538.011597142857</v>
      </c>
      <c r="AB10" s="21">
        <v>53828.98333333333</v>
      </c>
      <c r="AC10" s="21">
        <v>14452.365529999999</v>
      </c>
      <c r="AD10" s="21">
        <v>20851.878410000001</v>
      </c>
      <c r="AE10" s="21">
        <v>19526.494935999999</v>
      </c>
      <c r="AF10" s="21">
        <v>12492.69659</v>
      </c>
      <c r="AG10" s="21">
        <v>15505.701364</v>
      </c>
      <c r="AH10" s="21">
        <v>11127.979902571429</v>
      </c>
      <c r="AI10" s="21">
        <v>3481.0634</v>
      </c>
      <c r="AJ10" s="21">
        <v>61787.85178571428</v>
      </c>
      <c r="AK10" s="21">
        <v>27475.929799999998</v>
      </c>
      <c r="AL10" s="21">
        <v>10552.207669999998</v>
      </c>
      <c r="AM10" s="21">
        <v>13227.6</v>
      </c>
      <c r="AN10" s="21">
        <v>8940.0939200000012</v>
      </c>
      <c r="AO10" s="21">
        <v>6389.8098842500003</v>
      </c>
      <c r="AP10" s="21">
        <v>10902.919847199999</v>
      </c>
      <c r="AQ10" s="21">
        <v>43970.74700000001</v>
      </c>
      <c r="AR10" s="21">
        <v>16653.915833333333</v>
      </c>
      <c r="AS10" s="21">
        <v>15156.625</v>
      </c>
    </row>
    <row r="11" spans="1:45" x14ac:dyDescent="0.2">
      <c r="A11" s="42" t="s">
        <v>59</v>
      </c>
      <c r="B11" s="21">
        <v>14544.842705447092</v>
      </c>
      <c r="C11" s="21">
        <v>36324.459333333332</v>
      </c>
      <c r="D11" s="21">
        <v>17626.401636666666</v>
      </c>
      <c r="E11" s="21">
        <v>6916.9324999999999</v>
      </c>
      <c r="F11" s="21">
        <v>12676.449999999999</v>
      </c>
      <c r="G11" s="21">
        <v>45927.3295</v>
      </c>
      <c r="H11" s="21">
        <v>14953.313113666665</v>
      </c>
      <c r="I11" s="21" t="s">
        <v>80</v>
      </c>
      <c r="J11" s="21">
        <v>50154.65</v>
      </c>
      <c r="K11" s="21">
        <v>60883.688635999999</v>
      </c>
      <c r="L11" s="21">
        <v>24842.535099999997</v>
      </c>
      <c r="M11" s="21">
        <v>20530.337499999998</v>
      </c>
      <c r="N11" s="21">
        <v>8814.737914444444</v>
      </c>
      <c r="O11" s="21">
        <v>14750.438472999998</v>
      </c>
      <c r="P11" s="21">
        <v>25671.034278095241</v>
      </c>
      <c r="Q11" s="21">
        <v>33458.741785714279</v>
      </c>
      <c r="R11" s="21">
        <v>41075.357636000001</v>
      </c>
      <c r="S11" s="21" t="s">
        <v>80</v>
      </c>
      <c r="T11" s="21">
        <v>31002.1875</v>
      </c>
      <c r="U11" s="21">
        <v>5370.3571472527465</v>
      </c>
      <c r="V11" s="21">
        <v>14767.126961819917</v>
      </c>
      <c r="W11" s="21">
        <v>26351.875909499999</v>
      </c>
      <c r="X11" s="21" t="s">
        <v>80</v>
      </c>
      <c r="Y11" s="21">
        <v>19313.870714285717</v>
      </c>
      <c r="Z11" s="21">
        <v>15099.048196666667</v>
      </c>
      <c r="AA11" s="21">
        <v>21946.257597142856</v>
      </c>
      <c r="AB11" s="21">
        <v>34942.909999999996</v>
      </c>
      <c r="AC11" s="21">
        <v>15033.767681085712</v>
      </c>
      <c r="AD11" s="21">
        <v>19596.468939999999</v>
      </c>
      <c r="AE11" s="21">
        <v>18348.545661714285</v>
      </c>
      <c r="AF11" s="21">
        <v>6062.65</v>
      </c>
      <c r="AG11" s="21">
        <v>10990.224946666665</v>
      </c>
      <c r="AH11" s="21">
        <v>8450.9687662857141</v>
      </c>
      <c r="AI11" s="21">
        <v>4364.8030303333335</v>
      </c>
      <c r="AJ11" s="21">
        <v>67274.746874999997</v>
      </c>
      <c r="AK11" s="21">
        <v>23854.874299999999</v>
      </c>
      <c r="AL11" s="21">
        <v>10876.957497777777</v>
      </c>
      <c r="AM11" s="21">
        <v>10380.3591</v>
      </c>
      <c r="AN11" s="21">
        <v>10886.590375000002</v>
      </c>
      <c r="AO11" s="21">
        <v>13058.584340999998</v>
      </c>
      <c r="AP11" s="21">
        <v>12690.657422222223</v>
      </c>
      <c r="AQ11" s="21">
        <v>33069</v>
      </c>
      <c r="AR11" s="21">
        <v>26997.164166666666</v>
      </c>
      <c r="AS11" s="21">
        <v>19290.25</v>
      </c>
    </row>
    <row r="12" spans="1:45" x14ac:dyDescent="0.2">
      <c r="A12" s="42" t="s">
        <v>60</v>
      </c>
      <c r="B12" s="21">
        <v>14801.759978573615</v>
      </c>
      <c r="C12" s="21">
        <v>36126.045333333335</v>
      </c>
      <c r="D12" s="21">
        <v>19101.328027777781</v>
      </c>
      <c r="E12" s="21">
        <v>7619.6487499999994</v>
      </c>
      <c r="F12" s="21">
        <v>12676.449999999999</v>
      </c>
      <c r="G12" s="21">
        <v>44092</v>
      </c>
      <c r="H12" s="21">
        <v>16548.462466666668</v>
      </c>
      <c r="I12" s="21" t="s">
        <v>80</v>
      </c>
      <c r="J12" s="21">
        <v>56481.851999999999</v>
      </c>
      <c r="K12" s="21">
        <v>64564.46675</v>
      </c>
      <c r="L12" s="21">
        <v>25802.726584</v>
      </c>
      <c r="M12" s="21" t="s">
        <v>80</v>
      </c>
      <c r="N12" s="21">
        <v>10889.149285714286</v>
      </c>
      <c r="O12" s="21">
        <v>16901.014749999998</v>
      </c>
      <c r="P12" s="21">
        <v>25966.054375</v>
      </c>
      <c r="Q12" s="21">
        <v>31911.814645833329</v>
      </c>
      <c r="R12" s="21">
        <v>35962.537499999999</v>
      </c>
      <c r="S12" s="21" t="s">
        <v>80</v>
      </c>
      <c r="T12" s="21">
        <v>28659.8</v>
      </c>
      <c r="U12" s="21">
        <v>4700.6735576923074</v>
      </c>
      <c r="V12" s="21">
        <v>13379.657252227171</v>
      </c>
      <c r="W12" s="21">
        <v>25038.744500000001</v>
      </c>
      <c r="X12" s="21" t="s">
        <v>80</v>
      </c>
      <c r="Y12" s="21">
        <v>16894.952099999999</v>
      </c>
      <c r="Z12" s="21">
        <v>17299.496200000001</v>
      </c>
      <c r="AA12" s="21">
        <v>19016.7418125</v>
      </c>
      <c r="AB12" s="21">
        <v>26179.625</v>
      </c>
      <c r="AC12" s="21">
        <v>16518.752857142859</v>
      </c>
      <c r="AD12" s="21">
        <v>26344.969999999998</v>
      </c>
      <c r="AE12" s="21">
        <v>19034.138468571426</v>
      </c>
      <c r="AF12" s="21">
        <v>13569.313</v>
      </c>
      <c r="AG12" s="21">
        <v>8483.3008000000009</v>
      </c>
      <c r="AH12" s="21">
        <v>9670.8085899999987</v>
      </c>
      <c r="AI12" s="21">
        <v>4390.8283333333329</v>
      </c>
      <c r="AJ12" s="21">
        <v>48692.921464285711</v>
      </c>
      <c r="AK12" s="21">
        <v>26868.5625</v>
      </c>
      <c r="AL12" s="21">
        <v>11714.299571428572</v>
      </c>
      <c r="AM12" s="21">
        <v>10185.252</v>
      </c>
      <c r="AN12" s="21">
        <v>9034.2670833333341</v>
      </c>
      <c r="AO12" s="21">
        <v>13589.981125</v>
      </c>
      <c r="AP12" s="21">
        <v>10979.642866666665</v>
      </c>
      <c r="AQ12" s="21">
        <v>45910.794999999998</v>
      </c>
      <c r="AR12" s="21">
        <v>19363.966312500001</v>
      </c>
      <c r="AS12" s="21">
        <v>21577.522499999999</v>
      </c>
    </row>
    <row r="13" spans="1:45" x14ac:dyDescent="0.2">
      <c r="A13" s="42" t="s">
        <v>61</v>
      </c>
      <c r="B13" s="21">
        <v>15076.639082108968</v>
      </c>
      <c r="C13" s="21">
        <v>34312.546076480001</v>
      </c>
      <c r="D13" s="21">
        <v>19057.187036666666</v>
      </c>
      <c r="E13" s="21">
        <v>14136.997499999999</v>
      </c>
      <c r="F13" s="21">
        <v>12676.449999999999</v>
      </c>
      <c r="G13" s="21">
        <v>53920.841666666667</v>
      </c>
      <c r="H13" s="21">
        <v>15428.525666666665</v>
      </c>
      <c r="I13" s="21">
        <v>87449.206819999992</v>
      </c>
      <c r="J13" s="21">
        <v>66610.51926666667</v>
      </c>
      <c r="K13" s="21">
        <v>69089.102055555544</v>
      </c>
      <c r="L13" s="21">
        <v>27900.437777777777</v>
      </c>
      <c r="M13" s="21">
        <v>24158.778409999999</v>
      </c>
      <c r="N13" s="21">
        <v>11921.062181666666</v>
      </c>
      <c r="O13" s="21">
        <v>19031.8984375</v>
      </c>
      <c r="P13" s="21">
        <v>25063.546249999999</v>
      </c>
      <c r="Q13" s="21">
        <v>33430.921833333334</v>
      </c>
      <c r="R13" s="21">
        <v>40336.831333333335</v>
      </c>
      <c r="S13" s="21">
        <v>33069</v>
      </c>
      <c r="T13" s="21">
        <v>30221.400852499999</v>
      </c>
      <c r="U13" s="21">
        <v>5627.3020659340664</v>
      </c>
      <c r="V13" s="21">
        <v>15837.192446408684</v>
      </c>
      <c r="W13" s="21">
        <v>28586.298636</v>
      </c>
      <c r="X13" s="21" t="s">
        <v>80</v>
      </c>
      <c r="Y13" s="21">
        <v>20534.274285714284</v>
      </c>
      <c r="Z13" s="21">
        <v>17247.926931666665</v>
      </c>
      <c r="AA13" s="21">
        <v>18588.444459761908</v>
      </c>
      <c r="AB13" s="21">
        <v>30914.003499999999</v>
      </c>
      <c r="AC13" s="21">
        <v>18278.889749999998</v>
      </c>
      <c r="AD13" s="21">
        <v>23125.344602500001</v>
      </c>
      <c r="AE13" s="21">
        <v>18319.511372161225</v>
      </c>
      <c r="AF13" s="21">
        <v>6962.8763639999988</v>
      </c>
      <c r="AG13" s="21">
        <v>10747.491137999998</v>
      </c>
      <c r="AH13" s="21">
        <v>13649.960417428571</v>
      </c>
      <c r="AI13" s="21">
        <v>3169.1124999999997</v>
      </c>
      <c r="AJ13" s="21">
        <v>96943.348214285725</v>
      </c>
      <c r="AK13" s="21">
        <v>22151.820799999998</v>
      </c>
      <c r="AL13" s="21">
        <v>10838.361688055556</v>
      </c>
      <c r="AM13" s="21">
        <v>10003.005066666667</v>
      </c>
      <c r="AN13" s="21">
        <v>7897.9794999999995</v>
      </c>
      <c r="AO13" s="21">
        <v>16697.089250000001</v>
      </c>
      <c r="AP13" s="21">
        <v>8088.4936833333331</v>
      </c>
      <c r="AQ13" s="21">
        <v>34998.025000000001</v>
      </c>
      <c r="AR13" s="21">
        <v>8577.1187777777777</v>
      </c>
      <c r="AS13" s="21">
        <v>15432.199999999999</v>
      </c>
    </row>
    <row r="14" spans="1:45" x14ac:dyDescent="0.2">
      <c r="A14" s="42" t="s">
        <v>62</v>
      </c>
      <c r="B14" s="21">
        <v>15983.888497337008</v>
      </c>
      <c r="C14" s="21">
        <v>33991.889651999998</v>
      </c>
      <c r="D14" s="21">
        <v>20348.717827857145</v>
      </c>
      <c r="E14" s="21">
        <v>6903.1537499999995</v>
      </c>
      <c r="F14" s="21">
        <v>12676.449999999999</v>
      </c>
      <c r="G14" s="21">
        <v>50838.076000000001</v>
      </c>
      <c r="H14" s="21">
        <v>22116.057288888889</v>
      </c>
      <c r="I14" s="21">
        <v>78935.702999999994</v>
      </c>
      <c r="J14" s="21">
        <v>64500.472111111121</v>
      </c>
      <c r="K14" s="21">
        <v>69206.680722222212</v>
      </c>
      <c r="L14" s="21">
        <v>23737.111916666669</v>
      </c>
      <c r="M14" s="21">
        <v>26352.318666666662</v>
      </c>
      <c r="N14" s="21">
        <v>10943.597656666667</v>
      </c>
      <c r="O14" s="21">
        <v>18189.389649729168</v>
      </c>
      <c r="P14" s="21">
        <v>26893.915400000002</v>
      </c>
      <c r="Q14" s="21">
        <v>36249.594791666663</v>
      </c>
      <c r="R14" s="21">
        <v>41244.391666666663</v>
      </c>
      <c r="S14" s="21" t="s">
        <v>80</v>
      </c>
      <c r="T14" s="21">
        <v>35273.599999999999</v>
      </c>
      <c r="U14" s="21">
        <v>5743.8309230769228</v>
      </c>
      <c r="V14" s="21">
        <v>17591.791462509278</v>
      </c>
      <c r="W14" s="21">
        <v>40691.404499999997</v>
      </c>
      <c r="X14" s="21" t="s">
        <v>80</v>
      </c>
      <c r="Y14" s="21">
        <v>29050.666581632653</v>
      </c>
      <c r="Z14" s="21">
        <v>19297.910984999999</v>
      </c>
      <c r="AA14" s="21">
        <v>21357.0625</v>
      </c>
      <c r="AB14" s="21">
        <v>41468.525999999998</v>
      </c>
      <c r="AC14" s="21">
        <v>19382.115682</v>
      </c>
      <c r="AD14" s="21">
        <v>20968.501749999999</v>
      </c>
      <c r="AE14" s="21">
        <v>25014.336428571431</v>
      </c>
      <c r="AF14" s="21">
        <v>10593.526283200001</v>
      </c>
      <c r="AG14" s="21">
        <v>6419.3643844166663</v>
      </c>
      <c r="AH14" s="21">
        <v>13231.618145952381</v>
      </c>
      <c r="AI14" s="21">
        <v>7091.4633333333331</v>
      </c>
      <c r="AJ14" s="21">
        <v>74306.83035714287</v>
      </c>
      <c r="AK14" s="21">
        <v>26592.987499999999</v>
      </c>
      <c r="AL14" s="21">
        <v>9156.6591266666692</v>
      </c>
      <c r="AM14" s="21">
        <v>14958.210999999999</v>
      </c>
      <c r="AN14" s="21">
        <v>11904.84</v>
      </c>
      <c r="AO14" s="21">
        <v>16575.83625</v>
      </c>
      <c r="AP14" s="21">
        <v>11922.4768</v>
      </c>
      <c r="AQ14" s="21">
        <v>33895.724999999999</v>
      </c>
      <c r="AR14" s="21">
        <v>13387.525358333334</v>
      </c>
      <c r="AS14" s="21" t="s">
        <v>80</v>
      </c>
    </row>
    <row r="15" spans="1:45" x14ac:dyDescent="0.2">
      <c r="A15" s="42" t="s">
        <v>63</v>
      </c>
      <c r="B15" s="21">
        <v>14835.582402479336</v>
      </c>
      <c r="C15" s="21">
        <v>33862.656000000003</v>
      </c>
      <c r="D15" s="21">
        <v>21808.879522857143</v>
      </c>
      <c r="E15" s="21">
        <v>16534.5</v>
      </c>
      <c r="F15" s="21">
        <v>12676.449999999999</v>
      </c>
      <c r="G15" s="21">
        <v>51991.816666666666</v>
      </c>
      <c r="H15" s="21">
        <v>18565.120316666667</v>
      </c>
      <c r="I15" s="21">
        <v>70253.253333333327</v>
      </c>
      <c r="J15" s="21">
        <v>65219.784099999997</v>
      </c>
      <c r="K15" s="21">
        <v>75264.426712</v>
      </c>
      <c r="L15" s="21">
        <v>30728.559896666666</v>
      </c>
      <c r="M15" s="21">
        <v>25518.244999999999</v>
      </c>
      <c r="N15" s="21">
        <v>14970.045292800001</v>
      </c>
      <c r="O15" s="21">
        <v>21378.321142857141</v>
      </c>
      <c r="P15" s="21">
        <v>38498.133694444441</v>
      </c>
      <c r="Q15" s="21">
        <v>35209.824071428571</v>
      </c>
      <c r="R15" s="21">
        <v>41402.387999999999</v>
      </c>
      <c r="S15" s="21" t="s">
        <v>80</v>
      </c>
      <c r="T15" s="21">
        <v>34584.662499999999</v>
      </c>
      <c r="U15" s="21">
        <v>6470.6705846153845</v>
      </c>
      <c r="V15" s="21">
        <v>18677.31613760738</v>
      </c>
      <c r="W15" s="21">
        <v>45745.45</v>
      </c>
      <c r="X15" s="21" t="s">
        <v>80</v>
      </c>
      <c r="Y15" s="21">
        <v>34429.815595238098</v>
      </c>
      <c r="Z15" s="21">
        <v>20479.7485438</v>
      </c>
      <c r="AA15" s="21">
        <v>24899.119833333334</v>
      </c>
      <c r="AB15" s="21">
        <v>51073.23333333333</v>
      </c>
      <c r="AC15" s="21">
        <v>21147.090097142856</v>
      </c>
      <c r="AD15" s="21">
        <v>23903.375499999998</v>
      </c>
      <c r="AE15" s="21">
        <v>29042.455571428567</v>
      </c>
      <c r="AF15" s="21">
        <v>14054.324999999999</v>
      </c>
      <c r="AG15" s="21">
        <v>8611.71875</v>
      </c>
      <c r="AH15" s="21">
        <v>9805.2209523809524</v>
      </c>
      <c r="AI15" s="21">
        <v>5336.9691666666668</v>
      </c>
      <c r="AJ15" s="21">
        <v>100466.77142857142</v>
      </c>
      <c r="AK15" s="21">
        <v>30890.977677777781</v>
      </c>
      <c r="AL15" s="21">
        <v>10122.923058888889</v>
      </c>
      <c r="AM15" s="21">
        <v>11898.961066666667</v>
      </c>
      <c r="AN15" s="21">
        <v>9843.5389999999989</v>
      </c>
      <c r="AO15" s="21">
        <v>15233.786</v>
      </c>
      <c r="AP15" s="21">
        <v>10736.864965999999</v>
      </c>
      <c r="AQ15" s="21" t="s">
        <v>80</v>
      </c>
      <c r="AR15" s="21">
        <v>12278.39722222222</v>
      </c>
      <c r="AS15" s="21">
        <v>16534.5</v>
      </c>
    </row>
    <row r="16" spans="1:45" x14ac:dyDescent="0.2">
      <c r="A16" s="42" t="s">
        <v>64</v>
      </c>
      <c r="B16" s="21">
        <v>15321.794634090907</v>
      </c>
      <c r="C16" s="21">
        <v>34325.621999999996</v>
      </c>
      <c r="D16" s="21">
        <v>22980.718905714282</v>
      </c>
      <c r="E16" s="21" t="s">
        <v>80</v>
      </c>
      <c r="F16" s="21">
        <v>12676.449999999999</v>
      </c>
      <c r="G16" s="21">
        <v>56871.331333333328</v>
      </c>
      <c r="H16" s="21">
        <v>16928.564901333331</v>
      </c>
      <c r="I16" s="21">
        <v>72200.649999999994</v>
      </c>
      <c r="J16" s="21">
        <v>68223.551599999992</v>
      </c>
      <c r="K16" s="21">
        <v>79230.869545333335</v>
      </c>
      <c r="L16" s="21">
        <v>22038.94528</v>
      </c>
      <c r="M16" s="21">
        <v>21816.354166666664</v>
      </c>
      <c r="N16" s="21">
        <v>17432.017155555553</v>
      </c>
      <c r="O16" s="21">
        <v>23371.573489523806</v>
      </c>
      <c r="P16" s="21">
        <v>31651.883119999999</v>
      </c>
      <c r="Q16" s="21">
        <v>38600.183928571423</v>
      </c>
      <c r="R16" s="21">
        <v>37147.51</v>
      </c>
      <c r="S16" s="21" t="s">
        <v>80</v>
      </c>
      <c r="T16" s="21">
        <v>41887.4</v>
      </c>
      <c r="U16" s="21">
        <v>5887.3641113553103</v>
      </c>
      <c r="V16" s="21">
        <v>18141.901005408843</v>
      </c>
      <c r="W16" s="21">
        <v>53902.47</v>
      </c>
      <c r="X16" s="21" t="s">
        <v>80</v>
      </c>
      <c r="Y16" s="21">
        <v>30231.88976190476</v>
      </c>
      <c r="Z16" s="21">
        <v>23009.287722222223</v>
      </c>
      <c r="AA16" s="21">
        <v>33423.658901111114</v>
      </c>
      <c r="AB16" s="21">
        <v>66505.433333333334</v>
      </c>
      <c r="AC16" s="21">
        <v>21893.777619047622</v>
      </c>
      <c r="AD16" s="21">
        <v>23707.092613333331</v>
      </c>
      <c r="AE16" s="21">
        <v>21857.074598399999</v>
      </c>
      <c r="AF16" s="21">
        <v>16289.544444444442</v>
      </c>
      <c r="AG16" s="21">
        <v>10049.301666666668</v>
      </c>
      <c r="AH16" s="21">
        <v>18266.685714285715</v>
      </c>
      <c r="AI16" s="21">
        <v>3622.8926666666666</v>
      </c>
      <c r="AJ16" s="21">
        <v>77259.41964285713</v>
      </c>
      <c r="AK16" s="21">
        <v>9846.3624627142854</v>
      </c>
      <c r="AL16" s="21">
        <v>10648.162885</v>
      </c>
      <c r="AM16" s="21">
        <v>13062.254999999999</v>
      </c>
      <c r="AN16" s="21">
        <v>9554.2968027600018</v>
      </c>
      <c r="AO16" s="21">
        <v>11588.640835800001</v>
      </c>
      <c r="AP16" s="21">
        <v>10955.350624222223</v>
      </c>
      <c r="AQ16" s="21" t="s">
        <v>80</v>
      </c>
      <c r="AR16" s="21">
        <v>14086.475416666666</v>
      </c>
      <c r="AS16" s="21">
        <v>20668.125</v>
      </c>
    </row>
    <row r="17" spans="1:45" x14ac:dyDescent="0.2">
      <c r="A17" s="41" t="s">
        <v>65</v>
      </c>
      <c r="B17" s="21">
        <v>15740.874448908549</v>
      </c>
      <c r="C17" s="21">
        <v>32081.339199999999</v>
      </c>
      <c r="D17" s="21">
        <v>18013.372135199999</v>
      </c>
      <c r="E17" s="21" t="s">
        <v>80</v>
      </c>
      <c r="F17" s="21">
        <v>12676.449999999999</v>
      </c>
      <c r="G17" s="21">
        <v>57732.962500000001</v>
      </c>
      <c r="H17" s="21">
        <v>16981.482649999998</v>
      </c>
      <c r="I17" s="21">
        <v>63933.4</v>
      </c>
      <c r="J17" s="21">
        <v>64381.209374999999</v>
      </c>
      <c r="K17" s="21">
        <v>79090.024999999994</v>
      </c>
      <c r="L17" s="21">
        <v>28792.076000000001</v>
      </c>
      <c r="M17" s="21">
        <v>21632.637500000001</v>
      </c>
      <c r="N17" s="21">
        <v>20063.394034166664</v>
      </c>
      <c r="O17" s="21">
        <v>24167.140142857144</v>
      </c>
      <c r="P17" s="21">
        <v>39768.546692222219</v>
      </c>
      <c r="Q17" s="21">
        <v>46439.647045714286</v>
      </c>
      <c r="R17" s="21">
        <v>53861.133750000001</v>
      </c>
      <c r="S17" s="21" t="s">
        <v>80</v>
      </c>
      <c r="T17" s="21">
        <v>43678.637499999997</v>
      </c>
      <c r="U17" s="21">
        <v>7322.3002967032962</v>
      </c>
      <c r="V17" s="21">
        <v>24129.456598711422</v>
      </c>
      <c r="W17" s="21">
        <v>63198.533333333326</v>
      </c>
      <c r="X17" s="21" t="s">
        <v>80</v>
      </c>
      <c r="Y17" s="21">
        <v>29927.445</v>
      </c>
      <c r="Z17" s="21">
        <v>24365.422916666663</v>
      </c>
      <c r="AA17" s="21">
        <v>30198.436269166668</v>
      </c>
      <c r="AB17" s="21">
        <v>77161</v>
      </c>
      <c r="AC17" s="21">
        <v>20183.739473833331</v>
      </c>
      <c r="AD17" s="21">
        <v>22551.239204999998</v>
      </c>
      <c r="AE17" s="21">
        <v>25835.15625</v>
      </c>
      <c r="AF17" s="21">
        <v>21886.166499999999</v>
      </c>
      <c r="AG17" s="21">
        <v>13181.441187500001</v>
      </c>
      <c r="AH17" s="21">
        <v>10025.680952380952</v>
      </c>
      <c r="AI17" s="21">
        <v>3542.6700284166664</v>
      </c>
      <c r="AJ17" s="21">
        <v>129421.83035714286</v>
      </c>
      <c r="AK17" s="21">
        <v>10580.365004916666</v>
      </c>
      <c r="AL17" s="21">
        <v>12092.259869761901</v>
      </c>
      <c r="AM17" s="21">
        <v>13461.838749999999</v>
      </c>
      <c r="AN17" s="21">
        <v>8812.8884999999991</v>
      </c>
      <c r="AO17" s="21">
        <v>10543.843968749998</v>
      </c>
      <c r="AP17" s="21">
        <v>15130.023561533333</v>
      </c>
      <c r="AQ17" s="21" t="s">
        <v>80</v>
      </c>
      <c r="AR17" s="21">
        <v>20147.593219666669</v>
      </c>
      <c r="AS17" s="21">
        <v>15156.625</v>
      </c>
    </row>
    <row r="18" spans="1:45" x14ac:dyDescent="0.2">
      <c r="A18" s="41" t="s">
        <v>66</v>
      </c>
      <c r="B18" s="21">
        <v>14268.443282865015</v>
      </c>
      <c r="C18" s="21">
        <v>36375.9</v>
      </c>
      <c r="D18" s="21">
        <v>19333.856988</v>
      </c>
      <c r="E18" s="21">
        <v>7422.1533333333336</v>
      </c>
      <c r="F18" s="21">
        <v>12676.449999999999</v>
      </c>
      <c r="G18" s="21">
        <v>52127.767</v>
      </c>
      <c r="H18" s="21">
        <v>18756.920516666669</v>
      </c>
      <c r="I18" s="21">
        <v>63272.02</v>
      </c>
      <c r="J18" s="21">
        <v>62376.401249999995</v>
      </c>
      <c r="K18" s="21">
        <v>71012.756405000007</v>
      </c>
      <c r="L18" s="21">
        <v>14034.690281249999</v>
      </c>
      <c r="M18" s="21">
        <v>22046</v>
      </c>
      <c r="N18" s="21">
        <v>18319.613611111108</v>
      </c>
      <c r="O18" s="21">
        <v>21629.488071428572</v>
      </c>
      <c r="P18" s="21">
        <v>33607.552285714286</v>
      </c>
      <c r="Q18" s="21">
        <v>42906.250640952385</v>
      </c>
      <c r="R18" s="21">
        <v>56994.421499999997</v>
      </c>
      <c r="S18" s="21">
        <v>39682.799999999996</v>
      </c>
      <c r="T18" s="21">
        <v>39545.012499999997</v>
      </c>
      <c r="U18" s="21">
        <v>7814.2006622710614</v>
      </c>
      <c r="V18" s="21">
        <v>22303.308548096298</v>
      </c>
      <c r="W18" s="21">
        <v>69689.831059999997</v>
      </c>
      <c r="X18" s="21" t="s">
        <v>80</v>
      </c>
      <c r="Y18" s="21">
        <v>35069.687727600001</v>
      </c>
      <c r="Z18" s="21">
        <v>23354.062666666665</v>
      </c>
      <c r="AA18" s="21">
        <v>24890.218498380953</v>
      </c>
      <c r="AB18" s="21">
        <v>73119.233333333323</v>
      </c>
      <c r="AC18" s="21">
        <v>19978.085200000001</v>
      </c>
      <c r="AD18" s="21">
        <v>21238.56525</v>
      </c>
      <c r="AE18" s="21">
        <v>38785.212857142862</v>
      </c>
      <c r="AF18" s="21">
        <v>20635.056</v>
      </c>
      <c r="AG18" s="21">
        <v>12374.419799999998</v>
      </c>
      <c r="AH18" s="21">
        <v>13332.580952380953</v>
      </c>
      <c r="AI18" s="21">
        <v>3389.4500222222218</v>
      </c>
      <c r="AJ18" s="21">
        <v>103504.65773809525</v>
      </c>
      <c r="AK18" s="21">
        <v>12464.563444444442</v>
      </c>
      <c r="AL18" s="21">
        <v>8276.1471357142855</v>
      </c>
      <c r="AM18" s="21">
        <v>11124.411599999999</v>
      </c>
      <c r="AN18" s="21">
        <v>9348.985491200001</v>
      </c>
      <c r="AO18" s="21">
        <v>8512.5117499999997</v>
      </c>
      <c r="AP18" s="21">
        <v>14815.154506000001</v>
      </c>
      <c r="AQ18" s="21">
        <v>60020.235000000001</v>
      </c>
      <c r="AR18" s="21">
        <v>24742.551590888888</v>
      </c>
      <c r="AS18" s="21" t="s">
        <v>80</v>
      </c>
    </row>
    <row r="19" spans="1:45" x14ac:dyDescent="0.2">
      <c r="A19" s="43" t="s">
        <v>67</v>
      </c>
      <c r="B19" s="22">
        <v>14652.04877913762</v>
      </c>
      <c r="C19" s="22">
        <v>37588.43</v>
      </c>
      <c r="D19" s="22">
        <v>19645.621021904764</v>
      </c>
      <c r="E19" s="22">
        <v>9553.2703409999995</v>
      </c>
      <c r="F19" s="22" t="s">
        <v>80</v>
      </c>
      <c r="G19" s="22">
        <v>60259.066666666666</v>
      </c>
      <c r="H19" s="22">
        <v>17989.444141666667</v>
      </c>
      <c r="I19" s="22">
        <v>66995.36894</v>
      </c>
      <c r="J19" s="22">
        <v>64969.209263999997</v>
      </c>
      <c r="K19" s="22">
        <v>79676.933612000008</v>
      </c>
      <c r="L19" s="22">
        <v>12610.973992388886</v>
      </c>
      <c r="M19" s="22">
        <v>24250.6</v>
      </c>
      <c r="N19" s="22">
        <v>18333.698555555558</v>
      </c>
      <c r="O19" s="22">
        <v>22023.744038095239</v>
      </c>
      <c r="P19" s="22">
        <v>38600.183928571423</v>
      </c>
      <c r="Q19" s="22">
        <v>53401.175454285723</v>
      </c>
      <c r="R19" s="22">
        <v>80963.934999999998</v>
      </c>
      <c r="S19" s="22">
        <v>55115</v>
      </c>
      <c r="T19" s="22">
        <v>68342.599999999991</v>
      </c>
      <c r="U19" s="22">
        <v>7974.110879120879</v>
      </c>
      <c r="V19" s="22">
        <v>22066.460764237989</v>
      </c>
      <c r="W19" s="22">
        <v>61140.921363999994</v>
      </c>
      <c r="X19" s="22" t="s">
        <v>80</v>
      </c>
      <c r="Y19" s="22">
        <v>25882.004000000001</v>
      </c>
      <c r="Z19" s="22">
        <v>19862.221222222219</v>
      </c>
      <c r="AA19" s="22">
        <v>17780.319459999999</v>
      </c>
      <c r="AB19" s="22">
        <v>62500.409999999996</v>
      </c>
      <c r="AC19" s="22" t="s">
        <v>80</v>
      </c>
      <c r="AD19" s="22">
        <v>19688.327273333332</v>
      </c>
      <c r="AE19" s="22">
        <v>19510.71</v>
      </c>
      <c r="AF19" s="22">
        <v>21770.424999999999</v>
      </c>
      <c r="AG19" s="22">
        <v>11272.869364</v>
      </c>
      <c r="AH19" s="22">
        <v>9212.0785714285721</v>
      </c>
      <c r="AI19" s="22">
        <v>5093.5445833333333</v>
      </c>
      <c r="AJ19" s="22">
        <v>81842.08426339287</v>
      </c>
      <c r="AK19" s="22">
        <v>12367.72621447619</v>
      </c>
      <c r="AL19" s="22">
        <v>8592.1151318571428</v>
      </c>
      <c r="AM19" s="22">
        <v>10876.026666666667</v>
      </c>
      <c r="AN19" s="22">
        <v>11273.222100000001</v>
      </c>
      <c r="AO19" s="22">
        <v>18291.290624999998</v>
      </c>
      <c r="AP19" s="22">
        <v>9857.3177500000002</v>
      </c>
      <c r="AQ19" s="22">
        <v>62365.891921800001</v>
      </c>
      <c r="AR19" s="22">
        <v>17483.091613666667</v>
      </c>
      <c r="AS19" s="22" t="s">
        <v>80</v>
      </c>
    </row>
    <row r="20" spans="1:45" ht="12" customHeight="1" x14ac:dyDescent="0.2">
      <c r="A20" s="61" t="s">
        <v>164</v>
      </c>
      <c r="B20" s="61"/>
      <c r="C20" s="6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ht="11.25" customHeight="1" x14ac:dyDescent="0.2">
      <c r="A21" s="31" t="s">
        <v>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11.25" customHeight="1" x14ac:dyDescent="0.2">
      <c r="A22" s="31" t="s">
        <v>76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11.25" customHeight="1" x14ac:dyDescent="0.2">
      <c r="A23" s="31" t="s">
        <v>81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1.25" customHeight="1" x14ac:dyDescent="0.2">
      <c r="A24" s="31" t="s">
        <v>131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1.25" customHeight="1" x14ac:dyDescent="0.2">
      <c r="A25" s="31" t="s">
        <v>72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</sheetData>
  <mergeCells count="10">
    <mergeCell ref="A20:C20"/>
    <mergeCell ref="A1:AS1"/>
    <mergeCell ref="A4:A6"/>
    <mergeCell ref="B4:F4"/>
    <mergeCell ref="G4:H4"/>
    <mergeCell ref="I4:L4"/>
    <mergeCell ref="M4:T4"/>
    <mergeCell ref="U4:V4"/>
    <mergeCell ref="W4:AJ4"/>
    <mergeCell ref="AK4:AS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7"/>
  <sheetViews>
    <sheetView topLeftCell="W1" workbookViewId="0">
      <selection activeCell="AA21" sqref="AA21"/>
    </sheetView>
  </sheetViews>
  <sheetFormatPr baseColWidth="10" defaultRowHeight="12" x14ac:dyDescent="0.2"/>
  <cols>
    <col min="1" max="16384" width="11.42578125" style="24"/>
  </cols>
  <sheetData>
    <row r="1" spans="1:4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5" customHeight="1" x14ac:dyDescent="0.2">
      <c r="A2" s="19" t="s">
        <v>171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 t="s">
        <v>7</v>
      </c>
      <c r="AL4" s="66"/>
      <c r="AM4" s="66"/>
      <c r="AN4" s="66"/>
      <c r="AO4" s="66"/>
      <c r="AP4" s="66"/>
      <c r="AQ4" s="66"/>
      <c r="AR4" s="66"/>
      <c r="AS4" s="66"/>
    </row>
    <row r="5" spans="1:45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77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73</v>
      </c>
      <c r="AC5" s="27" t="s">
        <v>35</v>
      </c>
      <c r="AD5" s="27" t="s">
        <v>36</v>
      </c>
      <c r="AE5" s="27" t="s">
        <v>37</v>
      </c>
      <c r="AF5" s="28" t="s">
        <v>38</v>
      </c>
      <c r="AG5" s="28" t="s">
        <v>39</v>
      </c>
      <c r="AH5" s="28" t="s">
        <v>40</v>
      </c>
      <c r="AI5" s="28" t="s">
        <v>41</v>
      </c>
      <c r="AJ5" s="27" t="s">
        <v>42</v>
      </c>
      <c r="AK5" s="27" t="s">
        <v>43</v>
      </c>
      <c r="AL5" s="27" t="s">
        <v>44</v>
      </c>
      <c r="AM5" s="27" t="s">
        <v>45</v>
      </c>
      <c r="AN5" s="27" t="s">
        <v>46</v>
      </c>
      <c r="AO5" s="27" t="s">
        <v>47</v>
      </c>
      <c r="AP5" s="27" t="s">
        <v>48</v>
      </c>
      <c r="AQ5" s="28" t="s">
        <v>49</v>
      </c>
      <c r="AR5" s="28" t="s">
        <v>74</v>
      </c>
      <c r="AS5" s="27" t="s">
        <v>51</v>
      </c>
    </row>
    <row r="6" spans="1:45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</row>
    <row r="7" spans="1:45" x14ac:dyDescent="0.2">
      <c r="A7" s="40" t="s">
        <v>55</v>
      </c>
      <c r="B7" s="29">
        <f>AVERAGE(B8:B19)</f>
        <v>17759.708680465268</v>
      </c>
      <c r="C7" s="29">
        <f t="shared" ref="C7:AR7" si="0">AVERAGE(C8:C19)</f>
        <v>34312.449923259257</v>
      </c>
      <c r="D7" s="29">
        <f t="shared" si="0"/>
        <v>17717.956533857181</v>
      </c>
      <c r="E7" s="29">
        <f t="shared" si="0"/>
        <v>9560.4554488009253</v>
      </c>
      <c r="F7" s="29">
        <f t="shared" si="0"/>
        <v>12676.449999999999</v>
      </c>
      <c r="G7" s="29">
        <f t="shared" si="0"/>
        <v>50804.338475462959</v>
      </c>
      <c r="H7" s="29">
        <f t="shared" si="0"/>
        <v>18057.358216871402</v>
      </c>
      <c r="I7" s="29">
        <f t="shared" si="0"/>
        <v>52822.369097222218</v>
      </c>
      <c r="J7" s="29">
        <f t="shared" si="0"/>
        <v>62699.938815090391</v>
      </c>
      <c r="K7" s="29">
        <f t="shared" si="0"/>
        <v>72528.800013803455</v>
      </c>
      <c r="L7" s="29">
        <f t="shared" si="0"/>
        <v>29034.122742233434</v>
      </c>
      <c r="M7" s="29">
        <f t="shared" si="0"/>
        <v>20391.401770833334</v>
      </c>
      <c r="N7" s="29">
        <f t="shared" si="0"/>
        <v>12574.140808847456</v>
      </c>
      <c r="O7" s="29">
        <f t="shared" si="0"/>
        <v>18564.776261279167</v>
      </c>
      <c r="P7" s="29">
        <f t="shared" si="0"/>
        <v>34803.184999975194</v>
      </c>
      <c r="Q7" s="29">
        <f t="shared" si="0"/>
        <v>50097.985255142201</v>
      </c>
      <c r="R7" s="29">
        <f t="shared" si="0"/>
        <v>57816.334807402782</v>
      </c>
      <c r="S7" s="29">
        <f t="shared" si="0"/>
        <v>54748.255604166661</v>
      </c>
      <c r="T7" s="29">
        <f t="shared" si="0"/>
        <v>50208.217697407403</v>
      </c>
      <c r="U7" s="29">
        <f t="shared" si="0"/>
        <v>6061.7746960737177</v>
      </c>
      <c r="V7" s="29">
        <f t="shared" si="0"/>
        <v>14052.097567544</v>
      </c>
      <c r="W7" s="29">
        <f t="shared" si="0"/>
        <v>56507.64787101675</v>
      </c>
      <c r="X7" s="29">
        <f>AVERAGE(X11:X13)</f>
        <v>154322</v>
      </c>
      <c r="Y7" s="29">
        <f t="shared" si="0"/>
        <v>26241.627684334529</v>
      </c>
      <c r="Z7" s="29">
        <f t="shared" si="0"/>
        <v>17679.996154520304</v>
      </c>
      <c r="AA7" s="29">
        <f t="shared" si="0"/>
        <v>26691.644701994283</v>
      </c>
      <c r="AB7" s="29">
        <f t="shared" si="0"/>
        <v>55552.526344907405</v>
      </c>
      <c r="AC7" s="29">
        <f t="shared" si="0"/>
        <v>17692.135868259262</v>
      </c>
      <c r="AD7" s="29">
        <f t="shared" si="0"/>
        <v>19080.083661844135</v>
      </c>
      <c r="AE7" s="29">
        <f t="shared" si="0"/>
        <v>23652.790792180018</v>
      </c>
      <c r="AF7" s="29">
        <f t="shared" si="0"/>
        <v>15731.729612037037</v>
      </c>
      <c r="AG7" s="29">
        <f t="shared" si="0"/>
        <v>10920.324239784391</v>
      </c>
      <c r="AH7" s="29">
        <f t="shared" si="0"/>
        <v>9335.7169719576705</v>
      </c>
      <c r="AI7" s="29">
        <f t="shared" si="0"/>
        <v>4929.6339909002063</v>
      </c>
      <c r="AJ7" s="29">
        <f t="shared" si="0"/>
        <v>78241.181400325193</v>
      </c>
      <c r="AK7" s="29">
        <f t="shared" si="0"/>
        <v>17415.743419006834</v>
      </c>
      <c r="AL7" s="29">
        <f t="shared" si="0"/>
        <v>8408.6318842324308</v>
      </c>
      <c r="AM7" s="29">
        <f t="shared" si="0"/>
        <v>14815.230952546297</v>
      </c>
      <c r="AN7" s="29">
        <f t="shared" si="0"/>
        <v>11018.626318555556</v>
      </c>
      <c r="AO7" s="29">
        <f t="shared" si="0"/>
        <v>11731.976744138117</v>
      </c>
      <c r="AP7" s="29">
        <f t="shared" si="0"/>
        <v>12711.115694672619</v>
      </c>
      <c r="AQ7" s="29">
        <f>AVERAGE(AQ8:AQ11,AQ19)</f>
        <v>44362.859605555546</v>
      </c>
      <c r="AR7" s="29">
        <f t="shared" si="0"/>
        <v>18235.210261959877</v>
      </c>
      <c r="AS7" s="29">
        <f>AVERAGE(AS11:AS17)</f>
        <v>21365.236798115078</v>
      </c>
    </row>
    <row r="8" spans="1:45" x14ac:dyDescent="0.2">
      <c r="A8" s="41" t="s">
        <v>56</v>
      </c>
      <c r="B8" s="21">
        <v>17964.259675967598</v>
      </c>
      <c r="C8" s="21">
        <v>34416.255555555552</v>
      </c>
      <c r="D8" s="21">
        <v>18799.005595800001</v>
      </c>
      <c r="E8" s="21">
        <v>8749.5062500000004</v>
      </c>
      <c r="F8" s="21">
        <v>12676.449999999999</v>
      </c>
      <c r="G8" s="21">
        <v>87403.204166666663</v>
      </c>
      <c r="H8" s="21">
        <v>16706.213844444443</v>
      </c>
      <c r="I8" s="21">
        <v>69720.474999999991</v>
      </c>
      <c r="J8" s="21">
        <v>59149.942904761898</v>
      </c>
      <c r="K8" s="21">
        <v>74549.073904761899</v>
      </c>
      <c r="L8" s="21">
        <v>12638.733703199998</v>
      </c>
      <c r="M8" s="21">
        <v>23423.875</v>
      </c>
      <c r="N8" s="21">
        <v>13820.7608576</v>
      </c>
      <c r="O8" s="21">
        <v>20255.566260416665</v>
      </c>
      <c r="P8" s="21">
        <v>34158.860850694444</v>
      </c>
      <c r="Q8" s="21">
        <v>54376.065321428563</v>
      </c>
      <c r="R8" s="21">
        <v>59725.369749999998</v>
      </c>
      <c r="S8" s="21">
        <v>62831.1</v>
      </c>
      <c r="T8" s="21">
        <v>57939.643749999996</v>
      </c>
      <c r="U8" s="21">
        <v>8258.4174679487187</v>
      </c>
      <c r="V8" s="21">
        <v>20358.410001391981</v>
      </c>
      <c r="W8" s="21">
        <v>45776.057196666668</v>
      </c>
      <c r="X8" s="21" t="s">
        <v>80</v>
      </c>
      <c r="Y8" s="21">
        <v>21380.027083333331</v>
      </c>
      <c r="Z8" s="21">
        <v>15500.965883199999</v>
      </c>
      <c r="AA8" s="21">
        <v>16559.733851599998</v>
      </c>
      <c r="AB8" s="21">
        <v>60134.139333333325</v>
      </c>
      <c r="AC8" s="21">
        <v>16966.234166666665</v>
      </c>
      <c r="AD8" s="21">
        <v>16966.234166666665</v>
      </c>
      <c r="AE8" s="21">
        <v>20895.474374999998</v>
      </c>
      <c r="AF8" s="21">
        <v>23100.533666666663</v>
      </c>
      <c r="AG8" s="21">
        <v>12822.707573199999</v>
      </c>
      <c r="AH8" s="21">
        <v>7886.0116714285714</v>
      </c>
      <c r="AI8" s="21">
        <v>5562.5324074074069</v>
      </c>
      <c r="AJ8" s="21">
        <v>131495.20416666666</v>
      </c>
      <c r="AK8" s="21">
        <v>17197.809024999999</v>
      </c>
      <c r="AL8" s="21">
        <v>7737.6123468253945</v>
      </c>
      <c r="AM8" s="21">
        <v>11831.353333333333</v>
      </c>
      <c r="AN8" s="21">
        <v>8761.8152666666665</v>
      </c>
      <c r="AO8" s="21">
        <v>12759.585465999999</v>
      </c>
      <c r="AP8" s="21">
        <v>9881.8133055555554</v>
      </c>
      <c r="AQ8" s="21">
        <v>46010.002</v>
      </c>
      <c r="AR8" s="21">
        <v>14881.05</v>
      </c>
      <c r="AS8" s="21" t="s">
        <v>80</v>
      </c>
    </row>
    <row r="9" spans="1:45" x14ac:dyDescent="0.2">
      <c r="A9" s="41" t="s">
        <v>57</v>
      </c>
      <c r="B9" s="21">
        <v>16419.000337533751</v>
      </c>
      <c r="C9" s="21">
        <v>37845.633333333331</v>
      </c>
      <c r="D9" s="21">
        <v>19730.228452083331</v>
      </c>
      <c r="E9" s="21">
        <v>7728.3477777777798</v>
      </c>
      <c r="F9" s="21">
        <v>12676.449999999999</v>
      </c>
      <c r="G9" s="21">
        <v>61269.508333333331</v>
      </c>
      <c r="H9" s="21">
        <v>16303.486498148148</v>
      </c>
      <c r="I9" s="21">
        <v>51256.95</v>
      </c>
      <c r="J9" s="21">
        <v>63316.636904761908</v>
      </c>
      <c r="K9" s="21">
        <v>76278.356239583329</v>
      </c>
      <c r="L9" s="21">
        <v>12042.844023214288</v>
      </c>
      <c r="M9" s="21">
        <v>23423.875</v>
      </c>
      <c r="N9" s="21">
        <v>12794.961028750002</v>
      </c>
      <c r="O9" s="21">
        <v>20775.328267916666</v>
      </c>
      <c r="P9" s="21">
        <v>33037.538520833332</v>
      </c>
      <c r="Q9" s="21">
        <v>57489.308270833339</v>
      </c>
      <c r="R9" s="21">
        <v>62708.009833333337</v>
      </c>
      <c r="S9" s="21">
        <v>51256.95</v>
      </c>
      <c r="T9" s="21">
        <v>64668.26666666667</v>
      </c>
      <c r="U9" s="21">
        <v>8033.0607121794874</v>
      </c>
      <c r="V9" s="21">
        <v>18146.546237193765</v>
      </c>
      <c r="W9" s="21">
        <v>43761.324697333337</v>
      </c>
      <c r="X9" s="21" t="s">
        <v>80</v>
      </c>
      <c r="Y9" s="21">
        <v>25279.413333333334</v>
      </c>
      <c r="Z9" s="21">
        <v>14361.279725249999</v>
      </c>
      <c r="AA9" s="21">
        <v>22415.729791666668</v>
      </c>
      <c r="AB9" s="21">
        <v>65403.133333333331</v>
      </c>
      <c r="AC9" s="21">
        <v>14528.926388888889</v>
      </c>
      <c r="AD9" s="21">
        <v>17302.206020833331</v>
      </c>
      <c r="AE9" s="21">
        <v>19905.700833333332</v>
      </c>
      <c r="AF9" s="21">
        <v>14041.311736111113</v>
      </c>
      <c r="AG9" s="21">
        <v>11451.978416666667</v>
      </c>
      <c r="AH9" s="21">
        <v>5859.2494047619048</v>
      </c>
      <c r="AI9" s="21">
        <v>3598.6420666666668</v>
      </c>
      <c r="AJ9" s="21">
        <v>71080.85317460318</v>
      </c>
      <c r="AK9" s="21">
        <v>21554.479180952378</v>
      </c>
      <c r="AL9" s="21">
        <v>8582.2475347222207</v>
      </c>
      <c r="AM9" s="21">
        <v>14613.742249999999</v>
      </c>
      <c r="AN9" s="21">
        <v>9404.333688888888</v>
      </c>
      <c r="AO9" s="21">
        <v>10688.451950000001</v>
      </c>
      <c r="AP9" s="21">
        <v>10924.987158333333</v>
      </c>
      <c r="AQ9" s="21">
        <v>42510.199499999995</v>
      </c>
      <c r="AR9" s="21">
        <v>21556.088888888888</v>
      </c>
      <c r="AS9" s="21" t="s">
        <v>80</v>
      </c>
    </row>
    <row r="10" spans="1:45" x14ac:dyDescent="0.2">
      <c r="A10" s="42" t="s">
        <v>58</v>
      </c>
      <c r="B10" s="21">
        <v>16809.639913991399</v>
      </c>
      <c r="C10" s="21">
        <v>36486.129999999997</v>
      </c>
      <c r="D10" s="21">
        <v>18165.387296875</v>
      </c>
      <c r="E10" s="21">
        <v>8818.4</v>
      </c>
      <c r="F10" s="21">
        <v>12676.449999999999</v>
      </c>
      <c r="G10" s="21">
        <v>63158.115666666665</v>
      </c>
      <c r="H10" s="21">
        <v>16548.449266283955</v>
      </c>
      <c r="I10" s="21">
        <v>56492.875</v>
      </c>
      <c r="J10" s="21">
        <v>67726.0264537037</v>
      </c>
      <c r="K10" s="21">
        <v>74217.476256944443</v>
      </c>
      <c r="L10" s="21">
        <v>13307.937001875</v>
      </c>
      <c r="M10" s="21">
        <v>19758.727500000001</v>
      </c>
      <c r="N10" s="21">
        <v>10750.003922708333</v>
      </c>
      <c r="O10" s="21">
        <v>23209.347517361108</v>
      </c>
      <c r="P10" s="21">
        <v>30035.723010416663</v>
      </c>
      <c r="Q10" s="21">
        <v>53350.975531250006</v>
      </c>
      <c r="R10" s="21">
        <v>64958.355283333331</v>
      </c>
      <c r="S10" s="21">
        <v>46725.272222222222</v>
      </c>
      <c r="T10" s="21">
        <v>59261.485166666665</v>
      </c>
      <c r="U10" s="21">
        <v>7573.0483108974358</v>
      </c>
      <c r="V10" s="21">
        <v>17033.646726614701</v>
      </c>
      <c r="W10" s="21">
        <v>38126.311574074069</v>
      </c>
      <c r="X10" s="21" t="s">
        <v>80</v>
      </c>
      <c r="Y10" s="21">
        <v>19968.636914285711</v>
      </c>
      <c r="Z10" s="21">
        <v>15191.198945694443</v>
      </c>
      <c r="AA10" s="21">
        <v>24693.050972222223</v>
      </c>
      <c r="AB10" s="21">
        <v>56920.016250000001</v>
      </c>
      <c r="AC10" s="21">
        <v>15441.473317460317</v>
      </c>
      <c r="AD10" s="21">
        <v>15409.235416666666</v>
      </c>
      <c r="AE10" s="21">
        <v>22337.925783333336</v>
      </c>
      <c r="AF10" s="21">
        <v>10498.886969444444</v>
      </c>
      <c r="AG10" s="21">
        <v>12400.875</v>
      </c>
      <c r="AH10" s="21">
        <v>8712.1067857142862</v>
      </c>
      <c r="AI10" s="21">
        <v>5020.3947305555557</v>
      </c>
      <c r="AJ10" s="21">
        <v>59106.463293650799</v>
      </c>
      <c r="AK10" s="21">
        <v>25304.853717460315</v>
      </c>
      <c r="AL10" s="21">
        <v>8767.3530483564828</v>
      </c>
      <c r="AM10" s="21">
        <v>16046.732249999999</v>
      </c>
      <c r="AN10" s="21">
        <v>11089.456442222221</v>
      </c>
      <c r="AO10" s="21">
        <v>11414.171057638889</v>
      </c>
      <c r="AP10" s="21">
        <v>14769.074691666667</v>
      </c>
      <c r="AQ10" s="21">
        <v>42923.86819444444</v>
      </c>
      <c r="AR10" s="21">
        <v>19657.683333333331</v>
      </c>
      <c r="AS10" s="21" t="s">
        <v>80</v>
      </c>
    </row>
    <row r="11" spans="1:45" x14ac:dyDescent="0.2">
      <c r="A11" s="42" t="s">
        <v>59</v>
      </c>
      <c r="B11" s="21">
        <v>17244.190044004397</v>
      </c>
      <c r="C11" s="21">
        <v>36798.448333333334</v>
      </c>
      <c r="D11" s="21">
        <v>18621.808390624999</v>
      </c>
      <c r="E11" s="21">
        <v>7798.7725</v>
      </c>
      <c r="F11" s="21">
        <v>12676.449999999999</v>
      </c>
      <c r="G11" s="21">
        <v>64530.479166666672</v>
      </c>
      <c r="H11" s="21">
        <v>16640.902569444443</v>
      </c>
      <c r="I11" s="21">
        <v>44643.15</v>
      </c>
      <c r="J11" s="21">
        <v>70300.691601190483</v>
      </c>
      <c r="K11" s="21">
        <v>76287.733444444442</v>
      </c>
      <c r="L11" s="21">
        <v>44241.479753571432</v>
      </c>
      <c r="M11" s="21">
        <v>18417.595833333333</v>
      </c>
      <c r="N11" s="21">
        <v>11148.653381599999</v>
      </c>
      <c r="O11" s="21">
        <v>21461.895822916667</v>
      </c>
      <c r="P11" s="21">
        <v>32134.91557291667</v>
      </c>
      <c r="Q11" s="21">
        <v>53196.309062499997</v>
      </c>
      <c r="R11" s="21">
        <v>70409.045066666658</v>
      </c>
      <c r="S11" s="21">
        <v>44643.15</v>
      </c>
      <c r="T11" s="21">
        <v>51036.49</v>
      </c>
      <c r="U11" s="21">
        <v>7352.90628205128</v>
      </c>
      <c r="V11" s="21">
        <v>14842.134237541759</v>
      </c>
      <c r="W11" s="21">
        <v>49943.375833333332</v>
      </c>
      <c r="X11" s="21">
        <v>154322</v>
      </c>
      <c r="Y11" s="21">
        <v>23916.90004612245</v>
      </c>
      <c r="Z11" s="21">
        <v>16927.711078125001</v>
      </c>
      <c r="AA11" s="21">
        <v>25494.208736111115</v>
      </c>
      <c r="AB11" s="21">
        <v>63229.152777777766</v>
      </c>
      <c r="AC11" s="21">
        <v>17194.313684190474</v>
      </c>
      <c r="AD11" s="21">
        <v>18096.091666666667</v>
      </c>
      <c r="AE11" s="21">
        <v>20077.571149387753</v>
      </c>
      <c r="AF11" s="21">
        <v>10609.637499999999</v>
      </c>
      <c r="AG11" s="21">
        <v>6237.6908307999993</v>
      </c>
      <c r="AH11" s="21">
        <v>9920.6999999999989</v>
      </c>
      <c r="AI11" s="21">
        <v>5117.9380740740735</v>
      </c>
      <c r="AJ11" s="21">
        <v>70233.350694444453</v>
      </c>
      <c r="AK11" s="21">
        <v>24608.8475</v>
      </c>
      <c r="AL11" s="21">
        <v>9478.8221855034735</v>
      </c>
      <c r="AM11" s="21">
        <v>15377.084999999999</v>
      </c>
      <c r="AN11" s="21">
        <v>12110.602666666668</v>
      </c>
      <c r="AO11" s="21">
        <v>13483.272361111112</v>
      </c>
      <c r="AP11" s="21">
        <v>15952.990820833336</v>
      </c>
      <c r="AQ11" s="21">
        <v>40399.294999999998</v>
      </c>
      <c r="AR11" s="21">
        <v>12880.834791666668</v>
      </c>
      <c r="AS11" s="21">
        <v>23025.822222222225</v>
      </c>
    </row>
    <row r="12" spans="1:45" x14ac:dyDescent="0.2">
      <c r="A12" s="42" t="s">
        <v>60</v>
      </c>
      <c r="B12" s="21">
        <v>18051.497469746973</v>
      </c>
      <c r="C12" s="21">
        <v>35951.323434666665</v>
      </c>
      <c r="D12" s="21">
        <v>19027.917909722222</v>
      </c>
      <c r="E12" s="21">
        <v>8956.1875</v>
      </c>
      <c r="F12" s="21">
        <v>12676.449999999999</v>
      </c>
      <c r="G12" s="21">
        <v>49925.004166666658</v>
      </c>
      <c r="H12" s="21">
        <v>17989.165164506172</v>
      </c>
      <c r="I12" s="21">
        <v>52359.25</v>
      </c>
      <c r="J12" s="21">
        <v>69398.970833333326</v>
      </c>
      <c r="K12" s="21">
        <v>78161.031055555562</v>
      </c>
      <c r="L12" s="21">
        <v>40735.338809861103</v>
      </c>
      <c r="M12" s="21">
        <v>16258.924999999999</v>
      </c>
      <c r="N12" s="21">
        <v>11265.391177083333</v>
      </c>
      <c r="O12" s="21">
        <v>20634.673256944443</v>
      </c>
      <c r="P12" s="21">
        <v>32822.360374999997</v>
      </c>
      <c r="Q12" s="21">
        <v>48734.175697916668</v>
      </c>
      <c r="R12" s="21">
        <v>56585.651916666655</v>
      </c>
      <c r="S12" s="21">
        <v>49571.655777777771</v>
      </c>
      <c r="T12" s="21">
        <v>41611.824999999997</v>
      </c>
      <c r="U12" s="21">
        <v>5935.0729070512816</v>
      </c>
      <c r="V12" s="21">
        <v>14672.518967303884</v>
      </c>
      <c r="W12" s="21">
        <v>54025.822619047605</v>
      </c>
      <c r="X12" s="21">
        <v>154322</v>
      </c>
      <c r="Y12" s="21">
        <v>20457.381986961453</v>
      </c>
      <c r="Z12" s="21">
        <v>18362.480833333335</v>
      </c>
      <c r="AA12" s="21">
        <v>26046.536590584419</v>
      </c>
      <c r="AB12" s="21">
        <v>56079.512499999997</v>
      </c>
      <c r="AC12" s="21">
        <v>15330.01853968254</v>
      </c>
      <c r="AD12" s="21">
        <v>15610.405166666667</v>
      </c>
      <c r="AE12" s="21">
        <v>18686.35436177249</v>
      </c>
      <c r="AF12" s="21">
        <v>8642.9505833333315</v>
      </c>
      <c r="AG12" s="21">
        <v>10010.721166666666</v>
      </c>
      <c r="AH12" s="21">
        <v>9933.8226190476198</v>
      </c>
      <c r="AI12" s="21">
        <v>4227.0755444444449</v>
      </c>
      <c r="AJ12" s="21">
        <v>77696.840277777781</v>
      </c>
      <c r="AK12" s="21">
        <v>25297.785</v>
      </c>
      <c r="AL12" s="21">
        <v>8416.3282670416665</v>
      </c>
      <c r="AM12" s="21">
        <v>16580.888458333335</v>
      </c>
      <c r="AN12" s="21">
        <v>11276.529</v>
      </c>
      <c r="AO12" s="21">
        <v>11864.881625</v>
      </c>
      <c r="AP12" s="21">
        <v>11640.257380555553</v>
      </c>
      <c r="AQ12" s="21" t="s">
        <v>80</v>
      </c>
      <c r="AR12" s="21">
        <v>15064.766666666665</v>
      </c>
      <c r="AS12" s="21">
        <v>24066.883333333335</v>
      </c>
    </row>
    <row r="13" spans="1:45" x14ac:dyDescent="0.2">
      <c r="A13" s="42" t="s">
        <v>61</v>
      </c>
      <c r="B13" s="21">
        <v>18126.484661799517</v>
      </c>
      <c r="C13" s="21">
        <v>36136.333466666663</v>
      </c>
      <c r="D13" s="21">
        <v>17717.345979583333</v>
      </c>
      <c r="E13" s="21">
        <v>10609.637499999999</v>
      </c>
      <c r="F13" s="21">
        <v>12676.449999999999</v>
      </c>
      <c r="G13" s="21">
        <v>58940.532149999999</v>
      </c>
      <c r="H13" s="21">
        <v>18324.01056333333</v>
      </c>
      <c r="I13" s="21">
        <v>52083.674999999996</v>
      </c>
      <c r="J13" s="21">
        <v>66340.088333333333</v>
      </c>
      <c r="K13" s="21">
        <v>70705.196333333326</v>
      </c>
      <c r="L13" s="21">
        <v>34720.809672619049</v>
      </c>
      <c r="M13" s="21">
        <v>15707.775</v>
      </c>
      <c r="N13" s="21">
        <v>10509.689754399998</v>
      </c>
      <c r="O13" s="21">
        <v>20893.4075625</v>
      </c>
      <c r="P13" s="21">
        <v>31213.247330555558</v>
      </c>
      <c r="Q13" s="21">
        <v>47377.956300000005</v>
      </c>
      <c r="R13" s="21">
        <v>55472.321567999999</v>
      </c>
      <c r="S13" s="21">
        <v>48622.453000000001</v>
      </c>
      <c r="T13" s="21">
        <v>45331.646580000001</v>
      </c>
      <c r="U13" s="21">
        <v>5703.0705541666657</v>
      </c>
      <c r="V13" s="21">
        <v>13366.35671793801</v>
      </c>
      <c r="W13" s="21">
        <v>71005.441857142854</v>
      </c>
      <c r="X13" s="21">
        <v>154322</v>
      </c>
      <c r="Y13" s="21">
        <v>23138.786101190475</v>
      </c>
      <c r="Z13" s="21">
        <v>19464.715220238097</v>
      </c>
      <c r="AA13" s="21">
        <v>24865.00698863636</v>
      </c>
      <c r="AB13" s="21">
        <v>47288.67</v>
      </c>
      <c r="AC13" s="21">
        <v>15366.062</v>
      </c>
      <c r="AD13" s="21">
        <v>16071.534</v>
      </c>
      <c r="AE13" s="21">
        <v>22634.470728571432</v>
      </c>
      <c r="AF13" s="21">
        <v>11023</v>
      </c>
      <c r="AG13" s="21">
        <v>10105.947638888889</v>
      </c>
      <c r="AH13" s="21">
        <v>10156.907142857142</v>
      </c>
      <c r="AI13" s="21">
        <v>4705.7921866666675</v>
      </c>
      <c r="AJ13" s="21">
        <v>79993.298611111109</v>
      </c>
      <c r="AK13" s="21">
        <v>22389.917600000001</v>
      </c>
      <c r="AL13" s="21">
        <v>8936.9737986111122</v>
      </c>
      <c r="AM13" s="21">
        <v>14128.730249999999</v>
      </c>
      <c r="AN13" s="21">
        <v>11314.190916666665</v>
      </c>
      <c r="AO13" s="21">
        <v>11343.3559375</v>
      </c>
      <c r="AP13" s="21">
        <v>13361.544759722221</v>
      </c>
      <c r="AQ13" s="21" t="s">
        <v>80</v>
      </c>
      <c r="AR13" s="21">
        <v>15401.580555555556</v>
      </c>
      <c r="AS13" s="21">
        <v>21777.314375000002</v>
      </c>
    </row>
    <row r="14" spans="1:45" x14ac:dyDescent="0.2">
      <c r="A14" s="42" t="s">
        <v>62</v>
      </c>
      <c r="B14" s="21">
        <v>18459.772123045637</v>
      </c>
      <c r="C14" s="21">
        <v>32198.183000000001</v>
      </c>
      <c r="D14" s="21">
        <v>17286.877161458331</v>
      </c>
      <c r="E14" s="21">
        <v>12645.828105999999</v>
      </c>
      <c r="F14" s="21">
        <v>12676.449999999999</v>
      </c>
      <c r="G14" s="21">
        <v>44390.539583333331</v>
      </c>
      <c r="H14" s="21">
        <v>19024.88148148148</v>
      </c>
      <c r="I14" s="21">
        <v>50430.224999999999</v>
      </c>
      <c r="J14" s="21">
        <v>60575.977916666656</v>
      </c>
      <c r="K14" s="21">
        <v>70440.031944444432</v>
      </c>
      <c r="L14" s="21">
        <v>18088.436805555557</v>
      </c>
      <c r="M14" s="21">
        <v>20162.904166666664</v>
      </c>
      <c r="N14" s="21">
        <v>11864.939036458332</v>
      </c>
      <c r="O14" s="21">
        <v>18745.243026041666</v>
      </c>
      <c r="P14" s="21">
        <v>38166.940660714281</v>
      </c>
      <c r="Q14" s="21">
        <v>48905.835958333337</v>
      </c>
      <c r="R14" s="21">
        <v>58479.31145833333</v>
      </c>
      <c r="S14" s="21">
        <v>54441.37222222222</v>
      </c>
      <c r="T14" s="21">
        <v>49823.96</v>
      </c>
      <c r="U14" s="21">
        <v>5358.3968894230766</v>
      </c>
      <c r="V14" s="21">
        <v>13808.900605512248</v>
      </c>
      <c r="W14" s="21">
        <v>71859.461904761891</v>
      </c>
      <c r="X14" s="21" t="s">
        <v>80</v>
      </c>
      <c r="Y14" s="21">
        <v>28107.337738095237</v>
      </c>
      <c r="Z14" s="21">
        <v>17528.234932291667</v>
      </c>
      <c r="AA14" s="21">
        <v>27925.190536666665</v>
      </c>
      <c r="AB14" s="21">
        <v>56125.441666666666</v>
      </c>
      <c r="AC14" s="21">
        <v>14209.171904761903</v>
      </c>
      <c r="AD14" s="21">
        <v>16052.427466666668</v>
      </c>
      <c r="AE14" s="21">
        <v>25801.03744047619</v>
      </c>
      <c r="AF14" s="21">
        <v>14513.616666666665</v>
      </c>
      <c r="AG14" s="21">
        <v>10446.129666666666</v>
      </c>
      <c r="AH14" s="21">
        <v>9212.0785714285721</v>
      </c>
      <c r="AI14" s="21">
        <v>4920.2752711111116</v>
      </c>
      <c r="AJ14" s="21">
        <v>77218.411458333343</v>
      </c>
      <c r="AK14" s="21">
        <v>16142.104674907408</v>
      </c>
      <c r="AL14" s="21">
        <v>9115.627321428572</v>
      </c>
      <c r="AM14" s="21">
        <v>14774.494333333334</v>
      </c>
      <c r="AN14" s="21">
        <v>10522.555799999998</v>
      </c>
      <c r="AO14" s="21">
        <v>14154.2209375</v>
      </c>
      <c r="AP14" s="21">
        <v>11770.833126547619</v>
      </c>
      <c r="AQ14" s="21" t="s">
        <v>80</v>
      </c>
      <c r="AR14" s="21">
        <v>15319.928703703703</v>
      </c>
      <c r="AS14" s="21">
        <v>24996.948958333334</v>
      </c>
    </row>
    <row r="15" spans="1:45" x14ac:dyDescent="0.2">
      <c r="A15" s="42" t="s">
        <v>63</v>
      </c>
      <c r="B15" s="21">
        <v>18151.891189118909</v>
      </c>
      <c r="C15" s="21">
        <v>31977.722999999998</v>
      </c>
      <c r="D15" s="21">
        <v>17090.862960416667</v>
      </c>
      <c r="E15" s="21">
        <v>10664.752500000001</v>
      </c>
      <c r="F15" s="21">
        <v>12676.449999999999</v>
      </c>
      <c r="G15" s="21">
        <v>37156.695833333331</v>
      </c>
      <c r="H15" s="21">
        <v>18184.112362962962</v>
      </c>
      <c r="I15" s="21">
        <v>49925.004166666658</v>
      </c>
      <c r="J15" s="21">
        <v>57101.43645833333</v>
      </c>
      <c r="K15" s="21">
        <v>67453.411333333337</v>
      </c>
      <c r="L15" s="21">
        <v>29265.14641666667</v>
      </c>
      <c r="M15" s="21">
        <v>24189.361111111109</v>
      </c>
      <c r="N15" s="21">
        <v>13538.460082291667</v>
      </c>
      <c r="O15" s="21">
        <v>18927.765534374998</v>
      </c>
      <c r="P15" s="21">
        <v>34829.46495833333</v>
      </c>
      <c r="Q15" s="21">
        <v>46109.346787499999</v>
      </c>
      <c r="R15" s="21">
        <v>56926.905624999999</v>
      </c>
      <c r="S15" s="21">
        <v>47692.846666666657</v>
      </c>
      <c r="T15" s="21">
        <v>41648.200900000003</v>
      </c>
      <c r="U15" s="21">
        <v>5831.8948006410264</v>
      </c>
      <c r="V15" s="21">
        <v>13789.048260254269</v>
      </c>
      <c r="W15" s="21">
        <v>69643.926388888882</v>
      </c>
      <c r="X15" s="21" t="s">
        <v>80</v>
      </c>
      <c r="Y15" s="21">
        <v>24237.477380952379</v>
      </c>
      <c r="Z15" s="21">
        <v>15978.355203125</v>
      </c>
      <c r="AA15" s="21">
        <v>22297.53436190476</v>
      </c>
      <c r="AB15" s="21">
        <v>44588.034999999996</v>
      </c>
      <c r="AC15" s="21">
        <v>16509.409552380952</v>
      </c>
      <c r="AD15" s="21">
        <v>17156.197199999999</v>
      </c>
      <c r="AE15" s="21">
        <v>26616.870666666666</v>
      </c>
      <c r="AF15" s="21">
        <v>16409.572666666667</v>
      </c>
      <c r="AG15" s="21">
        <v>7122.3277333333344</v>
      </c>
      <c r="AH15" s="21">
        <v>9492.0277777777774</v>
      </c>
      <c r="AI15" s="21">
        <v>4807.6610370370372</v>
      </c>
      <c r="AJ15" s="21">
        <v>91858.333333333343</v>
      </c>
      <c r="AK15" s="21">
        <v>11408.216450535714</v>
      </c>
      <c r="AL15" s="21">
        <v>8492.5507883597893</v>
      </c>
      <c r="AM15" s="21">
        <v>15781.261666666667</v>
      </c>
      <c r="AN15" s="21">
        <v>13374.867279999999</v>
      </c>
      <c r="AO15" s="21">
        <v>12793.569374999999</v>
      </c>
      <c r="AP15" s="21">
        <v>11787.873722222223</v>
      </c>
      <c r="AQ15" s="21" t="s">
        <v>80</v>
      </c>
      <c r="AR15" s="21">
        <v>16738.629629629628</v>
      </c>
      <c r="AS15" s="21">
        <v>19747.245208333337</v>
      </c>
    </row>
    <row r="16" spans="1:45" x14ac:dyDescent="0.2">
      <c r="A16" s="42" t="s">
        <v>64</v>
      </c>
      <c r="B16" s="21">
        <v>17946.515568223491</v>
      </c>
      <c r="C16" s="21">
        <v>33959.6584</v>
      </c>
      <c r="D16" s="21">
        <v>16998.154937500003</v>
      </c>
      <c r="E16" s="21">
        <v>9314.4349999999995</v>
      </c>
      <c r="F16" s="21">
        <v>12676.449999999999</v>
      </c>
      <c r="G16" s="21">
        <v>37753.775000000001</v>
      </c>
      <c r="H16" s="21">
        <v>18913.630833333333</v>
      </c>
      <c r="I16" s="21">
        <v>50705.799999999996</v>
      </c>
      <c r="J16" s="21">
        <v>59034.288888888892</v>
      </c>
      <c r="K16" s="21">
        <v>71298.968599999993</v>
      </c>
      <c r="L16" s="21">
        <v>69706.236958333335</v>
      </c>
      <c r="M16" s="21">
        <v>25230.422222222223</v>
      </c>
      <c r="N16" s="21">
        <v>14146.240744791667</v>
      </c>
      <c r="O16" s="21">
        <v>16294.410241599999</v>
      </c>
      <c r="P16" s="21">
        <v>38665.797023809522</v>
      </c>
      <c r="Q16" s="21">
        <v>49939.357031250001</v>
      </c>
      <c r="R16" s="21">
        <v>55059.885000000002</v>
      </c>
      <c r="S16" s="21">
        <v>51647.347916666658</v>
      </c>
      <c r="T16" s="21">
        <v>44289.495416666672</v>
      </c>
      <c r="U16" s="21">
        <v>4762.4164897435885</v>
      </c>
      <c r="V16" s="21">
        <v>12092.732742900889</v>
      </c>
      <c r="W16" s="21">
        <v>49988.43015873016</v>
      </c>
      <c r="X16" s="21" t="s">
        <v>80</v>
      </c>
      <c r="Y16" s="21">
        <v>27575.521730158733</v>
      </c>
      <c r="Z16" s="21">
        <v>16690.12332638889</v>
      </c>
      <c r="AA16" s="21">
        <v>24278.261884469699</v>
      </c>
      <c r="AB16" s="21">
        <v>52634.824999999997</v>
      </c>
      <c r="AC16" s="21">
        <v>17272.778547619047</v>
      </c>
      <c r="AD16" s="21">
        <v>19209.414666666667</v>
      </c>
      <c r="AE16" s="21">
        <v>24115.489514285713</v>
      </c>
      <c r="AF16" s="21">
        <v>19745.867333333332</v>
      </c>
      <c r="AG16" s="21">
        <v>10881.23197222222</v>
      </c>
      <c r="AH16" s="21">
        <v>9605.7571428571409</v>
      </c>
      <c r="AI16" s="21">
        <v>6753.2613629629623</v>
      </c>
      <c r="AJ16" s="21">
        <v>67889.049479166672</v>
      </c>
      <c r="AK16" s="21">
        <v>9417.6194658333316</v>
      </c>
      <c r="AL16" s="21">
        <v>8371.5474826388872</v>
      </c>
      <c r="AM16" s="21">
        <v>15897.615555555554</v>
      </c>
      <c r="AN16" s="21">
        <v>10934.874789333333</v>
      </c>
      <c r="AO16" s="21">
        <v>11568.638499999999</v>
      </c>
      <c r="AP16" s="21">
        <v>12442.26374047619</v>
      </c>
      <c r="AQ16" s="21" t="s">
        <v>80</v>
      </c>
      <c r="AR16" s="21">
        <v>14886.5615</v>
      </c>
      <c r="AS16" s="21">
        <v>22163.693489583333</v>
      </c>
    </row>
    <row r="17" spans="1:45" x14ac:dyDescent="0.2">
      <c r="A17" s="41" t="s">
        <v>65</v>
      </c>
      <c r="B17" s="21">
        <v>18167.248599859984</v>
      </c>
      <c r="C17" s="21">
        <v>31965.965133333331</v>
      </c>
      <c r="D17" s="21">
        <v>15828.664394097223</v>
      </c>
      <c r="E17" s="21">
        <v>11635.386439333335</v>
      </c>
      <c r="F17" s="21">
        <v>12676.449999999999</v>
      </c>
      <c r="G17" s="21">
        <v>36950.01458333333</v>
      </c>
      <c r="H17" s="21">
        <v>19392.314814814818</v>
      </c>
      <c r="I17" s="21">
        <v>52359.25</v>
      </c>
      <c r="J17" s="21">
        <v>60993.014749999995</v>
      </c>
      <c r="K17" s="21">
        <v>71667.871666666659</v>
      </c>
      <c r="L17" s="21">
        <v>28056.159523809525</v>
      </c>
      <c r="M17" s="21">
        <v>19887.329166666663</v>
      </c>
      <c r="N17" s="21">
        <v>14124.768859374999</v>
      </c>
      <c r="O17" s="21">
        <v>14082.268305</v>
      </c>
      <c r="P17" s="21">
        <v>36270.590982142858</v>
      </c>
      <c r="Q17" s="21">
        <v>45819.797838541672</v>
      </c>
      <c r="R17" s="21">
        <v>51663.882416666667</v>
      </c>
      <c r="S17" s="21">
        <v>50522.083333333328</v>
      </c>
      <c r="T17" s="21">
        <v>50124.030555555546</v>
      </c>
      <c r="U17" s="21">
        <v>4796.11083301282</v>
      </c>
      <c r="V17" s="21">
        <v>10570.203883630287</v>
      </c>
      <c r="W17" s="21">
        <v>54269.903333333335</v>
      </c>
      <c r="X17" s="21" t="s">
        <v>80</v>
      </c>
      <c r="Y17" s="21">
        <v>28329.11</v>
      </c>
      <c r="Z17" s="21">
        <v>18597.064052083333</v>
      </c>
      <c r="AA17" s="21">
        <v>27347.165293560603</v>
      </c>
      <c r="AB17" s="21">
        <v>50292.4375</v>
      </c>
      <c r="AC17" s="21">
        <v>18470.873666666666</v>
      </c>
      <c r="AD17" s="21">
        <v>21598.190624999999</v>
      </c>
      <c r="AE17" s="21">
        <v>22926.07632</v>
      </c>
      <c r="AF17" s="21">
        <v>22257.886555555557</v>
      </c>
      <c r="AG17" s="21">
        <v>12752.233124999999</v>
      </c>
      <c r="AH17" s="21">
        <v>6736.890166666667</v>
      </c>
      <c r="AI17" s="21">
        <v>4921.5653703703711</v>
      </c>
      <c r="AJ17" s="21">
        <v>83848.286666666652</v>
      </c>
      <c r="AK17" s="21">
        <v>9380.4581770833302</v>
      </c>
      <c r="AL17" s="21">
        <v>7810.2547916666663</v>
      </c>
      <c r="AM17" s="21">
        <v>13034.6975</v>
      </c>
      <c r="AN17" s="21">
        <v>10955.024833333335</v>
      </c>
      <c r="AO17" s="21">
        <v>10069.051208333331</v>
      </c>
      <c r="AP17" s="21">
        <v>13026.692702380951</v>
      </c>
      <c r="AQ17" s="21" t="s">
        <v>80</v>
      </c>
      <c r="AR17" s="21">
        <v>22872.724999999999</v>
      </c>
      <c r="AS17" s="21">
        <v>13778.75</v>
      </c>
    </row>
    <row r="18" spans="1:45" x14ac:dyDescent="0.2">
      <c r="A18" s="41" t="s">
        <v>66</v>
      </c>
      <c r="B18" s="21">
        <v>18042.190007500751</v>
      </c>
      <c r="C18" s="21">
        <v>32020.590222222225</v>
      </c>
      <c r="D18" s="21">
        <v>16722.694760416667</v>
      </c>
      <c r="E18" s="21">
        <v>9493.5587500000001</v>
      </c>
      <c r="F18" s="21">
        <v>12676.449999999999</v>
      </c>
      <c r="G18" s="21">
        <v>32594.398611111108</v>
      </c>
      <c r="H18" s="21">
        <v>19579.767053703705</v>
      </c>
      <c r="I18" s="21">
        <v>49603.5</v>
      </c>
      <c r="J18" s="21">
        <v>59882.600597222219</v>
      </c>
      <c r="K18" s="21">
        <v>65727.699444444443</v>
      </c>
      <c r="L18" s="21">
        <v>17762.339722222223</v>
      </c>
      <c r="M18" s="21">
        <v>16810.075000000001</v>
      </c>
      <c r="N18" s="21">
        <v>13330.289961805554</v>
      </c>
      <c r="O18" s="21">
        <v>13406.226184027777</v>
      </c>
      <c r="P18" s="21">
        <v>39241.945613095246</v>
      </c>
      <c r="Q18" s="21">
        <v>48802.552744791668</v>
      </c>
      <c r="R18" s="21">
        <v>54259.569270833337</v>
      </c>
      <c r="S18" s="21">
        <v>58268.802777777768</v>
      </c>
      <c r="T18" s="21">
        <v>49640.243333333332</v>
      </c>
      <c r="U18" s="21">
        <v>4212.5348413461534</v>
      </c>
      <c r="V18" s="21">
        <v>9309.1337103285096</v>
      </c>
      <c r="W18" s="21">
        <v>57980.979999999996</v>
      </c>
      <c r="X18" s="21" t="s">
        <v>80</v>
      </c>
      <c r="Y18" s="21">
        <v>36814.166314814815</v>
      </c>
      <c r="Z18" s="21">
        <v>21335.456654513888</v>
      </c>
      <c r="AA18" s="21">
        <v>38205.759753787876</v>
      </c>
      <c r="AB18" s="21">
        <v>56707.211111111108</v>
      </c>
      <c r="AC18" s="21">
        <v>24505.178809523808</v>
      </c>
      <c r="AD18" s="21">
        <v>25559.581249999999</v>
      </c>
      <c r="AE18" s="21">
        <v>25444.758333333335</v>
      </c>
      <c r="AF18" s="21">
        <v>17912.375</v>
      </c>
      <c r="AG18" s="21">
        <v>14551.584777777776</v>
      </c>
      <c r="AH18" s="21">
        <v>13201.354761904762</v>
      </c>
      <c r="AI18" s="21">
        <v>4648.7120987654316</v>
      </c>
      <c r="AJ18" s="21">
        <v>24112.8125</v>
      </c>
      <c r="AK18" s="21">
        <v>13118.4635515873</v>
      </c>
      <c r="AL18" s="21">
        <v>7149.5673743386233</v>
      </c>
      <c r="AM18" s="21">
        <v>15129.067499999999</v>
      </c>
      <c r="AN18" s="21">
        <v>12556.421777777778</v>
      </c>
      <c r="AO18" s="21">
        <v>10552.353622685187</v>
      </c>
      <c r="AP18" s="21">
        <v>14383.040045833332</v>
      </c>
      <c r="AQ18" s="21" t="s">
        <v>80</v>
      </c>
      <c r="AR18" s="21">
        <v>31048.116666666669</v>
      </c>
      <c r="AS18" s="21" t="s">
        <v>80</v>
      </c>
    </row>
    <row r="19" spans="1:45" x14ac:dyDescent="0.2">
      <c r="A19" s="43" t="s">
        <v>67</v>
      </c>
      <c r="B19" s="22">
        <v>17733.814574790813</v>
      </c>
      <c r="C19" s="22">
        <v>31993.155200000001</v>
      </c>
      <c r="D19" s="22">
        <v>16626.530567708334</v>
      </c>
      <c r="E19" s="22">
        <v>8310.6530624999996</v>
      </c>
      <c r="F19" s="22">
        <v>12676.449999999999</v>
      </c>
      <c r="G19" s="22">
        <v>35579.794444444451</v>
      </c>
      <c r="H19" s="22">
        <v>19081.364150000001</v>
      </c>
      <c r="I19" s="22">
        <v>54288.275000000001</v>
      </c>
      <c r="J19" s="22">
        <v>58579.590138888896</v>
      </c>
      <c r="K19" s="22">
        <v>73558.749942129623</v>
      </c>
      <c r="L19" s="22">
        <v>27844.010515873015</v>
      </c>
      <c r="M19" s="22">
        <v>21425.956249999999</v>
      </c>
      <c r="N19" s="22">
        <v>13595.530899305555</v>
      </c>
      <c r="O19" s="22">
        <v>14091.183156249999</v>
      </c>
      <c r="P19" s="22">
        <v>37060.835101190474</v>
      </c>
      <c r="Q19" s="22">
        <v>47074.142517361121</v>
      </c>
      <c r="R19" s="22">
        <v>47547.710500000001</v>
      </c>
      <c r="S19" s="22">
        <v>90756.03333333334</v>
      </c>
      <c r="T19" s="22">
        <v>47123.324999999997</v>
      </c>
      <c r="U19" s="22">
        <v>4924.3662644230762</v>
      </c>
      <c r="V19" s="22">
        <v>10635.538719917718</v>
      </c>
      <c r="W19" s="22">
        <v>71710.738888888882</v>
      </c>
      <c r="X19" s="22" t="s">
        <v>80</v>
      </c>
      <c r="Y19" s="22">
        <v>35694.773582766436</v>
      </c>
      <c r="Z19" s="22">
        <v>22222.367999999999</v>
      </c>
      <c r="AA19" s="22">
        <v>40171.557662720959</v>
      </c>
      <c r="AB19" s="22">
        <v>57227.741666666669</v>
      </c>
      <c r="AC19" s="22">
        <v>26511.189841269839</v>
      </c>
      <c r="AD19" s="22">
        <v>29929.486296296291</v>
      </c>
      <c r="AE19" s="22">
        <v>34391.760000000002</v>
      </c>
      <c r="AF19" s="22">
        <v>20025.116666666669</v>
      </c>
      <c r="AG19" s="22">
        <v>12260.462976190476</v>
      </c>
      <c r="AH19" s="22">
        <v>11311.697619047618</v>
      </c>
      <c r="AI19" s="22">
        <v>4871.7577407407407</v>
      </c>
      <c r="AJ19" s="22">
        <v>104361.27314814815</v>
      </c>
      <c r="AK19" s="22">
        <v>13168.366684722221</v>
      </c>
      <c r="AL19" s="22">
        <v>8044.6976712962951</v>
      </c>
      <c r="AM19" s="22">
        <v>14587.103333333334</v>
      </c>
      <c r="AN19" s="22">
        <v>9922.8433611111104</v>
      </c>
      <c r="AO19" s="22">
        <v>10092.168888888889</v>
      </c>
      <c r="AP19" s="22">
        <v>12592.016881944444</v>
      </c>
      <c r="AQ19" s="22">
        <v>49970.933333333327</v>
      </c>
      <c r="AR19" s="22">
        <v>18514.55740740741</v>
      </c>
      <c r="AS19" s="22" t="s">
        <v>80</v>
      </c>
    </row>
    <row r="20" spans="1:45" s="67" customFormat="1" ht="10.5" customHeight="1" x14ac:dyDescent="0.25">
      <c r="A20" s="67" t="s">
        <v>164</v>
      </c>
    </row>
    <row r="21" spans="1:45" ht="11.25" customHeight="1" x14ac:dyDescent="0.2">
      <c r="A21" s="31" t="s">
        <v>78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3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1.25" customHeight="1" x14ac:dyDescent="0.2">
      <c r="A22" s="31" t="s">
        <v>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1.25" customHeight="1" x14ac:dyDescent="0.2">
      <c r="A23" s="31" t="s">
        <v>81</v>
      </c>
      <c r="B23" s="20"/>
      <c r="C23" s="2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1.25" customHeight="1" x14ac:dyDescent="0.2">
      <c r="A24" s="31" t="s">
        <v>131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3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1.25" customHeight="1" x14ac:dyDescent="0.2">
      <c r="A25" s="31" t="s">
        <v>72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7" spans="1:45" x14ac:dyDescent="0.2">
      <c r="B27" s="45"/>
      <c r="D27" s="45"/>
    </row>
  </sheetData>
  <mergeCells count="9">
    <mergeCell ref="U4:V4"/>
    <mergeCell ref="W4:AJ4"/>
    <mergeCell ref="AK4:AS4"/>
    <mergeCell ref="A20:XFD20"/>
    <mergeCell ref="A4:A6"/>
    <mergeCell ref="B4:F4"/>
    <mergeCell ref="G4:H4"/>
    <mergeCell ref="I4:L4"/>
    <mergeCell ref="M4:T4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5"/>
  <sheetViews>
    <sheetView workbookViewId="0">
      <selection activeCell="D21" sqref="D21"/>
    </sheetView>
  </sheetViews>
  <sheetFormatPr baseColWidth="10" defaultRowHeight="12" x14ac:dyDescent="0.2"/>
  <cols>
    <col min="1" max="16384" width="11.42578125" style="24"/>
  </cols>
  <sheetData>
    <row r="1" spans="1:4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ht="15" customHeight="1" x14ac:dyDescent="0.2">
      <c r="A2" s="19" t="s">
        <v>170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2</v>
      </c>
      <c r="H4" s="66"/>
      <c r="I4" s="66" t="s">
        <v>3</v>
      </c>
      <c r="J4" s="66"/>
      <c r="K4" s="66"/>
      <c r="L4" s="66"/>
      <c r="M4" s="66" t="s">
        <v>4</v>
      </c>
      <c r="N4" s="66"/>
      <c r="O4" s="66"/>
      <c r="P4" s="66"/>
      <c r="Q4" s="66"/>
      <c r="R4" s="66"/>
      <c r="S4" s="66"/>
      <c r="T4" s="66"/>
      <c r="U4" s="66" t="s">
        <v>5</v>
      </c>
      <c r="V4" s="66"/>
      <c r="W4" s="66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7</v>
      </c>
      <c r="AM4" s="66"/>
      <c r="AN4" s="66"/>
      <c r="AO4" s="66"/>
      <c r="AP4" s="66"/>
      <c r="AQ4" s="66"/>
      <c r="AR4" s="66"/>
      <c r="AS4" s="66"/>
      <c r="AT4" s="66"/>
    </row>
    <row r="5" spans="1:46" ht="24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77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31</v>
      </c>
      <c r="Z5" s="27" t="s">
        <v>32</v>
      </c>
      <c r="AA5" s="27" t="s">
        <v>33</v>
      </c>
      <c r="AB5" s="27" t="s">
        <v>73</v>
      </c>
      <c r="AC5" s="27" t="s">
        <v>35</v>
      </c>
      <c r="AD5" s="27" t="s">
        <v>36</v>
      </c>
      <c r="AE5" s="27" t="s">
        <v>79</v>
      </c>
      <c r="AF5" s="27" t="s">
        <v>37</v>
      </c>
      <c r="AG5" s="28" t="s">
        <v>38</v>
      </c>
      <c r="AH5" s="28" t="s">
        <v>39</v>
      </c>
      <c r="AI5" s="28" t="s">
        <v>40</v>
      </c>
      <c r="AJ5" s="28" t="s">
        <v>41</v>
      </c>
      <c r="AK5" s="27" t="s">
        <v>42</v>
      </c>
      <c r="AL5" s="27" t="s">
        <v>43</v>
      </c>
      <c r="AM5" s="27" t="s">
        <v>44</v>
      </c>
      <c r="AN5" s="27" t="s">
        <v>45</v>
      </c>
      <c r="AO5" s="27" t="s">
        <v>46</v>
      </c>
      <c r="AP5" s="27" t="s">
        <v>47</v>
      </c>
      <c r="AQ5" s="27" t="s">
        <v>48</v>
      </c>
      <c r="AR5" s="28" t="s">
        <v>49</v>
      </c>
      <c r="AS5" s="28" t="s">
        <v>74</v>
      </c>
      <c r="AT5" s="27" t="s">
        <v>51</v>
      </c>
    </row>
    <row r="6" spans="1:46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  <c r="AT6" s="28" t="s">
        <v>52</v>
      </c>
    </row>
    <row r="7" spans="1:46" s="44" customFormat="1" ht="13.5" customHeight="1" x14ac:dyDescent="0.2">
      <c r="A7" s="40" t="s">
        <v>55</v>
      </c>
      <c r="B7" s="29">
        <f>AVERAGE(B8:B19)</f>
        <v>18181.191362295951</v>
      </c>
      <c r="C7" s="29">
        <f t="shared" ref="C7:AT7" si="0">AVERAGE(C8:C19)</f>
        <v>34975.878976481479</v>
      </c>
      <c r="D7" s="29">
        <f t="shared" si="0"/>
        <v>18682.114480009921</v>
      </c>
      <c r="E7" s="29">
        <f t="shared" si="0"/>
        <v>13099.368889850002</v>
      </c>
      <c r="F7" s="29">
        <f t="shared" si="0"/>
        <v>12676.449999999999</v>
      </c>
      <c r="G7" s="29">
        <f t="shared" si="0"/>
        <v>42094.719155092593</v>
      </c>
      <c r="H7" s="29">
        <f t="shared" si="0"/>
        <v>12342.12144851986</v>
      </c>
      <c r="I7" s="29">
        <f>AVERAGE(I8:I19)</f>
        <v>62816.096472222234</v>
      </c>
      <c r="J7" s="29">
        <f t="shared" si="0"/>
        <v>61644.945006216934</v>
      </c>
      <c r="K7" s="29">
        <f>AVERAGE(K8:K19)</f>
        <v>73534.23725426587</v>
      </c>
      <c r="L7" s="29">
        <f t="shared" si="0"/>
        <v>31367.072858134921</v>
      </c>
      <c r="M7" s="29">
        <f t="shared" si="0"/>
        <v>22819.778877314817</v>
      </c>
      <c r="N7" s="29">
        <f t="shared" si="0"/>
        <v>15380.021031092096</v>
      </c>
      <c r="O7" s="29">
        <f t="shared" si="0"/>
        <v>14475.142058912037</v>
      </c>
      <c r="P7" s="29">
        <f t="shared" si="0"/>
        <v>29192.812900148809</v>
      </c>
      <c r="Q7" s="29">
        <f t="shared" si="0"/>
        <v>40721.128252791001</v>
      </c>
      <c r="R7" s="29">
        <f t="shared" si="0"/>
        <v>45125.384688807862</v>
      </c>
      <c r="S7" s="29">
        <f t="shared" si="0"/>
        <v>55275.650018518521</v>
      </c>
      <c r="T7" s="29">
        <f t="shared" si="0"/>
        <v>37196.18955826389</v>
      </c>
      <c r="U7" s="29">
        <f t="shared" si="0"/>
        <v>6832.985304195955</v>
      </c>
      <c r="V7" s="29">
        <f t="shared" si="0"/>
        <v>10495.382486386143</v>
      </c>
      <c r="W7" s="29">
        <f t="shared" si="0"/>
        <v>46720.105190972223</v>
      </c>
      <c r="X7" s="29">
        <f t="shared" si="0"/>
        <v>176368</v>
      </c>
      <c r="Y7" s="29">
        <f t="shared" si="0"/>
        <v>26436.755147393353</v>
      </c>
      <c r="Z7" s="29">
        <f t="shared" si="0"/>
        <v>21895.492317413955</v>
      </c>
      <c r="AA7" s="29">
        <f t="shared" si="0"/>
        <v>28964.181644095417</v>
      </c>
      <c r="AB7" s="29">
        <f t="shared" si="0"/>
        <v>50313.182173611109</v>
      </c>
      <c r="AC7" s="29">
        <f t="shared" si="0"/>
        <v>19259.803190899471</v>
      </c>
      <c r="AD7" s="29">
        <f t="shared" si="0"/>
        <v>26112.241809259256</v>
      </c>
      <c r="AE7" s="29">
        <f t="shared" si="0"/>
        <v>18353.948214814813</v>
      </c>
      <c r="AF7" s="29">
        <f t="shared" si="0"/>
        <v>21419.346927437618</v>
      </c>
      <c r="AG7" s="29">
        <f t="shared" si="0"/>
        <v>15221.818900462962</v>
      </c>
      <c r="AH7" s="29">
        <f t="shared" si="0"/>
        <v>11480.616740528551</v>
      </c>
      <c r="AI7" s="29">
        <f t="shared" si="0"/>
        <v>14084.689282407404</v>
      </c>
      <c r="AJ7" s="29">
        <f t="shared" si="0"/>
        <v>4680.0545023148152</v>
      </c>
      <c r="AK7" s="29">
        <f t="shared" si="0"/>
        <v>27064.169717592591</v>
      </c>
      <c r="AL7" s="29">
        <f t="shared" si="0"/>
        <v>15500.951870500512</v>
      </c>
      <c r="AM7" s="29">
        <f t="shared" si="0"/>
        <v>6268.9675818255355</v>
      </c>
      <c r="AN7" s="29">
        <f t="shared" si="0"/>
        <v>14447.937958333334</v>
      </c>
      <c r="AO7" s="29">
        <f t="shared" si="0"/>
        <v>14865.681046163581</v>
      </c>
      <c r="AP7" s="29">
        <f t="shared" si="0"/>
        <v>14306.705877150845</v>
      </c>
      <c r="AQ7" s="29">
        <f t="shared" si="0"/>
        <v>24478.139431775006</v>
      </c>
      <c r="AR7" s="29">
        <f t="shared" si="0"/>
        <v>25031.395833333332</v>
      </c>
      <c r="AS7" s="29">
        <f t="shared" si="0"/>
        <v>10480.817123015873</v>
      </c>
      <c r="AT7" s="29">
        <f t="shared" si="0"/>
        <v>11393.690853403879</v>
      </c>
    </row>
    <row r="8" spans="1:46" x14ac:dyDescent="0.2">
      <c r="A8" s="41" t="s">
        <v>56</v>
      </c>
      <c r="B8" s="21">
        <v>17704.430895589561</v>
      </c>
      <c r="C8" s="21">
        <v>36105.101633333332</v>
      </c>
      <c r="D8" s="21">
        <v>17596.937310763886</v>
      </c>
      <c r="E8" s="21">
        <v>11677.490625</v>
      </c>
      <c r="F8" s="21">
        <v>12676.449999999999</v>
      </c>
      <c r="G8" s="21">
        <v>36743.333333333328</v>
      </c>
      <c r="H8" s="21">
        <v>12144.881578482287</v>
      </c>
      <c r="I8" s="21">
        <v>62831.1</v>
      </c>
      <c r="J8" s="21">
        <v>59260.435357142851</v>
      </c>
      <c r="K8" s="21">
        <v>70416.41123015873</v>
      </c>
      <c r="L8" s="21">
        <v>27186.698527777779</v>
      </c>
      <c r="M8" s="21">
        <v>20185.868749999998</v>
      </c>
      <c r="N8" s="21">
        <v>14164.669822916667</v>
      </c>
      <c r="O8" s="21">
        <v>14298.763852430555</v>
      </c>
      <c r="P8" s="21">
        <v>31318.716006944444</v>
      </c>
      <c r="Q8" s="21">
        <v>47781.298586805548</v>
      </c>
      <c r="R8" s="21">
        <v>49641.965677083332</v>
      </c>
      <c r="S8" s="21">
        <v>50005.380208333336</v>
      </c>
      <c r="T8" s="21">
        <v>42450.032291666663</v>
      </c>
      <c r="U8" s="21">
        <v>6255.1970957341273</v>
      </c>
      <c r="V8" s="21">
        <v>8670.0611244984575</v>
      </c>
      <c r="W8" s="21">
        <v>63290.39166666667</v>
      </c>
      <c r="X8" s="21" t="s">
        <v>80</v>
      </c>
      <c r="Y8" s="21">
        <v>32697.192460317456</v>
      </c>
      <c r="Z8" s="21">
        <v>26170.171246527778</v>
      </c>
      <c r="AA8" s="21">
        <v>32958.147172664147</v>
      </c>
      <c r="AB8" s="21">
        <v>60497.898333333338</v>
      </c>
      <c r="AC8" s="21">
        <v>23748.003690476191</v>
      </c>
      <c r="AD8" s="21">
        <v>34018.202777777777</v>
      </c>
      <c r="AE8" s="21">
        <v>20893.177916666664</v>
      </c>
      <c r="AF8" s="21">
        <v>28955.05892857143</v>
      </c>
      <c r="AG8" s="21">
        <v>16534.5</v>
      </c>
      <c r="AH8" s="21">
        <v>11431.259259259261</v>
      </c>
      <c r="AI8" s="21">
        <v>16151.756944444442</v>
      </c>
      <c r="AJ8" s="21">
        <v>3942.2534722222217</v>
      </c>
      <c r="AK8" s="21">
        <v>29884.577777777773</v>
      </c>
      <c r="AL8" s="21">
        <v>9857.5399879032229</v>
      </c>
      <c r="AM8" s="21">
        <v>7964.9627242476845</v>
      </c>
      <c r="AN8" s="21">
        <v>13255.157500000001</v>
      </c>
      <c r="AO8" s="21">
        <v>9824.0037944444466</v>
      </c>
      <c r="AP8" s="21">
        <v>10670.034354166664</v>
      </c>
      <c r="AQ8" s="21">
        <v>19118.283545138889</v>
      </c>
      <c r="AR8" s="21" t="s">
        <v>80</v>
      </c>
      <c r="AS8" s="21">
        <v>17846.761904761905</v>
      </c>
      <c r="AT8" s="21" t="s">
        <v>80</v>
      </c>
    </row>
    <row r="9" spans="1:46" x14ac:dyDescent="0.2">
      <c r="A9" s="41" t="s">
        <v>57</v>
      </c>
      <c r="B9" s="21">
        <v>17892.27563381338</v>
      </c>
      <c r="C9" s="21">
        <v>36789.140022222215</v>
      </c>
      <c r="D9" s="21">
        <v>17781.993578124999</v>
      </c>
      <c r="E9" s="21">
        <v>11608.596874999999</v>
      </c>
      <c r="F9" s="21">
        <v>12676.449999999999</v>
      </c>
      <c r="G9" s="21">
        <v>36761.705000000002</v>
      </c>
      <c r="H9" s="21">
        <v>11815.68860305958</v>
      </c>
      <c r="I9" s="21">
        <v>61177.65</v>
      </c>
      <c r="J9" s="21">
        <v>57115.543273809533</v>
      </c>
      <c r="K9" s="21">
        <v>71912.302317460315</v>
      </c>
      <c r="L9" s="21">
        <v>28294.127284722221</v>
      </c>
      <c r="M9" s="21">
        <v>19841.399999999998</v>
      </c>
      <c r="N9" s="21">
        <v>14266.173281249999</v>
      </c>
      <c r="O9" s="21">
        <v>14545.709671875</v>
      </c>
      <c r="P9" s="21">
        <v>27706.3105</v>
      </c>
      <c r="Q9" s="21">
        <v>47716.795446428572</v>
      </c>
      <c r="R9" s="21">
        <v>51716.356489583326</v>
      </c>
      <c r="S9" s="21">
        <v>54414.580208333326</v>
      </c>
      <c r="T9" s="21">
        <v>42507.443749999999</v>
      </c>
      <c r="U9" s="21">
        <v>6551.4812289186511</v>
      </c>
      <c r="V9" s="21">
        <v>9105.7821979938253</v>
      </c>
      <c r="W9" s="21">
        <v>64453.930555555547</v>
      </c>
      <c r="X9" s="21" t="s">
        <v>80</v>
      </c>
      <c r="Y9" s="21">
        <v>26743.897619047617</v>
      </c>
      <c r="Z9" s="21">
        <v>27567.48959375</v>
      </c>
      <c r="AA9" s="21">
        <v>17767.606266666666</v>
      </c>
      <c r="AB9" s="21">
        <v>49121.243750000001</v>
      </c>
      <c r="AC9" s="21">
        <v>20685.184404761905</v>
      </c>
      <c r="AD9" s="21">
        <v>27833.075000000001</v>
      </c>
      <c r="AE9" s="21">
        <v>18708.480555555558</v>
      </c>
      <c r="AF9" s="21">
        <v>19584.524732142854</v>
      </c>
      <c r="AG9" s="21">
        <v>16038.465</v>
      </c>
      <c r="AH9" s="21">
        <v>12630.520833333332</v>
      </c>
      <c r="AI9" s="21">
        <v>17476.047916666663</v>
      </c>
      <c r="AJ9" s="21">
        <v>3626.8731944444435</v>
      </c>
      <c r="AK9" s="21">
        <v>28659.8</v>
      </c>
      <c r="AL9" s="21">
        <v>14428.534120071685</v>
      </c>
      <c r="AM9" s="21">
        <v>7510.0311388888895</v>
      </c>
      <c r="AN9" s="21">
        <v>12575.405833333334</v>
      </c>
      <c r="AO9" s="21">
        <v>12524.700033333333</v>
      </c>
      <c r="AP9" s="21">
        <v>12808.879097222221</v>
      </c>
      <c r="AQ9" s="21">
        <v>22994.207645833336</v>
      </c>
      <c r="AR9" s="21" t="s">
        <v>80</v>
      </c>
      <c r="AS9" s="21">
        <v>14972.908333333333</v>
      </c>
      <c r="AT9" s="21" t="s">
        <v>80</v>
      </c>
    </row>
    <row r="10" spans="1:46" x14ac:dyDescent="0.2">
      <c r="A10" s="42" t="s">
        <v>58</v>
      </c>
      <c r="B10" s="21">
        <v>17192.668181818182</v>
      </c>
      <c r="C10" s="21">
        <v>37682.198986666663</v>
      </c>
      <c r="D10" s="21">
        <v>17974.103799999997</v>
      </c>
      <c r="E10" s="21">
        <v>16203.81</v>
      </c>
      <c r="F10" s="21" t="s">
        <v>80</v>
      </c>
      <c r="G10" s="21">
        <v>44275.716666666667</v>
      </c>
      <c r="H10" s="21">
        <v>11006.225869565216</v>
      </c>
      <c r="I10" s="21">
        <v>63933.4</v>
      </c>
      <c r="J10" s="21">
        <v>57200.184166666659</v>
      </c>
      <c r="K10" s="21">
        <v>71076.304000000004</v>
      </c>
      <c r="L10" s="21">
        <v>27613.303937500001</v>
      </c>
      <c r="M10" s="21">
        <v>21150.381249999999</v>
      </c>
      <c r="N10" s="21">
        <v>18430.823433333331</v>
      </c>
      <c r="O10" s="21">
        <v>14646.811249999999</v>
      </c>
      <c r="P10" s="21">
        <v>21350.632416666664</v>
      </c>
      <c r="Q10" s="21">
        <v>40610.275219999996</v>
      </c>
      <c r="R10" s="21">
        <v>39756.286666666667</v>
      </c>
      <c r="S10" s="21">
        <v>70106.28</v>
      </c>
      <c r="T10" s="21">
        <v>33399.69</v>
      </c>
      <c r="U10" s="21">
        <v>6324.119059365079</v>
      </c>
      <c r="V10" s="21">
        <v>9221.1495737448549</v>
      </c>
      <c r="W10" s="21">
        <v>55542.141250000001</v>
      </c>
      <c r="X10" s="21">
        <v>176368</v>
      </c>
      <c r="Y10" s="21">
        <v>25839.749166666665</v>
      </c>
      <c r="Z10" s="21">
        <v>27160.231080000001</v>
      </c>
      <c r="AA10" s="21">
        <v>22455.688166666663</v>
      </c>
      <c r="AB10" s="21">
        <v>48574.686666666668</v>
      </c>
      <c r="AC10" s="21">
        <v>19865.895555555551</v>
      </c>
      <c r="AD10" s="21">
        <v>25628.474999999999</v>
      </c>
      <c r="AE10" s="21">
        <v>16797.092355555556</v>
      </c>
      <c r="AF10" s="21">
        <v>21448.920833333334</v>
      </c>
      <c r="AG10" s="21">
        <v>13282.715</v>
      </c>
      <c r="AH10" s="21">
        <v>13067.888977777779</v>
      </c>
      <c r="AI10" s="21">
        <v>18754.409722222223</v>
      </c>
      <c r="AJ10" s="21">
        <v>5731.96</v>
      </c>
      <c r="AK10" s="21">
        <v>26945.111111111109</v>
      </c>
      <c r="AL10" s="21">
        <v>34520.954301075268</v>
      </c>
      <c r="AM10" s="21">
        <v>9185.0678472222226</v>
      </c>
      <c r="AN10" s="21">
        <v>14462.175999999999</v>
      </c>
      <c r="AO10" s="21">
        <v>17903.648458333333</v>
      </c>
      <c r="AP10" s="21">
        <v>16111.951666666664</v>
      </c>
      <c r="AQ10" s="21">
        <v>33567.484555555558</v>
      </c>
      <c r="AR10" s="21" t="s">
        <v>80</v>
      </c>
      <c r="AS10" s="21">
        <v>9448.2857142857138</v>
      </c>
      <c r="AT10" s="21" t="s">
        <v>80</v>
      </c>
    </row>
    <row r="11" spans="1:46" x14ac:dyDescent="0.2">
      <c r="A11" s="42" t="s">
        <v>59</v>
      </c>
      <c r="B11" s="21">
        <v>18399.604545454546</v>
      </c>
      <c r="C11" s="21">
        <v>36449.386666666665</v>
      </c>
      <c r="D11" s="21">
        <v>19447.633944444446</v>
      </c>
      <c r="E11" s="21">
        <v>15569.987499999999</v>
      </c>
      <c r="F11" s="21">
        <v>12676.449999999999</v>
      </c>
      <c r="G11" s="21">
        <v>44092</v>
      </c>
      <c r="H11" s="21">
        <v>13178.342632850241</v>
      </c>
      <c r="I11" s="21">
        <v>59616.058333333342</v>
      </c>
      <c r="J11" s="21">
        <v>64860.250583333327</v>
      </c>
      <c r="K11" s="21">
        <v>77147.34372777777</v>
      </c>
      <c r="L11" s="21">
        <v>27924.933333333334</v>
      </c>
      <c r="M11" s="21">
        <v>29517.144444444446</v>
      </c>
      <c r="N11" s="21">
        <v>19160.117361111108</v>
      </c>
      <c r="O11" s="21">
        <v>15648.832569444443</v>
      </c>
      <c r="P11" s="21">
        <v>24510.007933333338</v>
      </c>
      <c r="Q11" s="21">
        <v>40903.413533333332</v>
      </c>
      <c r="R11" s="21">
        <v>41060.674999999996</v>
      </c>
      <c r="S11" s="21">
        <v>44092</v>
      </c>
      <c r="T11" s="21">
        <v>37110.766666666663</v>
      </c>
      <c r="U11" s="21">
        <v>6233.7252103174596</v>
      </c>
      <c r="V11" s="21">
        <v>9206.7377194787387</v>
      </c>
      <c r="W11" s="21">
        <v>37278.408125000002</v>
      </c>
      <c r="X11" s="21">
        <v>176368</v>
      </c>
      <c r="Y11" s="21">
        <v>13609.59944047619</v>
      </c>
      <c r="Z11" s="21">
        <v>26559.306111111109</v>
      </c>
      <c r="AA11" s="21">
        <v>20141.679324494948</v>
      </c>
      <c r="AB11" s="21">
        <v>51991.816666666666</v>
      </c>
      <c r="AC11" s="21">
        <v>16378.359205000001</v>
      </c>
      <c r="AD11" s="21">
        <v>25720.333333333328</v>
      </c>
      <c r="AE11" s="21">
        <v>14807.563333333332</v>
      </c>
      <c r="AF11" s="21">
        <v>14926.979166666668</v>
      </c>
      <c r="AG11" s="21">
        <v>15279.102777777776</v>
      </c>
      <c r="AH11" s="21">
        <v>11182.22111111111</v>
      </c>
      <c r="AI11" s="21">
        <v>14329.9</v>
      </c>
      <c r="AJ11" s="21">
        <v>5613.3606851851846</v>
      </c>
      <c r="AK11" s="21">
        <v>29210.95</v>
      </c>
      <c r="AL11" s="21">
        <v>21845.985887096773</v>
      </c>
      <c r="AM11" s="21">
        <v>9204.8173888888887</v>
      </c>
      <c r="AN11" s="21">
        <v>16258.924999999999</v>
      </c>
      <c r="AO11" s="21">
        <v>23073.588555555554</v>
      </c>
      <c r="AP11" s="21">
        <v>25662.156388888885</v>
      </c>
      <c r="AQ11" s="21">
        <v>34860.237500000003</v>
      </c>
      <c r="AR11" s="21" t="s">
        <v>80</v>
      </c>
      <c r="AS11" s="21">
        <v>18683.985000000001</v>
      </c>
      <c r="AT11" s="21" t="s">
        <v>80</v>
      </c>
    </row>
    <row r="12" spans="1:46" x14ac:dyDescent="0.2">
      <c r="A12" s="42" t="s">
        <v>60</v>
      </c>
      <c r="B12" s="21">
        <v>17802.077777777777</v>
      </c>
      <c r="C12" s="21">
        <v>35641.033333333333</v>
      </c>
      <c r="D12" s="21">
        <v>20311.347233333337</v>
      </c>
      <c r="E12" s="21">
        <v>15983.35</v>
      </c>
      <c r="F12" s="21">
        <v>12676.449999999999</v>
      </c>
      <c r="G12" s="21">
        <v>51532.525000000001</v>
      </c>
      <c r="H12" s="21">
        <v>12408.43933405797</v>
      </c>
      <c r="I12" s="21">
        <v>66138</v>
      </c>
      <c r="J12" s="21">
        <v>62257.903999999995</v>
      </c>
      <c r="K12" s="21">
        <v>74359.320833333331</v>
      </c>
      <c r="L12" s="21">
        <v>33198.826444444443</v>
      </c>
      <c r="M12" s="21">
        <v>19290.25</v>
      </c>
      <c r="N12" s="21">
        <v>17261.466850000001</v>
      </c>
      <c r="O12" s="21">
        <v>14678.318658333334</v>
      </c>
      <c r="P12" s="21">
        <v>27125.398400000002</v>
      </c>
      <c r="Q12" s="21">
        <v>35093.373950000001</v>
      </c>
      <c r="R12" s="21">
        <v>38580.5</v>
      </c>
      <c r="S12" s="21">
        <v>54012.7</v>
      </c>
      <c r="T12" s="21">
        <v>31966.7</v>
      </c>
      <c r="U12" s="21">
        <v>6999.4628382936498</v>
      </c>
      <c r="V12" s="21">
        <v>8984.2099619341552</v>
      </c>
      <c r="W12" s="21">
        <v>41152.533333333333</v>
      </c>
      <c r="X12" s="21">
        <v>176368</v>
      </c>
      <c r="Y12" s="21">
        <v>20195.710714285713</v>
      </c>
      <c r="Z12" s="21">
        <v>20149.309133333332</v>
      </c>
      <c r="AA12" s="21">
        <v>26988.880215151516</v>
      </c>
      <c r="AB12" s="21">
        <v>58973.049999999996</v>
      </c>
      <c r="AC12" s="21">
        <v>14729.667466666666</v>
      </c>
      <c r="AD12" s="21">
        <v>21357.0625</v>
      </c>
      <c r="AE12" s="21">
        <v>16010.907499999999</v>
      </c>
      <c r="AF12" s="21">
        <v>17597.432142857142</v>
      </c>
      <c r="AG12" s="21">
        <v>16603.393749999999</v>
      </c>
      <c r="AH12" s="21">
        <v>9507.3374999999996</v>
      </c>
      <c r="AI12" s="21">
        <v>14697.333333333334</v>
      </c>
      <c r="AJ12" s="21">
        <v>4078.5099999999998</v>
      </c>
      <c r="AK12" s="21">
        <v>29088.472222222223</v>
      </c>
      <c r="AL12" s="21">
        <v>16890.080645161292</v>
      </c>
      <c r="AM12" s="21">
        <v>5377.5399305555538</v>
      </c>
      <c r="AN12" s="21">
        <v>7771.2150000000001</v>
      </c>
      <c r="AO12" s="21">
        <v>13778.75</v>
      </c>
      <c r="AP12" s="21">
        <v>17740.906111111111</v>
      </c>
      <c r="AQ12" s="21">
        <v>24170.989444444451</v>
      </c>
      <c r="AR12" s="21" t="s">
        <v>80</v>
      </c>
      <c r="AS12" s="21">
        <v>12685.19841269841</v>
      </c>
      <c r="AT12" s="21">
        <v>11941.583333333334</v>
      </c>
    </row>
    <row r="13" spans="1:46" x14ac:dyDescent="0.2">
      <c r="A13" s="42" t="s">
        <v>61</v>
      </c>
      <c r="B13" s="21">
        <v>18499.017020035335</v>
      </c>
      <c r="C13" s="21">
        <v>35244.793226666668</v>
      </c>
      <c r="D13" s="21">
        <v>19931.618005952379</v>
      </c>
      <c r="E13" s="21">
        <v>13426.161708199999</v>
      </c>
      <c r="F13" s="21">
        <v>12676.449999999999</v>
      </c>
      <c r="G13" s="21">
        <v>42347.916444444447</v>
      </c>
      <c r="H13" s="21">
        <v>12653.725490861514</v>
      </c>
      <c r="I13" s="21">
        <v>55666.15</v>
      </c>
      <c r="J13" s="21">
        <v>62886.214999999997</v>
      </c>
      <c r="K13" s="21">
        <v>72797.991619047621</v>
      </c>
      <c r="L13" s="21">
        <v>32831.699305555558</v>
      </c>
      <c r="M13" s="21">
        <v>23221.786666666663</v>
      </c>
      <c r="N13" s="21">
        <v>14398.54802895833</v>
      </c>
      <c r="O13" s="21">
        <v>14905.679515625001</v>
      </c>
      <c r="P13" s="21">
        <v>28126.103083333328</v>
      </c>
      <c r="Q13" s="21">
        <v>35735.122511904767</v>
      </c>
      <c r="R13" s="21">
        <v>42136.519799999995</v>
      </c>
      <c r="S13" s="21">
        <v>63795.612499999996</v>
      </c>
      <c r="T13" s="21">
        <v>35953.167950000003</v>
      </c>
      <c r="U13" s="21">
        <v>7063.7623046874996</v>
      </c>
      <c r="V13" s="21">
        <v>9293.8838242669754</v>
      </c>
      <c r="W13" s="21">
        <v>40922.887499999997</v>
      </c>
      <c r="X13" s="21" t="s">
        <v>80</v>
      </c>
      <c r="Y13" s="21">
        <v>26529.124087301589</v>
      </c>
      <c r="Z13" s="21">
        <v>19613.706156249998</v>
      </c>
      <c r="AA13" s="21">
        <v>30943.016417748921</v>
      </c>
      <c r="AB13" s="21">
        <v>61315.4375</v>
      </c>
      <c r="AC13" s="21">
        <v>18261.436666666668</v>
      </c>
      <c r="AD13" s="21">
        <v>26179.625</v>
      </c>
      <c r="AE13" s="21">
        <v>17590.258444444444</v>
      </c>
      <c r="AF13" s="21">
        <v>22043.24425</v>
      </c>
      <c r="AG13" s="21">
        <v>17958.304166666669</v>
      </c>
      <c r="AH13" s="21">
        <v>9434.4708770833349</v>
      </c>
      <c r="AI13" s="21">
        <v>12798.927777777779</v>
      </c>
      <c r="AJ13" s="21">
        <v>4098.4126388888899</v>
      </c>
      <c r="AK13" s="21">
        <v>27421.54966666667</v>
      </c>
      <c r="AL13" s="21">
        <v>20719.506403225805</v>
      </c>
      <c r="AM13" s="21">
        <v>4356.5728298611111</v>
      </c>
      <c r="AN13" s="21">
        <v>10912.77</v>
      </c>
      <c r="AO13" s="21">
        <v>18685.209777777778</v>
      </c>
      <c r="AP13" s="21">
        <v>18058.946453124998</v>
      </c>
      <c r="AQ13" s="21">
        <v>21821.942215277781</v>
      </c>
      <c r="AR13" s="21" t="s">
        <v>80</v>
      </c>
      <c r="AS13" s="21">
        <v>11534.782142857141</v>
      </c>
      <c r="AT13" s="21">
        <v>10817.047784391534</v>
      </c>
    </row>
    <row r="14" spans="1:46" x14ac:dyDescent="0.2">
      <c r="A14" s="42" t="s">
        <v>62</v>
      </c>
      <c r="B14" s="21">
        <v>18288.136105277194</v>
      </c>
      <c r="C14" s="21">
        <v>34557.104999999996</v>
      </c>
      <c r="D14" s="21">
        <v>19751.206598958332</v>
      </c>
      <c r="E14" s="21">
        <v>12132.949961999999</v>
      </c>
      <c r="F14" s="21">
        <v>12676.449999999999</v>
      </c>
      <c r="G14" s="21">
        <v>38098.243750000001</v>
      </c>
      <c r="H14" s="21">
        <v>12906.21631419082</v>
      </c>
      <c r="I14" s="21">
        <v>64851.98333333333</v>
      </c>
      <c r="J14" s="21">
        <v>62822.351587301586</v>
      </c>
      <c r="K14" s="21">
        <v>72620.57380952379</v>
      </c>
      <c r="L14" s="21">
        <v>29517.144444444446</v>
      </c>
      <c r="M14" s="21">
        <v>24709.891666666663</v>
      </c>
      <c r="N14" s="21">
        <v>15058.910697916665</v>
      </c>
      <c r="O14" s="21">
        <v>13906.863669270835</v>
      </c>
      <c r="P14" s="21">
        <v>29898.247172619049</v>
      </c>
      <c r="Q14" s="21">
        <v>36136.896098958336</v>
      </c>
      <c r="R14" s="21">
        <v>38139.58</v>
      </c>
      <c r="S14" s="21">
        <v>57319.6</v>
      </c>
      <c r="T14" s="21">
        <v>31193.252833333328</v>
      </c>
      <c r="U14" s="21">
        <v>6599.0526757369626</v>
      </c>
      <c r="V14" s="21">
        <v>10225.994998263888</v>
      </c>
      <c r="W14" s="21">
        <v>33509.919999999998</v>
      </c>
      <c r="X14" s="21" t="s">
        <v>80</v>
      </c>
      <c r="Y14" s="21">
        <v>17938.290532291667</v>
      </c>
      <c r="Z14" s="21">
        <v>19737.665696428572</v>
      </c>
      <c r="AA14" s="21">
        <v>29947.069280303029</v>
      </c>
      <c r="AB14" s="21">
        <v>55298.71666666666</v>
      </c>
      <c r="AC14" s="21">
        <v>19022.548571428571</v>
      </c>
      <c r="AD14" s="21">
        <v>23975.024999999998</v>
      </c>
      <c r="AE14" s="21">
        <v>19428.037499999999</v>
      </c>
      <c r="AF14" s="21">
        <v>19304.35944</v>
      </c>
      <c r="AG14" s="21">
        <v>14513.616666666667</v>
      </c>
      <c r="AH14" s="21">
        <v>9027.8369999999995</v>
      </c>
      <c r="AI14" s="21">
        <v>12010.477083333335</v>
      </c>
      <c r="AJ14" s="21">
        <v>4817.9695833333335</v>
      </c>
      <c r="AK14" s="21">
        <v>25536.616666666669</v>
      </c>
      <c r="AL14" s="21">
        <v>18656.510045506911</v>
      </c>
      <c r="AM14" s="21">
        <v>4501.7800773809522</v>
      </c>
      <c r="AN14" s="21">
        <v>13397.537916666664</v>
      </c>
      <c r="AO14" s="21">
        <v>15337.034766666666</v>
      </c>
      <c r="AP14" s="21">
        <v>12209.074799999999</v>
      </c>
      <c r="AQ14" s="21">
        <v>19331.79037962963</v>
      </c>
      <c r="AR14" s="21" t="s">
        <v>80</v>
      </c>
      <c r="AS14" s="21">
        <v>6486.5105952380964</v>
      </c>
      <c r="AT14" s="21">
        <v>17127.861091269842</v>
      </c>
    </row>
    <row r="15" spans="1:46" x14ac:dyDescent="0.2">
      <c r="A15" s="42" t="s">
        <v>63</v>
      </c>
      <c r="B15" s="21">
        <v>18228.164871487148</v>
      </c>
      <c r="C15" s="21">
        <v>33466.807822222218</v>
      </c>
      <c r="D15" s="21">
        <v>18322.786551041667</v>
      </c>
      <c r="E15" s="21">
        <v>13425.088067999999</v>
      </c>
      <c r="F15" s="21">
        <v>12676.449999999999</v>
      </c>
      <c r="G15" s="21">
        <v>37213.648000000001</v>
      </c>
      <c r="H15" s="21">
        <v>14384.780694685989</v>
      </c>
      <c r="I15" s="21">
        <v>57595.174999999996</v>
      </c>
      <c r="J15" s="21">
        <v>64801.242539682527</v>
      </c>
      <c r="K15" s="21">
        <v>73615.268333333341</v>
      </c>
      <c r="L15" s="21">
        <v>32023.345972222218</v>
      </c>
      <c r="M15" s="21">
        <v>20447.665000000001</v>
      </c>
      <c r="N15" s="21">
        <v>13641.172461904758</v>
      </c>
      <c r="O15" s="21">
        <v>13601.742819097222</v>
      </c>
      <c r="P15" s="21">
        <v>32844.590091666665</v>
      </c>
      <c r="Q15" s="21">
        <v>36732.907412499997</v>
      </c>
      <c r="R15" s="21">
        <v>43838.324026666662</v>
      </c>
      <c r="S15" s="21">
        <v>57754.396111111106</v>
      </c>
      <c r="T15" s="21">
        <v>31041.502866666666</v>
      </c>
      <c r="U15" s="21">
        <v>6678.7323593750007</v>
      </c>
      <c r="V15" s="21">
        <v>9942.3062707561712</v>
      </c>
      <c r="W15" s="21">
        <v>32666.35430555556</v>
      </c>
      <c r="X15" s="21" t="s">
        <v>80</v>
      </c>
      <c r="Y15" s="21">
        <v>18369.8295</v>
      </c>
      <c r="Z15" s="21">
        <v>19375.678249999997</v>
      </c>
      <c r="AA15" s="21">
        <v>29621.389734848482</v>
      </c>
      <c r="AB15" s="21">
        <v>50705.799999999996</v>
      </c>
      <c r="AC15" s="21">
        <v>21614.921964285717</v>
      </c>
      <c r="AD15" s="21">
        <v>23442.246666666666</v>
      </c>
      <c r="AE15" s="21">
        <v>20251.700555555552</v>
      </c>
      <c r="AF15" s="21">
        <v>16238.256874999999</v>
      </c>
      <c r="AG15" s="21">
        <v>13098.998333333333</v>
      </c>
      <c r="AH15" s="21">
        <v>9003.953833333333</v>
      </c>
      <c r="AI15" s="21">
        <v>11897.695462962962</v>
      </c>
      <c r="AJ15" s="21">
        <v>4836.3412499999995</v>
      </c>
      <c r="AK15" s="21">
        <v>25659.094444444443</v>
      </c>
      <c r="AL15" s="21">
        <v>15810.738455529954</v>
      </c>
      <c r="AM15" s="21">
        <v>4782.2152580555558</v>
      </c>
      <c r="AN15" s="21">
        <v>19918.561000000002</v>
      </c>
      <c r="AO15" s="21">
        <v>18356.822360000002</v>
      </c>
      <c r="AP15" s="21">
        <v>16185.377094444444</v>
      </c>
      <c r="AQ15" s="21">
        <v>21967.81324861111</v>
      </c>
      <c r="AR15" s="21" t="s">
        <v>80</v>
      </c>
      <c r="AS15" s="21">
        <v>7556.6601785714274</v>
      </c>
      <c r="AT15" s="21">
        <v>6058.9620580246919</v>
      </c>
    </row>
    <row r="16" spans="1:46" x14ac:dyDescent="0.2">
      <c r="A16" s="42" t="s">
        <v>64</v>
      </c>
      <c r="B16" s="21">
        <v>18442.518384338433</v>
      </c>
      <c r="C16" s="21">
        <v>33556.2166</v>
      </c>
      <c r="D16" s="21">
        <v>18330.445239583336</v>
      </c>
      <c r="E16" s="21">
        <v>12217.165682000001</v>
      </c>
      <c r="F16" s="21">
        <v>12676.449999999999</v>
      </c>
      <c r="G16" s="21">
        <v>44551.291666666672</v>
      </c>
      <c r="H16" s="21">
        <v>12735.880566626412</v>
      </c>
      <c r="I16" s="21">
        <v>72200.649999999994</v>
      </c>
      <c r="J16" s="21">
        <v>62619.458400000003</v>
      </c>
      <c r="K16" s="21">
        <v>76941.305486111116</v>
      </c>
      <c r="L16" s="21">
        <v>34064.131944444445</v>
      </c>
      <c r="M16" s="21">
        <v>19910.293750000001</v>
      </c>
      <c r="N16" s="21">
        <v>13773.960244047616</v>
      </c>
      <c r="O16" s="21">
        <v>13396.274864583334</v>
      </c>
      <c r="P16" s="21">
        <v>37729.815284722223</v>
      </c>
      <c r="Q16" s="21">
        <v>42903.35316666666</v>
      </c>
      <c r="R16" s="21">
        <v>50605.521319444437</v>
      </c>
      <c r="S16" s="21">
        <v>55268.097222222226</v>
      </c>
      <c r="T16" s="21">
        <v>37776.739583333328</v>
      </c>
      <c r="U16" s="21">
        <v>6378.6504777494329</v>
      </c>
      <c r="V16" s="21">
        <v>8613.7007514991183</v>
      </c>
      <c r="W16" s="21">
        <v>39973.68472222222</v>
      </c>
      <c r="X16" s="21" t="s">
        <v>80</v>
      </c>
      <c r="Y16" s="21">
        <v>31636.248831666668</v>
      </c>
      <c r="Z16" s="21">
        <v>17188.55025615</v>
      </c>
      <c r="AA16" s="21">
        <v>21318.450505714285</v>
      </c>
      <c r="AB16" s="21">
        <v>44000.141666666663</v>
      </c>
      <c r="AC16" s="21">
        <v>19886.148130952377</v>
      </c>
      <c r="AD16" s="21">
        <v>25923.646444444443</v>
      </c>
      <c r="AE16" s="21">
        <v>19253.506666666668</v>
      </c>
      <c r="AF16" s="21">
        <v>17728.998135680002</v>
      </c>
      <c r="AG16" s="21">
        <v>11427.176666666666</v>
      </c>
      <c r="AH16" s="21">
        <v>12621.334999999999</v>
      </c>
      <c r="AI16" s="21">
        <v>10379.991666666667</v>
      </c>
      <c r="AJ16" s="21">
        <v>4444.4123611111108</v>
      </c>
      <c r="AK16" s="21">
        <v>25414.138888888891</v>
      </c>
      <c r="AL16" s="21">
        <v>6262.1222757296464</v>
      </c>
      <c r="AM16" s="21">
        <v>5337.4303720486114</v>
      </c>
      <c r="AN16" s="21">
        <v>21788.796666666669</v>
      </c>
      <c r="AO16" s="21">
        <v>12777.8616</v>
      </c>
      <c r="AP16" s="21">
        <v>11111.987760416667</v>
      </c>
      <c r="AQ16" s="21">
        <v>24183.045850694445</v>
      </c>
      <c r="AR16" s="21" t="s">
        <v>80</v>
      </c>
      <c r="AS16" s="21">
        <v>6263.8634920634913</v>
      </c>
      <c r="AT16" s="21">
        <v>11023</v>
      </c>
    </row>
    <row r="17" spans="1:46" x14ac:dyDescent="0.2">
      <c r="A17" s="41" t="s">
        <v>65</v>
      </c>
      <c r="B17" s="21">
        <v>18353.836591992535</v>
      </c>
      <c r="C17" s="21">
        <v>33263.004799999995</v>
      </c>
      <c r="D17" s="21">
        <v>17850.485447916668</v>
      </c>
      <c r="E17" s="21">
        <v>9492.0375760000024</v>
      </c>
      <c r="F17" s="21">
        <v>12676.449999999999</v>
      </c>
      <c r="G17" s="21">
        <v>42928.461111111101</v>
      </c>
      <c r="H17" s="21">
        <v>12550.196267834137</v>
      </c>
      <c r="I17" s="21">
        <v>70271.625</v>
      </c>
      <c r="J17" s="21">
        <v>59919.190833333341</v>
      </c>
      <c r="K17" s="21">
        <v>74948.745138888873</v>
      </c>
      <c r="L17" s="21">
        <v>34240.193749999999</v>
      </c>
      <c r="M17" s="21">
        <v>19979.1875</v>
      </c>
      <c r="N17" s="21">
        <v>14267.370720238097</v>
      </c>
      <c r="O17" s="21">
        <v>14590.13657204861</v>
      </c>
      <c r="P17" s="21">
        <v>32792.7360625</v>
      </c>
      <c r="Q17" s="21">
        <v>44419.168763888891</v>
      </c>
      <c r="R17" s="21">
        <v>48881.149031249995</v>
      </c>
      <c r="S17" s="21">
        <v>56462.255555555559</v>
      </c>
      <c r="T17" s="21">
        <v>43884.767599999999</v>
      </c>
      <c r="U17" s="21">
        <v>6726.9279117063479</v>
      </c>
      <c r="V17" s="21">
        <v>10500.785374999999</v>
      </c>
      <c r="W17" s="21">
        <v>38727.473333333335</v>
      </c>
      <c r="X17" s="21" t="s">
        <v>80</v>
      </c>
      <c r="Y17" s="21">
        <v>27874.411250000001</v>
      </c>
      <c r="Z17" s="21">
        <v>18262.125604166667</v>
      </c>
      <c r="AA17" s="21">
        <v>36158.206188446973</v>
      </c>
      <c r="AB17" s="21">
        <v>26818.958999999999</v>
      </c>
      <c r="AC17" s="21">
        <v>20703.490458333334</v>
      </c>
      <c r="AD17" s="21">
        <v>26022.54725</v>
      </c>
      <c r="AE17" s="21">
        <v>19689.833749999998</v>
      </c>
      <c r="AF17" s="21">
        <v>22842.411749999999</v>
      </c>
      <c r="AG17" s="21">
        <v>13686.891666666666</v>
      </c>
      <c r="AH17" s="21">
        <v>12918.956</v>
      </c>
      <c r="AI17" s="21">
        <v>13166.361111111111</v>
      </c>
      <c r="AJ17" s="21">
        <v>4525.1456296296301</v>
      </c>
      <c r="AK17" s="21">
        <v>26648.102500000001</v>
      </c>
      <c r="AL17" s="21">
        <v>9334.2025323540693</v>
      </c>
      <c r="AM17" s="21">
        <v>4200.5571918402775</v>
      </c>
      <c r="AN17" s="21">
        <v>16188.194083333332</v>
      </c>
      <c r="AO17" s="21">
        <v>11077.218462666666</v>
      </c>
      <c r="AP17" s="21">
        <v>9931.5392833333299</v>
      </c>
      <c r="AQ17" s="21">
        <v>23907.126381944443</v>
      </c>
      <c r="AR17" s="21">
        <v>25720.333333333328</v>
      </c>
      <c r="AS17" s="21">
        <v>7401.1571428571424</v>
      </c>
      <c r="AT17" s="21" t="s">
        <v>80</v>
      </c>
    </row>
    <row r="18" spans="1:46" x14ac:dyDescent="0.2">
      <c r="A18" s="41" t="s">
        <v>66</v>
      </c>
      <c r="B18" s="21">
        <v>18649.791454145416</v>
      </c>
      <c r="C18" s="21">
        <v>33254.774293333336</v>
      </c>
      <c r="D18" s="21">
        <v>18185.492789583335</v>
      </c>
      <c r="E18" s="21">
        <v>11346.348682</v>
      </c>
      <c r="F18" s="21">
        <v>12676.449999999999</v>
      </c>
      <c r="G18" s="21">
        <v>43738.039222222222</v>
      </c>
      <c r="H18" s="21">
        <v>11329.930908647342</v>
      </c>
      <c r="I18" s="21">
        <v>60626.5</v>
      </c>
      <c r="J18" s="21">
        <v>61089.466</v>
      </c>
      <c r="K18" s="21">
        <v>67616.919166666674</v>
      </c>
      <c r="L18" s="21">
        <v>36448.074404761901</v>
      </c>
      <c r="M18" s="21">
        <v>23478.989999999998</v>
      </c>
      <c r="N18" s="21">
        <v>14549.336435714285</v>
      </c>
      <c r="O18" s="21">
        <v>14611.319486458331</v>
      </c>
      <c r="P18" s="21">
        <v>30229.56705833333</v>
      </c>
      <c r="Q18" s="21">
        <v>40722.004807291669</v>
      </c>
      <c r="R18" s="21">
        <v>49746.266221666665</v>
      </c>
      <c r="S18" s="21">
        <v>52373.028749999998</v>
      </c>
      <c r="T18" s="21">
        <v>39572.276053333335</v>
      </c>
      <c r="U18" s="21">
        <v>7633.8362149057539</v>
      </c>
      <c r="V18" s="21">
        <v>14938.602647993828</v>
      </c>
      <c r="W18" s="21">
        <v>47426.457499999997</v>
      </c>
      <c r="X18" s="21" t="s">
        <v>80</v>
      </c>
      <c r="Y18" s="21">
        <v>36111.347999999998</v>
      </c>
      <c r="Z18" s="21">
        <v>19968.371181250001</v>
      </c>
      <c r="AA18" s="21">
        <v>42315.063172348484</v>
      </c>
      <c r="AB18" s="21">
        <v>50301.623333333329</v>
      </c>
      <c r="AC18" s="21">
        <v>18259.085093333331</v>
      </c>
      <c r="AD18" s="21">
        <v>25903.498850000004</v>
      </c>
      <c r="AE18" s="21">
        <v>19033.046666666665</v>
      </c>
      <c r="AF18" s="21">
        <v>26234.739999999998</v>
      </c>
      <c r="AG18" s="21">
        <v>16510.004444444447</v>
      </c>
      <c r="AH18" s="21">
        <v>14360.519444444442</v>
      </c>
      <c r="AI18" s="21">
        <v>14636.094444444445</v>
      </c>
      <c r="AJ18" s="21">
        <v>4721.110074074074</v>
      </c>
      <c r="AK18" s="21">
        <v>25316.156666666669</v>
      </c>
      <c r="AL18" s="21">
        <v>8495.0289643945216</v>
      </c>
      <c r="AM18" s="21">
        <v>8408.0190684027784</v>
      </c>
      <c r="AN18" s="21">
        <v>12874.864</v>
      </c>
      <c r="AO18" s="21">
        <v>12395.828915555556</v>
      </c>
      <c r="AP18" s="21">
        <v>10815.890077777778</v>
      </c>
      <c r="AQ18" s="21">
        <v>25495.997786507938</v>
      </c>
      <c r="AR18" s="21">
        <v>25490.6875</v>
      </c>
      <c r="AS18" s="21">
        <v>5698.497321428571</v>
      </c>
      <c r="AT18" s="21" t="s">
        <v>80</v>
      </c>
    </row>
    <row r="19" spans="1:46" x14ac:dyDescent="0.2">
      <c r="A19" s="43" t="s">
        <v>67</v>
      </c>
      <c r="B19" s="22">
        <v>18721.774885821917</v>
      </c>
      <c r="C19" s="22">
        <v>33700.98533333333</v>
      </c>
      <c r="D19" s="22">
        <v>18701.323260416666</v>
      </c>
      <c r="E19" s="22">
        <v>14109.439999999999</v>
      </c>
      <c r="F19" s="22">
        <v>12676.449999999999</v>
      </c>
      <c r="G19" s="22">
        <v>42853.749666666663</v>
      </c>
      <c r="H19" s="22">
        <v>10991.149121376811</v>
      </c>
      <c r="I19" s="22">
        <v>58884.866000000002</v>
      </c>
      <c r="J19" s="22">
        <v>64907.098333333328</v>
      </c>
      <c r="K19" s="22">
        <v>78958.361388888894</v>
      </c>
      <c r="L19" s="22">
        <v>33062.394948412701</v>
      </c>
      <c r="M19" s="22">
        <v>32104.487499999999</v>
      </c>
      <c r="N19" s="22">
        <v>15587.703035714285</v>
      </c>
      <c r="O19" s="22">
        <v>14871.251777777776</v>
      </c>
      <c r="P19" s="22">
        <v>26681.63079166667</v>
      </c>
      <c r="Q19" s="22">
        <v>39898.929535714284</v>
      </c>
      <c r="R19" s="22">
        <v>47401.472033333324</v>
      </c>
      <c r="S19" s="22">
        <v>47703.869666666666</v>
      </c>
      <c r="T19" s="22">
        <v>39497.935104166667</v>
      </c>
      <c r="U19" s="22">
        <v>8550.8762735615073</v>
      </c>
      <c r="V19" s="22">
        <v>17241.375391203706</v>
      </c>
      <c r="W19" s="22">
        <v>65697.08</v>
      </c>
      <c r="X19" s="22" t="s">
        <v>80</v>
      </c>
      <c r="Y19" s="22">
        <v>39695.660166666661</v>
      </c>
      <c r="Z19" s="22">
        <v>20993.303499999998</v>
      </c>
      <c r="AA19" s="22">
        <v>36954.983284090908</v>
      </c>
      <c r="AB19" s="22">
        <v>46158.8125</v>
      </c>
      <c r="AC19" s="22">
        <v>17962.897083333333</v>
      </c>
      <c r="AD19" s="22">
        <v>27343.163888888885</v>
      </c>
      <c r="AE19" s="22">
        <v>17783.773333333331</v>
      </c>
      <c r="AF19" s="22">
        <v>30127.236874999999</v>
      </c>
      <c r="AG19" s="22">
        <v>17728.658333333333</v>
      </c>
      <c r="AH19" s="22">
        <v>12581.101049999999</v>
      </c>
      <c r="AI19" s="22">
        <v>12717.275925925927</v>
      </c>
      <c r="AJ19" s="22">
        <v>5724.3051388888889</v>
      </c>
      <c r="AK19" s="22">
        <v>24985.466666666671</v>
      </c>
      <c r="AL19" s="22">
        <v>9190.2188279569873</v>
      </c>
      <c r="AM19" s="22">
        <v>4398.6171545138886</v>
      </c>
      <c r="AN19" s="22">
        <v>13971.6525</v>
      </c>
      <c r="AO19" s="22">
        <v>12653.505829629627</v>
      </c>
      <c r="AP19" s="22">
        <v>10373.727438657408</v>
      </c>
      <c r="AQ19" s="22">
        <v>22318.754627662503</v>
      </c>
      <c r="AR19" s="22">
        <v>23883.166666666664</v>
      </c>
      <c r="AS19" s="22">
        <v>7191.195238095238</v>
      </c>
      <c r="AT19" s="22" t="s">
        <v>80</v>
      </c>
    </row>
    <row r="20" spans="1:46" s="67" customFormat="1" ht="11.25" customHeight="1" x14ac:dyDescent="0.25">
      <c r="A20" s="67" t="s">
        <v>164</v>
      </c>
    </row>
    <row r="21" spans="1:46" ht="11.25" customHeight="1" x14ac:dyDescent="0.2">
      <c r="A21" s="31" t="s">
        <v>78</v>
      </c>
      <c r="B21" s="20"/>
      <c r="C21" s="20"/>
      <c r="D21" s="30">
        <f>AVERAGE(D7:E7)</f>
        <v>15890.741684929963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1.25" customHeight="1" x14ac:dyDescent="0.2">
      <c r="A22" s="31" t="s">
        <v>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0"/>
      <c r="R22" s="20"/>
      <c r="S22" s="20"/>
      <c r="T22" s="20"/>
      <c r="U22" s="20"/>
      <c r="V22" s="20"/>
      <c r="W22" s="20"/>
      <c r="X22" s="20"/>
      <c r="Y22" s="20"/>
      <c r="Z22" s="20"/>
      <c r="AA22" s="30"/>
      <c r="AB22" s="20"/>
      <c r="AC22" s="20"/>
      <c r="AD22" s="30">
        <f>AVERAGE(AD7:AE7)</f>
        <v>22233.095012037033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11.25" customHeight="1" x14ac:dyDescent="0.2">
      <c r="A23" s="31" t="s">
        <v>81</v>
      </c>
      <c r="B23" s="20"/>
      <c r="C23" s="2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1.25" customHeight="1" x14ac:dyDescent="0.2">
      <c r="A24" s="31" t="s">
        <v>82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3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11.25" customHeight="1" x14ac:dyDescent="0.2">
      <c r="A25" s="31" t="s">
        <v>72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</sheetData>
  <mergeCells count="9">
    <mergeCell ref="U4:V4"/>
    <mergeCell ref="W4:AK4"/>
    <mergeCell ref="AL4:AT4"/>
    <mergeCell ref="A20:XFD20"/>
    <mergeCell ref="A4:A6"/>
    <mergeCell ref="B4:F4"/>
    <mergeCell ref="G4:H4"/>
    <mergeCell ref="I4:L4"/>
    <mergeCell ref="M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25"/>
  <sheetViews>
    <sheetView workbookViewId="0">
      <selection activeCell="B7" sqref="B7"/>
    </sheetView>
  </sheetViews>
  <sheetFormatPr baseColWidth="10" defaultRowHeight="12" x14ac:dyDescent="0.2"/>
  <cols>
    <col min="1" max="16384" width="11.42578125" style="24"/>
  </cols>
  <sheetData>
    <row r="1" spans="1:80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</row>
    <row r="2" spans="1:80" ht="12" customHeight="1" x14ac:dyDescent="0.2">
      <c r="A2" s="19" t="s">
        <v>169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</row>
    <row r="4" spans="1:80" x14ac:dyDescent="0.2">
      <c r="A4" s="63" t="s">
        <v>0</v>
      </c>
      <c r="B4" s="66" t="s">
        <v>1</v>
      </c>
      <c r="C4" s="66"/>
      <c r="D4" s="66"/>
      <c r="E4" s="66"/>
      <c r="F4" s="66"/>
      <c r="G4" s="66" t="s">
        <v>83</v>
      </c>
      <c r="H4" s="66"/>
      <c r="I4" s="66"/>
      <c r="J4" s="66"/>
      <c r="K4" s="66"/>
      <c r="L4" s="66" t="s">
        <v>2</v>
      </c>
      <c r="M4" s="66"/>
      <c r="N4" s="66"/>
      <c r="O4" s="66" t="s">
        <v>3</v>
      </c>
      <c r="P4" s="66"/>
      <c r="Q4" s="66"/>
      <c r="R4" s="66"/>
      <c r="S4" s="66" t="s">
        <v>4</v>
      </c>
      <c r="T4" s="66"/>
      <c r="U4" s="66"/>
      <c r="V4" s="66"/>
      <c r="W4" s="66"/>
      <c r="X4" s="66"/>
      <c r="Y4" s="66"/>
      <c r="Z4" s="66"/>
      <c r="AA4" s="66"/>
      <c r="AB4" s="66"/>
      <c r="AC4" s="66" t="s">
        <v>5</v>
      </c>
      <c r="AD4" s="66"/>
      <c r="AE4" s="66"/>
      <c r="AF4" s="66"/>
      <c r="AG4" s="66"/>
      <c r="AH4" s="66"/>
      <c r="AI4" s="66" t="s">
        <v>6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 t="s">
        <v>7</v>
      </c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36" x14ac:dyDescent="0.2">
      <c r="A5" s="64"/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84</v>
      </c>
      <c r="H5" s="27" t="s">
        <v>85</v>
      </c>
      <c r="I5" s="27" t="s">
        <v>86</v>
      </c>
      <c r="J5" s="27" t="s">
        <v>87</v>
      </c>
      <c r="K5" s="27" t="s">
        <v>88</v>
      </c>
      <c r="L5" s="27" t="s">
        <v>13</v>
      </c>
      <c r="M5" s="27" t="s">
        <v>89</v>
      </c>
      <c r="N5" s="27" t="s">
        <v>90</v>
      </c>
      <c r="O5" s="27" t="s">
        <v>15</v>
      </c>
      <c r="P5" s="27" t="s">
        <v>16</v>
      </c>
      <c r="Q5" s="27" t="s">
        <v>17</v>
      </c>
      <c r="R5" s="27" t="s">
        <v>91</v>
      </c>
      <c r="S5" s="27" t="s">
        <v>92</v>
      </c>
      <c r="T5" s="27" t="s">
        <v>20</v>
      </c>
      <c r="U5" s="27" t="s">
        <v>93</v>
      </c>
      <c r="V5" s="27" t="s">
        <v>94</v>
      </c>
      <c r="W5" s="27" t="s">
        <v>22</v>
      </c>
      <c r="X5" s="27" t="s">
        <v>23</v>
      </c>
      <c r="Y5" s="27" t="s">
        <v>24</v>
      </c>
      <c r="Z5" s="27" t="s">
        <v>25</v>
      </c>
      <c r="AA5" s="27" t="s">
        <v>26</v>
      </c>
      <c r="AB5" s="27" t="s">
        <v>95</v>
      </c>
      <c r="AC5" s="27" t="s">
        <v>96</v>
      </c>
      <c r="AD5" s="27" t="s">
        <v>97</v>
      </c>
      <c r="AE5" s="27" t="s">
        <v>98</v>
      </c>
      <c r="AF5" s="27" t="s">
        <v>99</v>
      </c>
      <c r="AG5" s="27" t="s">
        <v>100</v>
      </c>
      <c r="AH5" s="27" t="s">
        <v>101</v>
      </c>
      <c r="AI5" s="27" t="s">
        <v>102</v>
      </c>
      <c r="AJ5" s="27" t="s">
        <v>30</v>
      </c>
      <c r="AK5" s="27" t="s">
        <v>31</v>
      </c>
      <c r="AL5" s="27" t="s">
        <v>32</v>
      </c>
      <c r="AM5" s="27" t="s">
        <v>33</v>
      </c>
      <c r="AN5" s="27" t="s">
        <v>73</v>
      </c>
      <c r="AO5" s="27" t="s">
        <v>35</v>
      </c>
      <c r="AP5" s="27" t="s">
        <v>36</v>
      </c>
      <c r="AQ5" s="27" t="s">
        <v>79</v>
      </c>
      <c r="AR5" s="27" t="s">
        <v>37</v>
      </c>
      <c r="AS5" s="28" t="s">
        <v>38</v>
      </c>
      <c r="AT5" s="28" t="s">
        <v>39</v>
      </c>
      <c r="AU5" s="28" t="s">
        <v>40</v>
      </c>
      <c r="AV5" s="28" t="s">
        <v>41</v>
      </c>
      <c r="AW5" s="27" t="s">
        <v>42</v>
      </c>
      <c r="AX5" s="27" t="s">
        <v>103</v>
      </c>
      <c r="AY5" s="27" t="s">
        <v>104</v>
      </c>
      <c r="AZ5" s="27" t="s">
        <v>105</v>
      </c>
      <c r="BA5" s="27" t="s">
        <v>106</v>
      </c>
      <c r="BB5" s="27" t="s">
        <v>107</v>
      </c>
      <c r="BC5" s="27" t="s">
        <v>108</v>
      </c>
      <c r="BD5" s="27" t="s">
        <v>109</v>
      </c>
      <c r="BE5" s="27" t="s">
        <v>110</v>
      </c>
      <c r="BF5" s="27" t="s">
        <v>111</v>
      </c>
      <c r="BG5" s="27" t="s">
        <v>46</v>
      </c>
      <c r="BH5" s="27" t="s">
        <v>112</v>
      </c>
      <c r="BI5" s="27" t="s">
        <v>48</v>
      </c>
      <c r="BJ5" s="37" t="s">
        <v>49</v>
      </c>
      <c r="BK5" s="37" t="s">
        <v>113</v>
      </c>
      <c r="BL5" s="27" t="s">
        <v>114</v>
      </c>
      <c r="BM5" s="27" t="s">
        <v>115</v>
      </c>
      <c r="BN5" s="27" t="s">
        <v>116</v>
      </c>
      <c r="BO5" s="27" t="s">
        <v>117</v>
      </c>
      <c r="BP5" s="27" t="s">
        <v>118</v>
      </c>
      <c r="BQ5" s="27" t="s">
        <v>119</v>
      </c>
      <c r="BR5" s="27" t="s">
        <v>120</v>
      </c>
      <c r="BS5" s="27" t="s">
        <v>121</v>
      </c>
      <c r="BT5" s="27" t="s">
        <v>122</v>
      </c>
      <c r="BU5" s="27" t="s">
        <v>123</v>
      </c>
      <c r="BV5" s="27" t="s">
        <v>124</v>
      </c>
      <c r="BW5" s="27" t="s">
        <v>125</v>
      </c>
      <c r="BX5" s="27" t="s">
        <v>126</v>
      </c>
      <c r="BY5" s="27" t="s">
        <v>127</v>
      </c>
      <c r="BZ5" s="27" t="s">
        <v>128</v>
      </c>
      <c r="CA5" s="27" t="s">
        <v>129</v>
      </c>
      <c r="CB5" s="27" t="s">
        <v>130</v>
      </c>
    </row>
    <row r="6" spans="1:80" x14ac:dyDescent="0.2">
      <c r="A6" s="65"/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  <c r="AA6" s="28" t="s">
        <v>52</v>
      </c>
      <c r="AB6" s="28" t="s">
        <v>52</v>
      </c>
      <c r="AC6" s="28" t="s">
        <v>52</v>
      </c>
      <c r="AD6" s="28" t="s">
        <v>52</v>
      </c>
      <c r="AE6" s="28" t="s">
        <v>52</v>
      </c>
      <c r="AF6" s="28" t="s">
        <v>52</v>
      </c>
      <c r="AG6" s="28" t="s">
        <v>52</v>
      </c>
      <c r="AH6" s="28" t="s">
        <v>52</v>
      </c>
      <c r="AI6" s="28" t="s">
        <v>52</v>
      </c>
      <c r="AJ6" s="28" t="s">
        <v>52</v>
      </c>
      <c r="AK6" s="28" t="s">
        <v>52</v>
      </c>
      <c r="AL6" s="28" t="s">
        <v>52</v>
      </c>
      <c r="AM6" s="28" t="s">
        <v>52</v>
      </c>
      <c r="AN6" s="28" t="s">
        <v>52</v>
      </c>
      <c r="AO6" s="28" t="s">
        <v>52</v>
      </c>
      <c r="AP6" s="28" t="s">
        <v>52</v>
      </c>
      <c r="AQ6" s="28" t="s">
        <v>52</v>
      </c>
      <c r="AR6" s="28" t="s">
        <v>52</v>
      </c>
      <c r="AS6" s="28" t="s">
        <v>52</v>
      </c>
      <c r="AT6" s="28" t="s">
        <v>52</v>
      </c>
      <c r="AU6" s="28" t="s">
        <v>52</v>
      </c>
      <c r="AV6" s="28" t="s">
        <v>52</v>
      </c>
      <c r="AW6" s="28" t="s">
        <v>52</v>
      </c>
      <c r="AX6" s="28" t="s">
        <v>52</v>
      </c>
      <c r="AY6" s="28" t="s">
        <v>52</v>
      </c>
      <c r="AZ6" s="28" t="s">
        <v>52</v>
      </c>
      <c r="BA6" s="28" t="s">
        <v>52</v>
      </c>
      <c r="BB6" s="28" t="s">
        <v>52</v>
      </c>
      <c r="BC6" s="28" t="s">
        <v>52</v>
      </c>
      <c r="BD6" s="28" t="s">
        <v>52</v>
      </c>
      <c r="BE6" s="28" t="s">
        <v>52</v>
      </c>
      <c r="BF6" s="28" t="s">
        <v>52</v>
      </c>
      <c r="BG6" s="28" t="s">
        <v>52</v>
      </c>
      <c r="BH6" s="28" t="s">
        <v>52</v>
      </c>
      <c r="BI6" s="28" t="s">
        <v>52</v>
      </c>
      <c r="BJ6" s="28" t="s">
        <v>52</v>
      </c>
      <c r="BK6" s="28" t="s">
        <v>52</v>
      </c>
      <c r="BL6" s="28" t="s">
        <v>52</v>
      </c>
      <c r="BM6" s="28" t="s">
        <v>52</v>
      </c>
      <c r="BN6" s="28" t="s">
        <v>52</v>
      </c>
      <c r="BO6" s="28" t="s">
        <v>52</v>
      </c>
      <c r="BP6" s="28" t="s">
        <v>52</v>
      </c>
      <c r="BQ6" s="28" t="s">
        <v>52</v>
      </c>
      <c r="BR6" s="28" t="s">
        <v>52</v>
      </c>
      <c r="BS6" s="28" t="s">
        <v>52</v>
      </c>
      <c r="BT6" s="28" t="s">
        <v>52</v>
      </c>
      <c r="BU6" s="28" t="s">
        <v>52</v>
      </c>
      <c r="BV6" s="28" t="s">
        <v>52</v>
      </c>
      <c r="BW6" s="28" t="s">
        <v>52</v>
      </c>
      <c r="BX6" s="28" t="s">
        <v>52</v>
      </c>
      <c r="BY6" s="28" t="s">
        <v>52</v>
      </c>
      <c r="BZ6" s="28" t="s">
        <v>52</v>
      </c>
      <c r="CA6" s="28" t="s">
        <v>52</v>
      </c>
      <c r="CB6" s="28" t="s">
        <v>52</v>
      </c>
    </row>
    <row r="7" spans="1:80" x14ac:dyDescent="0.2">
      <c r="A7" s="40" t="s">
        <v>55</v>
      </c>
      <c r="B7" s="29">
        <f>AVERAGE(B8:B19)</f>
        <v>41594.035682094363</v>
      </c>
      <c r="C7" s="29">
        <f>AVERAGE(C8:C19)</f>
        <v>36895.514523842598</v>
      </c>
      <c r="D7" s="29">
        <f>AVERAGE(D8:D19)</f>
        <v>20007.730326431876</v>
      </c>
      <c r="E7" s="38" t="s">
        <v>80</v>
      </c>
      <c r="F7" s="38" t="s">
        <v>80</v>
      </c>
      <c r="G7" s="39">
        <f>AVERAGE(G8:G9,G13,G17:G19)</f>
        <v>151061.02916666665</v>
      </c>
      <c r="H7" s="39">
        <f>AVERAGE(H8:H19)</f>
        <v>98526.074587962954</v>
      </c>
      <c r="I7" s="39">
        <f>AVERAGE(I8:I19)</f>
        <v>121108.85832737268</v>
      </c>
      <c r="J7" s="39">
        <f>AVERAGE(J8:J19)</f>
        <v>63271.254513888904</v>
      </c>
      <c r="K7" s="39">
        <f>AVERAGE(K8:K18)</f>
        <v>141715.69636363635</v>
      </c>
      <c r="L7" s="47">
        <f t="shared" ref="L7:AI7" si="0">AVERAGE(L8:L18)</f>
        <v>53438.246747053876</v>
      </c>
      <c r="M7" s="29">
        <f t="shared" si="0"/>
        <v>26063.875111111112</v>
      </c>
      <c r="N7" s="29">
        <f t="shared" si="0"/>
        <v>20493.554926882</v>
      </c>
      <c r="O7" s="29">
        <f t="shared" si="0"/>
        <v>62992.236218181817</v>
      </c>
      <c r="P7" s="29">
        <f t="shared" si="0"/>
        <v>59759.363139098117</v>
      </c>
      <c r="Q7" s="29">
        <f t="shared" si="0"/>
        <v>72671.579043831152</v>
      </c>
      <c r="R7" s="29">
        <f t="shared" si="0"/>
        <v>30835.020441311855</v>
      </c>
      <c r="S7" s="29">
        <f t="shared" si="0"/>
        <v>21757.759684343433</v>
      </c>
      <c r="T7" s="29">
        <f t="shared" si="0"/>
        <v>14649.632331555411</v>
      </c>
      <c r="U7" s="29">
        <f t="shared" si="0"/>
        <v>23824.463618530121</v>
      </c>
      <c r="V7" s="29">
        <f t="shared" si="0"/>
        <v>15823.015454545453</v>
      </c>
      <c r="W7" s="29">
        <f t="shared" si="0"/>
        <v>31518.830032300681</v>
      </c>
      <c r="X7" s="29">
        <f t="shared" si="0"/>
        <v>48437.476313370309</v>
      </c>
      <c r="Y7" s="29">
        <f t="shared" si="0"/>
        <v>61182.9903094697</v>
      </c>
      <c r="Z7" s="29">
        <f t="shared" si="0"/>
        <v>54168.775659090905</v>
      </c>
      <c r="AA7" s="29">
        <f t="shared" si="0"/>
        <v>48166.664476136371</v>
      </c>
      <c r="AB7" s="29">
        <f t="shared" si="0"/>
        <v>15823.015454545453</v>
      </c>
      <c r="AC7" s="29">
        <f t="shared" si="0"/>
        <v>5446.3447052218617</v>
      </c>
      <c r="AD7" s="29">
        <f t="shared" si="0"/>
        <v>16400.528365419072</v>
      </c>
      <c r="AE7" s="29">
        <f t="shared" si="0"/>
        <v>12937.864862586908</v>
      </c>
      <c r="AF7" s="29">
        <f t="shared" si="0"/>
        <v>15500.314562216239</v>
      </c>
      <c r="AG7" s="29">
        <f t="shared" si="0"/>
        <v>8915.0381559497418</v>
      </c>
      <c r="AH7" s="29">
        <f t="shared" si="0"/>
        <v>7350.7591155457012</v>
      </c>
      <c r="AI7" s="29">
        <f t="shared" si="0"/>
        <v>47788.12881060606</v>
      </c>
      <c r="AJ7" s="29">
        <f>AVERAGE(AJ12:AJ14)</f>
        <v>185553.83333333334</v>
      </c>
      <c r="AK7" s="29">
        <f>AVERAGE(AK8:AK19)</f>
        <v>22682.338536493338</v>
      </c>
      <c r="AL7" s="29">
        <f>AVERAGE(AL8:AL19)</f>
        <v>21912.076849950696</v>
      </c>
      <c r="AM7" s="29">
        <f>AVERAGE(AM8:AM19)</f>
        <v>33580.508230055559</v>
      </c>
      <c r="AN7" s="29">
        <f>AVERAGE(AN8:AN19)</f>
        <v>62860.162956018517</v>
      </c>
      <c r="AO7" s="29">
        <f>AVERAGE(AO8:AO19)</f>
        <v>16541.036577275085</v>
      </c>
      <c r="AP7" s="38" t="s">
        <v>80</v>
      </c>
      <c r="AQ7" s="29">
        <f>AVERAGE(AQ8:AQ18)</f>
        <v>17929.832091696971</v>
      </c>
      <c r="AR7" s="29">
        <f>AVERAGE(AR8:AR19)</f>
        <v>21790.946406828705</v>
      </c>
      <c r="AS7" s="29">
        <f>AVERAGE(AS8:AS19)</f>
        <v>16606.221795910493</v>
      </c>
      <c r="AT7" s="29">
        <f>AVERAGE(AT8:AT19)</f>
        <v>9014.6502259259269</v>
      </c>
      <c r="AU7" s="29">
        <f>AVERAGE(AU8:AU19)</f>
        <v>28925.578125</v>
      </c>
      <c r="AV7" s="29">
        <f>AVERAGE(AV8:AV19)</f>
        <v>4142.4155773420471</v>
      </c>
      <c r="AW7" s="38" t="s">
        <v>80</v>
      </c>
      <c r="AX7" s="29">
        <f>AVERAGE(AX8:AX11,AX13:AX19)</f>
        <v>9149.6177094516588</v>
      </c>
      <c r="AY7" s="29">
        <f>AVERAGE(AY8,AY10:AY11,AY15:AY19)</f>
        <v>12013.533333333333</v>
      </c>
      <c r="AZ7" s="29">
        <f>AVERAGE(AZ8:AZ11,AZ17:AZ19)</f>
        <v>15473.076746031746</v>
      </c>
      <c r="BA7" s="29">
        <f>AVERAGE(BA14:BA17)</f>
        <v>19941.180555555555</v>
      </c>
      <c r="BB7" s="29">
        <f>AVERAGE(BB8:BB9,BB19)</f>
        <v>7302.2222222222226</v>
      </c>
      <c r="BC7" s="29">
        <f>AVERAGE(BC10:BC19)</f>
        <v>39712.356250000004</v>
      </c>
      <c r="BD7" s="29">
        <f>AVERAGE(BD8:BD19)</f>
        <v>73366.344698471963</v>
      </c>
      <c r="BE7" s="29">
        <f>AVERAGE(BE8:BE18)</f>
        <v>59146.082449363632</v>
      </c>
      <c r="BF7" s="29">
        <f>AVERAGE(BF8:BF19)</f>
        <v>33483.923611111109</v>
      </c>
      <c r="BG7" s="29">
        <f>AVERAGE(BG8:BG19)</f>
        <v>14229.202880658435</v>
      </c>
      <c r="BH7" s="29">
        <f>AVERAGE(BH8:BH19)</f>
        <v>14384.75173798021</v>
      </c>
      <c r="BI7" s="29">
        <f>AVERAGE(BI8:BI19)</f>
        <v>24274.628878495841</v>
      </c>
      <c r="BJ7" s="29">
        <f>AVERAGE(BJ8:BJ10,BJ19)</f>
        <v>11559.876543209879</v>
      </c>
      <c r="BK7" s="29">
        <f>AVERAGE(BK8:BK16,BK18:BK19)</f>
        <v>35103.966196969704</v>
      </c>
      <c r="BL7" s="29">
        <f>AVERAGE(BL8:BL19)</f>
        <v>340452.49907407415</v>
      </c>
      <c r="BM7" s="29">
        <f>AVERAGE(BM17:BM18)</f>
        <v>11313.291139240506</v>
      </c>
      <c r="BN7" s="29">
        <f>AVERAGE(BN11:BN12)</f>
        <v>13888.888888888887</v>
      </c>
      <c r="BO7" s="29">
        <f>AVERAGE(BO12)</f>
        <v>4000</v>
      </c>
      <c r="BP7" s="29">
        <f>AVERAGE(BP10:BP19)</f>
        <v>31370.884773662547</v>
      </c>
      <c r="BQ7" s="29">
        <f>AVERAGE(BQ8:BQ19)</f>
        <v>8285.3214358660116</v>
      </c>
      <c r="BR7" s="29">
        <f>AVERAGE(BR8:BR19)</f>
        <v>54890.102843915345</v>
      </c>
      <c r="BS7" s="29">
        <f>AVERAGE(BS8:BS19)</f>
        <v>45822.809667768954</v>
      </c>
      <c r="BT7" s="29">
        <f>AVERAGE(BT13:BT14)</f>
        <v>16810.075000000001</v>
      </c>
      <c r="BU7" s="29">
        <f>AVERAGE(BU8:BU19)</f>
        <v>117992.02916666666</v>
      </c>
      <c r="BV7" s="29">
        <f>AVERAGE(BV8:BV19)</f>
        <v>28439.457374537033</v>
      </c>
      <c r="BW7" s="29">
        <f>AVERAGE(BW8:BW19)</f>
        <v>45515.40625</v>
      </c>
      <c r="BX7" s="29">
        <f>AVERAGE(BX8,BX10:BX18)</f>
        <v>89305.555555555547</v>
      </c>
      <c r="BY7" s="29">
        <f>AVERAGE(BY8:BY19)</f>
        <v>12164.224664224666</v>
      </c>
      <c r="BZ7" s="29">
        <f>AVERAGE(BZ8,BZ10:BZ11,BZ19)</f>
        <v>22321.428571428569</v>
      </c>
      <c r="CA7" s="29">
        <f>AVERAGE(CA8:CA19)</f>
        <v>18101.686507936509</v>
      </c>
      <c r="CB7" s="29">
        <f>AVERAGE(CB8:CB12,CB14:CB18)</f>
        <v>9684.782608695652</v>
      </c>
    </row>
    <row r="8" spans="1:80" x14ac:dyDescent="0.2">
      <c r="A8" s="41" t="s">
        <v>56</v>
      </c>
      <c r="B8" s="21">
        <v>41136.82420567597</v>
      </c>
      <c r="C8" s="21">
        <v>34493.171600000001</v>
      </c>
      <c r="D8" s="21">
        <v>19150.280864583332</v>
      </c>
      <c r="E8" s="32" t="s">
        <v>80</v>
      </c>
      <c r="F8" s="32" t="s">
        <v>80</v>
      </c>
      <c r="G8" s="33">
        <v>133378.29999999999</v>
      </c>
      <c r="H8" s="33">
        <v>88921.392770833321</v>
      </c>
      <c r="I8" s="33">
        <v>110918.9375</v>
      </c>
      <c r="J8" s="33">
        <v>53461.549999999996</v>
      </c>
      <c r="K8" s="33">
        <v>169203.05</v>
      </c>
      <c r="L8" s="21">
        <v>50016.862499999996</v>
      </c>
      <c r="M8" s="21">
        <v>25292.5</v>
      </c>
      <c r="N8" s="21">
        <v>19087.433619281044</v>
      </c>
      <c r="O8" s="21">
        <v>63014.816666666666</v>
      </c>
      <c r="P8" s="21">
        <v>59324.736190476186</v>
      </c>
      <c r="Q8" s="21">
        <v>70594.660138888881</v>
      </c>
      <c r="R8" s="21">
        <v>29322.492261904768</v>
      </c>
      <c r="S8" s="21">
        <v>28384.224999999999</v>
      </c>
      <c r="T8" s="21">
        <v>14889.57970238095</v>
      </c>
      <c r="U8" s="21">
        <v>16993.791666666664</v>
      </c>
      <c r="V8" s="21">
        <v>13552.166111111112</v>
      </c>
      <c r="W8" s="21">
        <v>26829.694942708335</v>
      </c>
      <c r="X8" s="21">
        <v>43524.545145833326</v>
      </c>
      <c r="Y8" s="21">
        <v>50806.476733333329</v>
      </c>
      <c r="Z8" s="21">
        <v>54875.249749999995</v>
      </c>
      <c r="AA8" s="21">
        <v>40353.36583333333</v>
      </c>
      <c r="AB8" s="21">
        <v>13552.166111111112</v>
      </c>
      <c r="AC8" s="21">
        <v>6715.3800069444442</v>
      </c>
      <c r="AD8" s="21">
        <v>16673.984692063492</v>
      </c>
      <c r="AE8" s="21">
        <v>12963.855239898987</v>
      </c>
      <c r="AF8" s="21">
        <v>22923.462906504068</v>
      </c>
      <c r="AG8" s="21">
        <v>15070.70630081301</v>
      </c>
      <c r="AH8" s="21">
        <v>8966.4634146341468</v>
      </c>
      <c r="AI8" s="21">
        <v>71943.44666666667</v>
      </c>
      <c r="AJ8" s="21" t="s">
        <v>80</v>
      </c>
      <c r="AK8" s="21">
        <v>31727.868333333336</v>
      </c>
      <c r="AL8" s="21">
        <v>20965.401531250001</v>
      </c>
      <c r="AM8" s="21">
        <v>39491.734666666671</v>
      </c>
      <c r="AN8" s="21">
        <v>68762.851874999993</v>
      </c>
      <c r="AO8" s="21">
        <v>14931.481904695236</v>
      </c>
      <c r="AP8" s="32" t="s">
        <v>80</v>
      </c>
      <c r="AQ8" s="21">
        <v>18239.390666666699</v>
      </c>
      <c r="AR8" s="21">
        <v>27339.795749999997</v>
      </c>
      <c r="AS8" s="21">
        <v>19887.329166666666</v>
      </c>
      <c r="AT8" s="21">
        <v>7325.7204550000006</v>
      </c>
      <c r="AU8" s="21">
        <v>29315.625</v>
      </c>
      <c r="AV8" s="21">
        <v>3488.5620915032678</v>
      </c>
      <c r="AW8" s="32" t="s">
        <v>80</v>
      </c>
      <c r="AX8" s="21">
        <v>9752.3416666666672</v>
      </c>
      <c r="AY8" s="21">
        <v>13020</v>
      </c>
      <c r="AZ8" s="21">
        <v>12988.052777777779</v>
      </c>
      <c r="BA8" s="21" t="s">
        <v>80</v>
      </c>
      <c r="BB8" s="21">
        <v>8680</v>
      </c>
      <c r="BC8" s="21" t="s">
        <v>80</v>
      </c>
      <c r="BD8" s="21">
        <v>76526.228571428583</v>
      </c>
      <c r="BE8" s="21">
        <v>84067.199999999997</v>
      </c>
      <c r="BF8" s="21">
        <v>37736.25</v>
      </c>
      <c r="BG8" s="21">
        <v>11041.666666666668</v>
      </c>
      <c r="BH8" s="21">
        <v>12071.946169772256</v>
      </c>
      <c r="BI8" s="21">
        <v>23254.278273809523</v>
      </c>
      <c r="BJ8" s="21">
        <v>13947.839506172841</v>
      </c>
      <c r="BK8" s="21">
        <v>36702.5</v>
      </c>
      <c r="BL8" s="21">
        <v>477190</v>
      </c>
      <c r="BM8" s="21" t="s">
        <v>80</v>
      </c>
      <c r="BN8" s="21" t="s">
        <v>80</v>
      </c>
      <c r="BO8" s="21" t="s">
        <v>80</v>
      </c>
      <c r="BP8" s="21">
        <v>0</v>
      </c>
      <c r="BQ8" s="21">
        <v>9152.8799019607832</v>
      </c>
      <c r="BR8" s="21">
        <v>65677.5</v>
      </c>
      <c r="BS8" s="21">
        <v>53186.011904761901</v>
      </c>
      <c r="BT8" s="21" t="s">
        <v>80</v>
      </c>
      <c r="BU8" s="21">
        <v>115465.925</v>
      </c>
      <c r="BV8" s="21">
        <v>30754.17</v>
      </c>
      <c r="BW8" s="21">
        <v>55650</v>
      </c>
      <c r="BX8" s="21">
        <v>155555.55555555556</v>
      </c>
      <c r="BY8" s="21">
        <v>12500</v>
      </c>
      <c r="BZ8" s="21">
        <v>27857.142857142855</v>
      </c>
      <c r="CA8" s="21">
        <v>22857.142857142855</v>
      </c>
      <c r="CB8" s="21">
        <v>10144.927536231884</v>
      </c>
    </row>
    <row r="9" spans="1:80" x14ac:dyDescent="0.2">
      <c r="A9" s="41" t="s">
        <v>57</v>
      </c>
      <c r="B9" s="21">
        <v>39818.10231454546</v>
      </c>
      <c r="C9" s="21">
        <v>36501.31724444445</v>
      </c>
      <c r="D9" s="21">
        <v>20431.392952380953</v>
      </c>
      <c r="E9" s="32" t="s">
        <v>80</v>
      </c>
      <c r="F9" s="32" t="s">
        <v>80</v>
      </c>
      <c r="G9" s="33">
        <v>141645.54999999999</v>
      </c>
      <c r="H9" s="33">
        <v>88267.897277777767</v>
      </c>
      <c r="I9" s="33">
        <v>113288.88249999999</v>
      </c>
      <c r="J9" s="33">
        <v>51808.1</v>
      </c>
      <c r="K9" s="33">
        <v>177837.73333333334</v>
      </c>
      <c r="L9" s="21">
        <v>51599.071259259261</v>
      </c>
      <c r="M9" s="21">
        <v>27893.055555555555</v>
      </c>
      <c r="N9" s="21">
        <v>18862.871732026142</v>
      </c>
      <c r="O9" s="21">
        <v>55115</v>
      </c>
      <c r="P9" s="21">
        <v>60398.691333333329</v>
      </c>
      <c r="Q9" s="21">
        <v>71572.645194444442</v>
      </c>
      <c r="R9" s="21">
        <v>32682.021254629624</v>
      </c>
      <c r="S9" s="21">
        <v>21357.0625</v>
      </c>
      <c r="T9" s="21">
        <v>14583.429</v>
      </c>
      <c r="U9" s="21">
        <v>17966.177738095241</v>
      </c>
      <c r="V9" s="21">
        <v>12811.175555555554</v>
      </c>
      <c r="W9" s="21">
        <v>26192.878845238098</v>
      </c>
      <c r="X9" s="21">
        <v>45557.621579365077</v>
      </c>
      <c r="Y9" s="21">
        <v>56089.157625</v>
      </c>
      <c r="Z9" s="21">
        <v>53645.26666666667</v>
      </c>
      <c r="AA9" s="21">
        <v>43943.924366666666</v>
      </c>
      <c r="AB9" s="21">
        <v>12811.175555555554</v>
      </c>
      <c r="AC9" s="21">
        <v>6171.7864484126967</v>
      </c>
      <c r="AD9" s="21">
        <v>15163.820569444442</v>
      </c>
      <c r="AE9" s="21">
        <v>14091.903409090908</v>
      </c>
      <c r="AF9" s="21">
        <v>19664.256678281068</v>
      </c>
      <c r="AG9" s="21">
        <v>9914.4563008130081</v>
      </c>
      <c r="AH9" s="21">
        <v>7766.7682926829275</v>
      </c>
      <c r="AI9" s="21">
        <v>78768.520833333328</v>
      </c>
      <c r="AJ9" s="21" t="s">
        <v>80</v>
      </c>
      <c r="AK9" s="21">
        <v>26636.344633333334</v>
      </c>
      <c r="AL9" s="21">
        <v>23771.755630952375</v>
      </c>
      <c r="AM9" s="21">
        <v>45653.591666666667</v>
      </c>
      <c r="AN9" s="21">
        <v>73268.503125000003</v>
      </c>
      <c r="AO9" s="21">
        <v>17364.28694444444</v>
      </c>
      <c r="AP9" s="32" t="s">
        <v>80</v>
      </c>
      <c r="AQ9" s="21">
        <v>15233.830091999998</v>
      </c>
      <c r="AR9" s="21">
        <v>26277.224479166664</v>
      </c>
      <c r="AS9" s="21">
        <v>17085.649999999998</v>
      </c>
      <c r="AT9" s="21">
        <v>11445.548333333334</v>
      </c>
      <c r="AU9" s="21">
        <v>23850</v>
      </c>
      <c r="AV9" s="21">
        <v>3691.7892156862745</v>
      </c>
      <c r="AW9" s="32" t="s">
        <v>80</v>
      </c>
      <c r="AX9" s="21">
        <v>11134.166666666666</v>
      </c>
      <c r="AY9" s="21" t="s">
        <v>80</v>
      </c>
      <c r="AZ9" s="21">
        <v>19342.14</v>
      </c>
      <c r="BA9" s="21" t="s">
        <v>80</v>
      </c>
      <c r="BB9" s="21">
        <v>7440</v>
      </c>
      <c r="BC9" s="21">
        <v>31398.611111111113</v>
      </c>
      <c r="BD9" s="21">
        <v>88264</v>
      </c>
      <c r="BE9" s="21">
        <v>75366.903086999984</v>
      </c>
      <c r="BF9" s="21">
        <v>40020</v>
      </c>
      <c r="BG9" s="21">
        <v>13353.740740740741</v>
      </c>
      <c r="BH9" s="21">
        <v>12245.138888888885</v>
      </c>
      <c r="BI9" s="21">
        <v>25174.815759637182</v>
      </c>
      <c r="BJ9" s="21">
        <v>17708.333333333336</v>
      </c>
      <c r="BK9" s="21">
        <v>48495</v>
      </c>
      <c r="BL9" s="21">
        <v>474725</v>
      </c>
      <c r="BM9" s="21" t="s">
        <v>80</v>
      </c>
      <c r="BN9" s="21" t="s">
        <v>80</v>
      </c>
      <c r="BO9" s="21" t="s">
        <v>80</v>
      </c>
      <c r="BP9" s="21">
        <v>0</v>
      </c>
      <c r="BQ9" s="21">
        <v>8639.7058823529405</v>
      </c>
      <c r="BR9" s="21">
        <v>74817.5</v>
      </c>
      <c r="BS9" s="21">
        <v>57992.488662131509</v>
      </c>
      <c r="BT9" s="21" t="s">
        <v>80</v>
      </c>
      <c r="BU9" s="21">
        <v>116843.8</v>
      </c>
      <c r="BV9" s="21">
        <v>33681.388888888883</v>
      </c>
      <c r="BW9" s="21">
        <v>53662.5</v>
      </c>
      <c r="BX9" s="21" t="s">
        <v>80</v>
      </c>
      <c r="BY9" s="21">
        <v>12500</v>
      </c>
      <c r="BZ9" s="21" t="s">
        <v>80</v>
      </c>
      <c r="CA9" s="21">
        <v>23928.571428571428</v>
      </c>
      <c r="CB9" s="21">
        <v>10144.927536231884</v>
      </c>
    </row>
    <row r="10" spans="1:80" x14ac:dyDescent="0.2">
      <c r="A10" s="42" t="s">
        <v>58</v>
      </c>
      <c r="B10" s="21">
        <v>39814.564950172513</v>
      </c>
      <c r="C10" s="21">
        <v>35970.529174999996</v>
      </c>
      <c r="D10" s="21">
        <v>19478.324196354166</v>
      </c>
      <c r="E10" s="32" t="s">
        <v>80</v>
      </c>
      <c r="F10" s="32" t="s">
        <v>80</v>
      </c>
      <c r="G10" s="33" t="s">
        <v>80</v>
      </c>
      <c r="H10" s="33">
        <v>95900.099999999991</v>
      </c>
      <c r="I10" s="33">
        <v>119515.84409375</v>
      </c>
      <c r="J10" s="33">
        <v>54196.416666666657</v>
      </c>
      <c r="K10" s="33">
        <v>156526.6</v>
      </c>
      <c r="L10" s="21">
        <v>49925.004166666666</v>
      </c>
      <c r="M10" s="21">
        <v>26054.840277777781</v>
      </c>
      <c r="N10" s="21">
        <v>21361.685049019608</v>
      </c>
      <c r="O10" s="21">
        <v>74956.399999999994</v>
      </c>
      <c r="P10" s="21">
        <v>62212.127930555558</v>
      </c>
      <c r="Q10" s="21">
        <v>72736.708988095241</v>
      </c>
      <c r="R10" s="21">
        <v>30834.316395833335</v>
      </c>
      <c r="S10" s="21">
        <v>20819.69125</v>
      </c>
      <c r="T10" s="21">
        <v>14876.651298095238</v>
      </c>
      <c r="U10" s="21">
        <v>21421.363333333331</v>
      </c>
      <c r="V10" s="21">
        <v>14054.324999999999</v>
      </c>
      <c r="W10" s="21">
        <v>27123.354552083329</v>
      </c>
      <c r="X10" s="21">
        <v>43632.191630208326</v>
      </c>
      <c r="Y10" s="21">
        <v>56033.468510416656</v>
      </c>
      <c r="Z10" s="21">
        <v>50001.552777777768</v>
      </c>
      <c r="AA10" s="21">
        <v>45727.537624999997</v>
      </c>
      <c r="AB10" s="21">
        <v>14054.324999999999</v>
      </c>
      <c r="AC10" s="21">
        <v>5693.4560486111113</v>
      </c>
      <c r="AD10" s="21">
        <v>17254.439687499998</v>
      </c>
      <c r="AE10" s="21">
        <v>13423.146906565657</v>
      </c>
      <c r="AF10" s="21">
        <v>15568.934197154475</v>
      </c>
      <c r="AG10" s="21">
        <v>9051.0670731707323</v>
      </c>
      <c r="AH10" s="21">
        <v>8151.6260162601639</v>
      </c>
      <c r="AI10" s="21">
        <v>59175.138333333329</v>
      </c>
      <c r="AJ10" s="21" t="s">
        <v>80</v>
      </c>
      <c r="AK10" s="21">
        <v>23070.679708333333</v>
      </c>
      <c r="AL10" s="21">
        <v>22531.126822916667</v>
      </c>
      <c r="AM10" s="21">
        <v>38598.871666666666</v>
      </c>
      <c r="AN10" s="21">
        <v>83085.862500000003</v>
      </c>
      <c r="AO10" s="21">
        <v>17628.721715714284</v>
      </c>
      <c r="AP10" s="32" t="s">
        <v>80</v>
      </c>
      <c r="AQ10" s="21">
        <v>18739.099999999999</v>
      </c>
      <c r="AR10" s="21">
        <v>22009.256666666668</v>
      </c>
      <c r="AS10" s="21">
        <v>17223.4375</v>
      </c>
      <c r="AT10" s="21">
        <v>12070.184999999999</v>
      </c>
      <c r="AU10" s="21">
        <v>29365.3125</v>
      </c>
      <c r="AV10" s="21">
        <v>4210.580065359477</v>
      </c>
      <c r="AW10" s="32" t="s">
        <v>80</v>
      </c>
      <c r="AX10" s="21">
        <v>12193.333333333332</v>
      </c>
      <c r="AY10" s="21">
        <v>16120</v>
      </c>
      <c r="AZ10" s="21">
        <v>14776.666666666666</v>
      </c>
      <c r="BA10" s="21" t="s">
        <v>80</v>
      </c>
      <c r="BB10" s="21" t="s">
        <v>80</v>
      </c>
      <c r="BC10" s="21">
        <v>35602.5</v>
      </c>
      <c r="BD10" s="21">
        <v>71976.111111111109</v>
      </c>
      <c r="BE10" s="21">
        <v>56504.697606000002</v>
      </c>
      <c r="BF10" s="21">
        <v>30933.333333333332</v>
      </c>
      <c r="BG10" s="21">
        <v>13681.21693121693</v>
      </c>
      <c r="BH10" s="21">
        <v>14213.164251207727</v>
      </c>
      <c r="BI10" s="21">
        <v>33621.173469387752</v>
      </c>
      <c r="BJ10" s="21">
        <v>8055.5555555555557</v>
      </c>
      <c r="BK10" s="21">
        <v>46209.375</v>
      </c>
      <c r="BL10" s="21">
        <v>362446.8</v>
      </c>
      <c r="BM10" s="21" t="s">
        <v>80</v>
      </c>
      <c r="BN10" s="21" t="s">
        <v>80</v>
      </c>
      <c r="BO10" s="21" t="s">
        <v>80</v>
      </c>
      <c r="BP10" s="21">
        <v>25925.925925925923</v>
      </c>
      <c r="BQ10" s="21">
        <v>10732.0618872549</v>
      </c>
      <c r="BR10" s="21">
        <v>81477.777777777766</v>
      </c>
      <c r="BS10" s="21">
        <v>75195.3125</v>
      </c>
      <c r="BT10" s="21" t="s">
        <v>80</v>
      </c>
      <c r="BU10" s="21">
        <v>130898.125</v>
      </c>
      <c r="BV10" s="21">
        <v>28819.021111111106</v>
      </c>
      <c r="BW10" s="21">
        <v>58830</v>
      </c>
      <c r="BX10" s="21">
        <v>66666.666666666672</v>
      </c>
      <c r="BY10" s="21">
        <v>12271.062271062272</v>
      </c>
      <c r="BZ10" s="21">
        <v>27857.142857142855</v>
      </c>
      <c r="CA10" s="21">
        <v>22857.142857142855</v>
      </c>
      <c r="CB10" s="21">
        <v>10978.260869565216</v>
      </c>
    </row>
    <row r="11" spans="1:80" x14ac:dyDescent="0.2">
      <c r="A11" s="42" t="s">
        <v>59</v>
      </c>
      <c r="B11" s="21">
        <v>40834.460440590061</v>
      </c>
      <c r="C11" s="21">
        <v>37171.025733333336</v>
      </c>
      <c r="D11" s="21">
        <v>19526.276542812499</v>
      </c>
      <c r="E11" s="32" t="s">
        <v>80</v>
      </c>
      <c r="F11" s="32" t="s">
        <v>80</v>
      </c>
      <c r="G11" s="33" t="s">
        <v>80</v>
      </c>
      <c r="H11" s="33">
        <v>107964.1611111111</v>
      </c>
      <c r="I11" s="33">
        <v>133990.68888888886</v>
      </c>
      <c r="J11" s="33">
        <v>54977.212500000001</v>
      </c>
      <c r="K11" s="33">
        <v>142074.22222222222</v>
      </c>
      <c r="L11" s="21">
        <v>58120.145375</v>
      </c>
      <c r="M11" s="21">
        <v>27861.597222222219</v>
      </c>
      <c r="N11" s="21">
        <v>19141.942401960783</v>
      </c>
      <c r="O11" s="21">
        <v>70547.199999999997</v>
      </c>
      <c r="P11" s="21">
        <v>62683.470535714288</v>
      </c>
      <c r="Q11" s="21">
        <v>73328.626591269844</v>
      </c>
      <c r="R11" s="21">
        <v>33416.109677083332</v>
      </c>
      <c r="S11" s="21">
        <v>25934.669444444444</v>
      </c>
      <c r="T11" s="21">
        <v>15487.085354166667</v>
      </c>
      <c r="U11" s="21">
        <v>25085.075546874999</v>
      </c>
      <c r="V11" s="21">
        <v>15554.677777777779</v>
      </c>
      <c r="W11" s="21">
        <v>27565.045505952381</v>
      </c>
      <c r="X11" s="21">
        <v>44470.915625000001</v>
      </c>
      <c r="Y11" s="21">
        <v>54362.680249999998</v>
      </c>
      <c r="Z11" s="21">
        <v>51716.241666666669</v>
      </c>
      <c r="AA11" s="21">
        <v>44331.199099999998</v>
      </c>
      <c r="AB11" s="21">
        <v>15554.677777777779</v>
      </c>
      <c r="AC11" s="21">
        <v>5909.0360746527786</v>
      </c>
      <c r="AD11" s="21">
        <v>16626.574856547617</v>
      </c>
      <c r="AE11" s="21">
        <v>11864.040584415585</v>
      </c>
      <c r="AF11" s="21">
        <v>14184.74974593496</v>
      </c>
      <c r="AG11" s="21">
        <v>8630.5894308943098</v>
      </c>
      <c r="AH11" s="21">
        <v>7297.7642276422757</v>
      </c>
      <c r="AI11" s="21">
        <v>34883.202083333337</v>
      </c>
      <c r="AJ11" s="21" t="s">
        <v>80</v>
      </c>
      <c r="AK11" s="21">
        <v>18024.809600000001</v>
      </c>
      <c r="AL11" s="21">
        <v>22210.024536458332</v>
      </c>
      <c r="AM11" s="21">
        <v>33288.872106666669</v>
      </c>
      <c r="AN11" s="21">
        <v>66275.787499999991</v>
      </c>
      <c r="AO11" s="21">
        <v>16012.887557407408</v>
      </c>
      <c r="AP11" s="32" t="s">
        <v>80</v>
      </c>
      <c r="AQ11" s="21">
        <v>20300.691666666666</v>
      </c>
      <c r="AR11" s="21">
        <v>20829.795666666669</v>
      </c>
      <c r="AS11" s="21">
        <v>18371.666666666668</v>
      </c>
      <c r="AT11" s="21">
        <v>9459.7242638888893</v>
      </c>
      <c r="AU11" s="21">
        <v>28686.250000000004</v>
      </c>
      <c r="AV11" s="21">
        <v>3685.661764705882</v>
      </c>
      <c r="AW11" s="32" t="s">
        <v>80</v>
      </c>
      <c r="AX11" s="21">
        <v>8680</v>
      </c>
      <c r="AY11" s="21">
        <v>17360</v>
      </c>
      <c r="AZ11" s="21">
        <v>21390</v>
      </c>
      <c r="BA11" s="21" t="s">
        <v>80</v>
      </c>
      <c r="BB11" s="21" t="s">
        <v>80</v>
      </c>
      <c r="BC11" s="21">
        <v>29619.791666666672</v>
      </c>
      <c r="BD11" s="21">
        <v>79631.225142857147</v>
      </c>
      <c r="BE11" s="21">
        <v>59062.5</v>
      </c>
      <c r="BF11" s="21">
        <v>29833.749999999996</v>
      </c>
      <c r="BG11" s="21">
        <v>15566.005291005289</v>
      </c>
      <c r="BH11" s="21">
        <v>15900.362318840578</v>
      </c>
      <c r="BI11" s="21">
        <v>31076.666666666664</v>
      </c>
      <c r="BJ11" s="21" t="s">
        <v>80</v>
      </c>
      <c r="BK11" s="21">
        <v>46424.687500000007</v>
      </c>
      <c r="BL11" s="21">
        <v>425765</v>
      </c>
      <c r="BM11" s="21" t="s">
        <v>80</v>
      </c>
      <c r="BN11" s="21">
        <v>11111.111111111109</v>
      </c>
      <c r="BO11" s="21" t="s">
        <v>80</v>
      </c>
      <c r="BP11" s="21">
        <v>33333.333333333328</v>
      </c>
      <c r="BQ11" s="21">
        <v>15071.997549019605</v>
      </c>
      <c r="BR11" s="21">
        <v>90145.75</v>
      </c>
      <c r="BS11" s="21">
        <v>76736.054421768698</v>
      </c>
      <c r="BT11" s="21" t="s">
        <v>80</v>
      </c>
      <c r="BU11" s="21">
        <v>117946.09999999999</v>
      </c>
      <c r="BV11" s="21">
        <v>27569.747777777775</v>
      </c>
      <c r="BW11" s="21">
        <v>55782.500000000007</v>
      </c>
      <c r="BX11" s="21">
        <v>130000</v>
      </c>
      <c r="BY11" s="21">
        <v>12545.787545787547</v>
      </c>
      <c r="BZ11" s="21">
        <v>25714.28571428571</v>
      </c>
      <c r="CA11" s="21">
        <v>21785.714285714283</v>
      </c>
      <c r="CB11" s="21">
        <v>9420.2898550724622</v>
      </c>
    </row>
    <row r="12" spans="1:80" x14ac:dyDescent="0.2">
      <c r="A12" s="42" t="s">
        <v>60</v>
      </c>
      <c r="B12" s="21">
        <v>41752.164910431042</v>
      </c>
      <c r="C12" s="21">
        <v>35079.595200000003</v>
      </c>
      <c r="D12" s="21">
        <v>19957.141499999998</v>
      </c>
      <c r="E12" s="32" t="s">
        <v>80</v>
      </c>
      <c r="F12" s="32" t="s">
        <v>80</v>
      </c>
      <c r="G12" s="33" t="s">
        <v>80</v>
      </c>
      <c r="H12" s="33">
        <v>94493.748916666664</v>
      </c>
      <c r="I12" s="33">
        <v>136384.82324999999</v>
      </c>
      <c r="J12" s="33">
        <v>73486.666666666672</v>
      </c>
      <c r="K12" s="33">
        <v>133874.33499999999</v>
      </c>
      <c r="L12" s="21">
        <v>58082.024166666655</v>
      </c>
      <c r="M12" s="21">
        <v>25133.924833333334</v>
      </c>
      <c r="N12" s="21">
        <v>18872.028186274507</v>
      </c>
      <c r="O12" s="21">
        <v>50154.65</v>
      </c>
      <c r="P12" s="21">
        <v>61581.826666666668</v>
      </c>
      <c r="Q12" s="21">
        <v>72108.791666666672</v>
      </c>
      <c r="R12" s="21">
        <v>29993.582999999999</v>
      </c>
      <c r="S12" s="21">
        <v>20392.55</v>
      </c>
      <c r="T12" s="21">
        <v>13085.025893476188</v>
      </c>
      <c r="U12" s="21">
        <v>25762.802502777777</v>
      </c>
      <c r="V12" s="21">
        <v>15937.420833333332</v>
      </c>
      <c r="W12" s="21">
        <v>29783.181487499998</v>
      </c>
      <c r="X12" s="21">
        <v>43990.22096666666</v>
      </c>
      <c r="Y12" s="21">
        <v>53209.490733333332</v>
      </c>
      <c r="Z12" s="21">
        <v>48942.119999999995</v>
      </c>
      <c r="AA12" s="21">
        <v>42354.775199999996</v>
      </c>
      <c r="AB12" s="21">
        <v>15937.420833333332</v>
      </c>
      <c r="AC12" s="21">
        <v>5414.3215381944447</v>
      </c>
      <c r="AD12" s="21">
        <v>16635.61415396825</v>
      </c>
      <c r="AE12" s="21">
        <v>11823.002575757575</v>
      </c>
      <c r="AF12" s="21">
        <v>13265.353150406507</v>
      </c>
      <c r="AG12" s="21">
        <v>8552.4878048780483</v>
      </c>
      <c r="AH12" s="21">
        <v>7380.0813008130081</v>
      </c>
      <c r="AI12" s="21">
        <v>30732.124</v>
      </c>
      <c r="AJ12" s="21">
        <v>176368</v>
      </c>
      <c r="AK12" s="21">
        <v>22619.196</v>
      </c>
      <c r="AL12" s="21">
        <v>25115.67585416666</v>
      </c>
      <c r="AM12" s="21">
        <v>32275.968636666661</v>
      </c>
      <c r="AN12" s="21">
        <v>58311.67</v>
      </c>
      <c r="AO12" s="21">
        <v>17544.182304444443</v>
      </c>
      <c r="AP12" s="32" t="s">
        <v>80</v>
      </c>
      <c r="AQ12" s="21">
        <v>20355.806666666664</v>
      </c>
      <c r="AR12" s="21">
        <v>23908.886999999999</v>
      </c>
      <c r="AS12" s="21">
        <v>19006.509814814814</v>
      </c>
      <c r="AT12" s="21">
        <v>9586.4887638888904</v>
      </c>
      <c r="AU12" s="21">
        <v>32754</v>
      </c>
      <c r="AV12" s="21">
        <v>4764.0931372549012</v>
      </c>
      <c r="AW12" s="32" t="s">
        <v>80</v>
      </c>
      <c r="AX12" s="21" t="s">
        <v>80</v>
      </c>
      <c r="AY12" s="21" t="s">
        <v>80</v>
      </c>
      <c r="AZ12" s="21" t="s">
        <v>80</v>
      </c>
      <c r="BA12" s="21" t="s">
        <v>80</v>
      </c>
      <c r="BB12" s="21" t="s">
        <v>80</v>
      </c>
      <c r="BC12" s="21">
        <v>38352</v>
      </c>
      <c r="BD12" s="21">
        <v>72618.104889600014</v>
      </c>
      <c r="BE12" s="21">
        <v>52731</v>
      </c>
      <c r="BF12" s="21">
        <v>32190</v>
      </c>
      <c r="BG12" s="21">
        <v>22094.618055555555</v>
      </c>
      <c r="BH12" s="21">
        <v>17874.396135265695</v>
      </c>
      <c r="BI12" s="21">
        <v>23922.932936507936</v>
      </c>
      <c r="BJ12" s="21" t="s">
        <v>80</v>
      </c>
      <c r="BK12" s="21">
        <v>28354.982333333333</v>
      </c>
      <c r="BL12" s="21">
        <v>242675</v>
      </c>
      <c r="BM12" s="21" t="s">
        <v>80</v>
      </c>
      <c r="BN12" s="21">
        <v>16666.666666666664</v>
      </c>
      <c r="BO12" s="21">
        <v>4000</v>
      </c>
      <c r="BP12" s="21">
        <v>34567.901234567893</v>
      </c>
      <c r="BQ12" s="21">
        <v>7533.7071078431372</v>
      </c>
      <c r="BR12" s="21">
        <v>94383.055555555562</v>
      </c>
      <c r="BS12" s="21">
        <v>55217.103174603159</v>
      </c>
      <c r="BT12" s="21" t="s">
        <v>80</v>
      </c>
      <c r="BU12" s="21">
        <v>117394.95</v>
      </c>
      <c r="BV12" s="21">
        <v>26164.192800000001</v>
      </c>
      <c r="BW12" s="21">
        <v>59148</v>
      </c>
      <c r="BX12" s="21">
        <v>138888.88888888891</v>
      </c>
      <c r="BY12" s="21">
        <v>12362.637362637362</v>
      </c>
      <c r="BZ12" s="21" t="s">
        <v>80</v>
      </c>
      <c r="CA12" s="21">
        <v>15142.857142857141</v>
      </c>
      <c r="CB12" s="21">
        <v>11956.521739130434</v>
      </c>
    </row>
    <row r="13" spans="1:80" x14ac:dyDescent="0.2">
      <c r="A13" s="42" t="s">
        <v>61</v>
      </c>
      <c r="B13" s="21">
        <v>41712.445381796511</v>
      </c>
      <c r="C13" s="21">
        <v>36238.112499999996</v>
      </c>
      <c r="D13" s="21">
        <v>19740.528067708336</v>
      </c>
      <c r="E13" s="32" t="s">
        <v>80</v>
      </c>
      <c r="F13" s="32" t="s">
        <v>80</v>
      </c>
      <c r="G13" s="33">
        <v>176368</v>
      </c>
      <c r="H13" s="33">
        <v>111179.20277777778</v>
      </c>
      <c r="I13" s="33">
        <v>123649.124625</v>
      </c>
      <c r="J13" s="33">
        <v>73976.577777777769</v>
      </c>
      <c r="K13" s="33">
        <v>141094.39999999999</v>
      </c>
      <c r="L13" s="21">
        <v>50705.799999999996</v>
      </c>
      <c r="M13" s="21">
        <v>26546.638888888887</v>
      </c>
      <c r="N13" s="21">
        <v>19406.546160130722</v>
      </c>
      <c r="O13" s="21">
        <v>44092</v>
      </c>
      <c r="P13" s="21">
        <v>60259.066666666666</v>
      </c>
      <c r="Q13" s="21">
        <v>72231.26944444445</v>
      </c>
      <c r="R13" s="21">
        <v>29425.286111111109</v>
      </c>
      <c r="S13" s="21">
        <v>18922.816666666666</v>
      </c>
      <c r="T13" s="21">
        <v>12051.393409523807</v>
      </c>
      <c r="U13" s="21">
        <v>26798.922401041666</v>
      </c>
      <c r="V13" s="21">
        <v>17453.083333333332</v>
      </c>
      <c r="W13" s="21">
        <v>36729.860777777772</v>
      </c>
      <c r="X13" s="21">
        <v>46991.048999999999</v>
      </c>
      <c r="Y13" s="21">
        <v>59887.499708333329</v>
      </c>
      <c r="Z13" s="21">
        <v>49030.916388888887</v>
      </c>
      <c r="AA13" s="21">
        <v>45104.27883333333</v>
      </c>
      <c r="AB13" s="21">
        <v>17453.083333333332</v>
      </c>
      <c r="AC13" s="21">
        <v>5364.7180381944436</v>
      </c>
      <c r="AD13" s="21">
        <v>16365.303875826718</v>
      </c>
      <c r="AE13" s="21">
        <v>12554.528939393938</v>
      </c>
      <c r="AF13" s="21">
        <v>13577.902693089432</v>
      </c>
      <c r="AG13" s="21">
        <v>9155.1829268292695</v>
      </c>
      <c r="AH13" s="21">
        <v>8179.0650406504064</v>
      </c>
      <c r="AI13" s="21">
        <v>30533.71</v>
      </c>
      <c r="AJ13" s="21">
        <v>203925.5</v>
      </c>
      <c r="AK13" s="21">
        <v>20571.112017920001</v>
      </c>
      <c r="AL13" s="21">
        <v>26550.158552083336</v>
      </c>
      <c r="AM13" s="21">
        <v>29800.374305555553</v>
      </c>
      <c r="AN13" s="21">
        <v>52910.400000000001</v>
      </c>
      <c r="AO13" s="21">
        <v>12736.617208333331</v>
      </c>
      <c r="AP13" s="32" t="s">
        <v>80</v>
      </c>
      <c r="AQ13" s="21">
        <v>18600.087722222219</v>
      </c>
      <c r="AR13" s="21">
        <v>20250.93506944444</v>
      </c>
      <c r="AS13" s="21">
        <v>18153.503124999999</v>
      </c>
      <c r="AT13" s="21">
        <v>6886.6192499999997</v>
      </c>
      <c r="AU13" s="21">
        <v>31535</v>
      </c>
      <c r="AV13" s="21">
        <v>4662.9901960784309</v>
      </c>
      <c r="AW13" s="32" t="s">
        <v>80</v>
      </c>
      <c r="AX13" s="21">
        <v>11160</v>
      </c>
      <c r="AY13" s="21" t="s">
        <v>80</v>
      </c>
      <c r="AZ13" s="21" t="s">
        <v>80</v>
      </c>
      <c r="BA13" s="21">
        <v>37200</v>
      </c>
      <c r="BB13" s="21" t="s">
        <v>80</v>
      </c>
      <c r="BC13" s="21">
        <v>56163.041666666664</v>
      </c>
      <c r="BD13" s="21">
        <v>69260.833333333328</v>
      </c>
      <c r="BE13" s="21">
        <v>52398.28125</v>
      </c>
      <c r="BF13" s="21">
        <v>29580</v>
      </c>
      <c r="BG13" s="21">
        <v>19279.513888888891</v>
      </c>
      <c r="BH13" s="21">
        <v>20516.304347826084</v>
      </c>
      <c r="BI13" s="21">
        <v>24856.398809523809</v>
      </c>
      <c r="BJ13" s="21" t="s">
        <v>80</v>
      </c>
      <c r="BK13" s="21">
        <v>27714.583333333339</v>
      </c>
      <c r="BL13" s="21">
        <v>339941.4444444445</v>
      </c>
      <c r="BM13" s="21" t="s">
        <v>80</v>
      </c>
      <c r="BN13" s="21" t="s">
        <v>80</v>
      </c>
      <c r="BO13" s="21" t="s">
        <v>80</v>
      </c>
      <c r="BP13" s="21">
        <v>28703.703703703701</v>
      </c>
      <c r="BQ13" s="21">
        <v>7023.2843137254895</v>
      </c>
      <c r="BR13" s="21">
        <v>58034.166666666657</v>
      </c>
      <c r="BS13" s="21">
        <v>32216.283068783061</v>
      </c>
      <c r="BT13" s="21">
        <v>17636.8</v>
      </c>
      <c r="BU13" s="21">
        <v>117119.375</v>
      </c>
      <c r="BV13" s="21">
        <v>27860.632499999996</v>
      </c>
      <c r="BW13" s="21">
        <v>36570</v>
      </c>
      <c r="BX13" s="21">
        <v>55555.555555555555</v>
      </c>
      <c r="BY13" s="21">
        <v>12087.912087912087</v>
      </c>
      <c r="BZ13" s="21" t="s">
        <v>80</v>
      </c>
      <c r="CA13" s="21">
        <v>15535.714285714284</v>
      </c>
      <c r="CB13" s="21" t="s">
        <v>80</v>
      </c>
    </row>
    <row r="14" spans="1:80" x14ac:dyDescent="0.2">
      <c r="A14" s="42" t="s">
        <v>62</v>
      </c>
      <c r="B14" s="21">
        <v>42088.951595509876</v>
      </c>
      <c r="C14" s="21">
        <v>36651.474999999999</v>
      </c>
      <c r="D14" s="21">
        <v>19825.653185208335</v>
      </c>
      <c r="E14" s="32" t="s">
        <v>80</v>
      </c>
      <c r="F14" s="32" t="s">
        <v>80</v>
      </c>
      <c r="G14" s="33" t="s">
        <v>80</v>
      </c>
      <c r="H14" s="33">
        <v>108742.81358333332</v>
      </c>
      <c r="I14" s="33">
        <v>115841.80929999999</v>
      </c>
      <c r="J14" s="33">
        <v>73486.666666666672</v>
      </c>
      <c r="K14" s="33">
        <v>154322</v>
      </c>
      <c r="L14" s="21">
        <v>52063.772361111107</v>
      </c>
      <c r="M14" s="21">
        <v>25009.375</v>
      </c>
      <c r="N14" s="21">
        <v>19124.070669934637</v>
      </c>
      <c r="O14" s="21">
        <v>56217.299999999996</v>
      </c>
      <c r="P14" s="21">
        <v>56768.082566666671</v>
      </c>
      <c r="Q14" s="21">
        <v>69729.660833333342</v>
      </c>
      <c r="R14" s="21">
        <v>27471.765555555554</v>
      </c>
      <c r="S14" s="21">
        <v>19290.25</v>
      </c>
      <c r="T14" s="21">
        <v>12502.8774328</v>
      </c>
      <c r="U14" s="21">
        <v>28520.060510416664</v>
      </c>
      <c r="V14" s="21">
        <v>17315.295833333334</v>
      </c>
      <c r="W14" s="21">
        <v>35979.531291666666</v>
      </c>
      <c r="X14" s="21">
        <v>47024.23282291666</v>
      </c>
      <c r="Y14" s="21">
        <v>63985.0703125</v>
      </c>
      <c r="Z14" s="21">
        <v>53002.258333333331</v>
      </c>
      <c r="AA14" s="21">
        <v>47095.767500000002</v>
      </c>
      <c r="AB14" s="21">
        <v>17315.295833333334</v>
      </c>
      <c r="AC14" s="21">
        <v>4984.1757552083327</v>
      </c>
      <c r="AD14" s="21">
        <v>16328.781075396824</v>
      </c>
      <c r="AE14" s="21">
        <v>13983.343560606059</v>
      </c>
      <c r="AF14" s="21">
        <v>12975.260416666666</v>
      </c>
      <c r="AG14" s="21">
        <v>7675.6859756097565</v>
      </c>
      <c r="AH14" s="21">
        <v>7278.7601626016276</v>
      </c>
      <c r="AI14" s="21">
        <v>31308.381944444438</v>
      </c>
      <c r="AJ14" s="21">
        <v>176368</v>
      </c>
      <c r="AK14" s="21">
        <v>21360.920549999999</v>
      </c>
      <c r="AL14" s="21">
        <v>20125.029663571426</v>
      </c>
      <c r="AM14" s="21">
        <v>30692.931111111113</v>
      </c>
      <c r="AN14" s="21">
        <v>40233.949999999997</v>
      </c>
      <c r="AO14" s="21">
        <v>14124.872199999998</v>
      </c>
      <c r="AP14" s="32" t="s">
        <v>80</v>
      </c>
      <c r="AQ14" s="21">
        <v>15984.880972222221</v>
      </c>
      <c r="AR14" s="21">
        <v>17952.792666666668</v>
      </c>
      <c r="AS14" s="21">
        <v>17306.11</v>
      </c>
      <c r="AT14" s="21">
        <v>6977.4855133333322</v>
      </c>
      <c r="AU14" s="21">
        <v>26930.625</v>
      </c>
      <c r="AV14" s="21">
        <v>3751.685049019608</v>
      </c>
      <c r="AW14" s="32" t="s">
        <v>80</v>
      </c>
      <c r="AX14" s="21">
        <v>11225.444444444443</v>
      </c>
      <c r="AY14" s="21" t="s">
        <v>80</v>
      </c>
      <c r="AZ14" s="21" t="s">
        <v>80</v>
      </c>
      <c r="BA14" s="21">
        <v>26195</v>
      </c>
      <c r="BB14" s="21" t="s">
        <v>80</v>
      </c>
      <c r="BC14" s="21">
        <v>41092.6875</v>
      </c>
      <c r="BD14" s="21">
        <v>55353.133333333331</v>
      </c>
      <c r="BE14" s="21">
        <v>49966.875</v>
      </c>
      <c r="BF14" s="21">
        <v>30450</v>
      </c>
      <c r="BG14" s="21">
        <v>16420.138888888891</v>
      </c>
      <c r="BH14" s="21">
        <v>16262.13768115942</v>
      </c>
      <c r="BI14" s="21">
        <v>21647.746598639449</v>
      </c>
      <c r="BJ14" s="21" t="s">
        <v>80</v>
      </c>
      <c r="BK14" s="21">
        <v>32893.125</v>
      </c>
      <c r="BL14" s="21">
        <v>278813.59999999998</v>
      </c>
      <c r="BM14" s="21" t="s">
        <v>80</v>
      </c>
      <c r="BN14" s="21" t="s">
        <v>80</v>
      </c>
      <c r="BO14" s="21" t="s">
        <v>80</v>
      </c>
      <c r="BP14" s="21">
        <v>28587.96296296296</v>
      </c>
      <c r="BQ14" s="21">
        <v>7071.844362745097</v>
      </c>
      <c r="BR14" s="21">
        <v>57288.095238095237</v>
      </c>
      <c r="BS14" s="21">
        <v>25108.866476190473</v>
      </c>
      <c r="BT14" s="21">
        <v>15983.35</v>
      </c>
      <c r="BU14" s="21">
        <v>115741.5</v>
      </c>
      <c r="BV14" s="21">
        <v>25931.607499999998</v>
      </c>
      <c r="BW14" s="21">
        <v>36923.333333333328</v>
      </c>
      <c r="BX14" s="21">
        <v>50000</v>
      </c>
      <c r="BY14" s="21">
        <v>12087.912087912087</v>
      </c>
      <c r="BZ14" s="21" t="s">
        <v>80</v>
      </c>
      <c r="CA14" s="21">
        <v>16428.571428571428</v>
      </c>
      <c r="CB14" s="21">
        <v>9420.2898550724622</v>
      </c>
    </row>
    <row r="15" spans="1:80" x14ac:dyDescent="0.2">
      <c r="A15" s="42" t="s">
        <v>63</v>
      </c>
      <c r="B15" s="21">
        <v>41787.573167637172</v>
      </c>
      <c r="C15" s="21">
        <v>36923.37566666666</v>
      </c>
      <c r="D15" s="21">
        <v>20358.045713541665</v>
      </c>
      <c r="E15" s="32" t="s">
        <v>80</v>
      </c>
      <c r="F15" s="32" t="s">
        <v>80</v>
      </c>
      <c r="G15" s="33" t="s">
        <v>80</v>
      </c>
      <c r="H15" s="33">
        <v>101158.98958333334</v>
      </c>
      <c r="I15" s="33">
        <v>118521.82210416665</v>
      </c>
      <c r="J15" s="33">
        <v>85795.683333333334</v>
      </c>
      <c r="K15" s="33">
        <v>128417.95</v>
      </c>
      <c r="L15" s="21">
        <v>53400.311111111107</v>
      </c>
      <c r="M15" s="21">
        <v>25871.333333333332</v>
      </c>
      <c r="N15" s="21">
        <v>21647.85539215686</v>
      </c>
      <c r="O15" s="21">
        <v>72751.8</v>
      </c>
      <c r="P15" s="21">
        <v>61169.989014999999</v>
      </c>
      <c r="Q15" s="21">
        <v>74439.696874999994</v>
      </c>
      <c r="R15" s="21">
        <v>29657.119047619046</v>
      </c>
      <c r="S15" s="21">
        <v>19979.1875</v>
      </c>
      <c r="T15" s="21">
        <v>13824.76052690476</v>
      </c>
      <c r="U15" s="21">
        <v>28593.145296874998</v>
      </c>
      <c r="V15" s="21">
        <v>16932.552777777779</v>
      </c>
      <c r="W15" s="21">
        <v>33797.436583333329</v>
      </c>
      <c r="X15" s="21">
        <v>50288.074229166668</v>
      </c>
      <c r="Y15" s="21">
        <v>65129.395499999999</v>
      </c>
      <c r="Z15" s="21">
        <v>57319.6</v>
      </c>
      <c r="AA15" s="21">
        <v>50010.248699999996</v>
      </c>
      <c r="AB15" s="21">
        <v>16932.552777777779</v>
      </c>
      <c r="AC15" s="21">
        <v>4758.6444097222229</v>
      </c>
      <c r="AD15" s="21">
        <v>16575.4571521164</v>
      </c>
      <c r="AE15" s="21">
        <v>12901.920454545454</v>
      </c>
      <c r="AF15" s="21">
        <v>12903.150406504066</v>
      </c>
      <c r="AG15" s="21">
        <v>7542.6829268292686</v>
      </c>
      <c r="AH15" s="21">
        <v>6581.5548780487807</v>
      </c>
      <c r="AI15" s="21">
        <v>34630.591666666667</v>
      </c>
      <c r="AJ15" s="21" t="s">
        <v>80</v>
      </c>
      <c r="AK15" s="21">
        <v>21667.084374999999</v>
      </c>
      <c r="AL15" s="21">
        <v>17974.829953247619</v>
      </c>
      <c r="AM15" s="21">
        <v>26190.648000000001</v>
      </c>
      <c r="AN15" s="21">
        <v>48638.987499999996</v>
      </c>
      <c r="AO15" s="21">
        <v>15790.217854166665</v>
      </c>
      <c r="AP15" s="32" t="s">
        <v>80</v>
      </c>
      <c r="AQ15" s="21">
        <v>22046</v>
      </c>
      <c r="AR15" s="21">
        <v>16398.779312499999</v>
      </c>
      <c r="AS15" s="21">
        <v>14176.802777777777</v>
      </c>
      <c r="AT15" s="21">
        <v>6820.4812499999998</v>
      </c>
      <c r="AU15" s="21">
        <v>24446.25</v>
      </c>
      <c r="AV15" s="21">
        <v>4055.2389705882351</v>
      </c>
      <c r="AW15" s="32" t="s">
        <v>80</v>
      </c>
      <c r="AX15" s="21">
        <v>8243.3908333333329</v>
      </c>
      <c r="AY15" s="21">
        <v>8680</v>
      </c>
      <c r="AZ15" s="21" t="s">
        <v>80</v>
      </c>
      <c r="BA15" s="21">
        <v>28898.888888888883</v>
      </c>
      <c r="BB15" s="21" t="s">
        <v>80</v>
      </c>
      <c r="BC15" s="21">
        <v>53903.125</v>
      </c>
      <c r="BD15" s="21">
        <v>82365.944444444453</v>
      </c>
      <c r="BE15" s="21">
        <v>51030</v>
      </c>
      <c r="BF15" s="21">
        <v>35778.75</v>
      </c>
      <c r="BG15" s="21">
        <v>13503.092592592595</v>
      </c>
      <c r="BH15" s="21">
        <v>16983.695652173912</v>
      </c>
      <c r="BI15" s="21">
        <v>21941.468253968254</v>
      </c>
      <c r="BJ15" s="21" t="s">
        <v>80</v>
      </c>
      <c r="BK15" s="21">
        <v>21995.000000000004</v>
      </c>
      <c r="BL15" s="21">
        <v>263160</v>
      </c>
      <c r="BM15" s="21" t="s">
        <v>80</v>
      </c>
      <c r="BN15" s="21" t="s">
        <v>80</v>
      </c>
      <c r="BO15" s="21" t="s">
        <v>80</v>
      </c>
      <c r="BP15" s="21">
        <v>25462.96296296296</v>
      </c>
      <c r="BQ15" s="21">
        <v>6372.5490196078435</v>
      </c>
      <c r="BR15" s="21">
        <v>16675</v>
      </c>
      <c r="BS15" s="21">
        <v>26786.84523809524</v>
      </c>
      <c r="BT15" s="21" t="s">
        <v>80</v>
      </c>
      <c r="BU15" s="21">
        <v>117394.95</v>
      </c>
      <c r="BV15" s="21">
        <v>25885.67833333333</v>
      </c>
      <c r="BW15" s="21">
        <v>44221.875</v>
      </c>
      <c r="BX15" s="21">
        <v>51111.111111111109</v>
      </c>
      <c r="BY15" s="21">
        <v>12087.912087912087</v>
      </c>
      <c r="BZ15" s="21" t="s">
        <v>80</v>
      </c>
      <c r="CA15" s="21">
        <v>14696.428571428571</v>
      </c>
      <c r="CB15" s="21">
        <v>9782.608695652174</v>
      </c>
    </row>
    <row r="16" spans="1:80" x14ac:dyDescent="0.2">
      <c r="A16" s="42" t="s">
        <v>64</v>
      </c>
      <c r="B16" s="21">
        <v>43061.915449857486</v>
      </c>
      <c r="C16" s="21">
        <v>37331.226666666676</v>
      </c>
      <c r="D16" s="21">
        <v>21037.165854166666</v>
      </c>
      <c r="E16" s="32" t="s">
        <v>80</v>
      </c>
      <c r="F16" s="32" t="s">
        <v>80</v>
      </c>
      <c r="G16" s="33" t="s">
        <v>80</v>
      </c>
      <c r="H16" s="33">
        <v>95373.445555555532</v>
      </c>
      <c r="I16" s="33">
        <v>119461.7625</v>
      </c>
      <c r="J16" s="33">
        <v>55115</v>
      </c>
      <c r="K16" s="33">
        <v>128693.52499999999</v>
      </c>
      <c r="L16" s="21">
        <v>53890.222222222219</v>
      </c>
      <c r="M16" s="21">
        <v>24915</v>
      </c>
      <c r="N16" s="21">
        <v>20228.725490196081</v>
      </c>
      <c r="O16" s="21">
        <v>67607.733333333323</v>
      </c>
      <c r="P16" s="21">
        <v>58424.196458333325</v>
      </c>
      <c r="Q16" s="21">
        <v>75209.010416666672</v>
      </c>
      <c r="R16" s="21">
        <v>34432.112053571429</v>
      </c>
      <c r="S16" s="21">
        <v>20989.629166666666</v>
      </c>
      <c r="T16" s="21">
        <v>16357.475869047616</v>
      </c>
      <c r="U16" s="21">
        <v>25640.186937499999</v>
      </c>
      <c r="V16" s="21">
        <v>18463.524999999998</v>
      </c>
      <c r="W16" s="21">
        <v>37728.667055555561</v>
      </c>
      <c r="X16" s="21">
        <v>53853.210968749998</v>
      </c>
      <c r="Y16" s="21">
        <v>70977.441468749996</v>
      </c>
      <c r="Z16" s="21">
        <v>61085.791666666672</v>
      </c>
      <c r="AA16" s="21">
        <v>54050.361916666669</v>
      </c>
      <c r="AB16" s="21">
        <v>18463.524999999998</v>
      </c>
      <c r="AC16" s="21">
        <v>5065.2215972222211</v>
      </c>
      <c r="AD16" s="21">
        <v>16140.143426587303</v>
      </c>
      <c r="AE16" s="21">
        <v>12922.79734848485</v>
      </c>
      <c r="AF16" s="21">
        <v>13574.383892276423</v>
      </c>
      <c r="AG16" s="21">
        <v>7723.577235772359</v>
      </c>
      <c r="AH16" s="21">
        <v>6114.49864498645</v>
      </c>
      <c r="AI16" s="21">
        <v>42346.691666666666</v>
      </c>
      <c r="AJ16" s="21" t="s">
        <v>80</v>
      </c>
      <c r="AK16" s="21">
        <v>21977.106250000001</v>
      </c>
      <c r="AL16" s="21">
        <v>21308.836875000001</v>
      </c>
      <c r="AM16" s="21">
        <v>24250.6</v>
      </c>
      <c r="AN16" s="21">
        <v>52979.293749999997</v>
      </c>
      <c r="AO16" s="21">
        <v>17920.642250000001</v>
      </c>
      <c r="AP16" s="32" t="s">
        <v>80</v>
      </c>
      <c r="AQ16" s="21">
        <v>15015.775555555558</v>
      </c>
      <c r="AR16" s="21">
        <v>18821.772499999999</v>
      </c>
      <c r="AS16" s="21">
        <v>12814.237499999999</v>
      </c>
      <c r="AT16" s="21">
        <v>8912.0954999999994</v>
      </c>
      <c r="AU16" s="21">
        <v>27079.6875</v>
      </c>
      <c r="AV16" s="21">
        <v>4689.5424836601305</v>
      </c>
      <c r="AW16" s="32" t="s">
        <v>80</v>
      </c>
      <c r="AX16" s="21">
        <v>6873.637380952382</v>
      </c>
      <c r="AY16" s="21">
        <v>12408.266666666666</v>
      </c>
      <c r="AZ16" s="21" t="s">
        <v>80</v>
      </c>
      <c r="BA16" s="21">
        <v>14750.833333333332</v>
      </c>
      <c r="BB16" s="21" t="s">
        <v>80</v>
      </c>
      <c r="BC16" s="21">
        <v>37247.5</v>
      </c>
      <c r="BD16" s="21">
        <v>82865.555555555577</v>
      </c>
      <c r="BE16" s="21">
        <v>56542.499999999993</v>
      </c>
      <c r="BF16" s="21">
        <v>38425</v>
      </c>
      <c r="BG16" s="21">
        <v>13093.287037037036</v>
      </c>
      <c r="BH16" s="21">
        <v>17753.623188405796</v>
      </c>
      <c r="BI16" s="21">
        <v>26794.940476190473</v>
      </c>
      <c r="BJ16" s="21" t="s">
        <v>80</v>
      </c>
      <c r="BK16" s="21">
        <v>21763.125</v>
      </c>
      <c r="BL16" s="21">
        <v>310634.2</v>
      </c>
      <c r="BM16" s="21" t="s">
        <v>80</v>
      </c>
      <c r="BN16" s="21" t="s">
        <v>80</v>
      </c>
      <c r="BO16" s="21" t="s">
        <v>80</v>
      </c>
      <c r="BP16" s="21">
        <v>23186.728395061727</v>
      </c>
      <c r="BQ16" s="21">
        <v>6682.7512254901967</v>
      </c>
      <c r="BR16" s="21">
        <v>20095.5</v>
      </c>
      <c r="BS16" s="21">
        <v>33943.962585034016</v>
      </c>
      <c r="BT16" s="21" t="s">
        <v>80</v>
      </c>
      <c r="BU16" s="21">
        <v>115741.5</v>
      </c>
      <c r="BV16" s="21">
        <v>28260.216249999998</v>
      </c>
      <c r="BW16" s="21">
        <v>34803.333333333328</v>
      </c>
      <c r="BX16" s="21">
        <v>85055.555555555562</v>
      </c>
      <c r="BY16" s="21">
        <v>12087.912087912087</v>
      </c>
      <c r="BZ16" s="21" t="s">
        <v>80</v>
      </c>
      <c r="CA16" s="21">
        <v>13928.571428571428</v>
      </c>
      <c r="CB16" s="21">
        <v>7608.695652173913</v>
      </c>
    </row>
    <row r="17" spans="1:80" x14ac:dyDescent="0.2">
      <c r="A17" s="41" t="s">
        <v>65</v>
      </c>
      <c r="B17" s="21">
        <v>42409.836608163489</v>
      </c>
      <c r="C17" s="21">
        <v>38486.804499999998</v>
      </c>
      <c r="D17" s="21">
        <v>20386.3495625</v>
      </c>
      <c r="E17" s="32" t="s">
        <v>80</v>
      </c>
      <c r="F17" s="32" t="s">
        <v>80</v>
      </c>
      <c r="G17" s="33">
        <v>173612.25</v>
      </c>
      <c r="H17" s="33">
        <v>100234.2058125</v>
      </c>
      <c r="I17" s="33">
        <v>117904.76375</v>
      </c>
      <c r="J17" s="33">
        <v>72996.755555555559</v>
      </c>
      <c r="K17" s="33">
        <v>104351.06666666665</v>
      </c>
      <c r="L17" s="21">
        <v>53087.99277777777</v>
      </c>
      <c r="M17" s="21">
        <v>26768.944444444445</v>
      </c>
      <c r="N17" s="21">
        <v>19626.190172249451</v>
      </c>
      <c r="O17" s="21">
        <v>70666.248399999997</v>
      </c>
      <c r="P17" s="21">
        <v>57512.502499999995</v>
      </c>
      <c r="Q17" s="21">
        <v>74611.012666666662</v>
      </c>
      <c r="R17" s="21">
        <v>30465.964479166669</v>
      </c>
      <c r="S17" s="21">
        <v>19841.399999999998</v>
      </c>
      <c r="T17" s="21">
        <v>16841.634898809523</v>
      </c>
      <c r="U17" s="21">
        <v>24580.026947916671</v>
      </c>
      <c r="V17" s="21">
        <v>16601.862777777777</v>
      </c>
      <c r="W17" s="21">
        <v>34496.740952380947</v>
      </c>
      <c r="X17" s="21">
        <v>57592.878541666665</v>
      </c>
      <c r="Y17" s="21">
        <v>64009.642416666669</v>
      </c>
      <c r="Z17" s="21">
        <v>57540.06</v>
      </c>
      <c r="AA17" s="21">
        <v>54075.531099999993</v>
      </c>
      <c r="AB17" s="21">
        <v>16601.862777777777</v>
      </c>
      <c r="AC17" s="21">
        <v>5004.7481944444435</v>
      </c>
      <c r="AD17" s="21">
        <v>16453.454704761905</v>
      </c>
      <c r="AE17" s="21">
        <v>14222.175227272728</v>
      </c>
      <c r="AF17" s="21">
        <v>15719.82342479675</v>
      </c>
      <c r="AG17" s="21">
        <v>7858.7398373983751</v>
      </c>
      <c r="AH17" s="21">
        <v>6714.4308943089427</v>
      </c>
      <c r="AI17" s="21">
        <v>50613.941666666666</v>
      </c>
      <c r="AJ17" s="21" t="s">
        <v>80</v>
      </c>
      <c r="AK17" s="21">
        <v>22046</v>
      </c>
      <c r="AL17" s="21">
        <v>20991.810802083332</v>
      </c>
      <c r="AM17" s="21">
        <v>30919.603184000003</v>
      </c>
      <c r="AN17" s="21">
        <v>70433.295666666672</v>
      </c>
      <c r="AO17" s="21">
        <v>17907.782083333332</v>
      </c>
      <c r="AP17" s="32" t="s">
        <v>80</v>
      </c>
      <c r="AQ17" s="21">
        <v>16251.576333333333</v>
      </c>
      <c r="AR17" s="21">
        <v>20619.899375000001</v>
      </c>
      <c r="AS17" s="21">
        <v>11574.15</v>
      </c>
      <c r="AT17" s="21">
        <v>9262.6268999999993</v>
      </c>
      <c r="AU17" s="21">
        <v>26533.125</v>
      </c>
      <c r="AV17" s="21">
        <v>4472.0179738562083</v>
      </c>
      <c r="AW17" s="32" t="s">
        <v>80</v>
      </c>
      <c r="AX17" s="21">
        <v>6333.3904166666662</v>
      </c>
      <c r="AY17" s="21">
        <v>5063.3333333333339</v>
      </c>
      <c r="AZ17" s="21">
        <v>13912.111111111111</v>
      </c>
      <c r="BA17" s="21">
        <v>9920</v>
      </c>
      <c r="BB17" s="21" t="s">
        <v>80</v>
      </c>
      <c r="BC17" s="21">
        <v>36992.916666666672</v>
      </c>
      <c r="BD17" s="21">
        <v>77028.888888888905</v>
      </c>
      <c r="BE17" s="21">
        <v>58235.625</v>
      </c>
      <c r="BF17" s="21">
        <v>38715</v>
      </c>
      <c r="BG17" s="21">
        <v>10052.37037037037</v>
      </c>
      <c r="BH17" s="21">
        <v>8950.7246376811581</v>
      </c>
      <c r="BI17" s="21">
        <v>23515.483630952378</v>
      </c>
      <c r="BJ17" s="21" t="s">
        <v>80</v>
      </c>
      <c r="BK17" s="21" t="s">
        <v>80</v>
      </c>
      <c r="BL17" s="21">
        <v>292494.44444444444</v>
      </c>
      <c r="BM17" s="21">
        <v>10601.26582278481</v>
      </c>
      <c r="BN17" s="21" t="s">
        <v>80</v>
      </c>
      <c r="BO17" s="21" t="s">
        <v>80</v>
      </c>
      <c r="BP17" s="21">
        <v>26903.292181069959</v>
      </c>
      <c r="BQ17" s="21">
        <v>7026.8075980392159</v>
      </c>
      <c r="BR17" s="21">
        <v>29604.944444444445</v>
      </c>
      <c r="BS17" s="21">
        <v>37632.653061224482</v>
      </c>
      <c r="BT17" s="21" t="s">
        <v>80</v>
      </c>
      <c r="BU17" s="21">
        <v>117119.375</v>
      </c>
      <c r="BV17" s="21">
        <v>28843.51666666667</v>
      </c>
      <c r="BW17" s="21">
        <v>36768.75</v>
      </c>
      <c r="BX17" s="21">
        <v>33333.333333333336</v>
      </c>
      <c r="BY17" s="21">
        <v>12362.637362637362</v>
      </c>
      <c r="BZ17" s="21" t="s">
        <v>80</v>
      </c>
      <c r="CA17" s="21">
        <v>14821.428571428571</v>
      </c>
      <c r="CB17" s="21">
        <v>8695.652173913044</v>
      </c>
    </row>
    <row r="18" spans="1:80" x14ac:dyDescent="0.2">
      <c r="A18" s="41" t="s">
        <v>66</v>
      </c>
      <c r="B18" s="21">
        <v>41707.113923762372</v>
      </c>
      <c r="C18" s="21">
        <v>39148.184499999996</v>
      </c>
      <c r="D18" s="21">
        <v>20251.681418402779</v>
      </c>
      <c r="E18" s="32" t="s">
        <v>80</v>
      </c>
      <c r="F18" s="32" t="s">
        <v>80</v>
      </c>
      <c r="G18" s="33">
        <v>127040.075</v>
      </c>
      <c r="H18" s="33">
        <v>90226.929333333333</v>
      </c>
      <c r="I18" s="33">
        <v>118863.76475</v>
      </c>
      <c r="J18" s="33">
        <v>54839.424999999996</v>
      </c>
      <c r="K18" s="33">
        <v>122477.77777777778</v>
      </c>
      <c r="L18" s="21">
        <v>56929.508277777772</v>
      </c>
      <c r="M18" s="21">
        <v>25355.416666666668</v>
      </c>
      <c r="N18" s="21">
        <v>28069.755322472123</v>
      </c>
      <c r="O18" s="21">
        <v>67791.45</v>
      </c>
      <c r="P18" s="21">
        <v>57018.304666666656</v>
      </c>
      <c r="Q18" s="21">
        <v>72825.286666666667</v>
      </c>
      <c r="R18" s="21">
        <v>31484.455017955555</v>
      </c>
      <c r="S18" s="21">
        <v>23423.875</v>
      </c>
      <c r="T18" s="21">
        <v>16646.042261904764</v>
      </c>
      <c r="U18" s="21">
        <v>20707.546922333331</v>
      </c>
      <c r="V18" s="21">
        <v>15377.084999999999</v>
      </c>
      <c r="W18" s="21">
        <v>30480.738361111104</v>
      </c>
      <c r="X18" s="21">
        <v>55887.298937499996</v>
      </c>
      <c r="Y18" s="21">
        <v>78522.570145833335</v>
      </c>
      <c r="Z18" s="21">
        <v>58697.474999999999</v>
      </c>
      <c r="AA18" s="21">
        <v>62786.319062499999</v>
      </c>
      <c r="AB18" s="21">
        <v>15377.084999999999</v>
      </c>
      <c r="AC18" s="21">
        <v>4828.3036458333327</v>
      </c>
      <c r="AD18" s="21">
        <v>16188.237825396827</v>
      </c>
      <c r="AE18" s="21">
        <v>11565.799242424242</v>
      </c>
      <c r="AF18" s="21">
        <v>16146.182672764227</v>
      </c>
      <c r="AG18" s="21">
        <v>6890.2439024390251</v>
      </c>
      <c r="AH18" s="21">
        <v>6427.3373983739848</v>
      </c>
      <c r="AI18" s="21">
        <v>60733.66805555555</v>
      </c>
      <c r="AJ18" s="21" t="s">
        <v>80</v>
      </c>
      <c r="AK18" s="21">
        <v>22904.581469999997</v>
      </c>
      <c r="AL18" s="21">
        <v>20621.392072916668</v>
      </c>
      <c r="AM18" s="21">
        <v>33658.730499999998</v>
      </c>
      <c r="AN18" s="21">
        <v>64464.953555555556</v>
      </c>
      <c r="AO18" s="21">
        <v>19140.12723809524</v>
      </c>
      <c r="AP18" s="32" t="s">
        <v>80</v>
      </c>
      <c r="AQ18" s="21">
        <v>16461.013333333332</v>
      </c>
      <c r="AR18" s="21">
        <v>26003.486645833334</v>
      </c>
      <c r="AS18" s="21">
        <v>16589.614999999998</v>
      </c>
      <c r="AT18" s="21">
        <v>9652.8962149999988</v>
      </c>
      <c r="AU18" s="21">
        <v>33270.75</v>
      </c>
      <c r="AV18" s="21">
        <v>3855.6985294117644</v>
      </c>
      <c r="AW18" s="32" t="s">
        <v>80</v>
      </c>
      <c r="AX18" s="21">
        <v>6911.490595238095</v>
      </c>
      <c r="AY18" s="21">
        <v>12090</v>
      </c>
      <c r="AZ18" s="21">
        <v>11035.483333333334</v>
      </c>
      <c r="BA18" s="21" t="s">
        <v>80</v>
      </c>
      <c r="BB18" s="21" t="s">
        <v>80</v>
      </c>
      <c r="BC18" s="21">
        <v>34133.75</v>
      </c>
      <c r="BD18" s="21">
        <v>58952.222222222234</v>
      </c>
      <c r="BE18" s="21">
        <v>54701.324999999997</v>
      </c>
      <c r="BF18" s="21">
        <v>31537.5</v>
      </c>
      <c r="BG18" s="21">
        <v>11027.055555555555</v>
      </c>
      <c r="BH18" s="21">
        <v>9700.6000483091757</v>
      </c>
      <c r="BI18" s="21">
        <v>19604.126904761903</v>
      </c>
      <c r="BJ18" s="21" t="s">
        <v>80</v>
      </c>
      <c r="BK18" s="21">
        <v>49091.25</v>
      </c>
      <c r="BL18" s="21">
        <v>262567.83333333331</v>
      </c>
      <c r="BM18" s="21">
        <v>12025.316455696202</v>
      </c>
      <c r="BN18" s="21" t="s">
        <v>80</v>
      </c>
      <c r="BO18" s="21" t="s">
        <v>80</v>
      </c>
      <c r="BP18" s="21">
        <v>45061.728395061727</v>
      </c>
      <c r="BQ18" s="21">
        <v>9520.6801470588234</v>
      </c>
      <c r="BR18" s="21">
        <v>24416.666666666668</v>
      </c>
      <c r="BS18" s="21">
        <v>39119.642857142855</v>
      </c>
      <c r="BT18" s="21" t="s">
        <v>80</v>
      </c>
      <c r="BU18" s="21">
        <v>114363.625</v>
      </c>
      <c r="BV18" s="21">
        <v>28843.51666666667</v>
      </c>
      <c r="BW18" s="21">
        <v>40235.833333333328</v>
      </c>
      <c r="BX18" s="21">
        <v>126888.88888888889</v>
      </c>
      <c r="BY18" s="21">
        <v>11355.311355311356</v>
      </c>
      <c r="BZ18" s="21" t="s">
        <v>80</v>
      </c>
      <c r="CA18" s="21">
        <v>14285.714285714284</v>
      </c>
      <c r="CB18" s="21">
        <v>8695.652173913044</v>
      </c>
    </row>
    <row r="19" spans="1:80" x14ac:dyDescent="0.2">
      <c r="A19" s="43" t="s">
        <v>67</v>
      </c>
      <c r="B19" s="22">
        <v>43004.475236990365</v>
      </c>
      <c r="C19" s="22">
        <v>38751.356500000002</v>
      </c>
      <c r="D19" s="22">
        <v>19949.924059523808</v>
      </c>
      <c r="E19" s="34" t="s">
        <v>80</v>
      </c>
      <c r="F19" s="34" t="s">
        <v>80</v>
      </c>
      <c r="G19" s="35">
        <v>154322</v>
      </c>
      <c r="H19" s="35">
        <v>99850.008333333331</v>
      </c>
      <c r="I19" s="35">
        <v>124964.07666666666</v>
      </c>
      <c r="J19" s="35">
        <v>55115</v>
      </c>
      <c r="K19" s="35" t="s">
        <v>80</v>
      </c>
      <c r="L19" s="22">
        <v>53726.714388888875</v>
      </c>
      <c r="M19" s="22">
        <v>28690</v>
      </c>
      <c r="N19" s="22">
        <v>27739.517252979618</v>
      </c>
      <c r="O19" s="22">
        <v>61728.799999999996</v>
      </c>
      <c r="P19" s="22">
        <v>55088.207986111105</v>
      </c>
      <c r="Q19" s="22">
        <v>72267.247291666674</v>
      </c>
      <c r="R19" s="22">
        <v>25684.33637957778</v>
      </c>
      <c r="S19" s="22">
        <v>26225.554166666665</v>
      </c>
      <c r="T19" s="22">
        <v>15823.930915808891</v>
      </c>
      <c r="U19" s="22">
        <v>19098.117010380953</v>
      </c>
      <c r="V19" s="22">
        <v>16222.181666666664</v>
      </c>
      <c r="W19" s="22">
        <v>25655.113916666665</v>
      </c>
      <c r="X19" s="22">
        <v>59058.994406349208</v>
      </c>
      <c r="Y19" s="22">
        <v>80798.59</v>
      </c>
      <c r="Z19" s="22">
        <v>60144.243750000001</v>
      </c>
      <c r="AA19" s="22">
        <v>57228.96644444445</v>
      </c>
      <c r="AB19" s="22">
        <v>16222.181666666664</v>
      </c>
      <c r="AC19" s="22">
        <v>5201.5874801587306</v>
      </c>
      <c r="AD19" s="22">
        <v>16039.077388888889</v>
      </c>
      <c r="AE19" s="22">
        <v>13068.935606060604</v>
      </c>
      <c r="AF19" s="22">
        <v>16980.92334494774</v>
      </c>
      <c r="AG19" s="22">
        <v>4532.5203252032525</v>
      </c>
      <c r="AH19" s="22">
        <v>9115.8536585365855</v>
      </c>
      <c r="AI19" s="22">
        <v>56379.88925</v>
      </c>
      <c r="AJ19" s="22" t="s">
        <v>80</v>
      </c>
      <c r="AK19" s="22">
        <v>19582.359499999999</v>
      </c>
      <c r="AL19" s="22">
        <v>20778.879904761903</v>
      </c>
      <c r="AM19" s="22">
        <v>38144.17291666667</v>
      </c>
      <c r="AN19" s="22">
        <v>74956.399999999994</v>
      </c>
      <c r="AO19" s="22">
        <v>17390.619666666666</v>
      </c>
      <c r="AP19" s="34" t="s">
        <v>80</v>
      </c>
      <c r="AQ19" s="22" t="s">
        <v>80</v>
      </c>
      <c r="AR19" s="22">
        <v>21078.731749999999</v>
      </c>
      <c r="AS19" s="22">
        <v>17085.649999999998</v>
      </c>
      <c r="AT19" s="22">
        <v>9775.9312666666683</v>
      </c>
      <c r="AU19" s="22">
        <v>33340.3125</v>
      </c>
      <c r="AV19" s="22">
        <v>4381.1274509803916</v>
      </c>
      <c r="AW19" s="34" t="s">
        <v>80</v>
      </c>
      <c r="AX19" s="22">
        <v>8138.5994666666675</v>
      </c>
      <c r="AY19" s="22">
        <v>11366.666666666666</v>
      </c>
      <c r="AZ19" s="22">
        <v>14867.083333333334</v>
      </c>
      <c r="BA19" s="22" t="s">
        <v>80</v>
      </c>
      <c r="BB19" s="22">
        <v>5786.666666666667</v>
      </c>
      <c r="BC19" s="22">
        <v>34016.25</v>
      </c>
      <c r="BD19" s="22">
        <v>65553.888888888891</v>
      </c>
      <c r="BE19" s="22">
        <v>0</v>
      </c>
      <c r="BF19" s="22">
        <v>26607.500000000004</v>
      </c>
      <c r="BG19" s="22">
        <v>11637.728549382718</v>
      </c>
      <c r="BH19" s="22">
        <v>10144.927536231884</v>
      </c>
      <c r="BI19" s="22">
        <v>15885.51476190476</v>
      </c>
      <c r="BJ19" s="22">
        <v>6527.7777777777783</v>
      </c>
      <c r="BK19" s="22">
        <v>26500.000000000004</v>
      </c>
      <c r="BL19" s="22">
        <v>355016.66666666669</v>
      </c>
      <c r="BM19" s="22" t="s">
        <v>80</v>
      </c>
      <c r="BN19" s="22" t="s">
        <v>80</v>
      </c>
      <c r="BO19" s="22" t="s">
        <v>80</v>
      </c>
      <c r="BP19" s="22">
        <v>41975.308641975309</v>
      </c>
      <c r="BQ19" s="22">
        <v>4595.5882352941171</v>
      </c>
      <c r="BR19" s="22">
        <v>46065.277777777781</v>
      </c>
      <c r="BS19" s="22">
        <v>36738.492063492064</v>
      </c>
      <c r="BT19" s="22" t="s">
        <v>80</v>
      </c>
      <c r="BU19" s="22">
        <v>119875.125</v>
      </c>
      <c r="BV19" s="22">
        <v>28659.8</v>
      </c>
      <c r="BW19" s="22">
        <v>33588.75</v>
      </c>
      <c r="BX19" s="22" t="s">
        <v>80</v>
      </c>
      <c r="BY19" s="22">
        <v>11721.61172161172</v>
      </c>
      <c r="BZ19" s="22">
        <v>7857.142857142856</v>
      </c>
      <c r="CA19" s="22">
        <v>20952.38095238095</v>
      </c>
      <c r="CB19" s="22" t="s">
        <v>80</v>
      </c>
    </row>
    <row r="20" spans="1:80" ht="13.5" customHeight="1" x14ac:dyDescent="0.2">
      <c r="A20" s="31" t="s">
        <v>164</v>
      </c>
      <c r="B20" s="46"/>
      <c r="C20" s="46"/>
      <c r="D20" s="46"/>
      <c r="E20" s="46"/>
      <c r="F20" s="32"/>
      <c r="G20" s="33"/>
      <c r="H20" s="33"/>
      <c r="I20" s="33"/>
      <c r="J20" s="33"/>
      <c r="K20" s="3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2"/>
      <c r="AQ20" s="21"/>
      <c r="AR20" s="21"/>
      <c r="AS20" s="21"/>
      <c r="AT20" s="21"/>
      <c r="AU20" s="21"/>
      <c r="AV20" s="21"/>
      <c r="AW20" s="32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x14ac:dyDescent="0.2">
      <c r="A21" s="31" t="s">
        <v>78</v>
      </c>
      <c r="B21" s="3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  <c r="N21" s="20"/>
      <c r="O21" s="20"/>
      <c r="P21" s="20"/>
      <c r="Q21" s="20"/>
      <c r="R21" s="20"/>
      <c r="S21" s="20"/>
      <c r="T21" s="20"/>
      <c r="U21" s="30"/>
      <c r="V21" s="20"/>
      <c r="W21" s="20"/>
      <c r="X21" s="30"/>
      <c r="Y21" s="20"/>
      <c r="Z21" s="20"/>
      <c r="AA21" s="20"/>
      <c r="AB21" s="20"/>
      <c r="AC21" s="30"/>
      <c r="AD21" s="20"/>
      <c r="AE21" s="20"/>
      <c r="AF21" s="30"/>
      <c r="AG21" s="20"/>
      <c r="AH21" s="20"/>
      <c r="AI21" s="20"/>
      <c r="AJ21" s="20"/>
      <c r="AK21" s="20"/>
      <c r="AL21" s="20"/>
      <c r="AM21" s="30"/>
      <c r="AN21" s="20"/>
      <c r="AO21" s="3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30"/>
      <c r="BD21" s="20"/>
      <c r="BE21" s="30"/>
      <c r="BF21" s="20"/>
      <c r="BG21" s="30"/>
      <c r="BH21" s="20"/>
      <c r="BI21" s="20"/>
      <c r="BJ21" s="20"/>
      <c r="BK21" s="20"/>
      <c r="BL21" s="20"/>
      <c r="BM21" s="30"/>
      <c r="BN21" s="20"/>
      <c r="BO21" s="20"/>
      <c r="BP21" s="20"/>
      <c r="BQ21" s="20"/>
      <c r="BR21" s="30"/>
      <c r="BS21" s="20"/>
      <c r="BT21" s="20"/>
      <c r="BU21" s="20"/>
      <c r="BV21" s="20"/>
      <c r="BW21" s="20"/>
      <c r="BX21" s="20"/>
      <c r="BY21" s="20"/>
      <c r="BZ21" s="30"/>
      <c r="CA21" s="20"/>
      <c r="CB21" s="20"/>
    </row>
    <row r="22" spans="1:80" x14ac:dyDescent="0.2">
      <c r="A22" s="31" t="s">
        <v>76</v>
      </c>
      <c r="B22" s="3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3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x14ac:dyDescent="0.2">
      <c r="A23" s="31" t="s">
        <v>81</v>
      </c>
      <c r="B23" s="31"/>
      <c r="C23" s="2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x14ac:dyDescent="0.2">
      <c r="A24" s="31" t="s">
        <v>131</v>
      </c>
      <c r="B24" s="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36"/>
      <c r="AX24" s="36"/>
      <c r="AY24" s="36"/>
      <c r="AZ24" s="36"/>
      <c r="BA24" s="36"/>
      <c r="BB24" s="36"/>
      <c r="BC24" s="20"/>
      <c r="BD24" s="20"/>
      <c r="BE24" s="20"/>
      <c r="BF24" s="36"/>
      <c r="BG24" s="20"/>
      <c r="BH24" s="20"/>
      <c r="BI24" s="36"/>
      <c r="BJ24" s="20"/>
      <c r="BK24" s="20"/>
      <c r="BL24" s="20"/>
      <c r="BM24" s="20"/>
      <c r="BN24" s="20"/>
      <c r="BO24" s="20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x14ac:dyDescent="0.2">
      <c r="A25" s="31" t="s">
        <v>72</v>
      </c>
      <c r="B25" s="3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</sheetData>
  <mergeCells count="10">
    <mergeCell ref="AX4:CB4"/>
    <mergeCell ref="A1:BP1"/>
    <mergeCell ref="A4:A6"/>
    <mergeCell ref="B4:F4"/>
    <mergeCell ref="G4:K4"/>
    <mergeCell ref="L4:N4"/>
    <mergeCell ref="O4:R4"/>
    <mergeCell ref="S4:AB4"/>
    <mergeCell ref="AC4:AH4"/>
    <mergeCell ref="AI4:AW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28"/>
  <sheetViews>
    <sheetView workbookViewId="0">
      <selection activeCell="A2" sqref="A2:XFD2"/>
    </sheetView>
  </sheetViews>
  <sheetFormatPr baseColWidth="10" defaultRowHeight="15" x14ac:dyDescent="0.25"/>
  <cols>
    <col min="1" max="16384" width="11.42578125" style="1"/>
  </cols>
  <sheetData>
    <row r="1" spans="1:4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5" customHeight="1" x14ac:dyDescent="0.25">
      <c r="A2" s="60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4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x14ac:dyDescent="0.25">
      <c r="A4" s="68" t="s">
        <v>0</v>
      </c>
      <c r="B4" s="71" t="s">
        <v>1</v>
      </c>
      <c r="C4" s="71"/>
      <c r="D4" s="71"/>
      <c r="E4" s="71"/>
      <c r="F4" s="71"/>
      <c r="G4" s="71" t="s">
        <v>2</v>
      </c>
      <c r="H4" s="71"/>
      <c r="I4" s="71" t="s">
        <v>3</v>
      </c>
      <c r="J4" s="71"/>
      <c r="K4" s="71"/>
      <c r="L4" s="71"/>
      <c r="M4" s="71" t="s">
        <v>4</v>
      </c>
      <c r="N4" s="71"/>
      <c r="O4" s="71"/>
      <c r="P4" s="71"/>
      <c r="Q4" s="71"/>
      <c r="R4" s="71"/>
      <c r="S4" s="71"/>
      <c r="T4" s="71"/>
      <c r="U4" s="71" t="s">
        <v>5</v>
      </c>
      <c r="V4" s="71"/>
      <c r="W4" s="71" t="s">
        <v>6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7</v>
      </c>
      <c r="AM4" s="71"/>
      <c r="AN4" s="71"/>
      <c r="AO4" s="71"/>
      <c r="AP4" s="71"/>
      <c r="AQ4" s="71"/>
      <c r="AR4" s="71"/>
      <c r="AS4" s="71"/>
      <c r="AT4" s="71"/>
    </row>
    <row r="5" spans="1:46" ht="25.5" x14ac:dyDescent="0.25">
      <c r="A5" s="69"/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77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73</v>
      </c>
      <c r="AC5" s="3" t="s">
        <v>35</v>
      </c>
      <c r="AD5" s="3" t="s">
        <v>36</v>
      </c>
      <c r="AE5" s="3" t="s">
        <v>79</v>
      </c>
      <c r="AF5" s="3" t="s">
        <v>37</v>
      </c>
      <c r="AG5" s="4" t="s">
        <v>38</v>
      </c>
      <c r="AH5" s="4" t="s">
        <v>39</v>
      </c>
      <c r="AI5" s="4" t="s">
        <v>40</v>
      </c>
      <c r="AJ5" s="4" t="s">
        <v>41</v>
      </c>
      <c r="AK5" s="3" t="s">
        <v>42</v>
      </c>
      <c r="AL5" s="3" t="s">
        <v>43</v>
      </c>
      <c r="AM5" s="3" t="s">
        <v>44</v>
      </c>
      <c r="AN5" s="3" t="s">
        <v>45</v>
      </c>
      <c r="AO5" s="3" t="s">
        <v>46</v>
      </c>
      <c r="AP5" s="3" t="s">
        <v>47</v>
      </c>
      <c r="AQ5" s="3" t="s">
        <v>48</v>
      </c>
      <c r="AR5" s="4" t="s">
        <v>49</v>
      </c>
      <c r="AS5" s="4" t="s">
        <v>74</v>
      </c>
      <c r="AT5" s="3" t="s">
        <v>51</v>
      </c>
    </row>
    <row r="6" spans="1:46" x14ac:dyDescent="0.25">
      <c r="A6" s="70"/>
      <c r="B6" s="4" t="s">
        <v>52</v>
      </c>
      <c r="C6" s="4" t="s">
        <v>52</v>
      </c>
      <c r="D6" s="4" t="s">
        <v>52</v>
      </c>
      <c r="E6" s="4" t="s">
        <v>52</v>
      </c>
      <c r="F6" s="4" t="s">
        <v>52</v>
      </c>
      <c r="G6" s="4" t="s">
        <v>52</v>
      </c>
      <c r="H6" s="4" t="s">
        <v>52</v>
      </c>
      <c r="I6" s="4" t="s">
        <v>52</v>
      </c>
      <c r="J6" s="4" t="s">
        <v>52</v>
      </c>
      <c r="K6" s="4" t="s">
        <v>52</v>
      </c>
      <c r="L6" s="4" t="s">
        <v>52</v>
      </c>
      <c r="M6" s="4" t="s">
        <v>52</v>
      </c>
      <c r="N6" s="4" t="s">
        <v>52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  <c r="T6" s="4" t="s">
        <v>52</v>
      </c>
      <c r="U6" s="4" t="s">
        <v>52</v>
      </c>
      <c r="V6" s="4" t="s">
        <v>52</v>
      </c>
      <c r="W6" s="4" t="s">
        <v>52</v>
      </c>
      <c r="X6" s="4" t="s">
        <v>52</v>
      </c>
      <c r="Y6" s="4" t="s">
        <v>52</v>
      </c>
      <c r="Z6" s="4" t="s">
        <v>52</v>
      </c>
      <c r="AA6" s="4" t="s">
        <v>52</v>
      </c>
      <c r="AB6" s="4" t="s">
        <v>52</v>
      </c>
      <c r="AC6" s="4" t="s">
        <v>52</v>
      </c>
      <c r="AD6" s="4" t="s">
        <v>52</v>
      </c>
      <c r="AE6" s="4" t="s">
        <v>52</v>
      </c>
      <c r="AF6" s="4" t="s">
        <v>52</v>
      </c>
      <c r="AG6" s="4" t="s">
        <v>52</v>
      </c>
      <c r="AH6" s="4" t="s">
        <v>52</v>
      </c>
      <c r="AI6" s="4" t="s">
        <v>52</v>
      </c>
      <c r="AJ6" s="4" t="s">
        <v>52</v>
      </c>
      <c r="AK6" s="4" t="s">
        <v>52</v>
      </c>
      <c r="AL6" s="4" t="s">
        <v>52</v>
      </c>
      <c r="AM6" s="4" t="s">
        <v>52</v>
      </c>
      <c r="AN6" s="4" t="s">
        <v>52</v>
      </c>
      <c r="AO6" s="4" t="s">
        <v>52</v>
      </c>
      <c r="AP6" s="4" t="s">
        <v>52</v>
      </c>
      <c r="AQ6" s="4" t="s">
        <v>52</v>
      </c>
      <c r="AR6" s="4" t="s">
        <v>52</v>
      </c>
      <c r="AS6" s="4" t="s">
        <v>52</v>
      </c>
      <c r="AT6" s="4" t="s">
        <v>52</v>
      </c>
    </row>
    <row r="7" spans="1:46" ht="3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25">
      <c r="A8" s="6" t="s">
        <v>55</v>
      </c>
      <c r="B8" s="7" t="e">
        <f>AVERAGE(B10:B21)</f>
        <v>#DIV/0!</v>
      </c>
      <c r="C8" s="7" t="e">
        <f t="shared" ref="C8:AT8" si="0">AVERAGE(C10:C21)</f>
        <v>#DIV/0!</v>
      </c>
      <c r="D8" s="7" t="e">
        <f t="shared" si="0"/>
        <v>#DIV/0!</v>
      </c>
      <c r="E8" s="7" t="e">
        <f t="shared" si="0"/>
        <v>#DIV/0!</v>
      </c>
      <c r="F8" s="7" t="e">
        <f t="shared" si="0"/>
        <v>#DIV/0!</v>
      </c>
      <c r="G8" s="7" t="e">
        <f t="shared" si="0"/>
        <v>#DIV/0!</v>
      </c>
      <c r="H8" s="7" t="e">
        <f t="shared" si="0"/>
        <v>#DIV/0!</v>
      </c>
      <c r="I8" s="7" t="e">
        <f>AVERAGE(I10:I21)</f>
        <v>#DIV/0!</v>
      </c>
      <c r="J8" s="7" t="e">
        <f t="shared" si="0"/>
        <v>#DIV/0!</v>
      </c>
      <c r="K8" s="7" t="e">
        <f>AVERAGE(K10:K21)</f>
        <v>#DIV/0!</v>
      </c>
      <c r="L8" s="7" t="e">
        <f t="shared" si="0"/>
        <v>#DIV/0!</v>
      </c>
      <c r="M8" s="7" t="e">
        <f t="shared" si="0"/>
        <v>#DIV/0!</v>
      </c>
      <c r="N8" s="7" t="e">
        <f t="shared" si="0"/>
        <v>#DIV/0!</v>
      </c>
      <c r="O8" s="7" t="e">
        <f t="shared" si="0"/>
        <v>#DIV/0!</v>
      </c>
      <c r="P8" s="7" t="e">
        <f t="shared" si="0"/>
        <v>#DIV/0!</v>
      </c>
      <c r="Q8" s="7" t="e">
        <f t="shared" si="0"/>
        <v>#DIV/0!</v>
      </c>
      <c r="R8" s="7" t="e">
        <f t="shared" si="0"/>
        <v>#DIV/0!</v>
      </c>
      <c r="S8" s="7" t="e">
        <f t="shared" si="0"/>
        <v>#DIV/0!</v>
      </c>
      <c r="T8" s="7" t="e">
        <f t="shared" si="0"/>
        <v>#DIV/0!</v>
      </c>
      <c r="U8" s="7" t="e">
        <f t="shared" si="0"/>
        <v>#DIV/0!</v>
      </c>
      <c r="V8" s="7" t="e">
        <f t="shared" si="0"/>
        <v>#DIV/0!</v>
      </c>
      <c r="W8" s="7" t="e">
        <f t="shared" si="0"/>
        <v>#DIV/0!</v>
      </c>
      <c r="X8" s="7" t="e">
        <f t="shared" si="0"/>
        <v>#DIV/0!</v>
      </c>
      <c r="Y8" s="7" t="e">
        <f t="shared" si="0"/>
        <v>#DIV/0!</v>
      </c>
      <c r="Z8" s="7" t="e">
        <f t="shared" si="0"/>
        <v>#DIV/0!</v>
      </c>
      <c r="AA8" s="7" t="e">
        <f t="shared" si="0"/>
        <v>#DIV/0!</v>
      </c>
      <c r="AB8" s="7" t="e">
        <f t="shared" si="0"/>
        <v>#DIV/0!</v>
      </c>
      <c r="AC8" s="7" t="e">
        <f t="shared" si="0"/>
        <v>#DIV/0!</v>
      </c>
      <c r="AD8" s="7" t="e">
        <f t="shared" si="0"/>
        <v>#DIV/0!</v>
      </c>
      <c r="AE8" s="7" t="e">
        <f t="shared" si="0"/>
        <v>#DIV/0!</v>
      </c>
      <c r="AF8" s="7" t="e">
        <f t="shared" si="0"/>
        <v>#DIV/0!</v>
      </c>
      <c r="AG8" s="7" t="e">
        <f t="shared" si="0"/>
        <v>#DIV/0!</v>
      </c>
      <c r="AH8" s="7" t="e">
        <f t="shared" si="0"/>
        <v>#DIV/0!</v>
      </c>
      <c r="AI8" s="7" t="e">
        <f t="shared" si="0"/>
        <v>#DIV/0!</v>
      </c>
      <c r="AJ8" s="7" t="e">
        <f t="shared" si="0"/>
        <v>#DIV/0!</v>
      </c>
      <c r="AK8" s="7" t="e">
        <f t="shared" si="0"/>
        <v>#DIV/0!</v>
      </c>
      <c r="AL8" s="7" t="e">
        <f t="shared" si="0"/>
        <v>#DIV/0!</v>
      </c>
      <c r="AM8" s="7" t="e">
        <f t="shared" si="0"/>
        <v>#DIV/0!</v>
      </c>
      <c r="AN8" s="7" t="e">
        <f t="shared" si="0"/>
        <v>#DIV/0!</v>
      </c>
      <c r="AO8" s="7" t="e">
        <f t="shared" si="0"/>
        <v>#DIV/0!</v>
      </c>
      <c r="AP8" s="7" t="e">
        <f t="shared" si="0"/>
        <v>#DIV/0!</v>
      </c>
      <c r="AQ8" s="7" t="e">
        <f t="shared" si="0"/>
        <v>#DIV/0!</v>
      </c>
      <c r="AR8" s="7" t="e">
        <f t="shared" si="0"/>
        <v>#DIV/0!</v>
      </c>
      <c r="AS8" s="7" t="e">
        <f t="shared" si="0"/>
        <v>#DIV/0!</v>
      </c>
      <c r="AT8" s="7" t="e">
        <f t="shared" si="0"/>
        <v>#DIV/0!</v>
      </c>
    </row>
    <row r="9" spans="1:46" ht="3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x14ac:dyDescent="0.25">
      <c r="A10" s="8" t="s">
        <v>56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x14ac:dyDescent="0.25">
      <c r="A11" s="8" t="s">
        <v>57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x14ac:dyDescent="0.25">
      <c r="A12" s="10" t="s">
        <v>58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x14ac:dyDescent="0.25">
      <c r="A13" s="10" t="s">
        <v>59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x14ac:dyDescent="0.25">
      <c r="A14" s="10" t="s">
        <v>60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x14ac:dyDescent="0.25">
      <c r="A15" s="10" t="s">
        <v>61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x14ac:dyDescent="0.25">
      <c r="A16" s="10" t="s">
        <v>62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x14ac:dyDescent="0.25">
      <c r="A17" s="10" t="s">
        <v>63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x14ac:dyDescent="0.25">
      <c r="A18" s="10" t="s">
        <v>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x14ac:dyDescent="0.25">
      <c r="A19" s="8" t="s">
        <v>65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x14ac:dyDescent="0.25">
      <c r="A20" s="8" t="s">
        <v>66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x14ac:dyDescent="0.25">
      <c r="A21" s="10" t="s">
        <v>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3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1.2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ht="11.25" customHeight="1" x14ac:dyDescent="0.25">
      <c r="A24" s="17" t="s">
        <v>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ht="11.25" customHeight="1" x14ac:dyDescent="0.25">
      <c r="A25" s="17" t="s">
        <v>133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ht="11.25" customHeight="1" x14ac:dyDescent="0.25">
      <c r="A26" s="17" t="s">
        <v>76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ht="11.25" customHeight="1" x14ac:dyDescent="0.25">
      <c r="A27" s="17" t="s">
        <v>81</v>
      </c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ht="11.25" customHeight="1" x14ac:dyDescent="0.25">
      <c r="A28" s="17" t="s">
        <v>131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6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8"/>
      <c r="AL28" s="18"/>
      <c r="AM28" s="14"/>
      <c r="AN28" s="18"/>
      <c r="AO28" s="14"/>
      <c r="AP28" s="14"/>
      <c r="AQ28" s="18"/>
      <c r="AR28" s="14"/>
      <c r="AS28" s="14"/>
      <c r="AT28" s="18"/>
    </row>
  </sheetData>
  <mergeCells count="8">
    <mergeCell ref="U4:V4"/>
    <mergeCell ref="W4:AK4"/>
    <mergeCell ref="AL4:AT4"/>
    <mergeCell ref="A4:A6"/>
    <mergeCell ref="B4:F4"/>
    <mergeCell ref="G4:H4"/>
    <mergeCell ref="I4:L4"/>
    <mergeCell ref="M4: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D1E2-58C1-4427-9639-3AB6D3272E7A}">
  <dimension ref="A2:N88"/>
  <sheetViews>
    <sheetView workbookViewId="0">
      <selection activeCell="E32" sqref="E32"/>
    </sheetView>
  </sheetViews>
  <sheetFormatPr baseColWidth="10" defaultRowHeight="12" x14ac:dyDescent="0.2"/>
  <cols>
    <col min="1" max="1" width="19.85546875" style="24" customWidth="1"/>
    <col min="2" max="2" width="11.42578125" style="24"/>
    <col min="3" max="10" width="9.140625" style="24" customWidth="1"/>
    <col min="11" max="11" width="10" style="24" customWidth="1"/>
    <col min="12" max="14" width="9.140625" style="24" customWidth="1"/>
    <col min="15" max="16384" width="11.42578125" style="24"/>
  </cols>
  <sheetData>
    <row r="2" spans="1:14" x14ac:dyDescent="0.2">
      <c r="A2" s="19" t="s">
        <v>168</v>
      </c>
    </row>
    <row r="3" spans="1:14" x14ac:dyDescent="0.2">
      <c r="A3" s="24" t="s">
        <v>52</v>
      </c>
    </row>
    <row r="5" spans="1:14" x14ac:dyDescent="0.2">
      <c r="A5" s="50" t="s">
        <v>218</v>
      </c>
      <c r="B5" s="50" t="s">
        <v>55</v>
      </c>
      <c r="C5" s="50" t="s">
        <v>56</v>
      </c>
      <c r="D5" s="50" t="s">
        <v>57</v>
      </c>
      <c r="E5" s="50" t="s">
        <v>58</v>
      </c>
      <c r="F5" s="50" t="s">
        <v>59</v>
      </c>
      <c r="G5" s="50" t="s">
        <v>60</v>
      </c>
      <c r="H5" s="50" t="s">
        <v>61</v>
      </c>
      <c r="I5" s="50" t="s">
        <v>62</v>
      </c>
      <c r="J5" s="50" t="s">
        <v>63</v>
      </c>
      <c r="K5" s="50" t="s">
        <v>64</v>
      </c>
      <c r="L5" s="50" t="s">
        <v>65</v>
      </c>
      <c r="M5" s="50" t="s">
        <v>66</v>
      </c>
      <c r="N5" s="50" t="s">
        <v>67</v>
      </c>
    </row>
    <row r="6" spans="1:14" x14ac:dyDescent="0.2">
      <c r="A6" s="44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">
      <c r="A7" s="24" t="s">
        <v>8</v>
      </c>
      <c r="B7" s="48">
        <f>AVERAGE(C7:N7)</f>
        <v>21227.658385340848</v>
      </c>
      <c r="C7" s="49">
        <v>20429.66301838517</v>
      </c>
      <c r="D7" s="49">
        <v>21088.489487837669</v>
      </c>
      <c r="E7" s="49">
        <v>20605.10817748441</v>
      </c>
      <c r="F7" s="49">
        <v>19663.776044271097</v>
      </c>
      <c r="G7" s="49">
        <v>20778.100122512249</v>
      </c>
      <c r="H7" s="49">
        <v>21102.120225911476</v>
      </c>
      <c r="I7" s="49">
        <v>21908.48402895845</v>
      </c>
      <c r="J7" s="49">
        <v>21470.926300963431</v>
      </c>
      <c r="K7" s="49">
        <v>22012.052479553509</v>
      </c>
      <c r="L7" s="49">
        <v>22166.713216460535</v>
      </c>
      <c r="M7" s="49">
        <v>22026.069481948198</v>
      </c>
      <c r="N7" s="49">
        <v>21480.398039803978</v>
      </c>
    </row>
    <row r="8" spans="1:14" x14ac:dyDescent="0.2">
      <c r="A8" s="24" t="s">
        <v>9</v>
      </c>
      <c r="B8" s="48">
        <f>AVERAGE(C8:N8)</f>
        <v>40479.823932777777</v>
      </c>
      <c r="C8" s="49">
        <v>39771.344799999999</v>
      </c>
      <c r="D8" s="49">
        <v>39683.159999999996</v>
      </c>
      <c r="E8" s="49">
        <v>40315.151066666658</v>
      </c>
      <c r="F8" s="49">
        <v>40235.04987333333</v>
      </c>
      <c r="G8" s="49">
        <v>40103.507546666668</v>
      </c>
      <c r="H8" s="49">
        <v>40479.39525666667</v>
      </c>
      <c r="I8" s="49">
        <v>39308.374599999996</v>
      </c>
      <c r="J8" s="49">
        <v>40710.880356666661</v>
      </c>
      <c r="K8" s="49">
        <v>41343.973733333332</v>
      </c>
      <c r="L8" s="49">
        <v>42262.565399999999</v>
      </c>
      <c r="M8" s="49">
        <v>41177.892359999998</v>
      </c>
      <c r="N8" s="49">
        <v>40366.592199999992</v>
      </c>
    </row>
    <row r="9" spans="1:14" x14ac:dyDescent="0.2">
      <c r="A9" s="24" t="s">
        <v>10</v>
      </c>
      <c r="B9" s="48">
        <f>AVERAGE(C9:N9)</f>
        <v>20610.950755788279</v>
      </c>
      <c r="C9" s="49">
        <v>20421.427963541668</v>
      </c>
      <c r="D9" s="49">
        <v>19684.322250000001</v>
      </c>
      <c r="E9" s="49">
        <v>18692.558444444443</v>
      </c>
      <c r="F9" s="49">
        <v>20376.780986111109</v>
      </c>
      <c r="G9" s="49">
        <v>20645.969644841269</v>
      </c>
      <c r="H9" s="49">
        <v>21051.289072916668</v>
      </c>
      <c r="I9" s="49">
        <v>21136.602500000001</v>
      </c>
      <c r="J9" s="49">
        <v>20611.230244791666</v>
      </c>
      <c r="K9" s="49">
        <v>21256.1572690625</v>
      </c>
      <c r="L9" s="49">
        <v>20961.554963541676</v>
      </c>
      <c r="M9" s="49">
        <v>20640.682322916666</v>
      </c>
      <c r="N9" s="49">
        <v>21852.833407291666</v>
      </c>
    </row>
    <row r="10" spans="1:14" x14ac:dyDescent="0.2">
      <c r="A10" s="24" t="s">
        <v>11</v>
      </c>
      <c r="B10" s="48" t="s">
        <v>80</v>
      </c>
      <c r="C10" s="49" t="s">
        <v>80</v>
      </c>
      <c r="D10" s="49" t="s">
        <v>80</v>
      </c>
      <c r="E10" s="49" t="s">
        <v>80</v>
      </c>
      <c r="F10" s="49" t="s">
        <v>80</v>
      </c>
      <c r="G10" s="49" t="s">
        <v>80</v>
      </c>
      <c r="H10" s="49" t="s">
        <v>80</v>
      </c>
      <c r="I10" s="49" t="s">
        <v>80</v>
      </c>
      <c r="J10" s="49" t="s">
        <v>80</v>
      </c>
      <c r="K10" s="49" t="s">
        <v>80</v>
      </c>
      <c r="L10" s="49" t="s">
        <v>80</v>
      </c>
      <c r="M10" s="49" t="s">
        <v>80</v>
      </c>
      <c r="N10" s="49" t="s">
        <v>80</v>
      </c>
    </row>
    <row r="11" spans="1:14" x14ac:dyDescent="0.2">
      <c r="A11" s="24" t="s">
        <v>12</v>
      </c>
      <c r="B11" s="48" t="s">
        <v>80</v>
      </c>
      <c r="C11" s="49" t="s">
        <v>80</v>
      </c>
      <c r="D11" s="49" t="s">
        <v>80</v>
      </c>
      <c r="E11" s="49" t="s">
        <v>80</v>
      </c>
      <c r="F11" s="49" t="s">
        <v>80</v>
      </c>
      <c r="G11" s="49" t="s">
        <v>80</v>
      </c>
      <c r="H11" s="49" t="s">
        <v>80</v>
      </c>
      <c r="I11" s="49" t="s">
        <v>80</v>
      </c>
      <c r="J11" s="49" t="s">
        <v>80</v>
      </c>
      <c r="K11" s="49" t="s">
        <v>80</v>
      </c>
      <c r="L11" s="49" t="s">
        <v>80</v>
      </c>
      <c r="M11" s="49" t="s">
        <v>80</v>
      </c>
      <c r="N11" s="49" t="s">
        <v>80</v>
      </c>
    </row>
    <row r="12" spans="1:14" x14ac:dyDescent="0.2">
      <c r="A12" s="44" t="s">
        <v>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x14ac:dyDescent="0.2">
      <c r="A13" s="24" t="s">
        <v>13</v>
      </c>
      <c r="B13" s="48">
        <f>AVERAGE(C13:N13)</f>
        <v>58928.655632986105</v>
      </c>
      <c r="C13" s="49">
        <v>63070.666533333337</v>
      </c>
      <c r="D13" s="49">
        <v>61923.99895833333</v>
      </c>
      <c r="E13" s="49">
        <v>58827.607638888891</v>
      </c>
      <c r="F13" s="49">
        <v>62083.143520833335</v>
      </c>
      <c r="G13" s="49">
        <v>59482.404458333331</v>
      </c>
      <c r="H13" s="49">
        <v>56780.697777777772</v>
      </c>
      <c r="I13" s="49">
        <v>58646.952916666662</v>
      </c>
      <c r="J13" s="49">
        <v>57458.995020833325</v>
      </c>
      <c r="K13" s="49">
        <v>56389.075083333337</v>
      </c>
      <c r="L13" s="49">
        <v>59959.608499999995</v>
      </c>
      <c r="M13" s="49">
        <v>58594.134375000001</v>
      </c>
      <c r="N13" s="49">
        <v>53926.582812499997</v>
      </c>
    </row>
    <row r="14" spans="1:14" x14ac:dyDescent="0.2">
      <c r="A14" s="24" t="s">
        <v>90</v>
      </c>
      <c r="B14" s="48">
        <f>AVERAGE(C14:N14)</f>
        <v>22265.666616172839</v>
      </c>
      <c r="C14" s="49">
        <v>20677.041382222218</v>
      </c>
      <c r="D14" s="49">
        <v>23216.948794444441</v>
      </c>
      <c r="E14" s="49">
        <v>17783.773333333331</v>
      </c>
      <c r="F14" s="49">
        <v>23621.786841111109</v>
      </c>
      <c r="G14" s="49">
        <v>21522.334013333333</v>
      </c>
      <c r="H14" s="49">
        <v>21876.368277777776</v>
      </c>
      <c r="I14" s="49">
        <v>22000.070833333331</v>
      </c>
      <c r="J14" s="49">
        <v>21151.912222222218</v>
      </c>
      <c r="K14" s="49">
        <v>21812.271574074075</v>
      </c>
      <c r="L14" s="49">
        <v>23433.407853703702</v>
      </c>
      <c r="M14" s="49">
        <v>23941.85393518518</v>
      </c>
      <c r="N14" s="49">
        <v>26150.230333333329</v>
      </c>
    </row>
    <row r="15" spans="1:14" x14ac:dyDescent="0.2">
      <c r="A15" s="24" t="s">
        <v>134</v>
      </c>
      <c r="B15" s="48">
        <f>AVERAGE(C15:N15)</f>
        <v>27584.558045299225</v>
      </c>
      <c r="C15" s="49">
        <v>25633.901841603922</v>
      </c>
      <c r="D15" s="49">
        <v>23983.942665336119</v>
      </c>
      <c r="E15" s="49">
        <v>30617.799147237598</v>
      </c>
      <c r="F15" s="49">
        <v>23133.448244579518</v>
      </c>
      <c r="G15" s="49">
        <v>22793.25047627688</v>
      </c>
      <c r="H15" s="49">
        <v>24579.28875986574</v>
      </c>
      <c r="I15" s="49">
        <v>29313.707702077474</v>
      </c>
      <c r="J15" s="49">
        <v>29086.909189875718</v>
      </c>
      <c r="K15" s="49">
        <v>29653.905470380116</v>
      </c>
      <c r="L15" s="49">
        <v>30795.835979315983</v>
      </c>
      <c r="M15" s="49">
        <v>29824.004354531437</v>
      </c>
      <c r="N15" s="49">
        <v>31598.702712510214</v>
      </c>
    </row>
    <row r="16" spans="1:14" x14ac:dyDescent="0.2">
      <c r="A16" s="44" t="s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x14ac:dyDescent="0.2">
      <c r="A17" s="24" t="s">
        <v>15</v>
      </c>
      <c r="B17" s="48">
        <f>AVERAGE(C17:N17)</f>
        <v>79529.352202016205</v>
      </c>
      <c r="C17" s="49">
        <v>70184.359583333324</v>
      </c>
      <c r="D17" s="49">
        <v>69317.225183916657</v>
      </c>
      <c r="E17" s="49">
        <v>70610.214816666659</v>
      </c>
      <c r="F17" s="49">
        <v>71357.007756944455</v>
      </c>
      <c r="G17" s="49">
        <v>81726.971555555545</v>
      </c>
      <c r="H17" s="49">
        <v>77600.082833333334</v>
      </c>
      <c r="I17" s="49">
        <v>81019.05</v>
      </c>
      <c r="J17" s="49">
        <v>82350.995833333334</v>
      </c>
      <c r="K17" s="49">
        <v>86380.514722222215</v>
      </c>
      <c r="L17" s="49">
        <v>82390.188722222214</v>
      </c>
      <c r="M17" s="49">
        <v>93043.305833333317</v>
      </c>
      <c r="N17" s="49">
        <v>88372.309583333321</v>
      </c>
    </row>
    <row r="18" spans="1:14" x14ac:dyDescent="0.2">
      <c r="A18" s="24" t="s">
        <v>16</v>
      </c>
      <c r="B18" s="48">
        <f>AVERAGE(C18:N18)</f>
        <v>69106.859206983034</v>
      </c>
      <c r="C18" s="49">
        <v>65165.067152777789</v>
      </c>
      <c r="D18" s="49">
        <v>67967.312779166663</v>
      </c>
      <c r="E18" s="49">
        <v>66937.902366666662</v>
      </c>
      <c r="F18" s="49">
        <v>69303.131972222225</v>
      </c>
      <c r="G18" s="49">
        <v>71647.866962962958</v>
      </c>
      <c r="H18" s="49">
        <v>68550.199833333332</v>
      </c>
      <c r="I18" s="49">
        <v>69575.032638888893</v>
      </c>
      <c r="J18" s="49">
        <v>70233.503791666662</v>
      </c>
      <c r="K18" s="49">
        <v>71380.906233333328</v>
      </c>
      <c r="L18" s="49">
        <v>68159.618199999997</v>
      </c>
      <c r="M18" s="49">
        <v>70280.443400000004</v>
      </c>
      <c r="N18" s="49">
        <v>70081.32515277779</v>
      </c>
    </row>
    <row r="19" spans="1:14" x14ac:dyDescent="0.2">
      <c r="A19" s="24" t="s">
        <v>17</v>
      </c>
      <c r="B19" s="48">
        <f>AVERAGE(C19:N19)</f>
        <v>80054.741629629629</v>
      </c>
      <c r="C19" s="49">
        <v>73854.099999999991</v>
      </c>
      <c r="D19" s="49">
        <v>80835.333333333328</v>
      </c>
      <c r="E19" s="49">
        <v>82705.569000000003</v>
      </c>
      <c r="F19" s="49">
        <v>77161</v>
      </c>
      <c r="G19" s="49">
        <v>72751.8</v>
      </c>
      <c r="H19" s="49">
        <v>73302.95</v>
      </c>
      <c r="I19" s="49">
        <v>72200.649999999994</v>
      </c>
      <c r="J19" s="49">
        <v>81937.633333333331</v>
      </c>
      <c r="K19" s="49">
        <v>79090.024999999994</v>
      </c>
      <c r="L19" s="49">
        <v>91123.46666666666</v>
      </c>
      <c r="M19" s="49">
        <v>99207</v>
      </c>
      <c r="N19" s="49">
        <v>76487.372222222228</v>
      </c>
    </row>
    <row r="20" spans="1:14" x14ac:dyDescent="0.2">
      <c r="A20" s="24" t="s">
        <v>135</v>
      </c>
      <c r="B20" s="48">
        <f>AVERAGE(D20:F20,H20:I20,)</f>
        <v>62708.62222222222</v>
      </c>
      <c r="C20" s="49">
        <v>0</v>
      </c>
      <c r="D20" s="49">
        <v>78998.166666666672</v>
      </c>
      <c r="E20" s="49">
        <v>77528.433333333334</v>
      </c>
      <c r="F20" s="49">
        <v>73119.233333333323</v>
      </c>
      <c r="G20" s="49">
        <v>0</v>
      </c>
      <c r="H20" s="49">
        <v>63933.4</v>
      </c>
      <c r="I20" s="49">
        <v>82672.5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</row>
    <row r="21" spans="1:14" x14ac:dyDescent="0.2">
      <c r="A21" s="24" t="s">
        <v>77</v>
      </c>
      <c r="B21" s="48">
        <f>AVERAGE(C21:N21)</f>
        <v>32086.087123958994</v>
      </c>
      <c r="C21" s="49">
        <v>30068.119476190477</v>
      </c>
      <c r="D21" s="49">
        <v>32048.06023809524</v>
      </c>
      <c r="E21" s="49">
        <v>28885.771499999999</v>
      </c>
      <c r="F21" s="49">
        <v>31775.022277777774</v>
      </c>
      <c r="G21" s="49">
        <v>29831.299944444443</v>
      </c>
      <c r="H21" s="49">
        <v>28742.604775999996</v>
      </c>
      <c r="I21" s="49">
        <v>31990.583166666664</v>
      </c>
      <c r="J21" s="49">
        <v>33013.517566666669</v>
      </c>
      <c r="K21" s="49">
        <v>32387.411166666665</v>
      </c>
      <c r="L21" s="49">
        <v>33505.32708333333</v>
      </c>
      <c r="M21" s="49">
        <v>40263.344666666664</v>
      </c>
      <c r="N21" s="49">
        <v>32521.983625000001</v>
      </c>
    </row>
    <row r="22" spans="1:14" x14ac:dyDescent="0.2">
      <c r="A22" s="24" t="s">
        <v>136</v>
      </c>
      <c r="B22" s="48">
        <f>AVERAGE(C22:D22,G22:N22)</f>
        <v>35824.75</v>
      </c>
      <c r="C22" s="49">
        <v>36927.049999999996</v>
      </c>
      <c r="D22" s="49">
        <v>38856.074999999997</v>
      </c>
      <c r="E22" s="49">
        <v>0</v>
      </c>
      <c r="F22" s="49">
        <v>0</v>
      </c>
      <c r="G22" s="49">
        <v>37478.199999999997</v>
      </c>
      <c r="H22" s="49">
        <v>34171.299999999996</v>
      </c>
      <c r="I22" s="49">
        <v>39131.65</v>
      </c>
      <c r="J22" s="49">
        <v>38580.5</v>
      </c>
      <c r="K22" s="49">
        <v>42989.7</v>
      </c>
      <c r="L22" s="49">
        <v>31966.7</v>
      </c>
      <c r="M22" s="49">
        <v>30864.399999999998</v>
      </c>
      <c r="N22" s="49">
        <v>27281.924999999999</v>
      </c>
    </row>
    <row r="23" spans="1:14" x14ac:dyDescent="0.2">
      <c r="A23" s="24" t="s">
        <v>163</v>
      </c>
      <c r="B23" s="48">
        <f>AVERAGE(C23:H23,K23:N23)</f>
        <v>37046.465833333335</v>
      </c>
      <c r="C23" s="49">
        <v>33069</v>
      </c>
      <c r="D23" s="49">
        <v>39407.224999999999</v>
      </c>
      <c r="E23" s="49">
        <v>52910.400000000001</v>
      </c>
      <c r="F23" s="49">
        <v>39682.799999999996</v>
      </c>
      <c r="G23" s="49">
        <v>31691.125</v>
      </c>
      <c r="H23" s="49">
        <v>31691.125</v>
      </c>
      <c r="I23" s="49">
        <v>0</v>
      </c>
      <c r="J23" s="49">
        <v>0</v>
      </c>
      <c r="K23" s="49">
        <v>44092</v>
      </c>
      <c r="L23" s="49">
        <v>35824.75</v>
      </c>
      <c r="M23" s="49">
        <v>37845.633333333331</v>
      </c>
      <c r="N23" s="49">
        <v>24250.6</v>
      </c>
    </row>
    <row r="24" spans="1:14" x14ac:dyDescent="0.2">
      <c r="A24" s="44" t="s">
        <v>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x14ac:dyDescent="0.2">
      <c r="A25" s="24" t="s">
        <v>19</v>
      </c>
      <c r="B25" s="48">
        <f>AVERAGE(C25:E25,G25:N25)</f>
        <v>26117.60670707071</v>
      </c>
      <c r="C25" s="49">
        <v>27397.666499999999</v>
      </c>
      <c r="D25" s="49">
        <v>21448.920833333334</v>
      </c>
      <c r="E25" s="49">
        <v>22872.724999999999</v>
      </c>
      <c r="F25" s="49">
        <v>0</v>
      </c>
      <c r="G25" s="49">
        <v>28108.649999999998</v>
      </c>
      <c r="H25" s="49">
        <v>23354.981250000001</v>
      </c>
      <c r="I25" s="49">
        <v>26179.625</v>
      </c>
      <c r="J25" s="49">
        <v>27120.254333333334</v>
      </c>
      <c r="K25" s="49">
        <v>26653.613999999998</v>
      </c>
      <c r="L25" s="49">
        <v>26228.616111111114</v>
      </c>
      <c r="M25" s="49">
        <v>27006.35</v>
      </c>
      <c r="N25" s="49">
        <v>30922.27075</v>
      </c>
    </row>
    <row r="26" spans="1:14" x14ac:dyDescent="0.2">
      <c r="A26" s="24" t="s">
        <v>20</v>
      </c>
      <c r="B26" s="48">
        <f t="shared" ref="B26:B34" si="0">AVERAGE(C26:N26)</f>
        <v>17374.040337734401</v>
      </c>
      <c r="C26" s="49">
        <v>14580.715242380951</v>
      </c>
      <c r="D26" s="49">
        <v>11100.796134761906</v>
      </c>
      <c r="E26" s="49">
        <v>11691.045240666666</v>
      </c>
      <c r="F26" s="49">
        <v>13221.782305555556</v>
      </c>
      <c r="G26" s="49">
        <v>11937.75079953704</v>
      </c>
      <c r="H26" s="49">
        <v>13215.394323958333</v>
      </c>
      <c r="I26" s="49">
        <v>15739.728577380951</v>
      </c>
      <c r="J26" s="49">
        <v>19278.417771825396</v>
      </c>
      <c r="K26" s="49">
        <v>24954.56289880952</v>
      </c>
      <c r="L26" s="49">
        <v>25091.563041666665</v>
      </c>
      <c r="M26" s="49">
        <v>24977.461869047616</v>
      </c>
      <c r="N26" s="49">
        <v>22699.265847222225</v>
      </c>
    </row>
    <row r="27" spans="1:14" x14ac:dyDescent="0.2">
      <c r="A27" s="24" t="s">
        <v>94</v>
      </c>
      <c r="B27" s="48">
        <f t="shared" si="0"/>
        <v>15011.795027777778</v>
      </c>
      <c r="C27" s="49">
        <v>16212.995833333332</v>
      </c>
      <c r="D27" s="49">
        <v>15294.4125</v>
      </c>
      <c r="E27" s="49">
        <v>15248.483333333335</v>
      </c>
      <c r="F27" s="49">
        <v>14697.333333333334</v>
      </c>
      <c r="G27" s="49">
        <v>13730.983666666665</v>
      </c>
      <c r="H27" s="49">
        <v>15615.916666666668</v>
      </c>
      <c r="I27" s="49">
        <v>16419.677083333332</v>
      </c>
      <c r="J27" s="49">
        <v>17228.030416666668</v>
      </c>
      <c r="K27" s="49">
        <v>15615.916666666668</v>
      </c>
      <c r="L27" s="49">
        <v>12752.99861111111</v>
      </c>
      <c r="M27" s="49">
        <v>12860.166666666668</v>
      </c>
      <c r="N27" s="49">
        <v>14464.625555555556</v>
      </c>
    </row>
    <row r="28" spans="1:14" x14ac:dyDescent="0.2">
      <c r="A28" s="24" t="s">
        <v>137</v>
      </c>
      <c r="B28" s="48">
        <f t="shared" si="0"/>
        <v>14233.88872787493</v>
      </c>
      <c r="C28" s="49">
        <v>16336.352389166665</v>
      </c>
      <c r="D28" s="49">
        <v>14980.196717968751</v>
      </c>
      <c r="E28" s="49">
        <v>14890.500385333333</v>
      </c>
      <c r="F28" s="49">
        <v>14729.087446904759</v>
      </c>
      <c r="G28" s="49">
        <v>14251.589750185183</v>
      </c>
      <c r="H28" s="49">
        <v>13685.286442291666</v>
      </c>
      <c r="I28" s="49">
        <v>13238.795234375</v>
      </c>
      <c r="J28" s="49">
        <v>13993.869094047619</v>
      </c>
      <c r="K28" s="49">
        <v>14652.892271666664</v>
      </c>
      <c r="L28" s="49">
        <v>13349.148258928572</v>
      </c>
      <c r="M28" s="49">
        <v>13157.847374583333</v>
      </c>
      <c r="N28" s="49">
        <v>13541.099369047621</v>
      </c>
    </row>
    <row r="29" spans="1:14" x14ac:dyDescent="0.2">
      <c r="A29" s="24" t="s">
        <v>22</v>
      </c>
      <c r="B29" s="48">
        <f t="shared" si="0"/>
        <v>41223.835719282048</v>
      </c>
      <c r="C29" s="49">
        <v>36402.883385416666</v>
      </c>
      <c r="D29" s="49">
        <v>36622.367390624997</v>
      </c>
      <c r="E29" s="49">
        <v>35925.059300000001</v>
      </c>
      <c r="F29" s="49">
        <v>34972.396524999996</v>
      </c>
      <c r="G29" s="49">
        <v>30233.982242247617</v>
      </c>
      <c r="H29" s="49">
        <v>36448.074404761901</v>
      </c>
      <c r="I29" s="49">
        <v>44779.789270833331</v>
      </c>
      <c r="J29" s="49">
        <v>45466.65995833333</v>
      </c>
      <c r="K29" s="49">
        <v>50156.854599999999</v>
      </c>
      <c r="L29" s="49">
        <v>49031.957449999994</v>
      </c>
      <c r="M29" s="49">
        <v>47277.417354166668</v>
      </c>
      <c r="N29" s="49">
        <v>47368.586750000002</v>
      </c>
    </row>
    <row r="30" spans="1:14" x14ac:dyDescent="0.2">
      <c r="A30" s="24" t="s">
        <v>24</v>
      </c>
      <c r="B30" s="48">
        <f t="shared" si="0"/>
        <v>71943.874063078707</v>
      </c>
      <c r="C30" s="49">
        <v>81998.259833333344</v>
      </c>
      <c r="D30" s="49">
        <v>79050.832111111115</v>
      </c>
      <c r="E30" s="49">
        <v>80026.98</v>
      </c>
      <c r="F30" s="49">
        <v>66826.9375</v>
      </c>
      <c r="G30" s="49">
        <v>73968.922916666663</v>
      </c>
      <c r="H30" s="49">
        <v>72763.282291666663</v>
      </c>
      <c r="I30" s="49">
        <v>69439.388500000001</v>
      </c>
      <c r="J30" s="49">
        <v>60465.288625000001</v>
      </c>
      <c r="K30" s="49">
        <v>65305.533854166672</v>
      </c>
      <c r="L30" s="49">
        <v>68700.847500000003</v>
      </c>
      <c r="M30" s="49">
        <v>71925.074999999997</v>
      </c>
      <c r="N30" s="49">
        <v>72855.140625</v>
      </c>
    </row>
    <row r="31" spans="1:14" x14ac:dyDescent="0.2">
      <c r="A31" s="24" t="s">
        <v>138</v>
      </c>
      <c r="B31" s="48">
        <f t="shared" si="0"/>
        <v>64598.516518144344</v>
      </c>
      <c r="C31" s="49">
        <v>67849.845654761899</v>
      </c>
      <c r="D31" s="49">
        <v>67463.779842708333</v>
      </c>
      <c r="E31" s="49">
        <v>69818.855274999994</v>
      </c>
      <c r="F31" s="49">
        <v>60561.586777777789</v>
      </c>
      <c r="G31" s="49">
        <v>60419.15527038095</v>
      </c>
      <c r="H31" s="49">
        <v>57730.399652499997</v>
      </c>
      <c r="I31" s="49">
        <v>58105.761890972222</v>
      </c>
      <c r="J31" s="49">
        <v>57938.637901250004</v>
      </c>
      <c r="K31" s="49">
        <v>59759.357333333341</v>
      </c>
      <c r="L31" s="49">
        <v>69113.619482142851</v>
      </c>
      <c r="M31" s="49">
        <v>72598.396583333335</v>
      </c>
      <c r="N31" s="49">
        <v>73822.802553571426</v>
      </c>
    </row>
    <row r="32" spans="1:14" x14ac:dyDescent="0.2">
      <c r="A32" s="24" t="s">
        <v>25</v>
      </c>
      <c r="B32" s="48">
        <f t="shared" si="0"/>
        <v>60710.185493287041</v>
      </c>
      <c r="C32" s="49">
        <v>70225.695833333331</v>
      </c>
      <c r="D32" s="49">
        <v>58656.322466666665</v>
      </c>
      <c r="E32" s="49">
        <v>57870.75</v>
      </c>
      <c r="F32" s="49">
        <v>56355.087500000001</v>
      </c>
      <c r="G32" s="49">
        <v>66762.636666666658</v>
      </c>
      <c r="H32" s="49">
        <v>58762.235124999999</v>
      </c>
      <c r="I32" s="49">
        <v>62586.14444444445</v>
      </c>
      <c r="J32" s="49">
        <v>52674.507799999999</v>
      </c>
      <c r="K32" s="49">
        <v>59157.685249999995</v>
      </c>
      <c r="L32" s="49">
        <v>58775.554583333338</v>
      </c>
      <c r="M32" s="49">
        <v>60672.429166666669</v>
      </c>
      <c r="N32" s="49">
        <v>66023.177083333328</v>
      </c>
    </row>
    <row r="33" spans="1:14" x14ac:dyDescent="0.2">
      <c r="A33" s="24" t="s">
        <v>26</v>
      </c>
      <c r="B33" s="48">
        <f t="shared" si="0"/>
        <v>55556.2389525463</v>
      </c>
      <c r="C33" s="49">
        <v>69362.227499999994</v>
      </c>
      <c r="D33" s="49">
        <v>63313.356249999997</v>
      </c>
      <c r="E33" s="49">
        <v>42438.549999999996</v>
      </c>
      <c r="F33" s="49">
        <v>54747.566666666666</v>
      </c>
      <c r="G33" s="49">
        <v>52772.612499999996</v>
      </c>
      <c r="H33" s="49">
        <v>56967.476388888892</v>
      </c>
      <c r="I33" s="49">
        <v>50476.154166666667</v>
      </c>
      <c r="J33" s="49">
        <v>49488.677083333328</v>
      </c>
      <c r="K33" s="49">
        <v>49557.570833333339</v>
      </c>
      <c r="L33" s="49">
        <v>54288.275000000001</v>
      </c>
      <c r="M33" s="49">
        <v>61028.380208333336</v>
      </c>
      <c r="N33" s="49">
        <v>62234.020833333328</v>
      </c>
    </row>
    <row r="34" spans="1:14" x14ac:dyDescent="0.2">
      <c r="A34" s="24" t="s">
        <v>139</v>
      </c>
      <c r="B34" s="48">
        <f t="shared" si="0"/>
        <v>77474.441046296284</v>
      </c>
      <c r="C34" s="49">
        <v>80137.209999999992</v>
      </c>
      <c r="D34" s="49">
        <v>72863.254777777765</v>
      </c>
      <c r="E34" s="49">
        <v>80835.333333333328</v>
      </c>
      <c r="F34" s="49">
        <v>84877.099999999991</v>
      </c>
      <c r="G34" s="49">
        <v>84050.375</v>
      </c>
      <c r="H34" s="49">
        <v>78814.45</v>
      </c>
      <c r="I34" s="49">
        <v>79916.75</v>
      </c>
      <c r="J34" s="49">
        <v>79090.024999999994</v>
      </c>
      <c r="K34" s="49">
        <v>74956.399999999994</v>
      </c>
      <c r="L34" s="49">
        <v>75369.762499999997</v>
      </c>
      <c r="M34" s="49">
        <v>71128.969444444432</v>
      </c>
      <c r="N34" s="49">
        <v>67653.662499999991</v>
      </c>
    </row>
    <row r="35" spans="1:14" x14ac:dyDescent="0.2">
      <c r="A35" s="44" t="s">
        <v>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x14ac:dyDescent="0.2">
      <c r="A36" s="24" t="s">
        <v>140</v>
      </c>
      <c r="B36" s="48">
        <f t="shared" ref="B36:B41" si="1">AVERAGE(C36:N36)</f>
        <v>7326.9883183986458</v>
      </c>
      <c r="C36" s="49">
        <v>6868.0802437499997</v>
      </c>
      <c r="D36" s="49">
        <v>7062.7259904513885</v>
      </c>
      <c r="E36" s="49">
        <v>7027.2262499999997</v>
      </c>
      <c r="F36" s="49">
        <v>6356.3262648809523</v>
      </c>
      <c r="G36" s="49">
        <v>7203.7999814814821</v>
      </c>
      <c r="H36" s="49">
        <v>6558.4574401041682</v>
      </c>
      <c r="I36" s="49">
        <v>7417.9147682291659</v>
      </c>
      <c r="J36" s="49">
        <v>7087.7639924768509</v>
      </c>
      <c r="K36" s="49">
        <v>7753.6791597222227</v>
      </c>
      <c r="L36" s="49">
        <v>8075.3393416666668</v>
      </c>
      <c r="M36" s="49">
        <v>8371.3363689236121</v>
      </c>
      <c r="N36" s="49">
        <v>8141.2100190972214</v>
      </c>
    </row>
    <row r="37" spans="1:14" x14ac:dyDescent="0.2">
      <c r="A37" s="24" t="s">
        <v>141</v>
      </c>
      <c r="B37" s="48">
        <f t="shared" si="1"/>
        <v>17872.215130516081</v>
      </c>
      <c r="C37" s="49">
        <v>17877.106107142856</v>
      </c>
      <c r="D37" s="49">
        <v>20186.051874999997</v>
      </c>
      <c r="E37" s="49">
        <v>23044.053004761903</v>
      </c>
      <c r="F37" s="49">
        <v>16849.595714285715</v>
      </c>
      <c r="G37" s="49">
        <v>14566.239285714284</v>
      </c>
      <c r="H37" s="49">
        <v>14735.785061904762</v>
      </c>
      <c r="I37" s="49">
        <v>18487.975033283732</v>
      </c>
      <c r="J37" s="49">
        <v>15915.132095892854</v>
      </c>
      <c r="K37" s="49">
        <v>16630.040003385417</v>
      </c>
      <c r="L37" s="49">
        <v>19716.246915575397</v>
      </c>
      <c r="M37" s="49">
        <v>19450.418516418649</v>
      </c>
      <c r="N37" s="49">
        <v>17007.937952827378</v>
      </c>
    </row>
    <row r="38" spans="1:14" x14ac:dyDescent="0.2">
      <c r="A38" s="24" t="s">
        <v>142</v>
      </c>
      <c r="B38" s="48">
        <f t="shared" si="1"/>
        <v>23569.971061948851</v>
      </c>
      <c r="C38" s="49">
        <v>26085.243114120371</v>
      </c>
      <c r="D38" s="49">
        <v>25039.171896412034</v>
      </c>
      <c r="E38" s="49">
        <v>23990.702155555551</v>
      </c>
      <c r="F38" s="49">
        <v>20268.730798941793</v>
      </c>
      <c r="G38" s="49">
        <v>18075.202401234568</v>
      </c>
      <c r="H38" s="49">
        <v>16129.468540509259</v>
      </c>
      <c r="I38" s="49">
        <v>18669.823506944442</v>
      </c>
      <c r="J38" s="49">
        <v>22055.645124999995</v>
      </c>
      <c r="K38" s="49">
        <v>27319.912248263885</v>
      </c>
      <c r="L38" s="49">
        <v>30568.922361111101</v>
      </c>
      <c r="M38" s="49">
        <v>29620.195885802466</v>
      </c>
      <c r="N38" s="49">
        <v>25016.63470949074</v>
      </c>
    </row>
    <row r="39" spans="1:14" x14ac:dyDescent="0.2">
      <c r="A39" s="24" t="s">
        <v>100</v>
      </c>
      <c r="B39" s="48">
        <f t="shared" si="1"/>
        <v>12557.629828266457</v>
      </c>
      <c r="C39" s="49">
        <v>13204.635416666664</v>
      </c>
      <c r="D39" s="49">
        <v>14430.107235185184</v>
      </c>
      <c r="E39" s="49">
        <v>15513.851851851849</v>
      </c>
      <c r="F39" s="49">
        <v>13931.847222222221</v>
      </c>
      <c r="G39" s="49">
        <v>11679.616975308641</v>
      </c>
      <c r="H39" s="49">
        <v>9660.5367870370374</v>
      </c>
      <c r="I39" s="49">
        <v>9451.2018518518507</v>
      </c>
      <c r="J39" s="49">
        <v>11526.945023148148</v>
      </c>
      <c r="K39" s="49">
        <v>12666.243518518519</v>
      </c>
      <c r="L39" s="49">
        <v>13233.417694444443</v>
      </c>
      <c r="M39" s="49">
        <v>12360.865592592592</v>
      </c>
      <c r="N39" s="49">
        <v>13032.288770370371</v>
      </c>
    </row>
    <row r="40" spans="1:14" x14ac:dyDescent="0.2">
      <c r="A40" s="24" t="s">
        <v>143</v>
      </c>
      <c r="B40" s="48">
        <f t="shared" si="1"/>
        <v>10288.700360082305</v>
      </c>
      <c r="C40" s="49">
        <v>10400.404629629627</v>
      </c>
      <c r="D40" s="49">
        <v>9413.7780864197539</v>
      </c>
      <c r="E40" s="49">
        <v>7961.0555555555547</v>
      </c>
      <c r="F40" s="49">
        <v>7961.0555555555547</v>
      </c>
      <c r="G40" s="49">
        <v>12339.636111111109</v>
      </c>
      <c r="H40" s="49">
        <v>8090.337654320987</v>
      </c>
      <c r="I40" s="49">
        <v>8658.4984567901229</v>
      </c>
      <c r="J40" s="49">
        <v>10577.31697530864</v>
      </c>
      <c r="K40" s="49">
        <v>12115.093518518515</v>
      </c>
      <c r="L40" s="49">
        <v>13064.296296296294</v>
      </c>
      <c r="M40" s="49">
        <v>12104.887037037037</v>
      </c>
      <c r="N40" s="49">
        <v>10778.044444444444</v>
      </c>
    </row>
    <row r="41" spans="1:14" x14ac:dyDescent="0.2">
      <c r="A41" s="24" t="s">
        <v>98</v>
      </c>
      <c r="B41" s="48">
        <f t="shared" si="1"/>
        <v>853.00044094860152</v>
      </c>
      <c r="C41" s="49">
        <v>821.21349999999984</v>
      </c>
      <c r="D41" s="49">
        <v>742.74023809523806</v>
      </c>
      <c r="E41" s="49">
        <v>690.57782738095227</v>
      </c>
      <c r="F41" s="49">
        <v>738.80345238095219</v>
      </c>
      <c r="G41" s="49">
        <v>787.57585317460303</v>
      </c>
      <c r="H41" s="49">
        <v>765.23615646258474</v>
      </c>
      <c r="I41" s="49">
        <v>774.01581349206333</v>
      </c>
      <c r="J41" s="49">
        <v>900.93341071428551</v>
      </c>
      <c r="K41" s="49">
        <v>736.1789285714284</v>
      </c>
      <c r="L41" s="49">
        <v>1015.0345833333331</v>
      </c>
      <c r="M41" s="49">
        <v>1081.3475515873013</v>
      </c>
      <c r="N41" s="49">
        <v>1182.3479761904757</v>
      </c>
    </row>
    <row r="42" spans="1:14" x14ac:dyDescent="0.2">
      <c r="A42" s="44" t="s">
        <v>213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x14ac:dyDescent="0.2">
      <c r="A43" s="24" t="s">
        <v>29</v>
      </c>
      <c r="B43" s="48">
        <f t="shared" ref="B43:B61" si="2">AVERAGE(C43:N43)</f>
        <v>59667.220873379621</v>
      </c>
      <c r="C43" s="49">
        <v>54609.779166666667</v>
      </c>
      <c r="D43" s="49">
        <v>52960.156597222216</v>
      </c>
      <c r="E43" s="49">
        <v>52293.112000000001</v>
      </c>
      <c r="F43" s="49">
        <v>55246.541133333332</v>
      </c>
      <c r="G43" s="49">
        <v>58182.149749999997</v>
      </c>
      <c r="H43" s="49">
        <v>52542.966666666667</v>
      </c>
      <c r="I43" s="49">
        <v>62518.781666666655</v>
      </c>
      <c r="J43" s="49">
        <v>74877.034400000004</v>
      </c>
      <c r="K43" s="49">
        <v>71034.416599999997</v>
      </c>
      <c r="L43" s="49">
        <v>75599.40833333334</v>
      </c>
      <c r="M43" s="49">
        <v>60764.287499999999</v>
      </c>
      <c r="N43" s="49">
        <v>45378.01666666667</v>
      </c>
    </row>
    <row r="44" spans="1:14" x14ac:dyDescent="0.2">
      <c r="A44" s="24" t="s">
        <v>144</v>
      </c>
      <c r="B44" s="48">
        <f>AVERAGE(C44:E44,G44:J44,L44:N44)</f>
        <v>95055.003333333327</v>
      </c>
      <c r="C44" s="49">
        <v>110230</v>
      </c>
      <c r="D44" s="49">
        <v>69444.899999999994</v>
      </c>
      <c r="E44" s="49">
        <v>39682.799999999996</v>
      </c>
      <c r="F44" s="49">
        <v>0</v>
      </c>
      <c r="G44" s="49">
        <v>102881.33333333334</v>
      </c>
      <c r="H44" s="49">
        <v>110230</v>
      </c>
      <c r="I44" s="49">
        <v>110230</v>
      </c>
      <c r="J44" s="49">
        <v>110230</v>
      </c>
      <c r="K44" s="49">
        <v>0</v>
      </c>
      <c r="L44" s="49">
        <v>99207</v>
      </c>
      <c r="M44" s="49">
        <v>99207</v>
      </c>
      <c r="N44" s="49">
        <v>99207</v>
      </c>
    </row>
    <row r="45" spans="1:14" x14ac:dyDescent="0.2">
      <c r="A45" s="24" t="s">
        <v>30</v>
      </c>
      <c r="B45" s="48">
        <f>AVERAGE(E45:K45)</f>
        <v>220460</v>
      </c>
      <c r="C45" s="49">
        <v>0</v>
      </c>
      <c r="D45" s="49">
        <v>0</v>
      </c>
      <c r="E45" s="49">
        <v>220460</v>
      </c>
      <c r="F45" s="49">
        <v>220460</v>
      </c>
      <c r="G45" s="49">
        <v>220460</v>
      </c>
      <c r="H45" s="49">
        <v>220460</v>
      </c>
      <c r="I45" s="49">
        <v>220460</v>
      </c>
      <c r="J45" s="49">
        <v>220460</v>
      </c>
      <c r="K45" s="49">
        <v>220460</v>
      </c>
      <c r="L45" s="49">
        <v>0</v>
      </c>
      <c r="M45" s="49">
        <v>0</v>
      </c>
      <c r="N45" s="49">
        <v>0</v>
      </c>
    </row>
    <row r="46" spans="1:14" x14ac:dyDescent="0.2">
      <c r="A46" s="24" t="s">
        <v>31</v>
      </c>
      <c r="B46" s="48">
        <f>AVERAGE(C46:N46)</f>
        <v>29195.214157175928</v>
      </c>
      <c r="C46" s="49">
        <v>24221.894270833334</v>
      </c>
      <c r="D46" s="49">
        <v>24305.715</v>
      </c>
      <c r="E46" s="49">
        <v>21892.902777777781</v>
      </c>
      <c r="F46" s="49">
        <v>26330.823816666667</v>
      </c>
      <c r="G46" s="49">
        <v>20576.266666666663</v>
      </c>
      <c r="H46" s="49">
        <v>23904.294083333334</v>
      </c>
      <c r="I46" s="49">
        <v>27741.216666666664</v>
      </c>
      <c r="J46" s="49">
        <v>30611.559937499998</v>
      </c>
      <c r="K46" s="49">
        <v>27874.411250000001</v>
      </c>
      <c r="L46" s="49">
        <v>42254.833333333336</v>
      </c>
      <c r="M46" s="49">
        <v>42828.947916666664</v>
      </c>
      <c r="N46" s="49">
        <v>37799.704166666663</v>
      </c>
    </row>
    <row r="47" spans="1:14" x14ac:dyDescent="0.2">
      <c r="A47" s="24" t="s">
        <v>32</v>
      </c>
      <c r="B47" s="48">
        <f t="shared" si="2"/>
        <v>22788.346787347054</v>
      </c>
      <c r="C47" s="49">
        <v>17540.847409523809</v>
      </c>
      <c r="D47" s="49">
        <v>17292.618307291665</v>
      </c>
      <c r="E47" s="49">
        <v>19319.277233333331</v>
      </c>
      <c r="F47" s="49">
        <v>20699.969222222218</v>
      </c>
      <c r="G47" s="49">
        <v>19208.802277777777</v>
      </c>
      <c r="H47" s="49">
        <v>22326.74203125</v>
      </c>
      <c r="I47" s="49">
        <v>28024.408253472226</v>
      </c>
      <c r="J47" s="49">
        <v>30057.596776041664</v>
      </c>
      <c r="K47" s="49">
        <v>30332.86558159722</v>
      </c>
      <c r="L47" s="49">
        <v>26394.229031250001</v>
      </c>
      <c r="M47" s="49">
        <v>21762.387395833328</v>
      </c>
      <c r="N47" s="49">
        <v>20500.417928571427</v>
      </c>
    </row>
    <row r="48" spans="1:14" x14ac:dyDescent="0.2">
      <c r="A48" s="24" t="s">
        <v>33</v>
      </c>
      <c r="B48" s="48">
        <f t="shared" si="2"/>
        <v>25998.409226801476</v>
      </c>
      <c r="C48" s="49">
        <v>24412.664114280004</v>
      </c>
      <c r="D48" s="49">
        <v>33316.088418571431</v>
      </c>
      <c r="E48" s="49">
        <v>37380.462733333326</v>
      </c>
      <c r="F48" s="49">
        <v>21665.265579999999</v>
      </c>
      <c r="G48" s="49">
        <v>11625.284472222222</v>
      </c>
      <c r="H48" s="49">
        <v>11266.730777777779</v>
      </c>
      <c r="I48" s="49">
        <v>19410.542662878786</v>
      </c>
      <c r="J48" s="49">
        <v>22835.564128787879</v>
      </c>
      <c r="K48" s="49">
        <v>29200.795478787877</v>
      </c>
      <c r="L48" s="49">
        <v>39985.765484848482</v>
      </c>
      <c r="M48" s="49">
        <v>27459.963151515149</v>
      </c>
      <c r="N48" s="49">
        <v>33421.783718614715</v>
      </c>
    </row>
    <row r="49" spans="1:14" x14ac:dyDescent="0.2">
      <c r="A49" s="24" t="s">
        <v>145</v>
      </c>
      <c r="B49" s="48">
        <f t="shared" si="2"/>
        <v>50239.080301066657</v>
      </c>
      <c r="C49" s="49">
        <v>52760.977111111111</v>
      </c>
      <c r="D49" s="49">
        <v>36949.062196133331</v>
      </c>
      <c r="E49" s="49">
        <v>24250.6</v>
      </c>
      <c r="F49" s="49">
        <v>25712.984666666664</v>
      </c>
      <c r="G49" s="49">
        <v>42530.408333333326</v>
      </c>
      <c r="H49" s="49">
        <v>59271.589583333342</v>
      </c>
      <c r="I49" s="49">
        <v>53533.199499999995</v>
      </c>
      <c r="J49" s="49">
        <v>52864.47083333334</v>
      </c>
      <c r="K49" s="49">
        <v>59952.87222222222</v>
      </c>
      <c r="L49" s="49">
        <v>79365.599999999991</v>
      </c>
      <c r="M49" s="49">
        <v>64346.762499999997</v>
      </c>
      <c r="N49" s="49">
        <v>51330.436666666668</v>
      </c>
    </row>
    <row r="50" spans="1:14" x14ac:dyDescent="0.2">
      <c r="A50" s="24" t="s">
        <v>146</v>
      </c>
      <c r="B50" s="48">
        <f t="shared" si="2"/>
        <v>63060.12519724288</v>
      </c>
      <c r="C50" s="49">
        <v>68959.887999999992</v>
      </c>
      <c r="D50" s="49">
        <v>66000.212499999994</v>
      </c>
      <c r="E50" s="49">
        <v>57650.29</v>
      </c>
      <c r="F50" s="49">
        <v>61728.799999999996</v>
      </c>
      <c r="G50" s="49">
        <v>74288.896111111098</v>
      </c>
      <c r="H50" s="49">
        <v>63198.533333333326</v>
      </c>
      <c r="I50" s="49">
        <v>65349.549305555549</v>
      </c>
      <c r="J50" s="49">
        <v>72440.094055555543</v>
      </c>
      <c r="K50" s="49">
        <v>62460.727199999994</v>
      </c>
      <c r="L50" s="49">
        <v>51053.549404761907</v>
      </c>
      <c r="M50" s="49">
        <v>55278.68006770833</v>
      </c>
      <c r="N50" s="49">
        <v>58312.282388888889</v>
      </c>
    </row>
    <row r="51" spans="1:14" x14ac:dyDescent="0.2">
      <c r="A51" s="24" t="s">
        <v>147</v>
      </c>
      <c r="B51" s="48">
        <f t="shared" si="2"/>
        <v>54346.750484027783</v>
      </c>
      <c r="C51" s="49">
        <v>63834.927866666665</v>
      </c>
      <c r="D51" s="49">
        <v>36664.947555555562</v>
      </c>
      <c r="E51" s="49">
        <v>28409.945333333333</v>
      </c>
      <c r="F51" s="49">
        <v>25461.476549999999</v>
      </c>
      <c r="G51" s="49">
        <v>41831.672611111113</v>
      </c>
      <c r="H51" s="49">
        <v>63970.602625</v>
      </c>
      <c r="I51" s="49">
        <v>59505.828333333331</v>
      </c>
      <c r="J51" s="49">
        <v>75213.603333333333</v>
      </c>
      <c r="K51" s="49">
        <v>73785.206250000003</v>
      </c>
      <c r="L51" s="49">
        <v>71764.322916666672</v>
      </c>
      <c r="M51" s="49">
        <v>55684.889099999993</v>
      </c>
      <c r="N51" s="49">
        <v>56033.583333333336</v>
      </c>
    </row>
    <row r="52" spans="1:14" x14ac:dyDescent="0.2">
      <c r="A52" s="24" t="s">
        <v>73</v>
      </c>
      <c r="B52" s="48">
        <f t="shared" si="2"/>
        <v>54256.351677546299</v>
      </c>
      <c r="C52" s="49">
        <v>50092.553766666664</v>
      </c>
      <c r="D52" s="49">
        <v>56410.202499999999</v>
      </c>
      <c r="E52" s="49">
        <v>56260.167222222219</v>
      </c>
      <c r="F52" s="49">
        <v>40408.480833333335</v>
      </c>
      <c r="G52" s="49">
        <v>46218.061125</v>
      </c>
      <c r="H52" s="49">
        <v>53687.827694444451</v>
      </c>
      <c r="I52" s="49">
        <v>54380.133333333331</v>
      </c>
      <c r="J52" s="49">
        <v>43917.469166666662</v>
      </c>
      <c r="K52" s="49">
        <v>63774.178888888891</v>
      </c>
      <c r="L52" s="49">
        <v>71833.216666666674</v>
      </c>
      <c r="M52" s="49">
        <v>52745.055</v>
      </c>
      <c r="N52" s="49">
        <v>61348.873933333336</v>
      </c>
    </row>
    <row r="53" spans="1:14" x14ac:dyDescent="0.2">
      <c r="A53" s="24" t="s">
        <v>148</v>
      </c>
      <c r="B53" s="48">
        <f>AVERAGE(G53:I53)</f>
        <v>94797.8</v>
      </c>
      <c r="C53" s="49">
        <v>0</v>
      </c>
      <c r="D53" s="49">
        <v>0</v>
      </c>
      <c r="E53" s="49">
        <v>0</v>
      </c>
      <c r="F53" s="49">
        <v>0</v>
      </c>
      <c r="G53" s="49">
        <v>91490.9</v>
      </c>
      <c r="H53" s="49">
        <v>97277.974999999991</v>
      </c>
      <c r="I53" s="49">
        <v>95624.524999999994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1:14" x14ac:dyDescent="0.2">
      <c r="A54" s="24" t="s">
        <v>35</v>
      </c>
      <c r="B54" s="48">
        <f t="shared" si="2"/>
        <v>20225.714671445108</v>
      </c>
      <c r="C54" s="49">
        <v>17194.742706349203</v>
      </c>
      <c r="D54" s="49">
        <v>18715.872964285714</v>
      </c>
      <c r="E54" s="49">
        <v>20323.426604166667</v>
      </c>
      <c r="F54" s="49">
        <v>17976.675833333331</v>
      </c>
      <c r="G54" s="49">
        <v>20669.717211111114</v>
      </c>
      <c r="H54" s="49">
        <v>21101.381390476185</v>
      </c>
      <c r="I54" s="49">
        <v>18722.040595238093</v>
      </c>
      <c r="J54" s="49">
        <v>21747.679126984123</v>
      </c>
      <c r="K54" s="49">
        <v>21101.565107142858</v>
      </c>
      <c r="L54" s="49">
        <v>20594.822050000002</v>
      </c>
      <c r="M54" s="49">
        <v>20193.086190476188</v>
      </c>
      <c r="N54" s="49">
        <v>24367.566277777772</v>
      </c>
    </row>
    <row r="55" spans="1:14" x14ac:dyDescent="0.2">
      <c r="A55" s="24" t="s">
        <v>79</v>
      </c>
      <c r="B55" s="48">
        <f t="shared" si="2"/>
        <v>21055.434180208333</v>
      </c>
      <c r="C55" s="49">
        <v>19253.506666666668</v>
      </c>
      <c r="D55" s="49">
        <v>21329.505000000001</v>
      </c>
      <c r="E55" s="49">
        <v>24691.52</v>
      </c>
      <c r="F55" s="49">
        <v>27337.040000000001</v>
      </c>
      <c r="G55" s="49">
        <v>22046</v>
      </c>
      <c r="H55" s="49">
        <v>20793.052333333333</v>
      </c>
      <c r="I55" s="49">
        <v>22192.973333333332</v>
      </c>
      <c r="J55" s="49">
        <v>19823.028333333332</v>
      </c>
      <c r="K55" s="49">
        <v>18884.603599999999</v>
      </c>
      <c r="L55" s="49">
        <v>17636.8</v>
      </c>
      <c r="M55" s="49">
        <v>17173.1450625</v>
      </c>
      <c r="N55" s="49">
        <v>21504.035833333332</v>
      </c>
    </row>
    <row r="56" spans="1:14" x14ac:dyDescent="0.2">
      <c r="A56" s="24" t="s">
        <v>37</v>
      </c>
      <c r="B56" s="48">
        <f t="shared" si="2"/>
        <v>25760.393773148146</v>
      </c>
      <c r="C56" s="49">
        <v>23244.751249999998</v>
      </c>
      <c r="D56" s="49">
        <v>24456.515763888889</v>
      </c>
      <c r="E56" s="49">
        <v>25766.262500000001</v>
      </c>
      <c r="F56" s="49">
        <v>26041.837499999998</v>
      </c>
      <c r="G56" s="49">
        <v>16626.358333333334</v>
      </c>
      <c r="H56" s="49">
        <v>18711.5425</v>
      </c>
      <c r="I56" s="49">
        <v>22826.79583333333</v>
      </c>
      <c r="J56" s="49">
        <v>27059.934027777781</v>
      </c>
      <c r="K56" s="49">
        <v>22987.547916666663</v>
      </c>
      <c r="L56" s="49">
        <v>35993.156944444447</v>
      </c>
      <c r="M56" s="49">
        <v>35916.608333333337</v>
      </c>
      <c r="N56" s="49">
        <v>29493.414375</v>
      </c>
    </row>
    <row r="57" spans="1:14" x14ac:dyDescent="0.2">
      <c r="A57" s="24" t="s">
        <v>38</v>
      </c>
      <c r="B57" s="48">
        <f t="shared" si="2"/>
        <v>15965.769335648149</v>
      </c>
      <c r="C57" s="49">
        <v>13448.06</v>
      </c>
      <c r="D57" s="49">
        <v>11757.866666666667</v>
      </c>
      <c r="E57" s="49">
        <v>12492.733333333335</v>
      </c>
      <c r="F57" s="49">
        <v>14329.9</v>
      </c>
      <c r="G57" s="49">
        <v>18276.133999999998</v>
      </c>
      <c r="H57" s="49">
        <v>19910.293750000001</v>
      </c>
      <c r="I57" s="49">
        <v>20576.266666666666</v>
      </c>
      <c r="J57" s="49">
        <v>22514.477500000001</v>
      </c>
      <c r="K57" s="49">
        <v>16865.189999999999</v>
      </c>
      <c r="L57" s="49">
        <v>11423.502333333332</v>
      </c>
      <c r="M57" s="49">
        <v>13937.971111111112</v>
      </c>
      <c r="N57" s="49">
        <v>16056.836666666668</v>
      </c>
    </row>
    <row r="58" spans="1:14" x14ac:dyDescent="0.2">
      <c r="A58" s="24" t="s">
        <v>39</v>
      </c>
      <c r="B58" s="48">
        <f t="shared" si="2"/>
        <v>10252.83036418287</v>
      </c>
      <c r="C58" s="49">
        <v>11528.220833333333</v>
      </c>
      <c r="D58" s="49">
        <v>10485.613134083334</v>
      </c>
      <c r="E58" s="49">
        <v>9185.8333333333339</v>
      </c>
      <c r="F58" s="49">
        <v>10127.38125</v>
      </c>
      <c r="G58" s="49">
        <v>10049.301666666668</v>
      </c>
      <c r="H58" s="49">
        <v>12062.836333333335</v>
      </c>
      <c r="I58" s="49">
        <v>7105.2420833333326</v>
      </c>
      <c r="J58" s="49">
        <v>7458.2842777777769</v>
      </c>
      <c r="K58" s="49">
        <v>13457.245833333332</v>
      </c>
      <c r="L58" s="49">
        <v>8829.8822916666668</v>
      </c>
      <c r="M58" s="49">
        <v>7373.1622222222222</v>
      </c>
      <c r="N58" s="49">
        <v>15370.96111111111</v>
      </c>
    </row>
    <row r="59" spans="1:14" x14ac:dyDescent="0.2">
      <c r="A59" s="24" t="s">
        <v>40</v>
      </c>
      <c r="B59" s="48">
        <f t="shared" si="2"/>
        <v>34364.699567570846</v>
      </c>
      <c r="C59" s="49">
        <v>32710.960416099679</v>
      </c>
      <c r="D59" s="49">
        <v>30825.697783422551</v>
      </c>
      <c r="E59" s="49">
        <v>29899.603858598697</v>
      </c>
      <c r="F59" s="49">
        <v>31751.791708246401</v>
      </c>
      <c r="G59" s="49">
        <v>27782.817744715601</v>
      </c>
      <c r="H59" s="49">
        <v>25666.031630832505</v>
      </c>
      <c r="I59" s="49">
        <v>33835.503039100069</v>
      </c>
      <c r="J59" s="49">
        <v>31817.941274305249</v>
      </c>
      <c r="K59" s="49">
        <v>33339.38129365872</v>
      </c>
      <c r="L59" s="49">
        <v>48619.931053252301</v>
      </c>
      <c r="M59" s="49">
        <v>38002.925700807413</v>
      </c>
      <c r="N59" s="49">
        <v>48123.809307810952</v>
      </c>
    </row>
    <row r="60" spans="1:14" x14ac:dyDescent="0.2">
      <c r="A60" s="24" t="s">
        <v>41</v>
      </c>
      <c r="B60" s="48">
        <f t="shared" si="2"/>
        <v>8127.3758415637849</v>
      </c>
      <c r="C60" s="49">
        <v>5508.7782716049369</v>
      </c>
      <c r="D60" s="49">
        <v>6601.5522222222198</v>
      </c>
      <c r="E60" s="49">
        <v>6368.8444444444422</v>
      </c>
      <c r="F60" s="49">
        <v>7574.5701234567878</v>
      </c>
      <c r="G60" s="49">
        <v>6838.3425925925912</v>
      </c>
      <c r="H60" s="49">
        <v>7838.5777777777757</v>
      </c>
      <c r="I60" s="49">
        <v>8393.8103703703673</v>
      </c>
      <c r="J60" s="49">
        <v>9722.694259259255</v>
      </c>
      <c r="K60" s="49">
        <v>8512.2055555555526</v>
      </c>
      <c r="L60" s="49">
        <v>11725.205925925922</v>
      </c>
      <c r="M60" s="49">
        <v>10204.848444444442</v>
      </c>
      <c r="N60" s="49">
        <v>8239.0801111111086</v>
      </c>
    </row>
    <row r="61" spans="1:14" x14ac:dyDescent="0.2">
      <c r="A61" s="24" t="s">
        <v>149</v>
      </c>
      <c r="B61" s="48">
        <f t="shared" si="2"/>
        <v>13815.690503998316</v>
      </c>
      <c r="C61" s="49">
        <v>10104.416666666666</v>
      </c>
      <c r="D61" s="49">
        <v>9498.1516666666648</v>
      </c>
      <c r="E61" s="49">
        <v>14084.944444444443</v>
      </c>
      <c r="F61" s="49">
        <v>12860.166666666666</v>
      </c>
      <c r="G61" s="49">
        <v>14146.183333333331</v>
      </c>
      <c r="H61" s="49">
        <v>16973.193131313128</v>
      </c>
      <c r="I61" s="49">
        <v>16901.933333333331</v>
      </c>
      <c r="J61" s="49">
        <v>13564.413888888885</v>
      </c>
      <c r="K61" s="49">
        <v>9038.8599999999988</v>
      </c>
      <c r="L61" s="49">
        <v>15432.199999999997</v>
      </c>
      <c r="M61" s="49">
        <v>20515.027777777777</v>
      </c>
      <c r="N61" s="49">
        <v>12668.795138888885</v>
      </c>
    </row>
    <row r="62" spans="1:14" x14ac:dyDescent="0.2">
      <c r="A62" s="24" t="s">
        <v>150</v>
      </c>
      <c r="B62" s="48">
        <f>AVERAGE(K62,M62:N62)</f>
        <v>13227.599999999997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16534.499999999996</v>
      </c>
      <c r="L62" s="49">
        <v>0</v>
      </c>
      <c r="M62" s="49">
        <v>11022.999999999998</v>
      </c>
      <c r="N62" s="49">
        <v>12125.299999999997</v>
      </c>
    </row>
    <row r="63" spans="1:14" x14ac:dyDescent="0.2">
      <c r="A63" s="44" t="s">
        <v>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x14ac:dyDescent="0.2">
      <c r="A64" s="24" t="s">
        <v>103</v>
      </c>
      <c r="B64" s="48">
        <f>AVERAGE(C64:N64)</f>
        <v>14303.235481389689</v>
      </c>
      <c r="C64" s="49">
        <v>6030.0551075268786</v>
      </c>
      <c r="D64" s="49">
        <v>19551.996863799268</v>
      </c>
      <c r="E64" s="49">
        <v>15775.187163978484</v>
      </c>
      <c r="F64" s="49">
        <v>11867.504032258057</v>
      </c>
      <c r="G64" s="49">
        <v>12445.322580645154</v>
      </c>
      <c r="H64" s="49">
        <v>38425.756571087193</v>
      </c>
      <c r="I64" s="49">
        <v>7917.2253024193506</v>
      </c>
      <c r="J64" s="49">
        <v>12192.754495007674</v>
      </c>
      <c r="K64" s="49">
        <v>10124.220533154115</v>
      </c>
      <c r="L64" s="49">
        <v>9761.7046543778742</v>
      </c>
      <c r="M64" s="49">
        <v>11672.962527721767</v>
      </c>
      <c r="N64" s="49">
        <v>15874.135944700452</v>
      </c>
    </row>
    <row r="65" spans="1:14" x14ac:dyDescent="0.2">
      <c r="A65" s="24" t="s">
        <v>151</v>
      </c>
      <c r="B65" s="48">
        <f>AVERAGE(C65:D65,G65,I65:N65)</f>
        <v>19506.051235065697</v>
      </c>
      <c r="C65" s="49">
        <v>13275.010752688164</v>
      </c>
      <c r="D65" s="49">
        <v>9778.4677419354775</v>
      </c>
      <c r="E65" s="49">
        <v>0</v>
      </c>
      <c r="F65" s="49">
        <v>0</v>
      </c>
      <c r="G65" s="49">
        <v>30387.921935483853</v>
      </c>
      <c r="H65" s="49">
        <v>0</v>
      </c>
      <c r="I65" s="49">
        <v>8889.5161290322521</v>
      </c>
      <c r="J65" s="49">
        <v>34224.637096774175</v>
      </c>
      <c r="K65" s="49">
        <v>13074.996639784938</v>
      </c>
      <c r="L65" s="49">
        <v>15272.18870967741</v>
      </c>
      <c r="M65" s="49">
        <v>31039.227150537619</v>
      </c>
      <c r="N65" s="49">
        <v>19612.494959677409</v>
      </c>
    </row>
    <row r="66" spans="1:14" x14ac:dyDescent="0.2">
      <c r="A66" s="24" t="s">
        <v>152</v>
      </c>
      <c r="B66" s="48">
        <f>AVERAGE(C66:G66,I66:J66,L66:N66)</f>
        <v>20010.861339829738</v>
      </c>
      <c r="C66" s="49">
        <v>17992.676962365578</v>
      </c>
      <c r="D66" s="49">
        <v>20647.753192204287</v>
      </c>
      <c r="E66" s="49">
        <v>34903.697356630801</v>
      </c>
      <c r="F66" s="49">
        <v>14756.59677419354</v>
      </c>
      <c r="G66" s="49">
        <v>14815.860215053755</v>
      </c>
      <c r="H66" s="49">
        <v>0</v>
      </c>
      <c r="I66" s="49">
        <v>32891.209677419334</v>
      </c>
      <c r="J66" s="49">
        <v>16001.129032258055</v>
      </c>
      <c r="K66" s="49">
        <v>0</v>
      </c>
      <c r="L66" s="49">
        <v>16149.287634408591</v>
      </c>
      <c r="M66" s="49">
        <v>13595.403729838701</v>
      </c>
      <c r="N66" s="49">
        <v>18354.998823924721</v>
      </c>
    </row>
    <row r="67" spans="1:14" x14ac:dyDescent="0.2">
      <c r="A67" s="24" t="s">
        <v>106</v>
      </c>
      <c r="B67" s="48">
        <f>AVERAGE(H67:M67)</f>
        <v>33916.549514635582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40447.298387096751</v>
      </c>
      <c r="I67" s="49">
        <v>39336.108870967721</v>
      </c>
      <c r="J67" s="49">
        <v>48645.40770609316</v>
      </c>
      <c r="K67" s="49">
        <v>40697.686424731153</v>
      </c>
      <c r="L67" s="49">
        <v>18371.666666666657</v>
      </c>
      <c r="M67" s="49">
        <v>16001.129032258055</v>
      </c>
      <c r="N67" s="49">
        <v>0</v>
      </c>
    </row>
    <row r="68" spans="1:14" x14ac:dyDescent="0.2">
      <c r="A68" s="24" t="s">
        <v>107</v>
      </c>
      <c r="B68" s="48">
        <f>AVERAGE(C68:D68,F68:G68,J68)</f>
        <v>24075.180215053748</v>
      </c>
      <c r="C68" s="49">
        <v>8889.5161290322521</v>
      </c>
      <c r="D68" s="49">
        <v>21334.838709677406</v>
      </c>
      <c r="E68" s="49">
        <v>0</v>
      </c>
      <c r="F68" s="49">
        <v>38592.352688172017</v>
      </c>
      <c r="G68" s="49">
        <v>40002.822580645137</v>
      </c>
      <c r="H68" s="49">
        <v>0</v>
      </c>
      <c r="I68" s="49">
        <v>0</v>
      </c>
      <c r="J68" s="49">
        <v>11556.370967741928</v>
      </c>
      <c r="K68" s="49">
        <v>0</v>
      </c>
      <c r="L68" s="49">
        <v>0</v>
      </c>
      <c r="M68" s="49">
        <v>0</v>
      </c>
      <c r="N68" s="49">
        <v>0</v>
      </c>
    </row>
    <row r="69" spans="1:14" x14ac:dyDescent="0.2">
      <c r="A69" s="24" t="s">
        <v>153</v>
      </c>
      <c r="B69" s="48">
        <f>AVERAGE(C69:N69)</f>
        <v>36098.380167918986</v>
      </c>
      <c r="C69" s="49">
        <v>33372.584595845059</v>
      </c>
      <c r="D69" s="49">
        <v>28132.087453506309</v>
      </c>
      <c r="E69" s="49">
        <v>26856.912818651912</v>
      </c>
      <c r="F69" s="49">
        <v>31184.795427741999</v>
      </c>
      <c r="G69" s="49">
        <v>21177.311076839338</v>
      </c>
      <c r="H69" s="49">
        <v>25628.231878798877</v>
      </c>
      <c r="I69" s="49">
        <v>22832.940215912189</v>
      </c>
      <c r="J69" s="49">
        <v>24494.239317790078</v>
      </c>
      <c r="K69" s="49">
        <v>26195.228159303279</v>
      </c>
      <c r="L69" s="49">
        <v>25916.213699638134</v>
      </c>
      <c r="M69" s="49">
        <v>90826.23041598039</v>
      </c>
      <c r="N69" s="49">
        <v>76563.786955020361</v>
      </c>
    </row>
    <row r="70" spans="1:14" x14ac:dyDescent="0.2">
      <c r="A70" s="24" t="s">
        <v>154</v>
      </c>
      <c r="B70" s="48">
        <f>AVERAGE(C70:N70)</f>
        <v>89061.112830816928</v>
      </c>
      <c r="C70" s="49">
        <v>69951.011521364431</v>
      </c>
      <c r="D70" s="49">
        <v>64096.434727388187</v>
      </c>
      <c r="E70" s="49">
        <v>63919.380688862686</v>
      </c>
      <c r="F70" s="49">
        <v>62335.571078653738</v>
      </c>
      <c r="G70" s="49">
        <v>68017.503805175045</v>
      </c>
      <c r="H70" s="49">
        <v>74701.759956454698</v>
      </c>
      <c r="I70" s="49">
        <v>76406.798771400077</v>
      </c>
      <c r="J70" s="49">
        <v>73619.850053783652</v>
      </c>
      <c r="K70" s="49">
        <v>78750.518396599335</v>
      </c>
      <c r="L70" s="49">
        <v>72113.388486171534</v>
      </c>
      <c r="M70" s="49">
        <v>190377.42408064348</v>
      </c>
      <c r="N70" s="49">
        <v>174443.71240330636</v>
      </c>
    </row>
    <row r="71" spans="1:14" x14ac:dyDescent="0.2">
      <c r="A71" s="24" t="s">
        <v>155</v>
      </c>
      <c r="B71" s="48">
        <f>AVERAGE(C71:D71,F71:N71)</f>
        <v>11776.099154040399</v>
      </c>
      <c r="C71" s="49">
        <v>10141.159999999998</v>
      </c>
      <c r="D71" s="49">
        <v>11739.494999999997</v>
      </c>
      <c r="E71" s="49">
        <v>0</v>
      </c>
      <c r="F71" s="49">
        <v>11022.999999999998</v>
      </c>
      <c r="G71" s="49">
        <v>12125.299999999997</v>
      </c>
      <c r="H71" s="49">
        <v>12345.759999999998</v>
      </c>
      <c r="I71" s="49">
        <v>11574.149999999998</v>
      </c>
      <c r="J71" s="49">
        <v>10447.354444444441</v>
      </c>
      <c r="K71" s="49">
        <v>10949.513333333331</v>
      </c>
      <c r="L71" s="49">
        <v>14495.244999999997</v>
      </c>
      <c r="M71" s="49">
        <v>11835.946249999997</v>
      </c>
      <c r="N71" s="49">
        <v>12860.166666666664</v>
      </c>
    </row>
    <row r="72" spans="1:14" x14ac:dyDescent="0.2">
      <c r="A72" s="24" t="s">
        <v>156</v>
      </c>
      <c r="B72" s="48">
        <f>AVERAGE(C72:N72)</f>
        <v>12475.892638888887</v>
      </c>
      <c r="C72" s="49">
        <v>12345.759999999998</v>
      </c>
      <c r="D72" s="49">
        <v>13043.883333333331</v>
      </c>
      <c r="E72" s="49">
        <v>15211.739999999998</v>
      </c>
      <c r="F72" s="49">
        <v>12676.449999999997</v>
      </c>
      <c r="G72" s="49">
        <v>12400.874999999998</v>
      </c>
      <c r="H72" s="49">
        <v>10680.062222222221</v>
      </c>
      <c r="I72" s="49">
        <v>11623.141111111108</v>
      </c>
      <c r="J72" s="49">
        <v>12896.909999999998</v>
      </c>
      <c r="K72" s="49">
        <v>13999.209999999997</v>
      </c>
      <c r="L72" s="49">
        <v>13999.209999999997</v>
      </c>
      <c r="M72" s="49">
        <v>9920.6999999999989</v>
      </c>
      <c r="N72" s="49">
        <v>10912.769999999999</v>
      </c>
    </row>
    <row r="73" spans="1:14" x14ac:dyDescent="0.2">
      <c r="A73" s="24" t="s">
        <v>157</v>
      </c>
      <c r="B73" s="48">
        <f>AVERAGE(C73:N73)</f>
        <v>12303.981258525864</v>
      </c>
      <c r="C73" s="49">
        <v>11345.859077083331</v>
      </c>
      <c r="D73" s="49">
        <v>10674.124966137564</v>
      </c>
      <c r="E73" s="49">
        <v>14117.094861111111</v>
      </c>
      <c r="F73" s="49">
        <v>11278.162037037036</v>
      </c>
      <c r="G73" s="49">
        <v>15866.587851851851</v>
      </c>
      <c r="H73" s="49">
        <v>14709.240895061725</v>
      </c>
      <c r="I73" s="49">
        <v>11046.815123456787</v>
      </c>
      <c r="J73" s="49">
        <v>14061.129320987653</v>
      </c>
      <c r="K73" s="49">
        <v>12914.056888888887</v>
      </c>
      <c r="L73" s="49">
        <v>9956.4226851851836</v>
      </c>
      <c r="M73" s="49">
        <v>8596.315128148146</v>
      </c>
      <c r="N73" s="49">
        <v>13081.966267361109</v>
      </c>
    </row>
    <row r="74" spans="1:14" x14ac:dyDescent="0.2">
      <c r="A74" s="24" t="s">
        <v>46</v>
      </c>
      <c r="B74" s="48">
        <f>AVERAGE(C74:N74)</f>
        <v>14522.526074459873</v>
      </c>
      <c r="C74" s="49">
        <v>13031.635555555555</v>
      </c>
      <c r="D74" s="49">
        <v>13685.666888888887</v>
      </c>
      <c r="E74" s="49">
        <v>15003.527777777776</v>
      </c>
      <c r="F74" s="49">
        <v>13554.207407407404</v>
      </c>
      <c r="G74" s="49">
        <v>13019.387777777776</v>
      </c>
      <c r="H74" s="49">
        <v>15162.748888888887</v>
      </c>
      <c r="I74" s="49">
        <v>16330.370370370367</v>
      </c>
      <c r="J74" s="49">
        <v>16973.3787037037</v>
      </c>
      <c r="K74" s="49">
        <v>16330.370370370369</v>
      </c>
      <c r="L74" s="49">
        <v>13639.32946296296</v>
      </c>
      <c r="M74" s="49">
        <v>14424.412018518518</v>
      </c>
      <c r="N74" s="49">
        <v>13115.277671296293</v>
      </c>
    </row>
    <row r="75" spans="1:14" x14ac:dyDescent="0.2">
      <c r="A75" s="24" t="s">
        <v>48</v>
      </c>
      <c r="B75" s="48">
        <f>AVERAGE(C75:N75)</f>
        <v>25079.942480486756</v>
      </c>
      <c r="C75" s="49">
        <v>15092.371565566667</v>
      </c>
      <c r="D75" s="49">
        <v>21738.331994791664</v>
      </c>
      <c r="E75" s="49">
        <v>28608.35933333333</v>
      </c>
      <c r="F75" s="49">
        <v>27441.671015873009</v>
      </c>
      <c r="G75" s="49">
        <v>19660.96165518518</v>
      </c>
      <c r="H75" s="49">
        <v>22692.338197916662</v>
      </c>
      <c r="I75" s="49">
        <v>30517.634791666664</v>
      </c>
      <c r="J75" s="49">
        <v>30542.545896825392</v>
      </c>
      <c r="K75" s="49">
        <v>32068.374052380947</v>
      </c>
      <c r="L75" s="49">
        <v>29343.134141666662</v>
      </c>
      <c r="M75" s="49">
        <v>23685.93282753968</v>
      </c>
      <c r="N75" s="49">
        <v>19567.654293095235</v>
      </c>
    </row>
    <row r="76" spans="1:14" x14ac:dyDescent="0.2">
      <c r="A76" s="24" t="s">
        <v>49</v>
      </c>
      <c r="B76" s="48">
        <f>AVERAGE(C76:D76,F76:H76,M76:N76)</f>
        <v>12206.660238095237</v>
      </c>
      <c r="C76" s="49">
        <v>12492.73333333333</v>
      </c>
      <c r="D76" s="49">
        <v>11849.724999999997</v>
      </c>
      <c r="E76" s="49">
        <v>0</v>
      </c>
      <c r="F76" s="49">
        <v>13392.944999999998</v>
      </c>
      <c r="G76" s="49">
        <v>12566.219999999998</v>
      </c>
      <c r="H76" s="49">
        <v>11022.999999999998</v>
      </c>
      <c r="I76" s="49">
        <v>0</v>
      </c>
      <c r="J76" s="49">
        <v>0</v>
      </c>
      <c r="K76" s="49">
        <v>0</v>
      </c>
      <c r="L76" s="49">
        <v>0</v>
      </c>
      <c r="M76" s="49">
        <v>12492.733333333332</v>
      </c>
      <c r="N76" s="49">
        <v>11629.264999999998</v>
      </c>
    </row>
    <row r="77" spans="1:14" x14ac:dyDescent="0.2">
      <c r="A77" s="24" t="s">
        <v>113</v>
      </c>
      <c r="B77" s="48">
        <f>AVERAGE(C77:D77,F77:N77)</f>
        <v>14682.230391774887</v>
      </c>
      <c r="C77" s="49">
        <v>14119.938095238091</v>
      </c>
      <c r="D77" s="49">
        <v>19683.928571428565</v>
      </c>
      <c r="E77" s="49">
        <v>0</v>
      </c>
      <c r="F77" s="49">
        <v>13332.580952380949</v>
      </c>
      <c r="G77" s="49">
        <v>15822.466690476189</v>
      </c>
      <c r="H77" s="49">
        <v>9889.205714285712</v>
      </c>
      <c r="I77" s="49">
        <v>16691.971428571425</v>
      </c>
      <c r="J77" s="49">
        <v>13122.619047619044</v>
      </c>
      <c r="K77" s="49">
        <v>10235.642857142855</v>
      </c>
      <c r="L77" s="49">
        <v>17531.819047619043</v>
      </c>
      <c r="M77" s="49">
        <v>13122.619047619044</v>
      </c>
      <c r="N77" s="49">
        <v>17951.742857142854</v>
      </c>
    </row>
    <row r="78" spans="1:14" x14ac:dyDescent="0.2">
      <c r="A78" s="24" t="s">
        <v>158</v>
      </c>
      <c r="B78" s="48">
        <f>AVERAGE(I78,L78)</f>
        <v>25195.428571428565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18896.571428571424</v>
      </c>
      <c r="J78" s="49">
        <v>0</v>
      </c>
      <c r="K78" s="49">
        <v>0</v>
      </c>
      <c r="L78" s="49">
        <v>31494.285714285706</v>
      </c>
      <c r="M78" s="49">
        <v>0</v>
      </c>
      <c r="N78" s="49">
        <v>0</v>
      </c>
    </row>
    <row r="79" spans="1:14" x14ac:dyDescent="0.2">
      <c r="A79" s="24" t="s">
        <v>159</v>
      </c>
      <c r="B79" s="48">
        <f>AVERAGE(I79:J79)</f>
        <v>30116.410714285706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34643.714285714275</v>
      </c>
      <c r="J79" s="49">
        <v>25589.107142857138</v>
      </c>
      <c r="K79" s="49">
        <v>0</v>
      </c>
      <c r="L79" s="49">
        <v>0</v>
      </c>
      <c r="M79" s="49">
        <v>0</v>
      </c>
      <c r="N79" s="49">
        <v>0</v>
      </c>
    </row>
    <row r="80" spans="1:14" x14ac:dyDescent="0.2">
      <c r="A80" s="24" t="s">
        <v>117</v>
      </c>
      <c r="B80" s="48">
        <f>AVERAGE(H80:J80)</f>
        <v>2552.0833333333335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1250</v>
      </c>
      <c r="I80" s="49">
        <v>2656.25</v>
      </c>
      <c r="J80" s="49">
        <v>3750</v>
      </c>
      <c r="K80" s="49">
        <v>2500</v>
      </c>
      <c r="L80" s="49">
        <v>0</v>
      </c>
      <c r="M80" s="49">
        <v>0</v>
      </c>
      <c r="N80" s="49">
        <v>0</v>
      </c>
    </row>
    <row r="81" spans="1:14" x14ac:dyDescent="0.2">
      <c r="A81" s="24" t="s">
        <v>118</v>
      </c>
      <c r="B81" s="48">
        <f>AVERAGE(C81,E81,G81:N81)</f>
        <v>8037.2395833333339</v>
      </c>
      <c r="C81" s="49">
        <v>3750</v>
      </c>
      <c r="D81" s="49">
        <v>0</v>
      </c>
      <c r="E81" s="49">
        <v>6250</v>
      </c>
      <c r="F81" s="49">
        <v>0</v>
      </c>
      <c r="G81" s="49">
        <v>9375</v>
      </c>
      <c r="H81" s="49">
        <v>9460.9375</v>
      </c>
      <c r="I81" s="49">
        <v>8958.3333333333339</v>
      </c>
      <c r="J81" s="49">
        <v>8671.875</v>
      </c>
      <c r="K81" s="49">
        <v>9531.25</v>
      </c>
      <c r="L81" s="49">
        <v>5625</v>
      </c>
      <c r="M81" s="49">
        <v>12500</v>
      </c>
      <c r="N81" s="49">
        <v>6250</v>
      </c>
    </row>
    <row r="82" spans="1:14" x14ac:dyDescent="0.2">
      <c r="A82" s="51" t="s">
        <v>160</v>
      </c>
      <c r="B82" s="54">
        <f>AVERAGE(C82:F82,H82:I82)</f>
        <v>11076.388888888889</v>
      </c>
      <c r="C82" s="52">
        <v>11250</v>
      </c>
      <c r="D82" s="52">
        <v>11250</v>
      </c>
      <c r="E82" s="52">
        <v>15625</v>
      </c>
      <c r="F82" s="52">
        <v>7500</v>
      </c>
      <c r="G82" s="52">
        <v>0</v>
      </c>
      <c r="H82" s="52">
        <v>11250</v>
      </c>
      <c r="I82" s="52">
        <v>9583.3333333333339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</row>
    <row r="83" spans="1:14" x14ac:dyDescent="0.2">
      <c r="A83" s="53" t="s">
        <v>164</v>
      </c>
      <c r="B83" s="53"/>
      <c r="C83" s="53"/>
      <c r="D83" s="53"/>
    </row>
    <row r="84" spans="1:14" x14ac:dyDescent="0.2">
      <c r="A84" s="53" t="s">
        <v>133</v>
      </c>
      <c r="B84" s="53"/>
      <c r="C84" s="53"/>
      <c r="D84" s="53"/>
    </row>
    <row r="85" spans="1:14" x14ac:dyDescent="0.2">
      <c r="A85" s="53" t="s">
        <v>76</v>
      </c>
      <c r="B85" s="53"/>
      <c r="C85" s="53"/>
      <c r="D85" s="53"/>
    </row>
    <row r="86" spans="1:14" x14ac:dyDescent="0.2">
      <c r="A86" s="53" t="s">
        <v>81</v>
      </c>
      <c r="B86" s="53"/>
      <c r="C86" s="53"/>
      <c r="D86" s="53"/>
    </row>
    <row r="87" spans="1:14" x14ac:dyDescent="0.2">
      <c r="A87" s="53" t="s">
        <v>131</v>
      </c>
      <c r="B87" s="53"/>
      <c r="C87" s="53"/>
      <c r="D87" s="53"/>
    </row>
    <row r="88" spans="1:14" x14ac:dyDescent="0.2">
      <c r="A88" s="53" t="s">
        <v>72</v>
      </c>
      <c r="B88" s="53"/>
      <c r="C88" s="53"/>
      <c r="D88" s="53"/>
    </row>
  </sheetData>
  <pageMargins left="0.7" right="0.7" top="0.75" bottom="0.75" header="0.3" footer="0.3"/>
  <ignoredErrors>
    <ignoredError sqref="B20 B71" formula="1"/>
    <ignoredError sqref="B45 B67 B79:B80" formulaRange="1"/>
    <ignoredError sqref="B5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Yumirca Altagracia Matos Melo</cp:lastModifiedBy>
  <dcterms:created xsi:type="dcterms:W3CDTF">2015-06-05T18:19:34Z</dcterms:created>
  <dcterms:modified xsi:type="dcterms:W3CDTF">2023-12-26T14:21:44Z</dcterms:modified>
</cp:coreProperties>
</file>